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90" windowHeight="4395" activeTab="0"/>
  </bookViews>
  <sheets>
    <sheet name="Lotrinhtuchu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<sst xmlns="http://schemas.openxmlformats.org/spreadsheetml/2006/main" count="35" uniqueCount="35">
  <si>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A</t>
  </si>
  <si>
    <t>B</t>
  </si>
  <si>
    <t>I</t>
  </si>
  <si>
    <t>Đơn vị: đồng</t>
  </si>
  <si>
    <t>STT</t>
  </si>
  <si>
    <t>CHỈ TIÊU</t>
  </si>
  <si>
    <t>NHU CẦU NĂM 2022</t>
  </si>
  <si>
    <t>Nhóm I</t>
  </si>
  <si>
    <t>Chi thanh toán cá nhân</t>
  </si>
  <si>
    <t xml:space="preserve"> Nhóm II</t>
  </si>
  <si>
    <t>Chi nghiệp vụ chuyên môn</t>
  </si>
  <si>
    <t>Tiền lương và phụ cấp lương</t>
  </si>
  <si>
    <t>NHU CẦU NĂM 2023</t>
  </si>
  <si>
    <t xml:space="preserve">Nguồn cung ứng dịch vụ môi trường rừng </t>
  </si>
  <si>
    <t>NHU CẦU NĂM 2024</t>
  </si>
  <si>
    <t>NHU CẦU NĂM 2025</t>
  </si>
  <si>
    <t>NHU CẦU NĂM 2026</t>
  </si>
  <si>
    <t>NHU CẦU NĂM 2027</t>
  </si>
  <si>
    <t>NHU CẦU NĂM 2028</t>
  </si>
  <si>
    <t>NHU CẦU NĂM 2029</t>
  </si>
  <si>
    <t>NHU CẦU NĂM 2030</t>
  </si>
  <si>
    <t>NHU CẦU NĂM 2031</t>
  </si>
  <si>
    <t>Ghi chú</t>
  </si>
  <si>
    <t>Nguồn thu từ du lịch sinh thái</t>
  </si>
  <si>
    <t>Nguồn thu từ NSNN</t>
  </si>
  <si>
    <t xml:space="preserve"> THU</t>
  </si>
  <si>
    <t xml:space="preserve"> CHI</t>
  </si>
  <si>
    <t>II</t>
  </si>
  <si>
    <t>Chi công tác khoán bảo vệ phát triển rừng</t>
  </si>
  <si>
    <r>
      <rPr>
        <sz val="10"/>
        <rFont val="Times New Roman"/>
        <family val="1"/>
      </rPr>
      <t>UBND TỈNH CAO BẰNG</t>
    </r>
    <r>
      <rPr>
        <b/>
        <sz val="10"/>
        <rFont val="Times New Roman"/>
        <family val="1"/>
      </rPr>
      <t xml:space="preserve">
SỞ NÔNG NGHIỆP VÀ PTNT </t>
    </r>
  </si>
  <si>
    <t xml:space="preserve">DỰ KIẾN LỘ TRÌNH TỰ CHỦ MỘT PHẦN GIAI ĐOẠN TỪ NĂM 2022-2031 </t>
  </si>
  <si>
    <t>Các khoản đóng góp (BHXH, BHYT,BHTN, KPCĐ)</t>
  </si>
  <si>
    <t>Chi hoạt động (Cấp tỉnh, mục 2, điều 8, chương II, Nghị quyết 95/2021/NQ-HĐND)</t>
  </si>
  <si>
    <t>10 tháng lương cơ bản chuyển vùng theo NĐ 76/2019/NĐ-CP (05 tháng 1.490.000đ + 05 tháng 1.800.000đ) (27 biên chế, HĐ 68 mới)</t>
  </si>
  <si>
    <t>Chương trình mục tiêu của tỉnh hỗ trợ công tác Bảo vệ rừng, hỗ trợ Cộng đồng vùng đệm 20 xóm (40.000.000/01 xóm)</t>
  </si>
</sst>
</file>

<file path=xl/styles.xml><?xml version="1.0" encoding="utf-8"?>
<styleSheet xmlns="http://schemas.openxmlformats.org/spreadsheetml/2006/main">
  <numFmts count="2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(* #,##0_);_(* \(#,##0\);_(* &quot;-&quot;??_);_(@_)"/>
    <numFmt numFmtId="175" formatCode="[$-F400]h:mm:ss\ AM/PM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i/>
      <sz val="10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1"/>
      <color indexed="20"/>
      <name val="Calibri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1"/>
      <color indexed="12"/>
      <name val="Calibri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1"/>
      <color theme="11"/>
      <name val="Calibri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Calibri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174" fontId="5" fillId="0" borderId="10" xfId="44" applyNumberFormat="1" applyFont="1" applyFill="1" applyBorder="1" applyAlignment="1">
      <alignment horizontal="center" vertical="center" wrapText="1"/>
    </xf>
    <xf numFmtId="174" fontId="3" fillId="0" borderId="10" xfId="44" applyNumberFormat="1" applyFont="1" applyFill="1" applyBorder="1" applyAlignment="1">
      <alignment vertical="center"/>
    </xf>
    <xf numFmtId="0" fontId="4" fillId="0" borderId="0" xfId="64" applyFont="1">
      <alignment/>
      <protection/>
    </xf>
    <xf numFmtId="0" fontId="6" fillId="0" borderId="10" xfId="64" applyFont="1" applyBorder="1" applyAlignment="1">
      <alignment horizontal="center" wrapText="1"/>
      <protection/>
    </xf>
    <xf numFmtId="0" fontId="6" fillId="0" borderId="10" xfId="64" applyFont="1" applyBorder="1" applyAlignment="1">
      <alignment horizontal="center"/>
      <protection/>
    </xf>
    <xf numFmtId="0" fontId="48" fillId="0" borderId="0" xfId="0" applyFont="1" applyAlignment="1">
      <alignment/>
    </xf>
    <xf numFmtId="174" fontId="48" fillId="0" borderId="0" xfId="0" applyNumberFormat="1" applyFont="1" applyAlignment="1">
      <alignment/>
    </xf>
    <xf numFmtId="0" fontId="5" fillId="0" borderId="10" xfId="64" applyFont="1" applyBorder="1" applyAlignment="1">
      <alignment horizontal="center" vertical="center" wrapText="1"/>
      <protection/>
    </xf>
    <xf numFmtId="0" fontId="6" fillId="0" borderId="10" xfId="64" applyFont="1" applyBorder="1" applyAlignment="1" quotePrefix="1">
      <alignment horizontal="center" vertical="center" wrapText="1"/>
      <protection/>
    </xf>
    <xf numFmtId="0" fontId="6" fillId="0" borderId="10" xfId="64" applyFont="1" applyBorder="1" applyAlignment="1">
      <alignment vertical="center" wrapText="1"/>
      <protection/>
    </xf>
    <xf numFmtId="174" fontId="4" fillId="0" borderId="10" xfId="64" applyNumberFormat="1" applyFont="1" applyBorder="1" applyAlignment="1">
      <alignment vertical="center"/>
      <protection/>
    </xf>
    <xf numFmtId="174" fontId="4" fillId="0" borderId="10" xfId="41" applyNumberFormat="1" applyFont="1" applyBorder="1" applyAlignment="1">
      <alignment vertical="center"/>
    </xf>
    <xf numFmtId="174" fontId="48" fillId="0" borderId="10" xfId="41" applyNumberFormat="1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0" xfId="0" applyFont="1" applyAlignment="1">
      <alignment vertical="center"/>
    </xf>
    <xf numFmtId="174" fontId="6" fillId="0" borderId="10" xfId="41" applyNumberFormat="1" applyFont="1" applyBorder="1" applyAlignment="1">
      <alignment vertical="center" wrapText="1"/>
    </xf>
    <xf numFmtId="0" fontId="5" fillId="0" borderId="10" xfId="64" applyFont="1" applyBorder="1" applyAlignment="1">
      <alignment horizontal="center" vertical="center"/>
      <protection/>
    </xf>
    <xf numFmtId="0" fontId="5" fillId="0" borderId="10" xfId="64" applyFont="1" applyBorder="1" applyAlignment="1">
      <alignment vertical="center"/>
      <protection/>
    </xf>
    <xf numFmtId="0" fontId="49" fillId="0" borderId="0" xfId="0" applyFont="1" applyAlignment="1">
      <alignment vertical="center"/>
    </xf>
    <xf numFmtId="174" fontId="49" fillId="0" borderId="0" xfId="0" applyNumberFormat="1" applyFont="1" applyAlignment="1">
      <alignment vertical="center"/>
    </xf>
    <xf numFmtId="0" fontId="5" fillId="0" borderId="10" xfId="64" applyFont="1" applyBorder="1" applyAlignment="1">
      <alignment vertical="center" wrapText="1"/>
      <protection/>
    </xf>
    <xf numFmtId="0" fontId="5" fillId="0" borderId="0" xfId="64" applyFont="1" applyAlignment="1">
      <alignment/>
      <protection/>
    </xf>
    <xf numFmtId="0" fontId="5" fillId="0" borderId="10" xfId="64" applyFont="1" applyFill="1" applyBorder="1" applyAlignment="1">
      <alignment vertical="center" wrapText="1"/>
      <protection/>
    </xf>
    <xf numFmtId="174" fontId="3" fillId="0" borderId="10" xfId="63" applyNumberFormat="1" applyFont="1" applyBorder="1" applyAlignment="1">
      <alignment horizontal="right" vertical="center"/>
      <protection/>
    </xf>
    <xf numFmtId="0" fontId="4" fillId="0" borderId="10" xfId="67" applyFont="1" applyFill="1" applyBorder="1" applyAlignment="1" quotePrefix="1">
      <alignment horizontal="center" vertical="center"/>
      <protection/>
    </xf>
    <xf numFmtId="0" fontId="4" fillId="0" borderId="10" xfId="67" applyFont="1" applyFill="1" applyBorder="1" applyAlignment="1">
      <alignment vertical="center" wrapText="1"/>
      <protection/>
    </xf>
    <xf numFmtId="3" fontId="4" fillId="0" borderId="10" xfId="44" applyNumberFormat="1" applyFont="1" applyFill="1" applyBorder="1" applyAlignment="1">
      <alignment horizontal="right" vertical="center"/>
    </xf>
    <xf numFmtId="0" fontId="6" fillId="0" borderId="10" xfId="64" applyFont="1" applyBorder="1" applyAlignment="1">
      <alignment horizontal="center" vertical="center" wrapText="1"/>
      <protection/>
    </xf>
    <xf numFmtId="174" fontId="4" fillId="0" borderId="10" xfId="63" applyNumberFormat="1" applyFont="1" applyBorder="1" applyAlignment="1">
      <alignment horizontal="right" vertical="center"/>
      <protection/>
    </xf>
    <xf numFmtId="0" fontId="6" fillId="0" borderId="10" xfId="64" applyFont="1" applyFill="1" applyBorder="1" applyAlignment="1">
      <alignment vertical="center" wrapText="1"/>
      <protection/>
    </xf>
    <xf numFmtId="0" fontId="49" fillId="0" borderId="10" xfId="0" applyFont="1" applyBorder="1" applyAlignment="1">
      <alignment horizontal="center" vertical="center"/>
    </xf>
    <xf numFmtId="175" fontId="48" fillId="0" borderId="11" xfId="0" applyNumberFormat="1" applyFont="1" applyBorder="1" applyAlignment="1">
      <alignment horizontal="center" vertical="center" wrapText="1"/>
    </xf>
    <xf numFmtId="175" fontId="48" fillId="0" borderId="12" xfId="0" applyNumberFormat="1" applyFont="1" applyBorder="1" applyAlignment="1">
      <alignment horizontal="center" vertical="center" wrapText="1"/>
    </xf>
    <xf numFmtId="0" fontId="3" fillId="0" borderId="0" xfId="67" applyFont="1" applyFill="1" applyAlignment="1">
      <alignment horizontal="center" vertical="center" wrapText="1"/>
      <protection/>
    </xf>
    <xf numFmtId="0" fontId="3" fillId="0" borderId="0" xfId="67" applyFont="1" applyFill="1" applyAlignment="1">
      <alignment horizontal="center" vertical="center"/>
      <protection/>
    </xf>
    <xf numFmtId="0" fontId="50" fillId="0" borderId="0" xfId="0" applyFont="1" applyAlignment="1">
      <alignment horizontal="center"/>
    </xf>
    <xf numFmtId="0" fontId="8" fillId="0" borderId="13" xfId="64" applyFont="1" applyBorder="1" applyAlignment="1">
      <alignment horizontal="right"/>
      <protection/>
    </xf>
    <xf numFmtId="0" fontId="5" fillId="0" borderId="10" xfId="64" applyFont="1" applyBorder="1" applyAlignment="1">
      <alignment horizontal="center" vertical="center" wrapText="1"/>
      <protection/>
    </xf>
    <xf numFmtId="0" fontId="5" fillId="0" borderId="14" xfId="64" applyFont="1" applyBorder="1" applyAlignment="1">
      <alignment horizontal="center" vertical="center" wrapText="1"/>
      <protection/>
    </xf>
    <xf numFmtId="0" fontId="5" fillId="0" borderId="12" xfId="64" applyFont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/>
    </xf>
    <xf numFmtId="2" fontId="51" fillId="0" borderId="10" xfId="0" applyNumberFormat="1" applyFont="1" applyBorder="1" applyAlignment="1">
      <alignment horizontal="center" vertical="center" wrapText="1"/>
    </xf>
    <xf numFmtId="0" fontId="6" fillId="33" borderId="10" xfId="64" applyFont="1" applyFill="1" applyBorder="1" applyAlignment="1">
      <alignment horizontal="center" vertical="center" wrapText="1"/>
      <protection/>
    </xf>
    <xf numFmtId="0" fontId="6" fillId="33" borderId="10" xfId="64" applyFont="1" applyFill="1" applyBorder="1" applyAlignment="1">
      <alignment vertical="center" wrapText="1"/>
      <protection/>
    </xf>
    <xf numFmtId="174" fontId="4" fillId="33" borderId="10" xfId="63" applyNumberFormat="1" applyFont="1" applyFill="1" applyBorder="1" applyAlignment="1">
      <alignment horizontal="right" vertical="center"/>
      <protection/>
    </xf>
    <xf numFmtId="0" fontId="48" fillId="33" borderId="0" xfId="0" applyFont="1" applyFill="1" applyAlignment="1">
      <alignment vertical="center"/>
    </xf>
    <xf numFmtId="174" fontId="48" fillId="33" borderId="0" xfId="0" applyNumberFormat="1" applyFont="1" applyFill="1" applyAlignment="1">
      <alignment vertical="center"/>
    </xf>
    <xf numFmtId="0" fontId="6" fillId="33" borderId="10" xfId="64" applyFont="1" applyFill="1" applyBorder="1" applyAlignment="1">
      <alignment horizontal="left" vertical="center" wrapText="1"/>
      <protection/>
    </xf>
    <xf numFmtId="2" fontId="51" fillId="33" borderId="10" xfId="0" applyNumberFormat="1" applyFont="1" applyFill="1" applyBorder="1" applyAlignment="1">
      <alignment horizontal="center" vertical="center" wrapText="1"/>
    </xf>
    <xf numFmtId="0" fontId="5" fillId="33" borderId="10" xfId="64" applyFont="1" applyFill="1" applyBorder="1" applyAlignment="1">
      <alignment horizontal="center" vertical="center" wrapText="1"/>
      <protection/>
    </xf>
    <xf numFmtId="0" fontId="5" fillId="33" borderId="10" xfId="64" applyFont="1" applyFill="1" applyBorder="1" applyAlignment="1">
      <alignment vertical="center" wrapText="1"/>
      <protection/>
    </xf>
    <xf numFmtId="3" fontId="5" fillId="33" borderId="10" xfId="44" applyNumberFormat="1" applyFont="1" applyFill="1" applyBorder="1" applyAlignment="1">
      <alignment horizontal="right" vertical="center" wrapText="1"/>
    </xf>
    <xf numFmtId="0" fontId="48" fillId="33" borderId="10" xfId="0" applyFont="1" applyFill="1" applyBorder="1" applyAlignment="1">
      <alignment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10 10 2" xfId="43"/>
    <cellStyle name="Comma 2" xfId="44"/>
    <cellStyle name="Comma 3" xfId="45"/>
    <cellStyle name="Comma 4" xfId="46"/>
    <cellStyle name="Comma 5" xfId="47"/>
    <cellStyle name="Currency" xfId="48"/>
    <cellStyle name="Currency [0]" xfId="49"/>
    <cellStyle name="Check Cell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11" xfId="62"/>
    <cellStyle name="Normal 2" xfId="63"/>
    <cellStyle name="Normal 3" xfId="64"/>
    <cellStyle name="Normal 4" xfId="65"/>
    <cellStyle name="Normal 5" xfId="66"/>
    <cellStyle name="Normal_Bieu13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1</xdr:row>
      <xdr:rowOff>9525</xdr:rowOff>
    </xdr:from>
    <xdr:to>
      <xdr:col>1</xdr:col>
      <xdr:colOff>1143000</xdr:colOff>
      <xdr:row>1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1038225" y="3619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8.8515625" style="6" customWidth="1"/>
    <col min="2" max="2" width="34.57421875" style="6" customWidth="1"/>
    <col min="3" max="9" width="13.28125" style="6" customWidth="1"/>
    <col min="10" max="10" width="14.28125" style="6" customWidth="1"/>
    <col min="11" max="12" width="13.28125" style="6" customWidth="1"/>
    <col min="13" max="13" width="12.28125" style="6" customWidth="1"/>
    <col min="14" max="14" width="9.140625" style="6" customWidth="1"/>
    <col min="15" max="15" width="13.57421875" style="6" bestFit="1" customWidth="1"/>
    <col min="16" max="16384" width="9.140625" style="6" customWidth="1"/>
  </cols>
  <sheetData>
    <row r="1" spans="1:13" ht="27.75" customHeight="1">
      <c r="A1" s="34" t="s">
        <v>29</v>
      </c>
      <c r="B1" s="35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2" ht="23.25" customHeight="1">
      <c r="A2" s="36" t="s">
        <v>30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3" ht="12.75">
      <c r="A3" s="3"/>
      <c r="B3" s="3"/>
      <c r="C3" s="37" t="s">
        <v>3</v>
      </c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5.75" customHeight="1">
      <c r="A4" s="38" t="s">
        <v>4</v>
      </c>
      <c r="B4" s="38" t="s">
        <v>5</v>
      </c>
      <c r="C4" s="39" t="s">
        <v>6</v>
      </c>
      <c r="D4" s="38" t="s">
        <v>12</v>
      </c>
      <c r="E4" s="38" t="s">
        <v>14</v>
      </c>
      <c r="F4" s="38" t="s">
        <v>15</v>
      </c>
      <c r="G4" s="38" t="s">
        <v>16</v>
      </c>
      <c r="H4" s="38" t="s">
        <v>17</v>
      </c>
      <c r="I4" s="38" t="s">
        <v>18</v>
      </c>
      <c r="J4" s="38" t="s">
        <v>19</v>
      </c>
      <c r="K4" s="38" t="s">
        <v>20</v>
      </c>
      <c r="L4" s="38" t="s">
        <v>21</v>
      </c>
      <c r="M4" s="41" t="s">
        <v>22</v>
      </c>
    </row>
    <row r="5" spans="1:13" ht="28.5" customHeight="1">
      <c r="A5" s="38"/>
      <c r="B5" s="38"/>
      <c r="C5" s="40"/>
      <c r="D5" s="38"/>
      <c r="E5" s="38"/>
      <c r="F5" s="38"/>
      <c r="G5" s="38"/>
      <c r="H5" s="38"/>
      <c r="I5" s="38"/>
      <c r="J5" s="38"/>
      <c r="K5" s="38"/>
      <c r="L5" s="38"/>
      <c r="M5" s="41"/>
    </row>
    <row r="6" spans="1:13" ht="12.75">
      <c r="A6" s="4" t="s">
        <v>0</v>
      </c>
      <c r="B6" s="4" t="s">
        <v>1</v>
      </c>
      <c r="C6" s="5">
        <v>2</v>
      </c>
      <c r="D6" s="5">
        <v>3</v>
      </c>
      <c r="E6" s="4">
        <v>4</v>
      </c>
      <c r="F6" s="4">
        <v>5</v>
      </c>
      <c r="G6" s="5">
        <v>6</v>
      </c>
      <c r="H6" s="5">
        <v>7</v>
      </c>
      <c r="I6" s="4">
        <v>8</v>
      </c>
      <c r="J6" s="4">
        <v>9</v>
      </c>
      <c r="K6" s="5">
        <v>10</v>
      </c>
      <c r="L6" s="5">
        <v>11</v>
      </c>
      <c r="M6" s="4">
        <v>12</v>
      </c>
    </row>
    <row r="7" spans="1:15" s="19" customFormat="1" ht="22.5" customHeight="1">
      <c r="A7" s="8" t="s">
        <v>2</v>
      </c>
      <c r="B7" s="23" t="s">
        <v>25</v>
      </c>
      <c r="C7" s="24">
        <f aca="true" t="shared" si="0" ref="C7:L7">C8+C9+C10+C11</f>
        <v>2811670000</v>
      </c>
      <c r="D7" s="24">
        <f t="shared" si="0"/>
        <v>3928005000</v>
      </c>
      <c r="E7" s="24">
        <f t="shared" si="0"/>
        <v>4123005000</v>
      </c>
      <c r="F7" s="24">
        <f t="shared" si="0"/>
        <v>4038005000</v>
      </c>
      <c r="G7" s="24">
        <f t="shared" si="0"/>
        <v>4053005000</v>
      </c>
      <c r="H7" s="24">
        <f t="shared" si="0"/>
        <v>4063005000</v>
      </c>
      <c r="I7" s="24">
        <f t="shared" si="0"/>
        <v>4048005000</v>
      </c>
      <c r="J7" s="24">
        <f t="shared" si="0"/>
        <v>4023005000</v>
      </c>
      <c r="K7" s="24">
        <f t="shared" si="0"/>
        <v>3532160000</v>
      </c>
      <c r="L7" s="24">
        <f t="shared" si="0"/>
        <v>2944005000</v>
      </c>
      <c r="M7" s="31"/>
      <c r="O7" s="20"/>
    </row>
    <row r="8" spans="1:13" s="15" customFormat="1" ht="45.75" customHeight="1">
      <c r="A8" s="25">
        <v>1</v>
      </c>
      <c r="B8" s="26" t="s">
        <v>34</v>
      </c>
      <c r="C8" s="27">
        <f>9626.7*100000</f>
        <v>962670000.0000001</v>
      </c>
      <c r="D8" s="27">
        <f>(9626.7*150000)+(20*40000000)</f>
        <v>2244005000</v>
      </c>
      <c r="E8" s="27">
        <f aca="true" t="shared" si="1" ref="E8:L8">(9626.7*150000)+(20*40000000)</f>
        <v>2244005000</v>
      </c>
      <c r="F8" s="27">
        <f t="shared" si="1"/>
        <v>2244005000</v>
      </c>
      <c r="G8" s="27">
        <f t="shared" si="1"/>
        <v>2244005000</v>
      </c>
      <c r="H8" s="27">
        <f t="shared" si="1"/>
        <v>2244005000</v>
      </c>
      <c r="I8" s="27">
        <f t="shared" si="1"/>
        <v>2244005000</v>
      </c>
      <c r="J8" s="27">
        <f t="shared" si="1"/>
        <v>2244005000</v>
      </c>
      <c r="K8" s="27">
        <f t="shared" si="1"/>
        <v>2244005000</v>
      </c>
      <c r="L8" s="27">
        <f t="shared" si="1"/>
        <v>2244005000</v>
      </c>
      <c r="M8" s="14"/>
    </row>
    <row r="9" spans="1:13" s="15" customFormat="1" ht="24.75" customHeight="1">
      <c r="A9" s="9">
        <v>2</v>
      </c>
      <c r="B9" s="10" t="s">
        <v>13</v>
      </c>
      <c r="C9" s="11">
        <v>550000000</v>
      </c>
      <c r="D9" s="11">
        <v>550000000</v>
      </c>
      <c r="E9" s="11">
        <v>550000000</v>
      </c>
      <c r="F9" s="11">
        <v>550000000</v>
      </c>
      <c r="G9" s="11">
        <f>F9</f>
        <v>550000000</v>
      </c>
      <c r="H9" s="11">
        <v>600000000</v>
      </c>
      <c r="I9" s="11">
        <f>H9</f>
        <v>600000000</v>
      </c>
      <c r="J9" s="11">
        <v>650000000</v>
      </c>
      <c r="K9" s="11">
        <f>J9</f>
        <v>650000000</v>
      </c>
      <c r="L9" s="11">
        <f>K9</f>
        <v>650000000</v>
      </c>
      <c r="M9" s="14"/>
    </row>
    <row r="10" spans="1:13" s="15" customFormat="1" ht="27" customHeight="1">
      <c r="A10" s="9">
        <v>3</v>
      </c>
      <c r="B10" s="10" t="s">
        <v>23</v>
      </c>
      <c r="C10" s="12"/>
      <c r="D10" s="12"/>
      <c r="E10" s="13"/>
      <c r="F10" s="13"/>
      <c r="G10" s="13">
        <v>25000000</v>
      </c>
      <c r="H10" s="13">
        <v>30000000</v>
      </c>
      <c r="I10" s="13">
        <v>35000000</v>
      </c>
      <c r="J10" s="13">
        <v>40000000</v>
      </c>
      <c r="K10" s="13">
        <v>45000000</v>
      </c>
      <c r="L10" s="13">
        <v>50000000</v>
      </c>
      <c r="M10" s="14"/>
    </row>
    <row r="11" spans="1:13" s="15" customFormat="1" ht="27" customHeight="1">
      <c r="A11" s="9">
        <v>4</v>
      </c>
      <c r="B11" s="10" t="s">
        <v>24</v>
      </c>
      <c r="C11" s="16">
        <f>1500000000-201000000</f>
        <v>1299000000</v>
      </c>
      <c r="D11" s="16">
        <v>1134000000</v>
      </c>
      <c r="E11" s="13">
        <v>1329000000</v>
      </c>
      <c r="F11" s="13">
        <v>1244000000</v>
      </c>
      <c r="G11" s="13">
        <v>1234000000</v>
      </c>
      <c r="H11" s="13">
        <v>1189000000</v>
      </c>
      <c r="I11" s="13">
        <v>1169000000</v>
      </c>
      <c r="J11" s="13">
        <v>1089000000</v>
      </c>
      <c r="K11" s="13">
        <f>1079000000-485845000</f>
        <v>593155000</v>
      </c>
      <c r="L11" s="13"/>
      <c r="M11" s="14"/>
    </row>
    <row r="12" spans="1:13" s="15" customFormat="1" ht="21.75" customHeight="1">
      <c r="A12" s="17" t="s">
        <v>27</v>
      </c>
      <c r="B12" s="18" t="s">
        <v>26</v>
      </c>
      <c r="C12" s="2">
        <f aca="true" t="shared" si="2" ref="C12:K12">C13+C17</f>
        <v>2833670000</v>
      </c>
      <c r="D12" s="2">
        <f t="shared" si="2"/>
        <v>8520636700</v>
      </c>
      <c r="E12" s="2">
        <f t="shared" si="2"/>
        <v>8550671900</v>
      </c>
      <c r="F12" s="2">
        <f t="shared" si="2"/>
        <v>8550671900</v>
      </c>
      <c r="G12" s="2">
        <f t="shared" si="2"/>
        <v>8550671900</v>
      </c>
      <c r="H12" s="2">
        <f t="shared" si="2"/>
        <v>8550671900</v>
      </c>
      <c r="I12" s="2">
        <f t="shared" si="2"/>
        <v>8550671900</v>
      </c>
      <c r="J12" s="2">
        <f t="shared" si="2"/>
        <v>8550671900</v>
      </c>
      <c r="K12" s="2">
        <f t="shared" si="2"/>
        <v>9221666900</v>
      </c>
      <c r="L12" s="2">
        <f>L13+L17</f>
        <v>9221666900</v>
      </c>
      <c r="M12" s="14"/>
    </row>
    <row r="13" spans="1:13" s="15" customFormat="1" ht="24.75" customHeight="1">
      <c r="A13" s="8" t="s">
        <v>7</v>
      </c>
      <c r="B13" s="21" t="s">
        <v>8</v>
      </c>
      <c r="C13" s="1">
        <f>C14+C15</f>
        <v>1583000000</v>
      </c>
      <c r="D13" s="1">
        <f>D14+D15+D16</f>
        <v>5476631700</v>
      </c>
      <c r="E13" s="1">
        <f aca="true" t="shared" si="3" ref="E13:K13">E14+E15</f>
        <v>5506666900</v>
      </c>
      <c r="F13" s="1">
        <f t="shared" si="3"/>
        <v>5506666900</v>
      </c>
      <c r="G13" s="1">
        <f t="shared" si="3"/>
        <v>5506666900</v>
      </c>
      <c r="H13" s="1">
        <f t="shared" si="3"/>
        <v>5506666900</v>
      </c>
      <c r="I13" s="1">
        <f t="shared" si="3"/>
        <v>5506666900</v>
      </c>
      <c r="J13" s="1">
        <f t="shared" si="3"/>
        <v>5506666900</v>
      </c>
      <c r="K13" s="1">
        <f t="shared" si="3"/>
        <v>5506666900</v>
      </c>
      <c r="L13" s="1">
        <f>L14+L15</f>
        <v>5506666900</v>
      </c>
      <c r="M13" s="42"/>
    </row>
    <row r="14" spans="1:15" s="46" customFormat="1" ht="23.25" customHeight="1">
      <c r="A14" s="43">
        <v>1</v>
      </c>
      <c r="B14" s="44" t="s">
        <v>11</v>
      </c>
      <c r="C14" s="45">
        <v>1290000000</v>
      </c>
      <c r="D14" s="45">
        <v>4435839400</v>
      </c>
      <c r="E14" s="45">
        <v>4853806000</v>
      </c>
      <c r="F14" s="45">
        <v>4853806000</v>
      </c>
      <c r="G14" s="45">
        <v>4853806000</v>
      </c>
      <c r="H14" s="45">
        <v>4853806000</v>
      </c>
      <c r="I14" s="45">
        <v>4853806000</v>
      </c>
      <c r="J14" s="45">
        <v>4853806000</v>
      </c>
      <c r="K14" s="45">
        <v>4853806000</v>
      </c>
      <c r="L14" s="45">
        <v>4853806000</v>
      </c>
      <c r="M14" s="42"/>
      <c r="O14" s="47"/>
    </row>
    <row r="15" spans="1:13" s="46" customFormat="1" ht="33" customHeight="1">
      <c r="A15" s="43">
        <v>2</v>
      </c>
      <c r="B15" s="48" t="s">
        <v>31</v>
      </c>
      <c r="C15" s="45">
        <v>293000000</v>
      </c>
      <c r="D15" s="45">
        <v>596642300</v>
      </c>
      <c r="E15" s="45">
        <v>652860900</v>
      </c>
      <c r="F15" s="45">
        <v>652860900</v>
      </c>
      <c r="G15" s="45">
        <v>652860900</v>
      </c>
      <c r="H15" s="45">
        <v>652860900</v>
      </c>
      <c r="I15" s="45">
        <v>652860900</v>
      </c>
      <c r="J15" s="45">
        <v>652860900</v>
      </c>
      <c r="K15" s="45">
        <v>652860900</v>
      </c>
      <c r="L15" s="45">
        <v>652860900</v>
      </c>
      <c r="M15" s="42"/>
    </row>
    <row r="16" spans="1:13" s="46" customFormat="1" ht="50.25" customHeight="1">
      <c r="A16" s="43">
        <v>3</v>
      </c>
      <c r="B16" s="48" t="s">
        <v>33</v>
      </c>
      <c r="C16" s="45"/>
      <c r="D16" s="45">
        <f>(5*27*1490000)+(5*27*1800000)</f>
        <v>444150000</v>
      </c>
      <c r="E16" s="45"/>
      <c r="F16" s="45"/>
      <c r="G16" s="45"/>
      <c r="H16" s="45"/>
      <c r="I16" s="45"/>
      <c r="J16" s="45"/>
      <c r="K16" s="45"/>
      <c r="L16" s="45"/>
      <c r="M16" s="49"/>
    </row>
    <row r="17" spans="1:13" s="46" customFormat="1" ht="23.25" customHeight="1">
      <c r="A17" s="50" t="s">
        <v>9</v>
      </c>
      <c r="B17" s="51" t="s">
        <v>10</v>
      </c>
      <c r="C17" s="52">
        <f>C18+C19</f>
        <v>1250670000</v>
      </c>
      <c r="D17" s="52">
        <f aca="true" t="shared" si="4" ref="D17:L17">D18+D19</f>
        <v>3044005000</v>
      </c>
      <c r="E17" s="52">
        <f t="shared" si="4"/>
        <v>3044005000</v>
      </c>
      <c r="F17" s="52">
        <f t="shared" si="4"/>
        <v>3044005000</v>
      </c>
      <c r="G17" s="52">
        <f t="shared" si="4"/>
        <v>3044005000</v>
      </c>
      <c r="H17" s="52">
        <f t="shared" si="4"/>
        <v>3044005000</v>
      </c>
      <c r="I17" s="52">
        <f t="shared" si="4"/>
        <v>3044005000</v>
      </c>
      <c r="J17" s="52">
        <f t="shared" si="4"/>
        <v>3044005000</v>
      </c>
      <c r="K17" s="52">
        <f t="shared" si="4"/>
        <v>3715000000</v>
      </c>
      <c r="L17" s="52">
        <f t="shared" si="4"/>
        <v>3715000000</v>
      </c>
      <c r="M17" s="53"/>
    </row>
    <row r="18" spans="1:13" s="46" customFormat="1" ht="33" customHeight="1">
      <c r="A18" s="43">
        <v>1</v>
      </c>
      <c r="B18" s="44" t="s">
        <v>32</v>
      </c>
      <c r="C18" s="45">
        <f>12*24000000</f>
        <v>288000000</v>
      </c>
      <c r="D18" s="45">
        <f>(35*22000000)+(3*10000000)</f>
        <v>800000000</v>
      </c>
      <c r="E18" s="45">
        <f aca="true" t="shared" si="5" ref="E18:L18">D18</f>
        <v>800000000</v>
      </c>
      <c r="F18" s="45">
        <f t="shared" si="5"/>
        <v>800000000</v>
      </c>
      <c r="G18" s="45">
        <f t="shared" si="5"/>
        <v>800000000</v>
      </c>
      <c r="H18" s="45">
        <f t="shared" si="5"/>
        <v>800000000</v>
      </c>
      <c r="I18" s="45">
        <f t="shared" si="5"/>
        <v>800000000</v>
      </c>
      <c r="J18" s="45">
        <f t="shared" si="5"/>
        <v>800000000</v>
      </c>
      <c r="K18" s="45">
        <f t="shared" si="5"/>
        <v>800000000</v>
      </c>
      <c r="L18" s="45">
        <f t="shared" si="5"/>
        <v>800000000</v>
      </c>
      <c r="M18" s="32"/>
    </row>
    <row r="19" spans="1:13" s="15" customFormat="1" ht="22.5" customHeight="1">
      <c r="A19" s="28">
        <v>2</v>
      </c>
      <c r="B19" s="30" t="s">
        <v>28</v>
      </c>
      <c r="C19" s="29">
        <f aca="true" t="shared" si="6" ref="C19:J19">C8</f>
        <v>962670000.0000001</v>
      </c>
      <c r="D19" s="29">
        <f t="shared" si="6"/>
        <v>2244005000</v>
      </c>
      <c r="E19" s="29">
        <f t="shared" si="6"/>
        <v>2244005000</v>
      </c>
      <c r="F19" s="29">
        <f t="shared" si="6"/>
        <v>2244005000</v>
      </c>
      <c r="G19" s="29">
        <f t="shared" si="6"/>
        <v>2244005000</v>
      </c>
      <c r="H19" s="29">
        <f t="shared" si="6"/>
        <v>2244005000</v>
      </c>
      <c r="I19" s="29">
        <f t="shared" si="6"/>
        <v>2244005000</v>
      </c>
      <c r="J19" s="29">
        <f t="shared" si="6"/>
        <v>2244005000</v>
      </c>
      <c r="K19" s="29">
        <v>2915000000</v>
      </c>
      <c r="L19" s="29">
        <v>2915000000</v>
      </c>
      <c r="M19" s="33"/>
    </row>
    <row r="22" ht="12.75">
      <c r="J22" s="7"/>
    </row>
    <row r="23" ht="12.75">
      <c r="J23" s="7"/>
    </row>
    <row r="24" ht="12.75">
      <c r="J24" s="7"/>
    </row>
  </sheetData>
  <sheetProtection/>
  <mergeCells count="18">
    <mergeCell ref="M4:M5"/>
    <mergeCell ref="M13:M15"/>
    <mergeCell ref="G4:G5"/>
    <mergeCell ref="H4:H5"/>
    <mergeCell ref="I4:I5"/>
    <mergeCell ref="J4:J5"/>
    <mergeCell ref="K4:K5"/>
    <mergeCell ref="L4:L5"/>
    <mergeCell ref="M18:M19"/>
    <mergeCell ref="A1:B1"/>
    <mergeCell ref="A2:L2"/>
    <mergeCell ref="C3:M3"/>
    <mergeCell ref="A4:A5"/>
    <mergeCell ref="B4:B5"/>
    <mergeCell ref="C4:C5"/>
    <mergeCell ref="D4:D5"/>
    <mergeCell ref="E4:E5"/>
    <mergeCell ref="F4:F5"/>
  </mergeCells>
  <printOptions horizontalCentered="1"/>
  <pageMargins left="0.45" right="0.2" top="1" bottom="0.75" header="0.3" footer="0.3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ismail - [2010]</cp:lastModifiedBy>
  <cp:lastPrinted>2020-12-14T07:28:42Z</cp:lastPrinted>
  <dcterms:created xsi:type="dcterms:W3CDTF">2019-10-03T06:52:31Z</dcterms:created>
  <dcterms:modified xsi:type="dcterms:W3CDTF">2023-03-24T03:10:07Z</dcterms:modified>
  <cp:category/>
  <cp:version/>
  <cp:contentType/>
  <cp:contentStatus/>
</cp:coreProperties>
</file>