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máy S\Công khai NS\Làm trong năm 2025\TÌNH HÌNH THỰC HIỆN DỰ TOÁN NSĐP 2025\2. Q2 2025\File để up CK 6T 25\"/>
    </mc:Choice>
  </mc:AlternateContent>
  <xr:revisionPtr revIDLastSave="0" documentId="13_ncr:1_{AB3EEC7C-4B73-4A51-9504-AB23EF8D4B90}"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 l="1"/>
  <c r="D27" i="1"/>
  <c r="D36" i="1"/>
  <c r="D10" i="1"/>
  <c r="C10" i="1" l="1"/>
  <c r="E35" i="1"/>
  <c r="E33" i="1"/>
  <c r="E26" i="1" l="1"/>
  <c r="C37" i="1" l="1"/>
  <c r="E10" i="1" l="1"/>
  <c r="E27" i="1"/>
  <c r="C17" i="1"/>
  <c r="C9" i="1" s="1"/>
  <c r="E32" i="1"/>
  <c r="E31" i="1"/>
  <c r="E30" i="1"/>
  <c r="D29" i="1"/>
  <c r="C29" i="1"/>
  <c r="E25" i="1"/>
  <c r="E24" i="1"/>
  <c r="E23" i="1"/>
  <c r="E22" i="1"/>
  <c r="E21" i="1"/>
  <c r="E20" i="1"/>
  <c r="E19" i="1"/>
  <c r="D17" i="1"/>
  <c r="E16" i="1"/>
  <c r="E15" i="1"/>
  <c r="E14" i="1"/>
  <c r="E13" i="1"/>
  <c r="E12" i="1"/>
  <c r="E11" i="1"/>
  <c r="D9" i="1" l="1"/>
  <c r="D39" i="1"/>
  <c r="C8" i="1"/>
  <c r="E29" i="1"/>
  <c r="E17" i="1"/>
  <c r="E37" i="1"/>
  <c r="D38" i="1" l="1"/>
  <c r="D8" i="1"/>
  <c r="E9" i="1"/>
  <c r="E39" i="1"/>
  <c r="E38" i="1" l="1"/>
  <c r="E8" i="1"/>
  <c r="A31" i="1"/>
  <c r="A32" i="1" s="1"/>
  <c r="A33" i="1" s="1"/>
  <c r="A26" i="1"/>
  <c r="A27" i="1" s="1"/>
  <c r="A24" i="1"/>
  <c r="A11" i="1"/>
  <c r="A12" i="1" s="1"/>
  <c r="A13" i="1" s="1"/>
  <c r="A14" i="1" s="1"/>
  <c r="A15" i="1" s="1"/>
  <c r="A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LE_QUYEN</author>
  </authors>
  <commentList>
    <comment ref="D27" authorId="0" shapeId="0" xr:uid="{00000000-0006-0000-0000-000001000000}">
      <text>
        <r>
          <rPr>
            <b/>
            <sz val="9"/>
            <color indexed="81"/>
            <rFont val="Tahoma"/>
            <family val="2"/>
          </rPr>
          <t>LE_QUYEN:</t>
        </r>
        <r>
          <rPr>
            <sz val="9"/>
            <color indexed="81"/>
            <rFont val="Tahoma"/>
            <family val="2"/>
          </rPr>
          <t xml:space="preserve">
trừ thu hồi các khoản chi năm trước
</t>
        </r>
      </text>
    </comment>
  </commentList>
</comments>
</file>

<file path=xl/sharedStrings.xml><?xml version="1.0" encoding="utf-8"?>
<sst xmlns="http://schemas.openxmlformats.org/spreadsheetml/2006/main" count="55" uniqueCount="51">
  <si>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</si>
  <si>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</si>
  <si>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</si>
  <si>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</si>
  <si>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</si>
  <si>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</si>
  <si>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</si>
  <si>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</si>
  <si>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</si>
  <si>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</si>
  <si>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</si>
  <si>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</si>
  <si>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</si>
  <si>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</si>
  <si>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</si>
  <si>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</si>
  <si>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</si>
  <si>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</si>
  <si>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</si>
  <si>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</si>
  <si>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</si>
  <si>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</si>
  <si>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</si>
  <si>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</si>
  <si>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</si>
  <si>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</si>
  <si>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</si>
  <si>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</si>
  <si>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</si>
  <si>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</si>
  <si>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 khác</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</si>
  <si>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</si>
  <si>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</si>
  <si>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</si>
  <si>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</si>
  <si>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</si>
  <si>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</si>
  <si>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</si>
  <si>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</si>
  <si>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</si>
  <si>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</si>
  <si>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</si>
  <si>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</si>
  <si>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</si>
  <si>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 xml:space="preserve"> TỈNH CAO BẰNG</t>
  </si>
  <si>
    <t>DỰ TOÁN NĂM 2025</t>
  </si>
  <si>
    <t>Thuế bảo vệ môi trường thu từ hàng hóa nhập khẩu</t>
  </si>
  <si>
    <t>THỰC HIỆN THU NGÂN SÁCH NHÀ NƯỚC ĐẾN HẾT QUÝ II NĂM 2025</t>
  </si>
  <si>
    <t>THỰC HIỆN ĐẾN HẾT QUÝ 
II NĂM 2025</t>
  </si>
  <si>
    <t>Ghi chú: Số liệu thực hiện "Thu viện trợ" hết quý II bao gồm "Thu ủng hộ đóng góp" 20.335,554 triệu đồng</t>
  </si>
  <si>
    <t>Thu viện trợ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</si>
</sst>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_-;\-* #,##0.00_-;_-* &quot;-&quot;??_-;_-@_-"/>
    <numFmt numFmtId="165" formatCode="#,###;\-#,###;&quot;&quot;;_(@_)"/>
    <numFmt numFmtId="166" formatCode="_(* #,##0_);_(* \(#,##0\);_(* &quot;-&quot;??_);_(@_)"/>
  </numFmts>
  <fonts count="21"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5" fillId="0" borderId="0" applyFont="0" applyFill="0" applyBorder="0" applyAlignment="0" applyProtection="0"/>
    <xf numFmtId="44" fontId="15" fillId="0" borderId="0" applyFont="0" applyFill="0" applyBorder="0" applyAlignment="0" applyProtection="0"/>
    <xf numFmtId="165" fontId="14" fillId="0" borderId="0" applyFont="0" applyFill="0" applyBorder="0" applyAlignment="0" applyProtection="0"/>
    <xf numFmtId="0" fontId="12" fillId="0" borderId="0"/>
    <xf numFmtId="0" fontId="13" fillId="0" borderId="0"/>
    <xf numFmtId="0" fontId="2" fillId="0" borderId="0"/>
    <xf numFmtId="0" fontId="17" fillId="0" borderId="0"/>
    <xf numFmtId="0" fontId="12" fillId="0" borderId="0"/>
    <xf numFmtId="0" fontId="15" fillId="0" borderId="0"/>
    <xf numFmtId="0" fontId="1" fillId="0" borderId="0"/>
    <xf numFmtId="164" fontId="18" fillId="0" borderId="0" applyFont="0" applyFill="0" applyBorder="0" applyAlignment="0" applyProtection="0"/>
    <xf numFmtId="9" fontId="18" fillId="0" borderId="0" applyFont="0" applyFill="0" applyBorder="0" applyAlignment="0" applyProtection="0"/>
  </cellStyleXfs>
  <cellXfs count="60">
    <xf numFmtId="0" fontId="0" fillId="0" borderId="0" xfId="0"/>
    <xf numFmtId="0" fontId="10" fillId="0" borderId="0" xfId="4" applyFont="1" applyFill="1"/>
    <xf numFmtId="14" fontId="6" fillId="0" borderId="1" xfId="6" applyNumberFormat="1" applyFont="1" applyFill="1" applyBorder="1" applyAlignment="1">
      <alignment horizontal="center" vertical="center" wrapText="1"/>
    </xf>
    <xf numFmtId="0" fontId="4" fillId="0" borderId="0" xfId="0" applyFont="1" applyFill="1" applyAlignment="1"/>
    <xf numFmtId="0" fontId="3" fillId="0" borderId="0" xfId="0" applyFont="1" applyFill="1" applyAlignment="1">
      <alignment horizontal="centerContinuous"/>
    </xf>
    <xf numFmtId="0" fontId="3" fillId="0" borderId="0" xfId="0" applyFont="1" applyFill="1"/>
    <xf numFmtId="0" fontId="8" fillId="0" borderId="0" xfId="0" applyFont="1" applyFill="1" applyAlignment="1">
      <alignment horizontal="left"/>
    </xf>
    <xf numFmtId="0" fontId="10" fillId="0" borderId="0" xfId="0" applyFont="1" applyFill="1"/>
    <xf numFmtId="0" fontId="4" fillId="0" borderId="2" xfId="0" applyFont="1" applyFill="1" applyBorder="1" applyAlignment="1">
      <alignment horizontal="center"/>
    </xf>
    <xf numFmtId="0" fontId="4" fillId="0" borderId="3" xfId="0" applyFont="1" applyFill="1" applyBorder="1"/>
    <xf numFmtId="0" fontId="3" fillId="0" borderId="2" xfId="0" applyFont="1" applyFill="1" applyBorder="1" applyAlignment="1">
      <alignment horizontal="center"/>
    </xf>
    <xf numFmtId="0" fontId="3" fillId="0" borderId="3" xfId="0" applyFont="1" applyFill="1" applyBorder="1"/>
    <xf numFmtId="0" fontId="3" fillId="0" borderId="2" xfId="0" applyFont="1" applyFill="1" applyBorder="1"/>
    <xf numFmtId="0" fontId="7" fillId="0" borderId="0" xfId="0" applyFont="1" applyFill="1"/>
    <xf numFmtId="0" fontId="5" fillId="0" borderId="2" xfId="0" quotePrefix="1" applyFont="1" applyFill="1" applyBorder="1" applyAlignment="1">
      <alignment horizontal="center"/>
    </xf>
    <xf numFmtId="0" fontId="5" fillId="0" borderId="3" xfId="0" applyFont="1" applyFill="1" applyBorder="1"/>
    <xf numFmtId="0" fontId="3" fillId="0" borderId="2" xfId="0" applyFont="1" applyFill="1" applyBorder="1" applyAlignment="1">
      <alignment horizontal="center" vertical="center"/>
    </xf>
    <xf numFmtId="0" fontId="9" fillId="0" borderId="0" xfId="0" quotePrefix="1" applyFont="1" applyFill="1" applyAlignment="1">
      <alignment horizontal="left"/>
    </xf>
    <xf numFmtId="0" fontId="16" fillId="0" borderId="0" xfId="0" applyFont="1" applyFill="1" applyBorder="1" applyAlignment="1">
      <alignment horizontal="right"/>
    </xf>
    <xf numFmtId="0" fontId="11" fillId="0" borderId="0" xfId="0" applyFont="1" applyFill="1" applyAlignment="1">
      <alignment vertical="center"/>
    </xf>
    <xf numFmtId="0" fontId="3" fillId="0" borderId="3" xfId="0" applyFont="1" applyFill="1" applyBorder="1" applyAlignment="1">
      <alignment horizontal="justify" wrapText="1"/>
    </xf>
    <xf numFmtId="0" fontId="4" fillId="0" borderId="7" xfId="0" applyFont="1" applyFill="1" applyBorder="1"/>
    <xf numFmtId="0" fontId="10" fillId="0" borderId="0" xfId="0" quotePrefix="1" applyFont="1" applyFill="1" applyAlignment="1">
      <alignment horizontal="left"/>
    </xf>
    <xf numFmtId="0" fontId="6" fillId="0" borderId="1" xfId="6" applyNumberFormat="1" applyFont="1" applyFill="1" applyBorder="1" applyAlignment="1">
      <alignment horizontal="center" vertical="center" wrapText="1"/>
    </xf>
    <xf numFmtId="0" fontId="3" fillId="0" borderId="0" xfId="0" applyFont="1" applyFill="1" applyAlignment="1">
      <alignment vertical="center"/>
    </xf>
    <xf numFmtId="0" fontId="5" fillId="0" borderId="0" xfId="0" applyFont="1" applyFill="1" applyAlignment="1">
      <alignment horizontal="centerContinuous" vertical="center"/>
    </xf>
    <xf numFmtId="0" fontId="4" fillId="0" borderId="4" xfId="0" applyFont="1" applyFill="1" applyBorder="1" applyAlignment="1">
      <alignment horizontal="center" vertical="center"/>
    </xf>
    <xf numFmtId="0" fontId="4" fillId="0" borderId="5" xfId="0" applyNumberFormat="1" applyFont="1" applyFill="1" applyBorder="1" applyAlignment="1">
      <alignment horizontal="left" vertical="center" wrapText="1"/>
    </xf>
    <xf numFmtId="166" fontId="4" fillId="0" borderId="6" xfId="11" applyNumberFormat="1" applyFont="1" applyFill="1" applyBorder="1" applyAlignment="1">
      <alignment vertical="center" wrapText="1"/>
    </xf>
    <xf numFmtId="9" fontId="4" fillId="0" borderId="6" xfId="12" applyFont="1" applyFill="1" applyBorder="1" applyAlignment="1">
      <alignment vertical="center" wrapText="1"/>
    </xf>
    <xf numFmtId="166" fontId="4" fillId="0" borderId="2" xfId="11" applyNumberFormat="1" applyFont="1" applyFill="1" applyBorder="1" applyAlignment="1">
      <alignment vertical="center" wrapText="1"/>
    </xf>
    <xf numFmtId="9" fontId="4" fillId="0" borderId="2" xfId="12" applyFont="1" applyFill="1" applyBorder="1" applyAlignment="1">
      <alignment vertical="center" wrapText="1"/>
    </xf>
    <xf numFmtId="166" fontId="3" fillId="0" borderId="2" xfId="11" applyNumberFormat="1" applyFont="1" applyFill="1" applyBorder="1" applyAlignment="1">
      <alignment vertical="center" wrapText="1"/>
    </xf>
    <xf numFmtId="166" fontId="3" fillId="2" borderId="2" xfId="11" applyNumberFormat="1" applyFont="1" applyFill="1" applyBorder="1" applyAlignment="1">
      <alignment vertical="center" wrapText="1"/>
    </xf>
    <xf numFmtId="9" fontId="3" fillId="0" borderId="2" xfId="12" applyFont="1" applyFill="1" applyBorder="1" applyAlignment="1">
      <alignment vertical="center" wrapText="1"/>
    </xf>
    <xf numFmtId="166" fontId="5" fillId="0" borderId="2" xfId="11" applyNumberFormat="1" applyFont="1" applyFill="1" applyBorder="1" applyAlignment="1">
      <alignment vertical="center" wrapText="1"/>
    </xf>
    <xf numFmtId="166" fontId="5" fillId="2" borderId="2" xfId="11" applyNumberFormat="1" applyFont="1" applyFill="1" applyBorder="1" applyAlignment="1">
      <alignment vertical="center" wrapText="1"/>
    </xf>
    <xf numFmtId="9" fontId="5" fillId="0" borderId="2" xfId="12" applyFont="1" applyFill="1" applyBorder="1" applyAlignment="1">
      <alignment vertical="center" wrapText="1"/>
    </xf>
    <xf numFmtId="166" fontId="4" fillId="2" borderId="2" xfId="11" applyNumberFormat="1" applyFont="1" applyFill="1" applyBorder="1" applyAlignment="1">
      <alignment vertical="center" wrapText="1"/>
    </xf>
    <xf numFmtId="0" fontId="4" fillId="0" borderId="2" xfId="0" applyFont="1" applyFill="1" applyBorder="1" applyAlignment="1">
      <alignment horizontal="center" vertical="center"/>
    </xf>
    <xf numFmtId="0" fontId="4" fillId="0" borderId="7" xfId="0" applyNumberFormat="1" applyFont="1" applyFill="1" applyBorder="1" applyAlignment="1">
      <alignment vertical="center" wrapText="1"/>
    </xf>
    <xf numFmtId="0" fontId="3" fillId="0" borderId="7" xfId="0" applyNumberFormat="1"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NumberFormat="1" applyFont="1" applyFill="1" applyBorder="1" applyAlignment="1">
      <alignment vertical="center" wrapText="1"/>
    </xf>
    <xf numFmtId="166" fontId="3" fillId="0" borderId="8" xfId="11" applyNumberFormat="1" applyFont="1" applyFill="1" applyBorder="1" applyAlignment="1">
      <alignment vertical="center" wrapText="1"/>
    </xf>
    <xf numFmtId="166" fontId="3" fillId="2" borderId="8" xfId="11" applyNumberFormat="1" applyFont="1" applyFill="1" applyBorder="1" applyAlignment="1">
      <alignment vertical="center" wrapText="1"/>
    </xf>
    <xf numFmtId="9" fontId="3" fillId="0" borderId="8" xfId="12" applyFont="1" applyFill="1" applyBorder="1" applyAlignment="1">
      <alignment vertical="center" wrapText="1"/>
    </xf>
    <xf numFmtId="0" fontId="9" fillId="0" borderId="10" xfId="0" applyFont="1" applyFill="1" applyBorder="1" applyAlignment="1">
      <alignment horizontal="left"/>
    </xf>
    <xf numFmtId="0" fontId="4" fillId="0" borderId="0" xfId="0" applyFont="1" applyFill="1" applyAlignment="1">
      <alignment horizontal="right"/>
    </xf>
    <xf numFmtId="0" fontId="5" fillId="0" borderId="0" xfId="0" applyNumberFormat="1" applyFont="1" applyFill="1" applyBorder="1" applyAlignment="1">
      <alignment horizontal="center" vertical="center" wrapText="1"/>
    </xf>
    <xf numFmtId="0" fontId="3"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13" xfId="6" applyNumberFormat="1"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6" fillId="0" borderId="15" xfId="6" applyNumberFormat="1" applyFont="1" applyFill="1" applyBorder="1" applyAlignment="1">
      <alignment horizontal="center" vertical="center" wrapText="1"/>
    </xf>
    <xf numFmtId="0" fontId="6" fillId="0" borderId="16" xfId="6" applyNumberFormat="1" applyFont="1" applyFill="1" applyBorder="1" applyAlignment="1">
      <alignment horizontal="center" vertical="center" wrapText="1"/>
    </xf>
    <xf numFmtId="0" fontId="4" fillId="0" borderId="0" xfId="0" applyFont="1" applyFill="1" applyAlignment="1">
      <alignment horizont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topLeftCell="A28" zoomScaleNormal="100" workbookViewId="0">
      <selection activeCell="B37" sqref="B37"/>
    </sheetView>
  </sheetViews>
  <sheetFormatPr defaultColWidth="12.85546875" defaultRowHeight="15.75" x14ac:dyDescent="0.25"/>
  <cols>
    <col min="1" max="1" width="7.28515625" style="5" customWidth="1"/>
    <col min="2" max="2" width="50.140625" style="5" customWidth="1"/>
    <col min="3" max="4" width="14.5703125" style="5" customWidth="1"/>
    <col min="5" max="6" width="12" style="5" customWidth="1"/>
    <col min="7" max="16384" width="12.85546875" style="5"/>
  </cols>
  <sheetData>
    <row r="1" spans="1:6" ht="21" customHeight="1" x14ac:dyDescent="0.25">
      <c r="A1" s="3" t="s">
        <v>44</v>
      </c>
      <c r="B1" s="3"/>
      <c r="C1" s="3"/>
      <c r="D1" s="48" t="s">
        <v>35</v>
      </c>
      <c r="E1" s="48"/>
      <c r="F1" s="48"/>
    </row>
    <row r="2" spans="1:6" ht="18.75" x14ac:dyDescent="0.3">
      <c r="A2" s="6"/>
      <c r="B2" s="6"/>
      <c r="C2" s="4"/>
      <c r="D2" s="4"/>
      <c r="E2" s="4"/>
      <c r="F2" s="4"/>
    </row>
    <row r="3" spans="1:6" ht="27" customHeight="1" x14ac:dyDescent="0.25">
      <c r="A3" s="59" t="s">
        <v>47</v>
      </c>
      <c r="B3" s="59"/>
      <c r="C3" s="59"/>
      <c r="D3" s="59"/>
      <c r="E3" s="59"/>
      <c r="F3" s="59"/>
    </row>
    <row r="4" spans="1:6" x14ac:dyDescent="0.25">
      <c r="A4" s="49"/>
      <c r="B4" s="49"/>
      <c r="C4" s="49"/>
      <c r="D4" s="49"/>
      <c r="E4" s="49"/>
      <c r="F4" s="49"/>
    </row>
    <row r="5" spans="1:6" ht="17.25" customHeight="1" x14ac:dyDescent="0.25">
      <c r="A5" s="50"/>
      <c r="B5" s="50"/>
      <c r="C5" s="50"/>
      <c r="D5" s="24"/>
      <c r="E5" s="25"/>
      <c r="F5" s="18" t="s">
        <v>0</v>
      </c>
    </row>
    <row r="6" spans="1:6" s="13" customFormat="1" ht="34.9" customHeight="1" x14ac:dyDescent="0.25">
      <c r="A6" s="51" t="s">
        <v>1</v>
      </c>
      <c r="B6" s="52" t="s">
        <v>2</v>
      </c>
      <c r="C6" s="53" t="s">
        <v>45</v>
      </c>
      <c r="D6" s="55" t="s">
        <v>48</v>
      </c>
      <c r="E6" s="57" t="s">
        <v>32</v>
      </c>
      <c r="F6" s="58"/>
    </row>
    <row r="7" spans="1:6" s="13" customFormat="1" ht="52.15" customHeight="1" x14ac:dyDescent="0.25">
      <c r="A7" s="51"/>
      <c r="B7" s="51"/>
      <c r="C7" s="54"/>
      <c r="D7" s="56"/>
      <c r="E7" s="23" t="s">
        <v>31</v>
      </c>
      <c r="F7" s="2" t="s">
        <v>33</v>
      </c>
    </row>
    <row r="8" spans="1:6" s="19" customFormat="1" ht="21" customHeight="1" x14ac:dyDescent="0.25">
      <c r="A8" s="26" t="s">
        <v>3</v>
      </c>
      <c r="B8" s="27" t="s">
        <v>36</v>
      </c>
      <c r="C8" s="28">
        <f>+C9+C28+C29+C36</f>
        <v>2089000</v>
      </c>
      <c r="D8" s="28">
        <f>+D9+D28+D29+D36</f>
        <v>2394262.0295839999</v>
      </c>
      <c r="E8" s="29">
        <f>+D8/C8</f>
        <v>1.1461283052101483</v>
      </c>
      <c r="F8" s="29">
        <v>1.8583150684682073</v>
      </c>
    </row>
    <row r="9" spans="1:6" s="7" customFormat="1" ht="21" customHeight="1" x14ac:dyDescent="0.3">
      <c r="A9" s="8" t="s">
        <v>5</v>
      </c>
      <c r="B9" s="9" t="s">
        <v>9</v>
      </c>
      <c r="C9" s="30">
        <f>+C10+C11+C12+C13+C14+C15+C16+C17+C23+C24+C25+C26+C27</f>
        <v>1399000</v>
      </c>
      <c r="D9" s="30">
        <f>+D10+D11+D12+D13+D14+D15+D16+D17+D23+D24+D25+D26+D27</f>
        <v>1028052.2890649999</v>
      </c>
      <c r="E9" s="31">
        <f>+D9/C9</f>
        <v>0.73484795501429589</v>
      </c>
      <c r="F9" s="31">
        <v>1.524368962474806</v>
      </c>
    </row>
    <row r="10" spans="1:6" s="7" customFormat="1" ht="21" customHeight="1" x14ac:dyDescent="0.3">
      <c r="A10" s="10">
        <v>1</v>
      </c>
      <c r="B10" s="11" t="s">
        <v>37</v>
      </c>
      <c r="C10" s="32">
        <f>96800+61000</f>
        <v>157800</v>
      </c>
      <c r="D10" s="33">
        <f>49065.046064+41648.248448</f>
        <v>90713.294511999993</v>
      </c>
      <c r="E10" s="34">
        <f>+D10/C10</f>
        <v>0.57486244937896069</v>
      </c>
      <c r="F10" s="34">
        <v>0.92509197195992099</v>
      </c>
    </row>
    <row r="11" spans="1:6" s="7" customFormat="1" ht="21" customHeight="1" x14ac:dyDescent="0.3">
      <c r="A11" s="10">
        <f>+A10+1</f>
        <v>2</v>
      </c>
      <c r="B11" s="11" t="s">
        <v>10</v>
      </c>
      <c r="C11" s="32">
        <v>500</v>
      </c>
      <c r="D11" s="33">
        <v>29695.446337000001</v>
      </c>
      <c r="E11" s="34">
        <f>+D11/C11</f>
        <v>59.390892674</v>
      </c>
      <c r="F11" s="34">
        <v>34.418405747204829</v>
      </c>
    </row>
    <row r="12" spans="1:6" s="7" customFormat="1" ht="21" customHeight="1" x14ac:dyDescent="0.3">
      <c r="A12" s="10">
        <f>A11+1</f>
        <v>3</v>
      </c>
      <c r="B12" s="11" t="s">
        <v>11</v>
      </c>
      <c r="C12" s="32">
        <v>445220</v>
      </c>
      <c r="D12" s="33">
        <v>433678.66457899997</v>
      </c>
      <c r="E12" s="34">
        <f>+D12/C12</f>
        <v>0.97407723053546558</v>
      </c>
      <c r="F12" s="34">
        <v>1.8289770867735291</v>
      </c>
    </row>
    <row r="13" spans="1:6" s="7" customFormat="1" ht="21" customHeight="1" x14ac:dyDescent="0.3">
      <c r="A13" s="10">
        <f>A12+1</f>
        <v>4</v>
      </c>
      <c r="B13" s="11" t="s">
        <v>12</v>
      </c>
      <c r="C13" s="32">
        <v>78000</v>
      </c>
      <c r="D13" s="33">
        <v>59352.562539999999</v>
      </c>
      <c r="E13" s="34">
        <f t="shared" ref="E13:E22" si="0">+D13/C13</f>
        <v>0.76093028897435899</v>
      </c>
      <c r="F13" s="34">
        <v>1.1536724053348035</v>
      </c>
    </row>
    <row r="14" spans="1:6" s="7" customFormat="1" ht="21" customHeight="1" x14ac:dyDescent="0.3">
      <c r="A14" s="10">
        <f>A13+1</f>
        <v>5</v>
      </c>
      <c r="B14" s="11" t="s">
        <v>13</v>
      </c>
      <c r="C14" s="32">
        <v>165000</v>
      </c>
      <c r="D14" s="33">
        <v>45878.314466999997</v>
      </c>
      <c r="E14" s="34">
        <f t="shared" si="0"/>
        <v>0.27805039070909088</v>
      </c>
      <c r="F14" s="34">
        <v>1.0517449178222404</v>
      </c>
    </row>
    <row r="15" spans="1:6" s="7" customFormat="1" ht="21" customHeight="1" x14ac:dyDescent="0.3">
      <c r="A15" s="10">
        <f>A14+1</f>
        <v>6</v>
      </c>
      <c r="B15" s="11" t="s">
        <v>14</v>
      </c>
      <c r="C15" s="32">
        <v>79900</v>
      </c>
      <c r="D15" s="33">
        <v>60131.282145999998</v>
      </c>
      <c r="E15" s="34">
        <f t="shared" si="0"/>
        <v>0.75258175401752192</v>
      </c>
      <c r="F15" s="34">
        <v>1.4922417889884383</v>
      </c>
    </row>
    <row r="16" spans="1:6" s="7" customFormat="1" ht="21" customHeight="1" x14ac:dyDescent="0.3">
      <c r="A16" s="10">
        <f>A15+1</f>
        <v>7</v>
      </c>
      <c r="B16" s="11" t="s">
        <v>15</v>
      </c>
      <c r="C16" s="32">
        <v>104305</v>
      </c>
      <c r="D16" s="33">
        <v>70216.635378999999</v>
      </c>
      <c r="E16" s="34">
        <f t="shared" si="0"/>
        <v>0.67318570901682562</v>
      </c>
      <c r="F16" s="34">
        <v>1.3140500826992461</v>
      </c>
    </row>
    <row r="17" spans="1:6" s="7" customFormat="1" ht="21" customHeight="1" x14ac:dyDescent="0.3">
      <c r="A17" s="10">
        <v>8</v>
      </c>
      <c r="B17" s="11" t="s">
        <v>38</v>
      </c>
      <c r="C17" s="32">
        <f>SUM(C18:C22)</f>
        <v>257325</v>
      </c>
      <c r="D17" s="33">
        <f>SUM(D18:D22)</f>
        <v>132689.98302400002</v>
      </c>
      <c r="E17" s="34">
        <f t="shared" si="0"/>
        <v>0.51565134761099785</v>
      </c>
      <c r="F17" s="34">
        <v>2.0512487759383928</v>
      </c>
    </row>
    <row r="18" spans="1:6" s="7" customFormat="1" ht="21" customHeight="1" x14ac:dyDescent="0.3">
      <c r="A18" s="14" t="s">
        <v>8</v>
      </c>
      <c r="B18" s="15" t="s">
        <v>16</v>
      </c>
      <c r="C18" s="35"/>
      <c r="D18" s="36"/>
      <c r="E18" s="34"/>
      <c r="F18" s="34"/>
    </row>
    <row r="19" spans="1:6" s="7" customFormat="1" ht="21" customHeight="1" x14ac:dyDescent="0.3">
      <c r="A19" s="14" t="s">
        <v>8</v>
      </c>
      <c r="B19" s="15" t="s">
        <v>17</v>
      </c>
      <c r="C19" s="35">
        <v>2145</v>
      </c>
      <c r="D19" s="35">
        <v>706.02595299999996</v>
      </c>
      <c r="E19" s="37">
        <f t="shared" si="0"/>
        <v>0.32914962843822843</v>
      </c>
      <c r="F19" s="37">
        <v>1.0491732346261471</v>
      </c>
    </row>
    <row r="20" spans="1:6" s="7" customFormat="1" ht="21" customHeight="1" x14ac:dyDescent="0.3">
      <c r="A20" s="14" t="s">
        <v>8</v>
      </c>
      <c r="B20" s="15" t="s">
        <v>19</v>
      </c>
      <c r="C20" s="35">
        <v>211000</v>
      </c>
      <c r="D20" s="36">
        <v>107745.03221600001</v>
      </c>
      <c r="E20" s="37">
        <f t="shared" si="0"/>
        <v>0.51063996310900472</v>
      </c>
      <c r="F20" s="37">
        <v>2.0442391962145696</v>
      </c>
    </row>
    <row r="21" spans="1:6" s="7" customFormat="1" ht="21" customHeight="1" x14ac:dyDescent="0.3">
      <c r="A21" s="14" t="s">
        <v>8</v>
      </c>
      <c r="B21" s="15" t="s">
        <v>18</v>
      </c>
      <c r="C21" s="35">
        <v>43285</v>
      </c>
      <c r="D21" s="36">
        <v>23908.924855000001</v>
      </c>
      <c r="E21" s="37">
        <f t="shared" si="0"/>
        <v>0.55236051415039855</v>
      </c>
      <c r="F21" s="37">
        <v>2.1973873297221571</v>
      </c>
    </row>
    <row r="22" spans="1:6" s="7" customFormat="1" ht="21" customHeight="1" x14ac:dyDescent="0.3">
      <c r="A22" s="14" t="s">
        <v>8</v>
      </c>
      <c r="B22" s="15" t="s">
        <v>20</v>
      </c>
      <c r="C22" s="35">
        <v>895</v>
      </c>
      <c r="D22" s="36">
        <v>330</v>
      </c>
      <c r="E22" s="37">
        <f t="shared" si="0"/>
        <v>0.36871508379888268</v>
      </c>
      <c r="F22" s="37">
        <v>0.77247191011235961</v>
      </c>
    </row>
    <row r="23" spans="1:6" s="7" customFormat="1" ht="21" customHeight="1" x14ac:dyDescent="0.3">
      <c r="A23" s="10">
        <v>9</v>
      </c>
      <c r="B23" s="11" t="s">
        <v>22</v>
      </c>
      <c r="C23" s="32">
        <v>29750</v>
      </c>
      <c r="D23" s="33">
        <v>27283.214462</v>
      </c>
      <c r="E23" s="34">
        <f>+D23/C23</f>
        <v>0.91708283905882348</v>
      </c>
      <c r="F23" s="34">
        <v>1.226990010019859</v>
      </c>
    </row>
    <row r="24" spans="1:6" s="7" customFormat="1" ht="48" x14ac:dyDescent="0.3">
      <c r="A24" s="16">
        <f>A23+1</f>
        <v>10</v>
      </c>
      <c r="B24" s="20" t="s">
        <v>25</v>
      </c>
      <c r="C24" s="32">
        <v>5000</v>
      </c>
      <c r="D24" s="33">
        <v>92.453299999999999</v>
      </c>
      <c r="E24" s="34">
        <f>+D24/C24</f>
        <v>1.8490659999999999E-2</v>
      </c>
      <c r="F24" s="34">
        <v>2.2735108229675002E-2</v>
      </c>
    </row>
    <row r="25" spans="1:6" s="7" customFormat="1" ht="21" customHeight="1" x14ac:dyDescent="0.3">
      <c r="A25" s="10">
        <v>11</v>
      </c>
      <c r="B25" s="11" t="s">
        <v>21</v>
      </c>
      <c r="C25" s="32">
        <v>15000</v>
      </c>
      <c r="D25" s="33">
        <v>12036.213110000001</v>
      </c>
      <c r="E25" s="34">
        <f>+D25/C25</f>
        <v>0.80241420733333335</v>
      </c>
      <c r="F25" s="34">
        <v>1.4957878278132701</v>
      </c>
    </row>
    <row r="26" spans="1:6" s="7" customFormat="1" ht="21.6" customHeight="1" x14ac:dyDescent="0.3">
      <c r="A26" s="10">
        <f>A25+1</f>
        <v>12</v>
      </c>
      <c r="B26" s="11" t="s">
        <v>24</v>
      </c>
      <c r="C26" s="32">
        <v>200</v>
      </c>
      <c r="D26" s="33">
        <v>39.548808000000001</v>
      </c>
      <c r="E26" s="34">
        <f>+D26/C26</f>
        <v>0.19774404000000001</v>
      </c>
      <c r="F26" s="34">
        <v>0.42046576465625168</v>
      </c>
    </row>
    <row r="27" spans="1:6" s="7" customFormat="1" ht="21.6" customHeight="1" x14ac:dyDescent="0.3">
      <c r="A27" s="10">
        <f>A26+1</f>
        <v>13</v>
      </c>
      <c r="B27" s="11" t="s">
        <v>23</v>
      </c>
      <c r="C27" s="32">
        <v>61000</v>
      </c>
      <c r="D27" s="33">
        <f>82984.083577-16739.407176</f>
        <v>66244.676401000004</v>
      </c>
      <c r="E27" s="34">
        <f>+D27/C27</f>
        <v>1.0859783016557378</v>
      </c>
      <c r="F27" s="34">
        <v>1.3132007028421913</v>
      </c>
    </row>
    <row r="28" spans="1:6" s="7" customFormat="1" ht="21.6" customHeight="1" x14ac:dyDescent="0.3">
      <c r="A28" s="8" t="s">
        <v>6</v>
      </c>
      <c r="B28" s="9" t="s">
        <v>34</v>
      </c>
      <c r="C28" s="30"/>
      <c r="D28" s="38"/>
      <c r="E28" s="34"/>
      <c r="F28" s="34"/>
    </row>
    <row r="29" spans="1:6" s="7" customFormat="1" ht="21.6" customHeight="1" x14ac:dyDescent="0.3">
      <c r="A29" s="8" t="s">
        <v>7</v>
      </c>
      <c r="B29" s="9" t="s">
        <v>39</v>
      </c>
      <c r="C29" s="30">
        <f>SUM(C30:C35)</f>
        <v>690000</v>
      </c>
      <c r="D29" s="38">
        <f>SUM(D30:D35)</f>
        <v>1342844.7282209999</v>
      </c>
      <c r="E29" s="31">
        <f>+D29/C29</f>
        <v>1.9461517800304347</v>
      </c>
      <c r="F29" s="31">
        <v>2.2683453512469818</v>
      </c>
    </row>
    <row r="30" spans="1:6" s="7" customFormat="1" ht="21.6" customHeight="1" x14ac:dyDescent="0.3">
      <c r="A30" s="10">
        <v>1</v>
      </c>
      <c r="B30" s="11" t="s">
        <v>26</v>
      </c>
      <c r="C30" s="32">
        <v>236234</v>
      </c>
      <c r="D30" s="33">
        <v>492411.714294</v>
      </c>
      <c r="E30" s="34">
        <f>+D30/C30</f>
        <v>2.0844235558556345</v>
      </c>
      <c r="F30" s="34">
        <v>2.4574984710363115</v>
      </c>
    </row>
    <row r="31" spans="1:6" s="7" customFormat="1" ht="21.6" customHeight="1" x14ac:dyDescent="0.3">
      <c r="A31" s="10">
        <f>A30+1</f>
        <v>2</v>
      </c>
      <c r="B31" s="11" t="s">
        <v>27</v>
      </c>
      <c r="C31" s="32">
        <v>236200</v>
      </c>
      <c r="D31" s="33">
        <v>157872.19879699999</v>
      </c>
      <c r="E31" s="34">
        <f>+D31/C31</f>
        <v>0.66838356814987299</v>
      </c>
      <c r="F31" s="34">
        <v>0.82703937798164229</v>
      </c>
    </row>
    <row r="32" spans="1:6" s="7" customFormat="1" ht="21.6" customHeight="1" x14ac:dyDescent="0.3">
      <c r="A32" s="10">
        <f>A31+1</f>
        <v>3</v>
      </c>
      <c r="B32" s="11" t="s">
        <v>28</v>
      </c>
      <c r="C32" s="32">
        <v>213794</v>
      </c>
      <c r="D32" s="33">
        <v>690184.43947400001</v>
      </c>
      <c r="E32" s="34">
        <f>+D32/C32</f>
        <v>3.2282685177039583</v>
      </c>
      <c r="F32" s="34">
        <v>3.4657949238941081</v>
      </c>
    </row>
    <row r="33" spans="1:6" s="7" customFormat="1" ht="21.6" customHeight="1" x14ac:dyDescent="0.3">
      <c r="A33" s="10">
        <f>A32+1</f>
        <v>4</v>
      </c>
      <c r="B33" s="11" t="s">
        <v>29</v>
      </c>
      <c r="C33" s="32">
        <v>2500</v>
      </c>
      <c r="D33" s="33">
        <v>1107.308806</v>
      </c>
      <c r="E33" s="34">
        <f>+D33/C33</f>
        <v>0.44292352239999999</v>
      </c>
      <c r="F33" s="34">
        <v>0.79854242222123806</v>
      </c>
    </row>
    <row r="34" spans="1:6" s="7" customFormat="1" ht="21.6" customHeight="1" x14ac:dyDescent="0.3">
      <c r="A34" s="10">
        <v>5</v>
      </c>
      <c r="B34" s="11" t="s">
        <v>46</v>
      </c>
      <c r="C34" s="32">
        <v>11</v>
      </c>
      <c r="D34" s="33"/>
      <c r="E34" s="34"/>
      <c r="F34" s="34"/>
    </row>
    <row r="35" spans="1:6" s="7" customFormat="1" ht="21.6" customHeight="1" x14ac:dyDescent="0.3">
      <c r="A35" s="10">
        <v>6</v>
      </c>
      <c r="B35" s="12" t="s">
        <v>30</v>
      </c>
      <c r="C35" s="32">
        <v>1261</v>
      </c>
      <c r="D35" s="32">
        <v>1269.0668499999999</v>
      </c>
      <c r="E35" s="34">
        <f>+D35/C35</f>
        <v>1.0063971847739888</v>
      </c>
      <c r="F35" s="34">
        <v>6.3306734864199434</v>
      </c>
    </row>
    <row r="36" spans="1:6" s="7" customFormat="1" ht="21.6" customHeight="1" x14ac:dyDescent="0.3">
      <c r="A36" s="8" t="s">
        <v>43</v>
      </c>
      <c r="B36" s="21" t="s">
        <v>50</v>
      </c>
      <c r="C36" s="30"/>
      <c r="D36" s="38">
        <f>3029.458+20335.554298</f>
        <v>23365.012297999998</v>
      </c>
      <c r="E36" s="34"/>
      <c r="F36" s="34">
        <v>1.0620460135454544</v>
      </c>
    </row>
    <row r="37" spans="1:6" s="7" customFormat="1" ht="21" customHeight="1" x14ac:dyDescent="0.3">
      <c r="A37" s="39" t="s">
        <v>4</v>
      </c>
      <c r="B37" s="40" t="s">
        <v>40</v>
      </c>
      <c r="C37" s="30">
        <f>+C38+C39</f>
        <v>1265948</v>
      </c>
      <c r="D37" s="38">
        <f>978507.343383-16108.438442</f>
        <v>962398.90494100004</v>
      </c>
      <c r="E37" s="31">
        <f>+D37/C37</f>
        <v>0.76021993394752396</v>
      </c>
      <c r="F37" s="31">
        <v>1.5931182302780509</v>
      </c>
    </row>
    <row r="38" spans="1:6" s="7" customFormat="1" ht="21" customHeight="1" x14ac:dyDescent="0.3">
      <c r="A38" s="16">
        <v>1</v>
      </c>
      <c r="B38" s="41" t="s">
        <v>41</v>
      </c>
      <c r="C38" s="32">
        <v>612492</v>
      </c>
      <c r="D38" s="33">
        <f>+D37-D39</f>
        <v>144061.90988500009</v>
      </c>
      <c r="E38" s="34">
        <f>+D38/C38</f>
        <v>0.23520619026044437</v>
      </c>
      <c r="F38" s="34">
        <v>1.3920377364035712</v>
      </c>
    </row>
    <row r="39" spans="1:6" s="7" customFormat="1" ht="21" customHeight="1" x14ac:dyDescent="0.3">
      <c r="A39" s="42">
        <v>2</v>
      </c>
      <c r="B39" s="43" t="s">
        <v>42</v>
      </c>
      <c r="C39" s="44">
        <v>653456</v>
      </c>
      <c r="D39" s="45">
        <f>+D10+D11+D12+D13+D15+D17+D25+D26</f>
        <v>818336.99505599996</v>
      </c>
      <c r="E39" s="46">
        <f>+D39/C39</f>
        <v>1.2523214953355697</v>
      </c>
      <c r="F39" s="34">
        <v>1.6346873295373869</v>
      </c>
    </row>
    <row r="40" spans="1:6" ht="15.95" customHeight="1" x14ac:dyDescent="0.3">
      <c r="A40" s="47"/>
      <c r="B40" s="47"/>
      <c r="C40" s="47"/>
      <c r="D40" s="47"/>
      <c r="E40" s="47"/>
      <c r="F40" s="47"/>
    </row>
    <row r="41" spans="1:6" ht="22.5" customHeight="1" x14ac:dyDescent="0.3">
      <c r="A41" s="7" t="s">
        <v>49</v>
      </c>
      <c r="B41" s="17"/>
      <c r="C41" s="7"/>
      <c r="D41" s="7"/>
      <c r="E41" s="7"/>
      <c r="F41" s="7"/>
    </row>
    <row r="42" spans="1:6" ht="18.75" x14ac:dyDescent="0.3">
      <c r="A42" s="7"/>
      <c r="B42" s="17"/>
      <c r="C42" s="7"/>
      <c r="D42" s="7"/>
      <c r="E42" s="7"/>
      <c r="F42" s="7"/>
    </row>
    <row r="43" spans="1:6" ht="18.75" x14ac:dyDescent="0.3">
      <c r="A43" s="7"/>
      <c r="B43" s="22"/>
      <c r="C43" s="7"/>
      <c r="D43" s="7"/>
      <c r="E43" s="7"/>
      <c r="F43" s="7"/>
    </row>
    <row r="44" spans="1:6" ht="18.75" x14ac:dyDescent="0.3">
      <c r="A44" s="1"/>
      <c r="B44" s="17"/>
      <c r="C44" s="7"/>
      <c r="D44" s="7"/>
      <c r="E44" s="7"/>
      <c r="F44" s="7"/>
    </row>
  </sheetData>
  <mergeCells count="10">
    <mergeCell ref="A40:F40"/>
    <mergeCell ref="D1:F1"/>
    <mergeCell ref="A4:F4"/>
    <mergeCell ref="A5:C5"/>
    <mergeCell ref="A6:A7"/>
    <mergeCell ref="B6:B7"/>
    <mergeCell ref="C6:C7"/>
    <mergeCell ref="D6:D7"/>
    <mergeCell ref="E6:F6"/>
    <mergeCell ref="A3:F3"/>
  </mergeCells>
  <pageMargins left="0.7" right="0.28000000000000003" top="0.47" bottom="0.43" header="0.3" footer="0.3"/>
  <pageSetup paperSize="9" scale="8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ThaiHa-PC</cp:lastModifiedBy>
  <cp:lastPrinted>2025-07-15T08:14:19Z</cp:lastPrinted>
  <dcterms:created xsi:type="dcterms:W3CDTF">2018-08-22T07:49:45Z</dcterms:created>
  <dcterms:modified xsi:type="dcterms:W3CDTF">2025-07-15T10:16:29Z</dcterms:modified>
</cp:coreProperties>
</file>