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9735" firstSheet="0" activeTab="1"/>
  </bookViews>
  <sheets>
    <sheet name="Giảm nghèo" sheetId="1" r:id="rId1"/>
    <sheet name="Giảm cận nghèo" sheetId="2" r:id="rId2"/>
  </sheets>
  <definedNames/>
  <calcPr fullCalcOnLoad="1"/>
</workbook>
</file>

<file path=xl/sharedStrings.xml><?xml version="1.0" encoding="utf-8"?>
<sst xmlns="http://schemas.openxmlformats.org/spreadsheetml/2006/main" count="68" uniqueCount="34">
  <si>
    <t>Tổng cộng</t>
  </si>
  <si>
    <t>TT</t>
  </si>
  <si>
    <t>Tên xã, thị trấn</t>
  </si>
  <si>
    <t>Thị Trấn Trùng Khánh</t>
  </si>
  <si>
    <t>Thị Trấn Trà Lĩnh</t>
  </si>
  <si>
    <t>Xã Khâm Thành</t>
  </si>
  <si>
    <t>Xã Lăng Hiếu</t>
  </si>
  <si>
    <t>Xã Xuân Nội</t>
  </si>
  <si>
    <t>Xã Phong Nặm</t>
  </si>
  <si>
    <t>Xã Đức Hồng</t>
  </si>
  <si>
    <t>Xã Đàm Thủy</t>
  </si>
  <si>
    <t>Xã Chí Viễn</t>
  </si>
  <si>
    <t>Xã Ngọc Khê</t>
  </si>
  <si>
    <t>Xã Ngọc Côn</t>
  </si>
  <si>
    <t>Xã Đình Phong</t>
  </si>
  <si>
    <t>Xã Phong Châu</t>
  </si>
  <si>
    <t>Xã Cao Chương</t>
  </si>
  <si>
    <t>Xã Quang Vinh</t>
  </si>
  <si>
    <t>Xã Quang Hán</t>
  </si>
  <si>
    <t>Xã Tri Phương</t>
  </si>
  <si>
    <t>Xã Cao Thăng</t>
  </si>
  <si>
    <t>Xã Trung Phúc</t>
  </si>
  <si>
    <t>Xã Quang Trung</t>
  </si>
  <si>
    <t>Xã Đoài Dương</t>
  </si>
  <si>
    <t>Tổng số dân (Hộ)</t>
  </si>
  <si>
    <t>Số hộ nghèo đa chiều (Hộ)</t>
  </si>
  <si>
    <t>Tỉ lệ (%)</t>
  </si>
  <si>
    <t>Kết quả rà soát năm 2022</t>
  </si>
  <si>
    <t>Số hộ nghèo đa chiều giảm (Hộ)</t>
  </si>
  <si>
    <t>Số hộ nghèo cuối năm 2023 (Hộ)</t>
  </si>
  <si>
    <t>Kế hoạch 2023</t>
  </si>
  <si>
    <t>Tỉ lệ nghèo đa chiều giảm (Hộ)</t>
  </si>
  <si>
    <r>
      <t xml:space="preserve">Phụ lục số 01
CHỈ TIÊU GIẢM HỘ NGHÈO ĐA CHIỀU NĂM 2023
</t>
    </r>
    <r>
      <rPr>
        <i/>
        <sz val="10"/>
        <color indexed="8"/>
        <rFont val="Times New Roman"/>
        <family val="1"/>
      </rPr>
      <t>(Kèm theo Kế hoạch số          /KH-UBND, ngày     tháng 02 năm 2023 của UBND huyện Trùng Khánh)</t>
    </r>
  </si>
  <si>
    <r>
      <t xml:space="preserve">Phụ lục số 02
CHỈ TIÊU GIẢM HỘ CẬN NGHÈO ĐA CHIỀU NĂM 2023
</t>
    </r>
    <r>
      <rPr>
        <i/>
        <sz val="10"/>
        <color indexed="8"/>
        <rFont val="Times New Roman"/>
        <family val="1"/>
      </rPr>
      <t>(Kèm theo Kế hoạch số          /KH-UBND, ngày     tháng 02 năm 2023 của UBND huyện Trùng Khánh)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</si>
</sst>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MS Sans Serif"/>
      <family val="2"/>
    </font>
    <font>
      <sz val="12"/>
      <name val="VNI-Times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right" wrapText="1"/>
    </xf>
    <xf numFmtId="43" fontId="15" fillId="0" borderId="10" xfId="42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43" fontId="18" fillId="0" borderId="10" xfId="42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right" wrapText="1"/>
    </xf>
    <xf numFmtId="43" fontId="19" fillId="0" borderId="10" xfId="42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43" fontId="22" fillId="0" borderId="10" xfId="42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3 5" xfId="44"/>
    <cellStyle name="Comma 13 5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23" sqref="L23"/>
    </sheetView>
  </sheetViews>
  <sheetFormatPr defaultColWidth="12.421875" defaultRowHeight="12.75"/>
  <cols>
    <col min="1" max="1" width="5.00390625" style="1" customWidth="1"/>
    <col min="2" max="2" width="24.7109375" style="1" customWidth="1"/>
    <col min="3" max="3" width="10.00390625" style="1" customWidth="1"/>
    <col min="4" max="4" width="9.28125" style="1" customWidth="1"/>
    <col min="5" max="6" width="9.421875" style="1" customWidth="1"/>
    <col min="7" max="7" width="9.8515625" style="1" customWidth="1"/>
    <col min="8" max="8" width="9.421875" style="1" customWidth="1"/>
    <col min="9" max="9" width="9.140625" style="1" customWidth="1"/>
    <col min="10" max="16384" width="12.421875" style="1" customWidth="1"/>
  </cols>
  <sheetData>
    <row r="1" spans="1:9" ht="12" customHeight="1">
      <c r="A1" s="4"/>
      <c r="B1" s="5"/>
      <c r="C1" s="5"/>
      <c r="D1" s="5"/>
      <c r="E1" s="5"/>
      <c r="F1" s="5"/>
      <c r="G1" s="5"/>
      <c r="H1" s="5"/>
      <c r="I1" s="5"/>
    </row>
    <row r="2" spans="1:9" ht="61.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</row>
    <row r="3" spans="1:9" ht="16.5" customHeight="1">
      <c r="A3" s="33" t="s">
        <v>1</v>
      </c>
      <c r="B3" s="33" t="s">
        <v>2</v>
      </c>
      <c r="C3" s="33" t="s">
        <v>27</v>
      </c>
      <c r="D3" s="33"/>
      <c r="E3" s="33"/>
      <c r="F3" s="33" t="s">
        <v>30</v>
      </c>
      <c r="G3" s="33"/>
      <c r="H3" s="33"/>
      <c r="I3" s="33"/>
    </row>
    <row r="4" spans="1:9" ht="66" customHeight="1">
      <c r="A4" s="33"/>
      <c r="B4" s="33"/>
      <c r="C4" s="3" t="s">
        <v>24</v>
      </c>
      <c r="D4" s="3" t="s">
        <v>25</v>
      </c>
      <c r="E4" s="3" t="s">
        <v>26</v>
      </c>
      <c r="F4" s="3" t="s">
        <v>24</v>
      </c>
      <c r="G4" s="3" t="s">
        <v>28</v>
      </c>
      <c r="H4" s="3" t="s">
        <v>29</v>
      </c>
      <c r="I4" s="3" t="s">
        <v>31</v>
      </c>
    </row>
    <row r="5" spans="1:9" ht="23.25" customHeight="1">
      <c r="A5" s="29">
        <v>1</v>
      </c>
      <c r="B5" s="30" t="s">
        <v>3</v>
      </c>
      <c r="C5" s="8">
        <v>1684</v>
      </c>
      <c r="D5" s="9">
        <v>63</v>
      </c>
      <c r="E5" s="10">
        <f>D5/C5*100</f>
        <v>3.7410926365795723</v>
      </c>
      <c r="F5" s="11">
        <f>C5*100.58%</f>
        <v>1693.7672</v>
      </c>
      <c r="G5" s="12">
        <f>D5*15/100</f>
        <v>9.45</v>
      </c>
      <c r="H5" s="12">
        <f>D5-G5</f>
        <v>53.55</v>
      </c>
      <c r="I5" s="13">
        <f aca="true" t="shared" si="0" ref="I5:I26">G5/F5%</f>
        <v>0.5579279135881248</v>
      </c>
    </row>
    <row r="6" spans="1:9" ht="21" customHeight="1">
      <c r="A6" s="29">
        <v>2</v>
      </c>
      <c r="B6" s="30" t="s">
        <v>4</v>
      </c>
      <c r="C6" s="8">
        <v>1263</v>
      </c>
      <c r="D6" s="9">
        <v>131</v>
      </c>
      <c r="E6" s="10">
        <f aca="true" t="shared" si="1" ref="E6:E26">D6/C6*100</f>
        <v>10.37212984956453</v>
      </c>
      <c r="F6" s="11">
        <f aca="true" t="shared" si="2" ref="F6:F25">C6*100.58%</f>
        <v>1270.3254</v>
      </c>
      <c r="G6" s="12">
        <f>D6*16/100</f>
        <v>20.96</v>
      </c>
      <c r="H6" s="12">
        <f aca="true" t="shared" si="3" ref="H6:H25">D6-G6</f>
        <v>110.03999999999999</v>
      </c>
      <c r="I6" s="13">
        <f t="shared" si="0"/>
        <v>1.6499709444525004</v>
      </c>
    </row>
    <row r="7" spans="1:9" ht="21" customHeight="1">
      <c r="A7" s="29">
        <v>3</v>
      </c>
      <c r="B7" s="30" t="s">
        <v>5</v>
      </c>
      <c r="C7" s="8">
        <v>738</v>
      </c>
      <c r="D7" s="9">
        <v>294</v>
      </c>
      <c r="E7" s="10">
        <f t="shared" si="1"/>
        <v>39.83739837398374</v>
      </c>
      <c r="F7" s="11">
        <f t="shared" si="2"/>
        <v>742.2804</v>
      </c>
      <c r="G7" s="12">
        <f>D7*21/100</f>
        <v>61.74</v>
      </c>
      <c r="H7" s="12">
        <f t="shared" si="3"/>
        <v>232.26</v>
      </c>
      <c r="I7" s="13">
        <f t="shared" si="0"/>
        <v>8.317611511768328</v>
      </c>
    </row>
    <row r="8" spans="1:9" ht="23.25" customHeight="1">
      <c r="A8" s="29">
        <v>4</v>
      </c>
      <c r="B8" s="30" t="s">
        <v>6</v>
      </c>
      <c r="C8" s="8">
        <v>747</v>
      </c>
      <c r="D8" s="9">
        <v>288</v>
      </c>
      <c r="E8" s="10">
        <f t="shared" si="1"/>
        <v>38.55421686746988</v>
      </c>
      <c r="F8" s="11">
        <f t="shared" si="2"/>
        <v>751.3326000000001</v>
      </c>
      <c r="G8" s="12">
        <f>D8*28/100</f>
        <v>80.64</v>
      </c>
      <c r="H8" s="12">
        <f t="shared" si="3"/>
        <v>207.36</v>
      </c>
      <c r="I8" s="13">
        <f t="shared" si="0"/>
        <v>10.732929730454925</v>
      </c>
    </row>
    <row r="9" spans="1:9" ht="20.25" customHeight="1">
      <c r="A9" s="29">
        <v>5</v>
      </c>
      <c r="B9" s="30" t="s">
        <v>7</v>
      </c>
      <c r="C9" s="8">
        <v>400</v>
      </c>
      <c r="D9" s="9">
        <v>163</v>
      </c>
      <c r="E9" s="10">
        <f t="shared" si="1"/>
        <v>40.75</v>
      </c>
      <c r="F9" s="11">
        <f t="shared" si="2"/>
        <v>402.32</v>
      </c>
      <c r="G9" s="12">
        <f>D9*19/100</f>
        <v>30.97</v>
      </c>
      <c r="H9" s="12">
        <f t="shared" si="3"/>
        <v>132.03</v>
      </c>
      <c r="I9" s="13">
        <f t="shared" si="0"/>
        <v>7.697852455756611</v>
      </c>
    </row>
    <row r="10" spans="1:9" s="7" customFormat="1" ht="21.75" customHeight="1">
      <c r="A10" s="31">
        <v>6</v>
      </c>
      <c r="B10" s="30" t="s">
        <v>8</v>
      </c>
      <c r="C10" s="8">
        <v>345</v>
      </c>
      <c r="D10" s="9">
        <v>82</v>
      </c>
      <c r="E10" s="10">
        <f t="shared" si="1"/>
        <v>23.768115942028984</v>
      </c>
      <c r="F10" s="11">
        <f t="shared" si="2"/>
        <v>347.00100000000003</v>
      </c>
      <c r="G10" s="12">
        <f>D10*31/100</f>
        <v>25.42</v>
      </c>
      <c r="H10" s="12">
        <f t="shared" si="3"/>
        <v>56.58</v>
      </c>
      <c r="I10" s="13">
        <f t="shared" si="0"/>
        <v>7.325627303667713</v>
      </c>
    </row>
    <row r="11" spans="1:9" s="7" customFormat="1" ht="21" customHeight="1">
      <c r="A11" s="31">
        <v>7</v>
      </c>
      <c r="B11" s="30" t="s">
        <v>9</v>
      </c>
      <c r="C11" s="8">
        <v>1212</v>
      </c>
      <c r="D11" s="9">
        <v>411</v>
      </c>
      <c r="E11" s="10">
        <f t="shared" si="1"/>
        <v>33.910891089108915</v>
      </c>
      <c r="F11" s="11">
        <f t="shared" si="2"/>
        <v>1219.0296</v>
      </c>
      <c r="G11" s="12">
        <f>D11*27/100</f>
        <v>110.97</v>
      </c>
      <c r="H11" s="12">
        <f t="shared" si="3"/>
        <v>300.03</v>
      </c>
      <c r="I11" s="13">
        <f t="shared" si="0"/>
        <v>9.103142368323132</v>
      </c>
    </row>
    <row r="12" spans="1:9" s="7" customFormat="1" ht="21" customHeight="1">
      <c r="A12" s="31">
        <v>8</v>
      </c>
      <c r="B12" s="30" t="s">
        <v>10</v>
      </c>
      <c r="C12" s="8">
        <v>1271</v>
      </c>
      <c r="D12" s="9">
        <v>149</v>
      </c>
      <c r="E12" s="10">
        <f t="shared" si="1"/>
        <v>11.723052714398111</v>
      </c>
      <c r="F12" s="11">
        <f t="shared" si="2"/>
        <v>1278.3718000000001</v>
      </c>
      <c r="G12" s="12">
        <f>D12*16/100</f>
        <v>23.84</v>
      </c>
      <c r="H12" s="12">
        <f t="shared" si="3"/>
        <v>125.16</v>
      </c>
      <c r="I12" s="13">
        <f t="shared" si="0"/>
        <v>1.8648721756847264</v>
      </c>
    </row>
    <row r="13" spans="1:9" s="7" customFormat="1" ht="21" customHeight="1">
      <c r="A13" s="31">
        <v>9</v>
      </c>
      <c r="B13" s="30" t="s">
        <v>11</v>
      </c>
      <c r="C13" s="8">
        <v>1074</v>
      </c>
      <c r="D13" s="9">
        <v>330</v>
      </c>
      <c r="E13" s="10">
        <f t="shared" si="1"/>
        <v>30.726256983240223</v>
      </c>
      <c r="F13" s="11">
        <f t="shared" si="2"/>
        <v>1080.2292</v>
      </c>
      <c r="G13" s="12">
        <f>D13*20/100</f>
        <v>66</v>
      </c>
      <c r="H13" s="12">
        <f t="shared" si="3"/>
        <v>264</v>
      </c>
      <c r="I13" s="13">
        <f t="shared" si="0"/>
        <v>6.109814472706348</v>
      </c>
    </row>
    <row r="14" spans="1:9" s="7" customFormat="1" ht="23.25" customHeight="1">
      <c r="A14" s="31">
        <v>10</v>
      </c>
      <c r="B14" s="30" t="s">
        <v>12</v>
      </c>
      <c r="C14" s="8">
        <v>653</v>
      </c>
      <c r="D14" s="9">
        <v>253</v>
      </c>
      <c r="E14" s="10">
        <f t="shared" si="1"/>
        <v>38.74425727411945</v>
      </c>
      <c r="F14" s="11">
        <f t="shared" si="2"/>
        <v>656.7874</v>
      </c>
      <c r="G14" s="12">
        <f>D14*20/100</f>
        <v>50.6</v>
      </c>
      <c r="H14" s="12">
        <f t="shared" si="3"/>
        <v>202.4</v>
      </c>
      <c r="I14" s="13">
        <f t="shared" si="0"/>
        <v>7.704167284573364</v>
      </c>
    </row>
    <row r="15" spans="1:9" s="7" customFormat="1" ht="19.5" customHeight="1">
      <c r="A15" s="31">
        <v>11</v>
      </c>
      <c r="B15" s="30" t="s">
        <v>13</v>
      </c>
      <c r="C15" s="8">
        <v>625</v>
      </c>
      <c r="D15" s="9">
        <v>72</v>
      </c>
      <c r="E15" s="10">
        <f t="shared" si="1"/>
        <v>11.52</v>
      </c>
      <c r="F15" s="11">
        <f t="shared" si="2"/>
        <v>628.625</v>
      </c>
      <c r="G15" s="12">
        <f>D15*16/100</f>
        <v>11.52</v>
      </c>
      <c r="H15" s="12">
        <f t="shared" si="3"/>
        <v>60.480000000000004</v>
      </c>
      <c r="I15" s="13">
        <f t="shared" si="0"/>
        <v>1.8325710876913899</v>
      </c>
    </row>
    <row r="16" spans="1:9" s="7" customFormat="1" ht="20.25" customHeight="1">
      <c r="A16" s="31">
        <v>12</v>
      </c>
      <c r="B16" s="30" t="s">
        <v>14</v>
      </c>
      <c r="C16" s="8">
        <v>810</v>
      </c>
      <c r="D16" s="9">
        <v>263</v>
      </c>
      <c r="E16" s="10">
        <f t="shared" si="1"/>
        <v>32.46913580246913</v>
      </c>
      <c r="F16" s="11">
        <f t="shared" si="2"/>
        <v>814.698</v>
      </c>
      <c r="G16" s="12">
        <f>D16*22/100</f>
        <v>57.86</v>
      </c>
      <c r="H16" s="12">
        <f t="shared" si="3"/>
        <v>205.14</v>
      </c>
      <c r="I16" s="13">
        <f t="shared" si="0"/>
        <v>7.1020181711505375</v>
      </c>
    </row>
    <row r="17" spans="1:9" s="7" customFormat="1" ht="22.5" customHeight="1">
      <c r="A17" s="31">
        <v>13</v>
      </c>
      <c r="B17" s="30" t="s">
        <v>15</v>
      </c>
      <c r="C17" s="8">
        <v>531</v>
      </c>
      <c r="D17" s="9">
        <v>63</v>
      </c>
      <c r="E17" s="10">
        <f t="shared" si="1"/>
        <v>11.864406779661017</v>
      </c>
      <c r="F17" s="11">
        <f t="shared" si="2"/>
        <v>534.0798</v>
      </c>
      <c r="G17" s="12">
        <f>D17*14/100</f>
        <v>8.82</v>
      </c>
      <c r="H17" s="12">
        <f t="shared" si="3"/>
        <v>54.18</v>
      </c>
      <c r="I17" s="13">
        <f t="shared" si="0"/>
        <v>1.6514386052421381</v>
      </c>
    </row>
    <row r="18" spans="1:9" s="7" customFormat="1" ht="22.5" customHeight="1">
      <c r="A18" s="31">
        <v>14</v>
      </c>
      <c r="B18" s="30" t="s">
        <v>16</v>
      </c>
      <c r="C18" s="8">
        <v>804</v>
      </c>
      <c r="D18" s="9">
        <v>111</v>
      </c>
      <c r="E18" s="10">
        <f t="shared" si="1"/>
        <v>13.805970149253731</v>
      </c>
      <c r="F18" s="11">
        <f t="shared" si="2"/>
        <v>808.6632000000001</v>
      </c>
      <c r="G18" s="12">
        <f>D18*14/100</f>
        <v>15.54</v>
      </c>
      <c r="H18" s="12">
        <f t="shared" si="3"/>
        <v>95.46000000000001</v>
      </c>
      <c r="I18" s="13">
        <f t="shared" si="0"/>
        <v>1.9216900187865598</v>
      </c>
    </row>
    <row r="19" spans="1:9" s="7" customFormat="1" ht="23.25" customHeight="1">
      <c r="A19" s="31">
        <v>15</v>
      </c>
      <c r="B19" s="30" t="s">
        <v>17</v>
      </c>
      <c r="C19" s="8">
        <v>531</v>
      </c>
      <c r="D19" s="9">
        <v>338</v>
      </c>
      <c r="E19" s="10">
        <f t="shared" si="1"/>
        <v>63.653483992467045</v>
      </c>
      <c r="F19" s="11">
        <f t="shared" si="2"/>
        <v>534.0798</v>
      </c>
      <c r="G19" s="12">
        <f>D19*19/100</f>
        <v>64.22</v>
      </c>
      <c r="H19" s="12">
        <f t="shared" si="3"/>
        <v>273.78</v>
      </c>
      <c r="I19" s="13">
        <f t="shared" si="0"/>
        <v>12.024420320708629</v>
      </c>
    </row>
    <row r="20" spans="1:9" s="7" customFormat="1" ht="20.25" customHeight="1">
      <c r="A20" s="31">
        <v>16</v>
      </c>
      <c r="B20" s="30" t="s">
        <v>18</v>
      </c>
      <c r="C20" s="8">
        <v>950</v>
      </c>
      <c r="D20" s="9">
        <v>225</v>
      </c>
      <c r="E20" s="10">
        <f t="shared" si="1"/>
        <v>23.684210526315788</v>
      </c>
      <c r="F20" s="11">
        <f t="shared" si="2"/>
        <v>955.51</v>
      </c>
      <c r="G20" s="12">
        <f>D20*25/100</f>
        <v>56.25</v>
      </c>
      <c r="H20" s="12">
        <f t="shared" si="3"/>
        <v>168.75</v>
      </c>
      <c r="I20" s="13">
        <f t="shared" si="0"/>
        <v>5.886908561919813</v>
      </c>
    </row>
    <row r="21" spans="1:9" s="7" customFormat="1" ht="23.25" customHeight="1">
      <c r="A21" s="31">
        <v>17</v>
      </c>
      <c r="B21" s="30" t="s">
        <v>19</v>
      </c>
      <c r="C21" s="8">
        <v>545</v>
      </c>
      <c r="D21" s="9">
        <v>224</v>
      </c>
      <c r="E21" s="10">
        <f t="shared" si="1"/>
        <v>41.10091743119266</v>
      </c>
      <c r="F21" s="11">
        <f t="shared" si="2"/>
        <v>548.1610000000001</v>
      </c>
      <c r="G21" s="12">
        <f>D21*19/100</f>
        <v>42.56</v>
      </c>
      <c r="H21" s="12">
        <f t="shared" si="3"/>
        <v>181.44</v>
      </c>
      <c r="I21" s="13">
        <f t="shared" si="0"/>
        <v>7.764142286663954</v>
      </c>
    </row>
    <row r="22" spans="1:9" s="7" customFormat="1" ht="19.5" customHeight="1">
      <c r="A22" s="31">
        <v>18</v>
      </c>
      <c r="B22" s="30" t="s">
        <v>20</v>
      </c>
      <c r="C22" s="8">
        <v>788</v>
      </c>
      <c r="D22" s="9">
        <v>345</v>
      </c>
      <c r="E22" s="10">
        <f t="shared" si="1"/>
        <v>43.78172588832487</v>
      </c>
      <c r="F22" s="11">
        <f t="shared" si="2"/>
        <v>792.5704000000001</v>
      </c>
      <c r="G22" s="12">
        <f>D22*19/100</f>
        <v>65.55</v>
      </c>
      <c r="H22" s="12">
        <f t="shared" si="3"/>
        <v>279.45</v>
      </c>
      <c r="I22" s="13">
        <f t="shared" si="0"/>
        <v>8.270558678446735</v>
      </c>
    </row>
    <row r="23" spans="1:9" s="7" customFormat="1" ht="21" customHeight="1">
      <c r="A23" s="31">
        <v>19</v>
      </c>
      <c r="B23" s="30" t="s">
        <v>21</v>
      </c>
      <c r="C23" s="8">
        <v>756</v>
      </c>
      <c r="D23" s="9">
        <v>329</v>
      </c>
      <c r="E23" s="10">
        <f t="shared" si="1"/>
        <v>43.51851851851852</v>
      </c>
      <c r="F23" s="11">
        <f t="shared" si="2"/>
        <v>760.3848</v>
      </c>
      <c r="G23" s="12">
        <f>D23*19/100</f>
        <v>62.51</v>
      </c>
      <c r="H23" s="12">
        <f t="shared" si="3"/>
        <v>266.49</v>
      </c>
      <c r="I23" s="13">
        <f t="shared" si="0"/>
        <v>8.220837660089996</v>
      </c>
    </row>
    <row r="24" spans="1:9" s="7" customFormat="1" ht="24" customHeight="1">
      <c r="A24" s="31">
        <v>20</v>
      </c>
      <c r="B24" s="30" t="s">
        <v>22</v>
      </c>
      <c r="C24" s="8">
        <v>434</v>
      </c>
      <c r="D24" s="9">
        <v>156</v>
      </c>
      <c r="E24" s="10">
        <f t="shared" si="1"/>
        <v>35.944700460829495</v>
      </c>
      <c r="F24" s="11">
        <f t="shared" si="2"/>
        <v>436.5172</v>
      </c>
      <c r="G24" s="12">
        <f>D24*36/100</f>
        <v>56.16</v>
      </c>
      <c r="H24" s="12">
        <f t="shared" si="3"/>
        <v>99.84</v>
      </c>
      <c r="I24" s="13">
        <f t="shared" si="0"/>
        <v>12.86547242582881</v>
      </c>
    </row>
    <row r="25" spans="1:9" ht="20.25" customHeight="1">
      <c r="A25" s="29">
        <v>21</v>
      </c>
      <c r="B25" s="30" t="s">
        <v>23</v>
      </c>
      <c r="C25" s="8">
        <v>1326</v>
      </c>
      <c r="D25" s="9">
        <v>707</v>
      </c>
      <c r="E25" s="10">
        <f t="shared" si="1"/>
        <v>53.31825037707391</v>
      </c>
      <c r="F25" s="11">
        <f t="shared" si="2"/>
        <v>1333.6908</v>
      </c>
      <c r="G25" s="12">
        <f>D25*19/100</f>
        <v>134.33</v>
      </c>
      <c r="H25" s="12">
        <f t="shared" si="3"/>
        <v>572.67</v>
      </c>
      <c r="I25" s="13">
        <f t="shared" si="0"/>
        <v>10.07204968347986</v>
      </c>
    </row>
    <row r="26" spans="1:9" ht="25.5" customHeight="1">
      <c r="A26" s="34" t="s">
        <v>0</v>
      </c>
      <c r="B26" s="34"/>
      <c r="C26" s="14">
        <f>SUM(C5:C25)</f>
        <v>17487</v>
      </c>
      <c r="D26" s="14">
        <f>SUM(D5:D25)</f>
        <v>4997</v>
      </c>
      <c r="E26" s="15">
        <f t="shared" si="1"/>
        <v>28.575513238405676</v>
      </c>
      <c r="F26" s="14">
        <f>SUM(F5:F25)</f>
        <v>17588.4246</v>
      </c>
      <c r="G26" s="14">
        <f>SUM(G5:G25)</f>
        <v>1055.9099999999999</v>
      </c>
      <c r="H26" s="14">
        <f>SUM(H5:H25)</f>
        <v>3941.09</v>
      </c>
      <c r="I26" s="16">
        <f t="shared" si="0"/>
        <v>6.003437055982831</v>
      </c>
    </row>
  </sheetData>
  <sheetProtection/>
  <mergeCells count="6">
    <mergeCell ref="A2:I2"/>
    <mergeCell ref="A3:A4"/>
    <mergeCell ref="B3:B4"/>
    <mergeCell ref="A26:B26"/>
    <mergeCell ref="C3:E3"/>
    <mergeCell ref="F3:I3"/>
  </mergeCells>
  <printOptions/>
  <pageMargins left="0.43" right="0" top="0.24" bottom="0.2" header="0.46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11" sqref="D11"/>
    </sheetView>
  </sheetViews>
  <sheetFormatPr defaultColWidth="12.421875" defaultRowHeight="12.75"/>
  <cols>
    <col min="1" max="1" width="5.00390625" style="1" customWidth="1"/>
    <col min="2" max="2" width="25.00390625" style="1" customWidth="1"/>
    <col min="3" max="3" width="9.421875" style="1" customWidth="1"/>
    <col min="4" max="5" width="9.7109375" style="1" customWidth="1"/>
    <col min="6" max="6" width="10.00390625" style="1" customWidth="1"/>
    <col min="7" max="7" width="10.28125" style="1" customWidth="1"/>
    <col min="8" max="8" width="9.7109375" style="1" customWidth="1"/>
    <col min="9" max="9" width="8.140625" style="1" customWidth="1"/>
    <col min="10" max="16384" width="12.421875" style="1" customWidth="1"/>
  </cols>
  <sheetData>
    <row r="1" spans="1:9" ht="12" customHeight="1">
      <c r="A1" s="4"/>
      <c r="B1" s="5"/>
      <c r="C1" s="5"/>
      <c r="D1" s="5"/>
      <c r="E1" s="5"/>
      <c r="F1" s="5"/>
      <c r="G1" s="5"/>
      <c r="H1" s="5"/>
      <c r="I1" s="5"/>
    </row>
    <row r="2" spans="1:9" ht="61.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</row>
    <row r="3" spans="1:9" ht="16.5" customHeight="1">
      <c r="A3" s="35" t="s">
        <v>1</v>
      </c>
      <c r="B3" s="35" t="s">
        <v>2</v>
      </c>
      <c r="C3" s="33" t="s">
        <v>27</v>
      </c>
      <c r="D3" s="33"/>
      <c r="E3" s="33"/>
      <c r="F3" s="33" t="s">
        <v>30</v>
      </c>
      <c r="G3" s="33"/>
      <c r="H3" s="33"/>
      <c r="I3" s="33"/>
    </row>
    <row r="4" spans="1:9" ht="66" customHeight="1">
      <c r="A4" s="36"/>
      <c r="B4" s="36"/>
      <c r="C4" s="3" t="s">
        <v>24</v>
      </c>
      <c r="D4" s="3" t="s">
        <v>25</v>
      </c>
      <c r="E4" s="3" t="s">
        <v>26</v>
      </c>
      <c r="F4" s="3" t="s">
        <v>24</v>
      </c>
      <c r="G4" s="3" t="s">
        <v>28</v>
      </c>
      <c r="H4" s="3" t="s">
        <v>29</v>
      </c>
      <c r="I4" s="3" t="s">
        <v>31</v>
      </c>
    </row>
    <row r="5" spans="1:11" ht="18.75" customHeight="1">
      <c r="A5" s="2">
        <v>1</v>
      </c>
      <c r="B5" s="28" t="s">
        <v>3</v>
      </c>
      <c r="C5" s="19">
        <v>1684</v>
      </c>
      <c r="D5" s="20">
        <v>51</v>
      </c>
      <c r="E5" s="21">
        <f>D5/C5*100</f>
        <v>3.0285035629453683</v>
      </c>
      <c r="F5" s="22">
        <f>C5*100.58%</f>
        <v>1693.7672</v>
      </c>
      <c r="G5" s="23">
        <f>D5*7.2/100</f>
        <v>3.6719999999999997</v>
      </c>
      <c r="H5" s="23">
        <f>D5-G5</f>
        <v>47.328</v>
      </c>
      <c r="I5" s="24">
        <f aca="true" t="shared" si="0" ref="I5:I26">G5/F5%</f>
        <v>0.21679484642281419</v>
      </c>
      <c r="K5" s="17"/>
    </row>
    <row r="6" spans="1:11" ht="21.75" customHeight="1">
      <c r="A6" s="2">
        <v>2</v>
      </c>
      <c r="B6" s="28" t="s">
        <v>4</v>
      </c>
      <c r="C6" s="19">
        <v>1263</v>
      </c>
      <c r="D6" s="20">
        <v>84</v>
      </c>
      <c r="E6" s="21">
        <f aca="true" t="shared" si="1" ref="E6:E26">D6/C6*100</f>
        <v>6.65083135391924</v>
      </c>
      <c r="F6" s="22">
        <f aca="true" t="shared" si="2" ref="F6:F25">C6*100.58%</f>
        <v>1270.3254</v>
      </c>
      <c r="G6" s="23">
        <f aca="true" t="shared" si="3" ref="G6:G25">D6*7.2/100</f>
        <v>6.048000000000001</v>
      </c>
      <c r="H6" s="23">
        <f aca="true" t="shared" si="4" ref="H6:H25">D6-G6</f>
        <v>77.952</v>
      </c>
      <c r="I6" s="24">
        <f t="shared" si="0"/>
        <v>0.47609848626186657</v>
      </c>
      <c r="K6" s="17"/>
    </row>
    <row r="7" spans="1:11" ht="24" customHeight="1">
      <c r="A7" s="2">
        <v>3</v>
      </c>
      <c r="B7" s="28" t="s">
        <v>5</v>
      </c>
      <c r="C7" s="19">
        <v>738</v>
      </c>
      <c r="D7" s="20">
        <v>94</v>
      </c>
      <c r="E7" s="21">
        <f t="shared" si="1"/>
        <v>12.737127371273713</v>
      </c>
      <c r="F7" s="22">
        <f t="shared" si="2"/>
        <v>742.2804</v>
      </c>
      <c r="G7" s="23">
        <f t="shared" si="3"/>
        <v>6.768000000000001</v>
      </c>
      <c r="H7" s="23">
        <f t="shared" si="4"/>
        <v>87.232</v>
      </c>
      <c r="I7" s="24">
        <f t="shared" si="0"/>
        <v>0.9117848187827673</v>
      </c>
      <c r="K7" s="17"/>
    </row>
    <row r="8" spans="1:11" ht="21" customHeight="1">
      <c r="A8" s="2">
        <v>4</v>
      </c>
      <c r="B8" s="28" t="s">
        <v>6</v>
      </c>
      <c r="C8" s="19">
        <v>747</v>
      </c>
      <c r="D8" s="20">
        <v>180</v>
      </c>
      <c r="E8" s="21">
        <f t="shared" si="1"/>
        <v>24.096385542168676</v>
      </c>
      <c r="F8" s="22">
        <f t="shared" si="2"/>
        <v>751.3326000000001</v>
      </c>
      <c r="G8" s="23">
        <f t="shared" si="3"/>
        <v>12.96</v>
      </c>
      <c r="H8" s="23">
        <f t="shared" si="4"/>
        <v>167.04</v>
      </c>
      <c r="I8" s="24">
        <f t="shared" si="0"/>
        <v>1.7249351352516846</v>
      </c>
      <c r="K8" s="17"/>
    </row>
    <row r="9" spans="1:11" ht="21" customHeight="1">
      <c r="A9" s="2">
        <v>5</v>
      </c>
      <c r="B9" s="28" t="s">
        <v>7</v>
      </c>
      <c r="C9" s="19">
        <v>400</v>
      </c>
      <c r="D9" s="20">
        <v>107</v>
      </c>
      <c r="E9" s="21">
        <f t="shared" si="1"/>
        <v>26.75</v>
      </c>
      <c r="F9" s="22">
        <f t="shared" si="2"/>
        <v>402.32</v>
      </c>
      <c r="G9" s="23">
        <f t="shared" si="3"/>
        <v>7.704</v>
      </c>
      <c r="H9" s="23">
        <f t="shared" si="4"/>
        <v>99.296</v>
      </c>
      <c r="I9" s="24">
        <f t="shared" si="0"/>
        <v>1.9148936170212765</v>
      </c>
      <c r="K9" s="17"/>
    </row>
    <row r="10" spans="1:11" s="7" customFormat="1" ht="18.75" customHeight="1">
      <c r="A10" s="6">
        <v>6</v>
      </c>
      <c r="B10" s="28" t="s">
        <v>8</v>
      </c>
      <c r="C10" s="19">
        <v>345</v>
      </c>
      <c r="D10" s="20">
        <v>128</v>
      </c>
      <c r="E10" s="21">
        <f t="shared" si="1"/>
        <v>37.10144927536232</v>
      </c>
      <c r="F10" s="22">
        <f t="shared" si="2"/>
        <v>347.00100000000003</v>
      </c>
      <c r="G10" s="23">
        <f t="shared" si="3"/>
        <v>9.216000000000001</v>
      </c>
      <c r="H10" s="23">
        <f t="shared" si="4"/>
        <v>118.78399999999999</v>
      </c>
      <c r="I10" s="24">
        <f t="shared" si="0"/>
        <v>2.655900127088971</v>
      </c>
      <c r="K10" s="18"/>
    </row>
    <row r="11" spans="1:11" s="7" customFormat="1" ht="22.5" customHeight="1">
      <c r="A11" s="6">
        <v>7</v>
      </c>
      <c r="B11" s="28" t="s">
        <v>9</v>
      </c>
      <c r="C11" s="19">
        <v>1212</v>
      </c>
      <c r="D11" s="20">
        <v>243</v>
      </c>
      <c r="E11" s="21">
        <f t="shared" si="1"/>
        <v>20.049504950495052</v>
      </c>
      <c r="F11" s="22">
        <f t="shared" si="2"/>
        <v>1219.0296</v>
      </c>
      <c r="G11" s="23">
        <f t="shared" si="3"/>
        <v>17.496000000000002</v>
      </c>
      <c r="H11" s="23">
        <f t="shared" si="4"/>
        <v>225.504</v>
      </c>
      <c r="I11" s="24">
        <f t="shared" si="0"/>
        <v>1.4352399646407275</v>
      </c>
      <c r="K11" s="18"/>
    </row>
    <row r="12" spans="1:11" s="7" customFormat="1" ht="21" customHeight="1">
      <c r="A12" s="6">
        <v>8</v>
      </c>
      <c r="B12" s="28" t="s">
        <v>10</v>
      </c>
      <c r="C12" s="19">
        <v>1271</v>
      </c>
      <c r="D12" s="20">
        <v>63</v>
      </c>
      <c r="E12" s="21">
        <f t="shared" si="1"/>
        <v>4.956726986624705</v>
      </c>
      <c r="F12" s="22">
        <f t="shared" si="2"/>
        <v>1278.3718000000001</v>
      </c>
      <c r="G12" s="23">
        <f t="shared" si="3"/>
        <v>4.5360000000000005</v>
      </c>
      <c r="H12" s="23">
        <f t="shared" si="4"/>
        <v>58.464</v>
      </c>
      <c r="I12" s="24">
        <f t="shared" si="0"/>
        <v>0.35482635020578523</v>
      </c>
      <c r="K12" s="18"/>
    </row>
    <row r="13" spans="1:11" s="7" customFormat="1" ht="24" customHeight="1">
      <c r="A13" s="6">
        <v>9</v>
      </c>
      <c r="B13" s="28" t="s">
        <v>11</v>
      </c>
      <c r="C13" s="19">
        <v>1074</v>
      </c>
      <c r="D13" s="20">
        <v>263</v>
      </c>
      <c r="E13" s="21">
        <f t="shared" si="1"/>
        <v>24.487895716945996</v>
      </c>
      <c r="F13" s="22">
        <f t="shared" si="2"/>
        <v>1080.2292</v>
      </c>
      <c r="G13" s="23">
        <f t="shared" si="3"/>
        <v>18.936</v>
      </c>
      <c r="H13" s="23">
        <f t="shared" si="4"/>
        <v>244.064</v>
      </c>
      <c r="I13" s="24">
        <f t="shared" si="0"/>
        <v>1.752961315987385</v>
      </c>
      <c r="K13" s="18"/>
    </row>
    <row r="14" spans="1:11" s="7" customFormat="1" ht="20.25" customHeight="1">
      <c r="A14" s="6">
        <v>10</v>
      </c>
      <c r="B14" s="28" t="s">
        <v>12</v>
      </c>
      <c r="C14" s="19">
        <v>653</v>
      </c>
      <c r="D14" s="20">
        <v>151</v>
      </c>
      <c r="E14" s="21">
        <f t="shared" si="1"/>
        <v>23.124042879019907</v>
      </c>
      <c r="F14" s="22">
        <f t="shared" si="2"/>
        <v>656.7874</v>
      </c>
      <c r="G14" s="23">
        <f t="shared" si="3"/>
        <v>10.872</v>
      </c>
      <c r="H14" s="23">
        <f t="shared" si="4"/>
        <v>140.128</v>
      </c>
      <c r="I14" s="24">
        <f t="shared" si="0"/>
        <v>1.6553301722901503</v>
      </c>
      <c r="K14" s="18"/>
    </row>
    <row r="15" spans="1:11" s="7" customFormat="1" ht="19.5" customHeight="1">
      <c r="A15" s="6">
        <v>11</v>
      </c>
      <c r="B15" s="28" t="s">
        <v>13</v>
      </c>
      <c r="C15" s="19">
        <v>625</v>
      </c>
      <c r="D15" s="20">
        <v>103</v>
      </c>
      <c r="E15" s="21">
        <f t="shared" si="1"/>
        <v>16.48</v>
      </c>
      <c r="F15" s="22">
        <f t="shared" si="2"/>
        <v>628.625</v>
      </c>
      <c r="G15" s="23">
        <f t="shared" si="3"/>
        <v>7.416</v>
      </c>
      <c r="H15" s="23">
        <f t="shared" si="4"/>
        <v>95.584</v>
      </c>
      <c r="I15" s="24">
        <f t="shared" si="0"/>
        <v>1.1797176377013323</v>
      </c>
      <c r="K15" s="18"/>
    </row>
    <row r="16" spans="1:11" s="7" customFormat="1" ht="22.5" customHeight="1">
      <c r="A16" s="6">
        <v>12</v>
      </c>
      <c r="B16" s="28" t="s">
        <v>14</v>
      </c>
      <c r="C16" s="19">
        <v>810</v>
      </c>
      <c r="D16" s="20">
        <v>188</v>
      </c>
      <c r="E16" s="21">
        <f t="shared" si="1"/>
        <v>23.209876543209877</v>
      </c>
      <c r="F16" s="22">
        <f t="shared" si="2"/>
        <v>814.698</v>
      </c>
      <c r="G16" s="23">
        <f t="shared" si="3"/>
        <v>13.536000000000001</v>
      </c>
      <c r="H16" s="23">
        <f t="shared" si="4"/>
        <v>174.464</v>
      </c>
      <c r="I16" s="24">
        <f t="shared" si="0"/>
        <v>1.6614745586708206</v>
      </c>
      <c r="K16" s="18"/>
    </row>
    <row r="17" spans="1:11" s="7" customFormat="1" ht="20.25" customHeight="1">
      <c r="A17" s="6">
        <v>13</v>
      </c>
      <c r="B17" s="28" t="s">
        <v>15</v>
      </c>
      <c r="C17" s="19">
        <v>531</v>
      </c>
      <c r="D17" s="20">
        <v>153</v>
      </c>
      <c r="E17" s="21">
        <f t="shared" si="1"/>
        <v>28.8135593220339</v>
      </c>
      <c r="F17" s="22">
        <f t="shared" si="2"/>
        <v>534.0798</v>
      </c>
      <c r="G17" s="23">
        <f t="shared" si="3"/>
        <v>11.016000000000002</v>
      </c>
      <c r="H17" s="23">
        <f t="shared" si="4"/>
        <v>141.984</v>
      </c>
      <c r="I17" s="24">
        <f t="shared" si="0"/>
        <v>2.0626131151187526</v>
      </c>
      <c r="K17" s="18"/>
    </row>
    <row r="18" spans="1:11" s="7" customFormat="1" ht="19.5" customHeight="1">
      <c r="A18" s="6">
        <v>14</v>
      </c>
      <c r="B18" s="28" t="s">
        <v>16</v>
      </c>
      <c r="C18" s="19">
        <v>804</v>
      </c>
      <c r="D18" s="20">
        <v>123</v>
      </c>
      <c r="E18" s="21">
        <f t="shared" si="1"/>
        <v>15.298507462686567</v>
      </c>
      <c r="F18" s="22">
        <f t="shared" si="2"/>
        <v>808.6632000000001</v>
      </c>
      <c r="G18" s="23">
        <f t="shared" si="3"/>
        <v>8.856</v>
      </c>
      <c r="H18" s="23">
        <f t="shared" si="4"/>
        <v>114.144</v>
      </c>
      <c r="I18" s="24">
        <f t="shared" si="0"/>
        <v>1.0951407211308735</v>
      </c>
      <c r="K18" s="18"/>
    </row>
    <row r="19" spans="1:11" s="7" customFormat="1" ht="19.5" customHeight="1">
      <c r="A19" s="6">
        <v>15</v>
      </c>
      <c r="B19" s="28" t="s">
        <v>17</v>
      </c>
      <c r="C19" s="19">
        <v>531</v>
      </c>
      <c r="D19" s="20">
        <v>143</v>
      </c>
      <c r="E19" s="21">
        <f t="shared" si="1"/>
        <v>26.93032015065913</v>
      </c>
      <c r="F19" s="22">
        <f t="shared" si="2"/>
        <v>534.0798</v>
      </c>
      <c r="G19" s="23">
        <f t="shared" si="3"/>
        <v>10.296000000000001</v>
      </c>
      <c r="H19" s="23">
        <f t="shared" si="4"/>
        <v>132.704</v>
      </c>
      <c r="I19" s="24">
        <f t="shared" si="0"/>
        <v>1.9278018004051083</v>
      </c>
      <c r="K19" s="18"/>
    </row>
    <row r="20" spans="1:11" s="7" customFormat="1" ht="18" customHeight="1">
      <c r="A20" s="6">
        <v>16</v>
      </c>
      <c r="B20" s="28" t="s">
        <v>18</v>
      </c>
      <c r="C20" s="19">
        <v>950</v>
      </c>
      <c r="D20" s="20">
        <v>213</v>
      </c>
      <c r="E20" s="21">
        <f t="shared" si="1"/>
        <v>22.42105263157895</v>
      </c>
      <c r="F20" s="22">
        <f t="shared" si="2"/>
        <v>955.51</v>
      </c>
      <c r="G20" s="23">
        <f t="shared" si="3"/>
        <v>15.336000000000002</v>
      </c>
      <c r="H20" s="23">
        <f t="shared" si="4"/>
        <v>197.664</v>
      </c>
      <c r="I20" s="24">
        <f t="shared" si="0"/>
        <v>1.605006750321818</v>
      </c>
      <c r="K20" s="18"/>
    </row>
    <row r="21" spans="1:11" s="7" customFormat="1" ht="20.25" customHeight="1">
      <c r="A21" s="6">
        <v>17</v>
      </c>
      <c r="B21" s="28" t="s">
        <v>19</v>
      </c>
      <c r="C21" s="19">
        <v>545</v>
      </c>
      <c r="D21" s="20">
        <v>157</v>
      </c>
      <c r="E21" s="21">
        <f t="shared" si="1"/>
        <v>28.807339449541285</v>
      </c>
      <c r="F21" s="22">
        <f t="shared" si="2"/>
        <v>548.1610000000001</v>
      </c>
      <c r="G21" s="23">
        <f t="shared" si="3"/>
        <v>11.304</v>
      </c>
      <c r="H21" s="23">
        <f t="shared" si="4"/>
        <v>145.696</v>
      </c>
      <c r="I21" s="24">
        <f t="shared" si="0"/>
        <v>2.062167866739881</v>
      </c>
      <c r="K21" s="18"/>
    </row>
    <row r="22" spans="1:11" s="7" customFormat="1" ht="20.25" customHeight="1">
      <c r="A22" s="6">
        <v>18</v>
      </c>
      <c r="B22" s="28" t="s">
        <v>20</v>
      </c>
      <c r="C22" s="19">
        <v>788</v>
      </c>
      <c r="D22" s="20">
        <v>196</v>
      </c>
      <c r="E22" s="21">
        <f t="shared" si="1"/>
        <v>24.873096446700508</v>
      </c>
      <c r="F22" s="22">
        <f t="shared" si="2"/>
        <v>792.5704000000001</v>
      </c>
      <c r="G22" s="23">
        <f t="shared" si="3"/>
        <v>14.112</v>
      </c>
      <c r="H22" s="23">
        <f t="shared" si="4"/>
        <v>181.888</v>
      </c>
      <c r="I22" s="24">
        <f t="shared" si="0"/>
        <v>1.7805358363118278</v>
      </c>
      <c r="K22" s="18"/>
    </row>
    <row r="23" spans="1:11" s="7" customFormat="1" ht="22.5" customHeight="1">
      <c r="A23" s="6">
        <v>19</v>
      </c>
      <c r="B23" s="28" t="s">
        <v>21</v>
      </c>
      <c r="C23" s="19">
        <v>756</v>
      </c>
      <c r="D23" s="20">
        <v>169</v>
      </c>
      <c r="E23" s="21">
        <f t="shared" si="1"/>
        <v>22.354497354497354</v>
      </c>
      <c r="F23" s="22">
        <f t="shared" si="2"/>
        <v>760.3848</v>
      </c>
      <c r="G23" s="23">
        <f t="shared" si="3"/>
        <v>12.168</v>
      </c>
      <c r="H23" s="23">
        <f t="shared" si="4"/>
        <v>156.832</v>
      </c>
      <c r="I23" s="24">
        <f t="shared" si="0"/>
        <v>1.6002424035830278</v>
      </c>
      <c r="K23" s="18"/>
    </row>
    <row r="24" spans="1:11" s="7" customFormat="1" ht="21.75" customHeight="1">
      <c r="A24" s="6">
        <v>20</v>
      </c>
      <c r="B24" s="28" t="s">
        <v>22</v>
      </c>
      <c r="C24" s="19">
        <v>434</v>
      </c>
      <c r="D24" s="20">
        <v>131</v>
      </c>
      <c r="E24" s="21">
        <f t="shared" si="1"/>
        <v>30.184331797235025</v>
      </c>
      <c r="F24" s="22">
        <f t="shared" si="2"/>
        <v>436.5172</v>
      </c>
      <c r="G24" s="23">
        <f t="shared" si="3"/>
        <v>9.432</v>
      </c>
      <c r="H24" s="23">
        <f t="shared" si="4"/>
        <v>121.568</v>
      </c>
      <c r="I24" s="24">
        <f t="shared" si="0"/>
        <v>2.1607395997225307</v>
      </c>
      <c r="K24" s="18"/>
    </row>
    <row r="25" spans="1:11" ht="23.25" customHeight="1">
      <c r="A25" s="2">
        <v>21</v>
      </c>
      <c r="B25" s="28" t="s">
        <v>23</v>
      </c>
      <c r="C25" s="19">
        <v>1326</v>
      </c>
      <c r="D25" s="20">
        <v>230</v>
      </c>
      <c r="E25" s="21">
        <f t="shared" si="1"/>
        <v>17.345399698340874</v>
      </c>
      <c r="F25" s="22">
        <f t="shared" si="2"/>
        <v>1333.6908</v>
      </c>
      <c r="G25" s="23">
        <f t="shared" si="3"/>
        <v>16.56</v>
      </c>
      <c r="H25" s="23">
        <f t="shared" si="4"/>
        <v>213.44</v>
      </c>
      <c r="I25" s="24">
        <f t="shared" si="0"/>
        <v>1.241667109048064</v>
      </c>
      <c r="K25" s="17"/>
    </row>
    <row r="26" spans="1:11" ht="23.25" customHeight="1">
      <c r="A26" s="34" t="s">
        <v>0</v>
      </c>
      <c r="B26" s="34"/>
      <c r="C26" s="25">
        <f>SUM(C5:C25)</f>
        <v>17487</v>
      </c>
      <c r="D26" s="25">
        <f>SUM(D5:D25)</f>
        <v>3170</v>
      </c>
      <c r="E26" s="26">
        <f t="shared" si="1"/>
        <v>18.12775204437582</v>
      </c>
      <c r="F26" s="25">
        <f>SUM(F5:F25)</f>
        <v>17588.4246</v>
      </c>
      <c r="G26" s="25">
        <f>SUM(G5:G25)</f>
        <v>228.24</v>
      </c>
      <c r="H26" s="25">
        <f>SUM(H5:H25)</f>
        <v>2941.76</v>
      </c>
      <c r="I26" s="27">
        <f t="shared" si="0"/>
        <v>1.2976716516156883</v>
      </c>
      <c r="K26" s="17"/>
    </row>
  </sheetData>
  <sheetProtection/>
  <mergeCells count="6">
    <mergeCell ref="A2:I2"/>
    <mergeCell ref="A3:A4"/>
    <mergeCell ref="B3:B4"/>
    <mergeCell ref="C3:E3"/>
    <mergeCell ref="F3:I3"/>
    <mergeCell ref="A26:B26"/>
  </mergeCells>
  <printOptions/>
  <pageMargins left="0.43" right="0" top="0.24" bottom="0.2" header="0.46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2023-02-27T04:11:11Z</cp:lastPrinted>
  <dcterms:created xsi:type="dcterms:W3CDTF">2021-10-19T02:33:11Z</dcterms:created>
  <dcterms:modified xsi:type="dcterms:W3CDTF">2023-02-27T04:11:56Z</dcterms:modified>
  <cp:category/>
  <cp:version/>
  <cp:contentType/>
  <cp:contentStatus/>
</cp:coreProperties>
</file>