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60" yWindow="-105" windowWidth="13110" windowHeight="9735"/>
  </bookViews>
  <sheets>
    <sheet name="Bieu 1 xa (bdt)" sheetId="1" r:id="rId1"/>
    <sheet name="Bieu  2 thon ĐBKK( bdt)" sheetId="2" r:id="rId2"/>
    <sheet name="Sheet1" sheetId="3" r:id="rId3"/>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0" i="2" l="1"/>
  <c r="N1513" i="2"/>
  <c r="N1403" i="2"/>
  <c r="N1239" i="2"/>
  <c r="N1070" i="2"/>
  <c r="N853" i="2"/>
  <c r="N716" i="2"/>
  <c r="N605" i="2"/>
  <c r="N380" i="2"/>
  <c r="N177" i="2"/>
  <c r="N9" i="2" l="1"/>
  <c r="K1633" i="2"/>
  <c r="L1633" i="2"/>
  <c r="M1633" i="2"/>
  <c r="O1633" i="2"/>
  <c r="J1633" i="2"/>
  <c r="K1627" i="2"/>
  <c r="L1627" i="2"/>
  <c r="M1627" i="2"/>
  <c r="O1627" i="2"/>
  <c r="J1627" i="2"/>
  <c r="K1617" i="2"/>
  <c r="L1617" i="2"/>
  <c r="M1617" i="2"/>
  <c r="O1617" i="2"/>
  <c r="J1617" i="2"/>
  <c r="K1589" i="2"/>
  <c r="L1589" i="2"/>
  <c r="M1589" i="2"/>
  <c r="O1589" i="2"/>
  <c r="K1598" i="2"/>
  <c r="L1598" i="2"/>
  <c r="M1598" i="2"/>
  <c r="O1598" i="2"/>
  <c r="K1604" i="2"/>
  <c r="L1604" i="2"/>
  <c r="M1604" i="2"/>
  <c r="O1604" i="2"/>
  <c r="J1604" i="2"/>
  <c r="J1598" i="2"/>
  <c r="J1589" i="2"/>
  <c r="K1577" i="2"/>
  <c r="L1577" i="2"/>
  <c r="M1577" i="2"/>
  <c r="O1577" i="2"/>
  <c r="J1577" i="2"/>
  <c r="K1556" i="2"/>
  <c r="L1556" i="2"/>
  <c r="M1556" i="2"/>
  <c r="O1556" i="2"/>
  <c r="J1556" i="2"/>
  <c r="K1545" i="2"/>
  <c r="L1545" i="2"/>
  <c r="M1545" i="2"/>
  <c r="O1545" i="2"/>
  <c r="J1545" i="2"/>
  <c r="K1527" i="2"/>
  <c r="L1527" i="2"/>
  <c r="M1527" i="2"/>
  <c r="O1527" i="2"/>
  <c r="J1527" i="2"/>
  <c r="I1525" i="2"/>
  <c r="K1514" i="2"/>
  <c r="L1514" i="2"/>
  <c r="M1514" i="2"/>
  <c r="O1514" i="2"/>
  <c r="J1514" i="2"/>
  <c r="H1514" i="2"/>
  <c r="L1513" i="2"/>
  <c r="I1528" i="2"/>
  <c r="I1529" i="2"/>
  <c r="I1530" i="2"/>
  <c r="I1531" i="2"/>
  <c r="I1532" i="2"/>
  <c r="I1534" i="2"/>
  <c r="I1535" i="2"/>
  <c r="I1537" i="2"/>
  <c r="I1538" i="2"/>
  <c r="I1539" i="2"/>
  <c r="I1541" i="2"/>
  <c r="I1543" i="2"/>
  <c r="I1544" i="2"/>
  <c r="I1546" i="2"/>
  <c r="I1547" i="2"/>
  <c r="I1548" i="2"/>
  <c r="I1549" i="2"/>
  <c r="I1550" i="2"/>
  <c r="I1551" i="2"/>
  <c r="I1552" i="2"/>
  <c r="I1553" i="2"/>
  <c r="I1554" i="2"/>
  <c r="I1555" i="2"/>
  <c r="I1557" i="2"/>
  <c r="I1559" i="2"/>
  <c r="I1560" i="2"/>
  <c r="I1561" i="2"/>
  <c r="I1562" i="2"/>
  <c r="I1564" i="2"/>
  <c r="I1568" i="2"/>
  <c r="I1571" i="2"/>
  <c r="I1572" i="2"/>
  <c r="I1575" i="2"/>
  <c r="I1576" i="2"/>
  <c r="I1579" i="2"/>
  <c r="I1580" i="2"/>
  <c r="I1582" i="2"/>
  <c r="I1583" i="2"/>
  <c r="I1585" i="2"/>
  <c r="I1587" i="2"/>
  <c r="I1590" i="2"/>
  <c r="I1591" i="2"/>
  <c r="I1592" i="2"/>
  <c r="I1593" i="2"/>
  <c r="I1595" i="2"/>
  <c r="I1596" i="2"/>
  <c r="I1597" i="2"/>
  <c r="I1599" i="2"/>
  <c r="I1600" i="2"/>
  <c r="I1601" i="2"/>
  <c r="I1602" i="2"/>
  <c r="I1603" i="2"/>
  <c r="I1605" i="2"/>
  <c r="I1606" i="2"/>
  <c r="I1607" i="2"/>
  <c r="I1608" i="2"/>
  <c r="I1609" i="2"/>
  <c r="I1610" i="2"/>
  <c r="I1611" i="2"/>
  <c r="I1612" i="2"/>
  <c r="I1613" i="2"/>
  <c r="I1616" i="2"/>
  <c r="I1618" i="2"/>
  <c r="I1619" i="2"/>
  <c r="I1620" i="2"/>
  <c r="I1623" i="2"/>
  <c r="I1624" i="2"/>
  <c r="I1625" i="2"/>
  <c r="I1628" i="2"/>
  <c r="I1629" i="2"/>
  <c r="I1630" i="2"/>
  <c r="I1631" i="2"/>
  <c r="I1632" i="2"/>
  <c r="I1634" i="2"/>
  <c r="I1635" i="2"/>
  <c r="I1636" i="2"/>
  <c r="I1638" i="2"/>
  <c r="I1639" i="2"/>
  <c r="I1640" i="2"/>
  <c r="I1641" i="2"/>
  <c r="I1642" i="2"/>
  <c r="G1515" i="2"/>
  <c r="G1516" i="2"/>
  <c r="G1517" i="2"/>
  <c r="G1518" i="2"/>
  <c r="G1519" i="2"/>
  <c r="G1520" i="2"/>
  <c r="G1521" i="2"/>
  <c r="G1522" i="2"/>
  <c r="G1523" i="2"/>
  <c r="G1524" i="2"/>
  <c r="G1525" i="2"/>
  <c r="G1526" i="2"/>
  <c r="G1528" i="2"/>
  <c r="G1529" i="2"/>
  <c r="G1530" i="2"/>
  <c r="G1531" i="2"/>
  <c r="G1532" i="2"/>
  <c r="G1533" i="2"/>
  <c r="G1534" i="2"/>
  <c r="G1535" i="2"/>
  <c r="G1536" i="2"/>
  <c r="G1537" i="2"/>
  <c r="G1538" i="2"/>
  <c r="G1539" i="2"/>
  <c r="G1540" i="2"/>
  <c r="G1541" i="2"/>
  <c r="G1542" i="2"/>
  <c r="G1543" i="2"/>
  <c r="G1544" i="2"/>
  <c r="G1546" i="2"/>
  <c r="G1547" i="2"/>
  <c r="G1548" i="2"/>
  <c r="G1549" i="2"/>
  <c r="G1550" i="2"/>
  <c r="G1551" i="2"/>
  <c r="G1552" i="2"/>
  <c r="G1553" i="2"/>
  <c r="G1554" i="2"/>
  <c r="G1555" i="2"/>
  <c r="G1557" i="2"/>
  <c r="G1558" i="2"/>
  <c r="G1559" i="2"/>
  <c r="G1560" i="2"/>
  <c r="G1561" i="2"/>
  <c r="G1562" i="2"/>
  <c r="G1563" i="2"/>
  <c r="G1564" i="2"/>
  <c r="G1565" i="2"/>
  <c r="G1566" i="2"/>
  <c r="G1567" i="2"/>
  <c r="G1568" i="2"/>
  <c r="G1569" i="2"/>
  <c r="G1570" i="2"/>
  <c r="G1571" i="2"/>
  <c r="G1572" i="2"/>
  <c r="G1573" i="2"/>
  <c r="G1574" i="2"/>
  <c r="G1575" i="2"/>
  <c r="G1576" i="2"/>
  <c r="G1578" i="2"/>
  <c r="G1579" i="2"/>
  <c r="G1580" i="2"/>
  <c r="G1581" i="2"/>
  <c r="G1582" i="2"/>
  <c r="G1583" i="2"/>
  <c r="G1584" i="2"/>
  <c r="G1585" i="2"/>
  <c r="G1586" i="2"/>
  <c r="G1587" i="2"/>
  <c r="G1588" i="2"/>
  <c r="G1590" i="2"/>
  <c r="G1591" i="2"/>
  <c r="G1592" i="2"/>
  <c r="G1593" i="2"/>
  <c r="G1594" i="2"/>
  <c r="G1595" i="2"/>
  <c r="G1596" i="2"/>
  <c r="G1597" i="2"/>
  <c r="G1599" i="2"/>
  <c r="G1600" i="2"/>
  <c r="G1601" i="2"/>
  <c r="G1602" i="2"/>
  <c r="G1603" i="2"/>
  <c r="G1605" i="2"/>
  <c r="G1606" i="2"/>
  <c r="G1607" i="2"/>
  <c r="G1608" i="2"/>
  <c r="G1609" i="2"/>
  <c r="G1610" i="2"/>
  <c r="G1611" i="2"/>
  <c r="G1612" i="2"/>
  <c r="G1613" i="2"/>
  <c r="G1614" i="2"/>
  <c r="G1615" i="2"/>
  <c r="G1616" i="2"/>
  <c r="G1618" i="2"/>
  <c r="G1619" i="2"/>
  <c r="G1620" i="2"/>
  <c r="G1621" i="2"/>
  <c r="G1622" i="2"/>
  <c r="G1623" i="2"/>
  <c r="G1624" i="2"/>
  <c r="G1625" i="2"/>
  <c r="G1626" i="2"/>
  <c r="G1628" i="2"/>
  <c r="G1629" i="2"/>
  <c r="G1630" i="2"/>
  <c r="G1631" i="2"/>
  <c r="G1632" i="2"/>
  <c r="G1634" i="2"/>
  <c r="G1635" i="2"/>
  <c r="G1636" i="2"/>
  <c r="G1637" i="2"/>
  <c r="G1638" i="2"/>
  <c r="G1639" i="2"/>
  <c r="G1640" i="2"/>
  <c r="G1641" i="2"/>
  <c r="G1642" i="2"/>
  <c r="E1515" i="2"/>
  <c r="E1516" i="2"/>
  <c r="E1517" i="2"/>
  <c r="E1518" i="2"/>
  <c r="E1519" i="2"/>
  <c r="E1520" i="2"/>
  <c r="E1521" i="2"/>
  <c r="E1522" i="2"/>
  <c r="E1523" i="2"/>
  <c r="E1524" i="2"/>
  <c r="E1525" i="2"/>
  <c r="E1526" i="2"/>
  <c r="E1528" i="2"/>
  <c r="E1529" i="2"/>
  <c r="E1530" i="2"/>
  <c r="E1531" i="2"/>
  <c r="E1532" i="2"/>
  <c r="E1533" i="2"/>
  <c r="E1534" i="2"/>
  <c r="E1535" i="2"/>
  <c r="E1536" i="2"/>
  <c r="E1537" i="2"/>
  <c r="E1538" i="2"/>
  <c r="E1539" i="2"/>
  <c r="E1540" i="2"/>
  <c r="E1541" i="2"/>
  <c r="E1542" i="2"/>
  <c r="E1543" i="2"/>
  <c r="E1544" i="2"/>
  <c r="E1546" i="2"/>
  <c r="E1547" i="2"/>
  <c r="E1548" i="2"/>
  <c r="E1549" i="2"/>
  <c r="E1550" i="2"/>
  <c r="E1551" i="2"/>
  <c r="E1552" i="2"/>
  <c r="E1553" i="2"/>
  <c r="E1554" i="2"/>
  <c r="E1555" i="2"/>
  <c r="E1557" i="2"/>
  <c r="E1558" i="2"/>
  <c r="E1559" i="2"/>
  <c r="E1560" i="2"/>
  <c r="E1561" i="2"/>
  <c r="E1562" i="2"/>
  <c r="E1563" i="2"/>
  <c r="E1564" i="2"/>
  <c r="E1565" i="2"/>
  <c r="E1566" i="2"/>
  <c r="E1567" i="2"/>
  <c r="E1568" i="2"/>
  <c r="E1569" i="2"/>
  <c r="E1570" i="2"/>
  <c r="E1571" i="2"/>
  <c r="E1572" i="2"/>
  <c r="E1573" i="2"/>
  <c r="E1574" i="2"/>
  <c r="E1575" i="2"/>
  <c r="E1576" i="2"/>
  <c r="E1578" i="2"/>
  <c r="E1579" i="2"/>
  <c r="E1580" i="2"/>
  <c r="E1581" i="2"/>
  <c r="E1582" i="2"/>
  <c r="E1583" i="2"/>
  <c r="E1584" i="2"/>
  <c r="E1585" i="2"/>
  <c r="E1586" i="2"/>
  <c r="E1587" i="2"/>
  <c r="E1588" i="2"/>
  <c r="E1590" i="2"/>
  <c r="E1591" i="2"/>
  <c r="E1592" i="2"/>
  <c r="E1593" i="2"/>
  <c r="E1594" i="2"/>
  <c r="E1595" i="2"/>
  <c r="E1596" i="2"/>
  <c r="E1597" i="2"/>
  <c r="E1599" i="2"/>
  <c r="E1600" i="2"/>
  <c r="E1601" i="2"/>
  <c r="E1602" i="2"/>
  <c r="E1603" i="2"/>
  <c r="E1605" i="2"/>
  <c r="E1606" i="2"/>
  <c r="E1607" i="2"/>
  <c r="E1608" i="2"/>
  <c r="E1609" i="2"/>
  <c r="E1610" i="2"/>
  <c r="E1611" i="2"/>
  <c r="E1612" i="2"/>
  <c r="E1613" i="2"/>
  <c r="E1614" i="2"/>
  <c r="E1615" i="2"/>
  <c r="E1616" i="2"/>
  <c r="E1618" i="2"/>
  <c r="E1619" i="2"/>
  <c r="E1620" i="2"/>
  <c r="E1621" i="2"/>
  <c r="E1622" i="2"/>
  <c r="E1623" i="2"/>
  <c r="E1624" i="2"/>
  <c r="E1625" i="2"/>
  <c r="E1626" i="2"/>
  <c r="E1628" i="2"/>
  <c r="E1629" i="2"/>
  <c r="E1630" i="2"/>
  <c r="E1631" i="2"/>
  <c r="E1632" i="2"/>
  <c r="E1634" i="2"/>
  <c r="E1635" i="2"/>
  <c r="E1636" i="2"/>
  <c r="E1637" i="2"/>
  <c r="E1638" i="2"/>
  <c r="E1639" i="2"/>
  <c r="E1640" i="2"/>
  <c r="E1641" i="2"/>
  <c r="E1642" i="2"/>
  <c r="C1514" i="2"/>
  <c r="C1513" i="2" s="1"/>
  <c r="H1633" i="2"/>
  <c r="I1633" i="2" s="1"/>
  <c r="F1633" i="2"/>
  <c r="G1633" i="2" s="1"/>
  <c r="D1633" i="2"/>
  <c r="C1633" i="2"/>
  <c r="E1633" i="2" s="1"/>
  <c r="H1627" i="2"/>
  <c r="I1627" i="2" s="1"/>
  <c r="F1627" i="2"/>
  <c r="G1627" i="2" s="1"/>
  <c r="D1627" i="2"/>
  <c r="E1627" i="2" s="1"/>
  <c r="C1627" i="2"/>
  <c r="H1617" i="2"/>
  <c r="I1617" i="2" s="1"/>
  <c r="F1617" i="2"/>
  <c r="G1617" i="2" s="1"/>
  <c r="D1617" i="2"/>
  <c r="E1617" i="2" s="1"/>
  <c r="C1617" i="2"/>
  <c r="H1604" i="2"/>
  <c r="I1604" i="2" s="1"/>
  <c r="F1604" i="2"/>
  <c r="G1604" i="2" s="1"/>
  <c r="D1604" i="2"/>
  <c r="E1604" i="2" s="1"/>
  <c r="C1604" i="2"/>
  <c r="H1598" i="2"/>
  <c r="I1598" i="2" s="1"/>
  <c r="F1598" i="2"/>
  <c r="G1598" i="2" s="1"/>
  <c r="D1598" i="2"/>
  <c r="E1598" i="2" s="1"/>
  <c r="C1598" i="2"/>
  <c r="H1589" i="2"/>
  <c r="I1589" i="2" s="1"/>
  <c r="F1589" i="2"/>
  <c r="G1589" i="2" s="1"/>
  <c r="D1589" i="2"/>
  <c r="E1589" i="2" s="1"/>
  <c r="C1589" i="2"/>
  <c r="H1577" i="2"/>
  <c r="I1577" i="2" s="1"/>
  <c r="F1577" i="2"/>
  <c r="G1577" i="2" s="1"/>
  <c r="D1577" i="2"/>
  <c r="E1577" i="2" s="1"/>
  <c r="C1577" i="2"/>
  <c r="H1556" i="2"/>
  <c r="I1556" i="2" s="1"/>
  <c r="F1556" i="2"/>
  <c r="G1556" i="2" s="1"/>
  <c r="D1556" i="2"/>
  <c r="E1556" i="2" s="1"/>
  <c r="C1556" i="2"/>
  <c r="H1545" i="2"/>
  <c r="I1545" i="2" s="1"/>
  <c r="F1545" i="2"/>
  <c r="G1545" i="2" s="1"/>
  <c r="D1545" i="2"/>
  <c r="E1545" i="2" s="1"/>
  <c r="C1545" i="2"/>
  <c r="H1527" i="2"/>
  <c r="I1527" i="2" s="1"/>
  <c r="F1527" i="2"/>
  <c r="G1527" i="2" s="1"/>
  <c r="D1527" i="2"/>
  <c r="E1527" i="2" s="1"/>
  <c r="C1527" i="2"/>
  <c r="F1514" i="2"/>
  <c r="F1513" i="2" s="1"/>
  <c r="D1514" i="2"/>
  <c r="E1514" i="2" s="1"/>
  <c r="G1514" i="2" l="1"/>
  <c r="I1514" i="2"/>
  <c r="H1513" i="2"/>
  <c r="D1513" i="2"/>
  <c r="J1513" i="2"/>
  <c r="O1513" i="2"/>
  <c r="K1513" i="2"/>
  <c r="M1513" i="2"/>
  <c r="I1513" i="2"/>
  <c r="E1513" i="2"/>
  <c r="G1513" i="2"/>
  <c r="G180" i="2" l="1"/>
  <c r="G181" i="2"/>
  <c r="G182" i="2"/>
  <c r="G183" i="2"/>
  <c r="G184" i="2"/>
  <c r="G185" i="2"/>
  <c r="G187" i="2"/>
  <c r="G188" i="2"/>
  <c r="G189" i="2"/>
  <c r="G190" i="2"/>
  <c r="G191" i="2"/>
  <c r="G192" i="2"/>
  <c r="G193" i="2"/>
  <c r="G194" i="2"/>
  <c r="G195" i="2"/>
  <c r="G197" i="2"/>
  <c r="G198" i="2"/>
  <c r="G199" i="2"/>
  <c r="G200" i="2"/>
  <c r="G201" i="2"/>
  <c r="G202" i="2"/>
  <c r="G203" i="2"/>
  <c r="G204" i="2"/>
  <c r="G205" i="2"/>
  <c r="G206" i="2"/>
  <c r="G207" i="2"/>
  <c r="G208" i="2"/>
  <c r="G209" i="2"/>
  <c r="G210" i="2"/>
  <c r="G211" i="2"/>
  <c r="G213" i="2"/>
  <c r="G214" i="2"/>
  <c r="G215" i="2"/>
  <c r="G216" i="2"/>
  <c r="G217" i="2"/>
  <c r="G218" i="2"/>
  <c r="G220" i="2"/>
  <c r="G221" i="2"/>
  <c r="G222" i="2"/>
  <c r="G223" i="2"/>
  <c r="G224" i="2"/>
  <c r="G226" i="2"/>
  <c r="G227" i="2"/>
  <c r="G228" i="2"/>
  <c r="G229" i="2"/>
  <c r="G230" i="2"/>
  <c r="G231" i="2"/>
  <c r="G232" i="2"/>
  <c r="G234" i="2"/>
  <c r="G235" i="2"/>
  <c r="G236" i="2"/>
  <c r="G237" i="2"/>
  <c r="G238" i="2"/>
  <c r="G239" i="2"/>
  <c r="G240" i="2"/>
  <c r="G242" i="2"/>
  <c r="G243" i="2"/>
  <c r="G244" i="2"/>
  <c r="G245" i="2"/>
  <c r="G246" i="2"/>
  <c r="G247" i="2"/>
  <c r="G248" i="2"/>
  <c r="G249" i="2"/>
  <c r="G250" i="2"/>
  <c r="G251" i="2"/>
  <c r="G252" i="2"/>
  <c r="G254" i="2"/>
  <c r="G255" i="2"/>
  <c r="G256" i="2"/>
  <c r="G257" i="2"/>
  <c r="G258" i="2"/>
  <c r="G259" i="2"/>
  <c r="G260" i="2"/>
  <c r="G261" i="2"/>
  <c r="G262" i="2"/>
  <c r="G263" i="2"/>
  <c r="G264" i="2"/>
  <c r="G265" i="2"/>
  <c r="G266" i="2"/>
  <c r="G267" i="2"/>
  <c r="G269" i="2"/>
  <c r="G270" i="2"/>
  <c r="G271" i="2"/>
  <c r="G272" i="2"/>
  <c r="G273" i="2"/>
  <c r="G274" i="2"/>
  <c r="G275" i="2"/>
  <c r="G276" i="2"/>
  <c r="G277" i="2"/>
  <c r="G278" i="2"/>
  <c r="G279" i="2"/>
  <c r="G280" i="2"/>
  <c r="G281" i="2"/>
  <c r="G283" i="2"/>
  <c r="G284" i="2"/>
  <c r="G285" i="2"/>
  <c r="G286" i="2"/>
  <c r="G287" i="2"/>
  <c r="G288" i="2"/>
  <c r="G289" i="2"/>
  <c r="G290" i="2"/>
  <c r="G292" i="2"/>
  <c r="G293" i="2"/>
  <c r="G294" i="2"/>
  <c r="G295" i="2"/>
  <c r="G296" i="2"/>
  <c r="G298" i="2"/>
  <c r="G299" i="2"/>
  <c r="G300" i="2"/>
  <c r="G301" i="2"/>
  <c r="G302" i="2"/>
  <c r="G303" i="2"/>
  <c r="G305" i="2"/>
  <c r="G306" i="2"/>
  <c r="G307" i="2"/>
  <c r="G308" i="2"/>
  <c r="G309" i="2"/>
  <c r="G310" i="2"/>
  <c r="G311" i="2"/>
  <c r="G313" i="2"/>
  <c r="G314" i="2"/>
  <c r="G315" i="2"/>
  <c r="G316" i="2"/>
  <c r="G317" i="2"/>
  <c r="G318" i="2"/>
  <c r="G319" i="2"/>
  <c r="G320" i="2"/>
  <c r="G321" i="2"/>
  <c r="G322" i="2"/>
  <c r="G324" i="2"/>
  <c r="G325" i="2"/>
  <c r="G326" i="2"/>
  <c r="G329" i="2"/>
  <c r="G331" i="2"/>
  <c r="G332" i="2"/>
  <c r="G335" i="2"/>
  <c r="G336" i="2"/>
  <c r="G337" i="2"/>
  <c r="G338" i="2"/>
  <c r="G339" i="2"/>
  <c r="G340" i="2"/>
  <c r="G341" i="2"/>
  <c r="G342" i="2"/>
  <c r="G343" i="2"/>
  <c r="G344" i="2"/>
  <c r="G345" i="2"/>
  <c r="G347" i="2"/>
  <c r="G348" i="2"/>
  <c r="G349" i="2"/>
  <c r="G350" i="2"/>
  <c r="G351" i="2"/>
  <c r="G352" i="2"/>
  <c r="G354" i="2"/>
  <c r="G355" i="2"/>
  <c r="G356" i="2"/>
  <c r="G358" i="2"/>
  <c r="G359" i="2"/>
  <c r="G360" i="2"/>
  <c r="G362" i="2"/>
  <c r="G363" i="2"/>
  <c r="G364" i="2"/>
  <c r="G365" i="2"/>
  <c r="G366" i="2"/>
  <c r="G367" i="2"/>
  <c r="G368" i="2"/>
  <c r="G369" i="2"/>
  <c r="G370" i="2"/>
  <c r="G371" i="2"/>
  <c r="G372" i="2"/>
  <c r="G374" i="2"/>
  <c r="G375" i="2"/>
  <c r="G376" i="2"/>
  <c r="G377" i="2"/>
  <c r="G378" i="2"/>
  <c r="G379" i="2"/>
  <c r="G179" i="2"/>
  <c r="F23" i="1"/>
  <c r="D373" i="2"/>
  <c r="D361" i="2"/>
  <c r="C361" i="2"/>
  <c r="G361" i="2" s="1"/>
  <c r="D357" i="2"/>
  <c r="D353" i="2"/>
  <c r="C357" i="2"/>
  <c r="G357" i="2" s="1"/>
  <c r="C353" i="2"/>
  <c r="G353" i="2" s="1"/>
  <c r="F323" i="2"/>
  <c r="D219" i="2" l="1"/>
  <c r="C219" i="2"/>
  <c r="G219" i="2" s="1"/>
  <c r="F734" i="2" l="1"/>
  <c r="J79" i="1" l="1"/>
  <c r="E79" i="1"/>
  <c r="C753" i="2"/>
  <c r="H1506" i="2" l="1"/>
  <c r="F1506" i="2"/>
  <c r="G1506" i="2" s="1"/>
  <c r="D1506" i="2"/>
  <c r="C1506" i="2"/>
  <c r="K1506" i="2"/>
  <c r="L1506" i="2"/>
  <c r="M1506" i="2"/>
  <c r="O1506" i="2"/>
  <c r="J1506" i="2"/>
  <c r="K1500" i="2"/>
  <c r="L1500" i="2"/>
  <c r="M1500" i="2"/>
  <c r="O1500" i="2"/>
  <c r="J1500" i="2"/>
  <c r="H1500" i="2"/>
  <c r="F1500" i="2"/>
  <c r="D1500" i="2"/>
  <c r="C1500" i="2"/>
  <c r="G1500" i="2" s="1"/>
  <c r="H1493" i="2"/>
  <c r="F1493" i="2"/>
  <c r="D1493" i="2"/>
  <c r="C1493" i="2"/>
  <c r="K1493" i="2"/>
  <c r="L1493" i="2"/>
  <c r="M1493" i="2"/>
  <c r="O1493" i="2"/>
  <c r="J1493" i="2"/>
  <c r="K1485" i="2"/>
  <c r="L1485" i="2"/>
  <c r="M1485" i="2"/>
  <c r="O1485" i="2"/>
  <c r="J1485" i="2"/>
  <c r="F1485" i="2"/>
  <c r="C1485" i="2"/>
  <c r="K1475" i="2"/>
  <c r="L1475" i="2"/>
  <c r="M1475" i="2"/>
  <c r="O1475" i="2"/>
  <c r="H1475" i="2"/>
  <c r="F1475" i="2"/>
  <c r="G1475" i="2" s="1"/>
  <c r="D1475" i="2"/>
  <c r="C1475" i="2"/>
  <c r="J1475" i="2"/>
  <c r="K1465" i="2"/>
  <c r="L1465" i="2"/>
  <c r="M1465" i="2"/>
  <c r="O1465" i="2"/>
  <c r="J1465" i="2"/>
  <c r="H1465" i="2"/>
  <c r="I1465" i="2" s="1"/>
  <c r="F1465" i="2"/>
  <c r="D1465" i="2"/>
  <c r="C1465" i="2"/>
  <c r="K1458" i="2"/>
  <c r="L1458" i="2"/>
  <c r="M1458" i="2"/>
  <c r="O1458" i="2"/>
  <c r="J1458" i="2"/>
  <c r="H1458" i="2"/>
  <c r="F1458" i="2"/>
  <c r="D1458" i="2"/>
  <c r="C1458" i="2"/>
  <c r="K1450" i="2"/>
  <c r="L1450" i="2"/>
  <c r="M1450" i="2"/>
  <c r="O1450" i="2"/>
  <c r="J1450" i="2"/>
  <c r="H1450" i="2"/>
  <c r="I1450" i="2" s="1"/>
  <c r="F1450" i="2"/>
  <c r="D1450" i="2"/>
  <c r="C1450" i="2"/>
  <c r="K1441" i="2"/>
  <c r="L1441" i="2"/>
  <c r="M1441" i="2"/>
  <c r="O1441" i="2"/>
  <c r="J1441" i="2"/>
  <c r="H1441" i="2"/>
  <c r="F1441" i="2"/>
  <c r="D1441" i="2"/>
  <c r="C1441" i="2"/>
  <c r="K1434" i="2"/>
  <c r="L1434" i="2"/>
  <c r="M1434" i="2"/>
  <c r="O1434" i="2"/>
  <c r="J1434" i="2"/>
  <c r="H1434" i="2"/>
  <c r="F1434" i="2"/>
  <c r="D1434" i="2"/>
  <c r="C1434" i="2"/>
  <c r="K1429" i="2"/>
  <c r="L1429" i="2"/>
  <c r="M1429" i="2"/>
  <c r="O1429" i="2"/>
  <c r="J1429" i="2"/>
  <c r="H1429" i="2"/>
  <c r="F1429" i="2"/>
  <c r="D1429" i="2"/>
  <c r="C1429" i="2"/>
  <c r="K1421" i="2"/>
  <c r="L1421" i="2"/>
  <c r="M1421" i="2"/>
  <c r="O1421" i="2"/>
  <c r="J1421" i="2"/>
  <c r="K1414" i="2"/>
  <c r="L1414" i="2"/>
  <c r="M1414" i="2"/>
  <c r="O1414" i="2"/>
  <c r="J1414" i="2"/>
  <c r="H1414" i="2"/>
  <c r="F1414" i="2"/>
  <c r="D1414" i="2"/>
  <c r="C1414" i="2"/>
  <c r="E1414" i="2"/>
  <c r="K1404" i="2"/>
  <c r="K1403" i="2" s="1"/>
  <c r="L1404" i="2"/>
  <c r="L1403" i="2" s="1"/>
  <c r="M1404" i="2"/>
  <c r="M1403" i="2" s="1"/>
  <c r="O1404" i="2"/>
  <c r="O1403" i="2" s="1"/>
  <c r="J1404" i="2"/>
  <c r="J1403" i="2" s="1"/>
  <c r="H1404" i="2"/>
  <c r="I1404" i="2" s="1"/>
  <c r="F1404" i="2"/>
  <c r="D1404" i="2"/>
  <c r="E1404" i="2" s="1"/>
  <c r="C1404" i="2"/>
  <c r="I1405" i="2"/>
  <c r="I1406" i="2"/>
  <c r="I1407" i="2"/>
  <c r="I1408" i="2"/>
  <c r="I1409" i="2"/>
  <c r="I1410" i="2"/>
  <c r="I1411" i="2"/>
  <c r="I1412" i="2"/>
  <c r="I1413" i="2"/>
  <c r="I1415" i="2"/>
  <c r="I1416" i="2"/>
  <c r="I1417" i="2"/>
  <c r="I1418" i="2"/>
  <c r="I1419" i="2"/>
  <c r="I1420" i="2"/>
  <c r="I1430" i="2"/>
  <c r="I1431" i="2"/>
  <c r="I1432" i="2"/>
  <c r="I1433" i="2"/>
  <c r="I1435" i="2"/>
  <c r="I1436" i="2"/>
  <c r="I1437" i="2"/>
  <c r="I1438" i="2"/>
  <c r="I1439" i="2"/>
  <c r="I1440" i="2"/>
  <c r="I1442" i="2"/>
  <c r="I1443" i="2"/>
  <c r="I1444" i="2"/>
  <c r="I1445" i="2"/>
  <c r="I1446" i="2"/>
  <c r="I1447" i="2"/>
  <c r="I1448" i="2"/>
  <c r="I1449" i="2"/>
  <c r="I1451" i="2"/>
  <c r="I1452" i="2"/>
  <c r="I1453" i="2"/>
  <c r="I1454" i="2"/>
  <c r="I1455" i="2"/>
  <c r="I1456" i="2"/>
  <c r="I1457" i="2"/>
  <c r="I1459" i="2"/>
  <c r="I1460" i="2"/>
  <c r="I1461" i="2"/>
  <c r="I1462" i="2"/>
  <c r="I1463" i="2"/>
  <c r="I1464" i="2"/>
  <c r="I1466" i="2"/>
  <c r="I1467" i="2"/>
  <c r="I1468" i="2"/>
  <c r="I1469" i="2"/>
  <c r="I1470" i="2"/>
  <c r="I1471" i="2"/>
  <c r="I1472" i="2"/>
  <c r="I1473" i="2"/>
  <c r="I1474" i="2"/>
  <c r="I1475" i="2"/>
  <c r="I1476" i="2"/>
  <c r="I1477" i="2"/>
  <c r="I1478" i="2"/>
  <c r="I1479" i="2"/>
  <c r="I1480" i="2"/>
  <c r="I1481" i="2"/>
  <c r="I1482" i="2"/>
  <c r="I1483" i="2"/>
  <c r="I1484" i="2"/>
  <c r="I1494" i="2"/>
  <c r="I1495" i="2"/>
  <c r="I1496" i="2"/>
  <c r="I1497" i="2"/>
  <c r="I1498" i="2"/>
  <c r="I1499" i="2"/>
  <c r="I1501" i="2"/>
  <c r="I1502" i="2"/>
  <c r="I1503" i="2"/>
  <c r="I1504" i="2"/>
  <c r="I1505" i="2"/>
  <c r="I1506" i="2"/>
  <c r="I1507" i="2"/>
  <c r="I1508" i="2"/>
  <c r="I1509" i="2"/>
  <c r="I1510" i="2"/>
  <c r="I1511" i="2"/>
  <c r="I1512" i="2"/>
  <c r="G1405" i="2"/>
  <c r="G1406" i="2"/>
  <c r="G1407" i="2"/>
  <c r="G1408" i="2"/>
  <c r="G1409" i="2"/>
  <c r="G1410" i="2"/>
  <c r="G1411" i="2"/>
  <c r="G1412" i="2"/>
  <c r="G1413" i="2"/>
  <c r="G1415" i="2"/>
  <c r="G1416" i="2"/>
  <c r="G1417" i="2"/>
  <c r="G1418" i="2"/>
  <c r="G1419" i="2"/>
  <c r="G1420" i="2"/>
  <c r="G1422" i="2"/>
  <c r="G1423" i="2"/>
  <c r="G1424" i="2"/>
  <c r="G1425" i="2"/>
  <c r="G1426" i="2"/>
  <c r="G1430" i="2"/>
  <c r="G1431" i="2"/>
  <c r="G1432" i="2"/>
  <c r="G1433" i="2"/>
  <c r="G1435" i="2"/>
  <c r="G1436" i="2"/>
  <c r="G1437" i="2"/>
  <c r="G1438" i="2"/>
  <c r="G1439" i="2"/>
  <c r="G1440" i="2"/>
  <c r="G1442" i="2"/>
  <c r="G1443" i="2"/>
  <c r="G1444" i="2"/>
  <c r="G1445" i="2"/>
  <c r="G1446" i="2"/>
  <c r="G1447" i="2"/>
  <c r="G1448" i="2"/>
  <c r="G1449" i="2"/>
  <c r="G1451" i="2"/>
  <c r="G1452" i="2"/>
  <c r="G1453" i="2"/>
  <c r="G1454" i="2"/>
  <c r="G1455" i="2"/>
  <c r="G1456" i="2"/>
  <c r="G1457" i="2"/>
  <c r="G1459" i="2"/>
  <c r="G1460" i="2"/>
  <c r="G1461" i="2"/>
  <c r="G1462" i="2"/>
  <c r="G1463" i="2"/>
  <c r="G1464" i="2"/>
  <c r="G1466" i="2"/>
  <c r="G1467" i="2"/>
  <c r="G1468" i="2"/>
  <c r="G1469" i="2"/>
  <c r="G1470" i="2"/>
  <c r="G1471" i="2"/>
  <c r="G1472" i="2"/>
  <c r="G1473" i="2"/>
  <c r="G1474" i="2"/>
  <c r="G1476" i="2"/>
  <c r="G1477" i="2"/>
  <c r="G1478" i="2"/>
  <c r="G1479" i="2"/>
  <c r="G1480" i="2"/>
  <c r="G1481" i="2"/>
  <c r="G1482" i="2"/>
  <c r="G1483" i="2"/>
  <c r="G1484" i="2"/>
  <c r="G1486" i="2"/>
  <c r="G1487" i="2"/>
  <c r="G1488" i="2"/>
  <c r="G1489" i="2"/>
  <c r="G1490" i="2"/>
  <c r="G1491" i="2"/>
  <c r="G1492" i="2"/>
  <c r="G1494" i="2"/>
  <c r="G1495" i="2"/>
  <c r="G1496" i="2"/>
  <c r="G1497" i="2"/>
  <c r="G1498" i="2"/>
  <c r="G1499" i="2"/>
  <c r="G1501" i="2"/>
  <c r="G1502" i="2"/>
  <c r="G1503" i="2"/>
  <c r="G1504" i="2"/>
  <c r="G1505" i="2"/>
  <c r="G1507" i="2"/>
  <c r="G1508" i="2"/>
  <c r="G1509" i="2"/>
  <c r="G1510" i="2"/>
  <c r="G1511" i="2"/>
  <c r="G1512" i="2"/>
  <c r="E1405" i="2"/>
  <c r="E1406" i="2"/>
  <c r="E1407" i="2"/>
  <c r="E1408" i="2"/>
  <c r="E1409" i="2"/>
  <c r="E1410" i="2"/>
  <c r="E1411" i="2"/>
  <c r="E1412" i="2"/>
  <c r="E1413" i="2"/>
  <c r="E1415" i="2"/>
  <c r="E1416" i="2"/>
  <c r="E1417" i="2"/>
  <c r="E1418" i="2"/>
  <c r="E1419" i="2"/>
  <c r="E1420" i="2"/>
  <c r="E1422" i="2"/>
  <c r="E1430" i="2"/>
  <c r="E1431" i="2"/>
  <c r="E1432" i="2"/>
  <c r="E1433" i="2"/>
  <c r="E1435" i="2"/>
  <c r="E1436" i="2"/>
  <c r="E1437" i="2"/>
  <c r="E1438" i="2"/>
  <c r="E1439" i="2"/>
  <c r="E1440" i="2"/>
  <c r="E1442" i="2"/>
  <c r="E1443" i="2"/>
  <c r="E1444" i="2"/>
  <c r="E1445" i="2"/>
  <c r="E1446" i="2"/>
  <c r="E1447" i="2"/>
  <c r="E1448" i="2"/>
  <c r="E1449" i="2"/>
  <c r="E1451" i="2"/>
  <c r="E1452" i="2"/>
  <c r="E1453" i="2"/>
  <c r="E1454" i="2"/>
  <c r="E1455" i="2"/>
  <c r="E1456" i="2"/>
  <c r="E1457" i="2"/>
  <c r="E1458" i="2"/>
  <c r="E1459" i="2"/>
  <c r="E1460" i="2"/>
  <c r="E1461" i="2"/>
  <c r="E1462" i="2"/>
  <c r="E1463" i="2"/>
  <c r="E1464" i="2"/>
  <c r="E1466" i="2"/>
  <c r="E1467" i="2"/>
  <c r="E1468" i="2"/>
  <c r="E1469" i="2"/>
  <c r="E1470" i="2"/>
  <c r="E1471" i="2"/>
  <c r="E1472" i="2"/>
  <c r="E1473" i="2"/>
  <c r="E1474" i="2"/>
  <c r="E1476" i="2"/>
  <c r="E1477" i="2"/>
  <c r="E1478" i="2"/>
  <c r="E1479" i="2"/>
  <c r="E1480" i="2"/>
  <c r="E1481" i="2"/>
  <c r="E1482" i="2"/>
  <c r="E1483" i="2"/>
  <c r="E1484" i="2"/>
  <c r="E1490" i="2"/>
  <c r="E1494" i="2"/>
  <c r="E1495" i="2"/>
  <c r="E1496" i="2"/>
  <c r="E1497" i="2"/>
  <c r="E1498" i="2"/>
  <c r="E1499" i="2"/>
  <c r="E1500" i="2"/>
  <c r="E1501" i="2"/>
  <c r="E1502" i="2"/>
  <c r="E1503" i="2"/>
  <c r="E1504" i="2"/>
  <c r="E1505" i="2"/>
  <c r="E1507" i="2"/>
  <c r="E1508" i="2"/>
  <c r="E1509" i="2"/>
  <c r="E1510" i="2"/>
  <c r="E1511" i="2"/>
  <c r="E1512" i="2"/>
  <c r="H1492" i="2"/>
  <c r="I1492" i="2" s="1"/>
  <c r="D1492" i="2"/>
  <c r="E1492" i="2" s="1"/>
  <c r="H1491" i="2"/>
  <c r="I1491" i="2" s="1"/>
  <c r="D1491" i="2"/>
  <c r="E1491" i="2" s="1"/>
  <c r="H1490" i="2"/>
  <c r="I1490" i="2" s="1"/>
  <c r="D1490" i="2"/>
  <c r="H1489" i="2"/>
  <c r="I1489" i="2" s="1"/>
  <c r="D1489" i="2"/>
  <c r="E1489" i="2" s="1"/>
  <c r="H1488" i="2"/>
  <c r="I1488" i="2" s="1"/>
  <c r="D1488" i="2"/>
  <c r="E1488" i="2" s="1"/>
  <c r="H1487" i="2"/>
  <c r="I1487" i="2" s="1"/>
  <c r="D1487" i="2"/>
  <c r="E1487" i="2" s="1"/>
  <c r="H1486" i="2"/>
  <c r="H1485" i="2" s="1"/>
  <c r="D1486" i="2"/>
  <c r="E1486" i="2" s="1"/>
  <c r="F1428" i="2"/>
  <c r="G1428" i="2" s="1"/>
  <c r="D1428" i="2"/>
  <c r="E1428" i="2" s="1"/>
  <c r="F1427" i="2"/>
  <c r="H1427" i="2" s="1"/>
  <c r="I1427" i="2" s="1"/>
  <c r="C1427" i="2"/>
  <c r="C1421" i="2" s="1"/>
  <c r="H1426" i="2"/>
  <c r="I1426" i="2" s="1"/>
  <c r="D1426" i="2"/>
  <c r="E1426" i="2" s="1"/>
  <c r="H1425" i="2"/>
  <c r="I1425" i="2" s="1"/>
  <c r="D1425" i="2"/>
  <c r="E1425" i="2" s="1"/>
  <c r="H1424" i="2"/>
  <c r="I1424" i="2" s="1"/>
  <c r="D1424" i="2"/>
  <c r="E1424" i="2" s="1"/>
  <c r="H1423" i="2"/>
  <c r="I1423" i="2" s="1"/>
  <c r="D1423" i="2"/>
  <c r="H1422" i="2"/>
  <c r="I1422" i="2" s="1"/>
  <c r="C153" i="1"/>
  <c r="D153" i="1"/>
  <c r="K155" i="1"/>
  <c r="K156" i="1"/>
  <c r="K158" i="1"/>
  <c r="K159" i="1"/>
  <c r="K160" i="1"/>
  <c r="K161" i="1"/>
  <c r="K162" i="1"/>
  <c r="K163" i="1"/>
  <c r="K164" i="1"/>
  <c r="K165" i="1"/>
  <c r="K167" i="1"/>
  <c r="K154" i="1"/>
  <c r="I155" i="1"/>
  <c r="I156" i="1"/>
  <c r="I157" i="1"/>
  <c r="I158" i="1"/>
  <c r="I159" i="1"/>
  <c r="I160" i="1"/>
  <c r="I161" i="1"/>
  <c r="I162" i="1"/>
  <c r="I163" i="1"/>
  <c r="I164" i="1"/>
  <c r="I165" i="1"/>
  <c r="I166" i="1"/>
  <c r="I167" i="1"/>
  <c r="I154" i="1"/>
  <c r="G155" i="1"/>
  <c r="G156" i="1"/>
  <c r="G157" i="1"/>
  <c r="G158" i="1"/>
  <c r="G159" i="1"/>
  <c r="G160" i="1"/>
  <c r="G161" i="1"/>
  <c r="G162" i="1"/>
  <c r="G163" i="1"/>
  <c r="G164" i="1"/>
  <c r="G165" i="1"/>
  <c r="G166" i="1"/>
  <c r="G167" i="1"/>
  <c r="G154" i="1"/>
  <c r="J166" i="1"/>
  <c r="K166" i="1" s="1"/>
  <c r="J157" i="1"/>
  <c r="K157" i="1" s="1"/>
  <c r="D1421" i="2" l="1"/>
  <c r="C1403" i="2"/>
  <c r="G1427" i="2"/>
  <c r="G1404" i="2"/>
  <c r="F1421" i="2"/>
  <c r="G1421" i="2" s="1"/>
  <c r="E1429" i="2"/>
  <c r="E1434" i="2"/>
  <c r="D1485" i="2"/>
  <c r="I1500" i="2"/>
  <c r="E1423" i="2"/>
  <c r="I1486" i="2"/>
  <c r="H1428" i="2"/>
  <c r="I1428" i="2" s="1"/>
  <c r="I1458" i="2"/>
  <c r="D1403" i="2"/>
  <c r="E1403" i="2" s="1"/>
  <c r="E1506" i="2"/>
  <c r="I1493" i="2"/>
  <c r="I1485" i="2"/>
  <c r="E1485" i="2"/>
  <c r="G1485" i="2"/>
  <c r="E1493" i="2"/>
  <c r="G1493" i="2"/>
  <c r="E1475" i="2"/>
  <c r="E1465" i="2"/>
  <c r="G1465" i="2"/>
  <c r="G1458" i="2"/>
  <c r="G1450" i="2"/>
  <c r="E1450" i="2"/>
  <c r="I1441" i="2"/>
  <c r="G1441" i="2"/>
  <c r="E1441" i="2"/>
  <c r="I1434" i="2"/>
  <c r="G1434" i="2"/>
  <c r="I1429" i="2"/>
  <c r="G1429" i="2"/>
  <c r="E1421" i="2"/>
  <c r="I1414" i="2"/>
  <c r="G1414" i="2"/>
  <c r="D1427" i="2"/>
  <c r="E1427" i="2" s="1"/>
  <c r="H1421" i="2" l="1"/>
  <c r="F1403" i="2"/>
  <c r="G1403" i="2" s="1"/>
  <c r="D1337" i="2"/>
  <c r="D1336" i="2"/>
  <c r="D1335" i="2"/>
  <c r="D1334" i="2"/>
  <c r="D1333" i="2"/>
  <c r="D1332" i="2"/>
  <c r="D1331" i="2"/>
  <c r="D1330" i="2"/>
  <c r="D1329" i="2"/>
  <c r="D1296" i="2"/>
  <c r="D1295" i="2"/>
  <c r="D1294" i="2"/>
  <c r="D1293" i="2"/>
  <c r="D1292" i="2"/>
  <c r="D1291" i="2"/>
  <c r="D1290" i="2"/>
  <c r="D1289" i="2"/>
  <c r="I1421" i="2" l="1"/>
  <c r="H1403" i="2"/>
  <c r="I1403" i="2" s="1"/>
  <c r="F1224" i="2"/>
  <c r="C849" i="2" l="1"/>
  <c r="C842" i="2"/>
  <c r="C831" i="2"/>
  <c r="C821" i="2"/>
  <c r="C811" i="2"/>
  <c r="C802" i="2"/>
  <c r="C798" i="2"/>
  <c r="C792" i="2"/>
  <c r="C787" i="2"/>
  <c r="C774" i="2"/>
  <c r="C766" i="2"/>
  <c r="C746" i="2"/>
  <c r="C739" i="2"/>
  <c r="C733" i="2"/>
  <c r="J726" i="2"/>
  <c r="H726" i="2"/>
  <c r="F726" i="2"/>
  <c r="D726" i="2"/>
  <c r="C726" i="2"/>
  <c r="C717" i="2"/>
  <c r="F688" i="2"/>
  <c r="C716" i="2" l="1"/>
  <c r="M471" i="2"/>
  <c r="J471" i="2"/>
  <c r="F43" i="1"/>
  <c r="D393" i="2"/>
  <c r="D381" i="2"/>
  <c r="C381" i="2"/>
  <c r="J497" i="2" l="1"/>
  <c r="H497" i="2"/>
  <c r="F497" i="2"/>
  <c r="D497" i="2"/>
  <c r="C497" i="2"/>
  <c r="K1257" i="2" l="1"/>
  <c r="L1257" i="2"/>
  <c r="M1257" i="2"/>
  <c r="O1257" i="2"/>
  <c r="K1392" i="2"/>
  <c r="L1392" i="2"/>
  <c r="M1392" i="2"/>
  <c r="O1392" i="2"/>
  <c r="J1392" i="2"/>
  <c r="F1392" i="2"/>
  <c r="C1392" i="2"/>
  <c r="K1377" i="2"/>
  <c r="L1377" i="2"/>
  <c r="M1377" i="2"/>
  <c r="O1377" i="2"/>
  <c r="J1377" i="2"/>
  <c r="H1377" i="2"/>
  <c r="I1377" i="2" s="1"/>
  <c r="F1377" i="2"/>
  <c r="D1377" i="2"/>
  <c r="C1377" i="2"/>
  <c r="K1363" i="2"/>
  <c r="L1363" i="2"/>
  <c r="M1363" i="2"/>
  <c r="O1363" i="2"/>
  <c r="H1363" i="2"/>
  <c r="F1363" i="2"/>
  <c r="D1363" i="2"/>
  <c r="C1363" i="2"/>
  <c r="J1363" i="2"/>
  <c r="K1349" i="2"/>
  <c r="L1349" i="2"/>
  <c r="M1349" i="2"/>
  <c r="O1349" i="2"/>
  <c r="J1349" i="2"/>
  <c r="H1349" i="2"/>
  <c r="I1349" i="2" s="1"/>
  <c r="F1349" i="2"/>
  <c r="D1349" i="2"/>
  <c r="C1349" i="2"/>
  <c r="K1338" i="2"/>
  <c r="L1338" i="2"/>
  <c r="M1338" i="2"/>
  <c r="O1338" i="2"/>
  <c r="H1338" i="2"/>
  <c r="I1338" i="2" s="1"/>
  <c r="F1338" i="2"/>
  <c r="G1338" i="2" s="1"/>
  <c r="D1338" i="2"/>
  <c r="C1338" i="2"/>
  <c r="J1338" i="2"/>
  <c r="F1328" i="2"/>
  <c r="H1328" i="2"/>
  <c r="D1328" i="2"/>
  <c r="C1328" i="2"/>
  <c r="K1328" i="2"/>
  <c r="L1328" i="2"/>
  <c r="M1328" i="2"/>
  <c r="O1328" i="2"/>
  <c r="J1328" i="2"/>
  <c r="K1320" i="2"/>
  <c r="L1320" i="2"/>
  <c r="M1320" i="2"/>
  <c r="O1320" i="2"/>
  <c r="H1320" i="2"/>
  <c r="F1320" i="2"/>
  <c r="J1320" i="2"/>
  <c r="K1311" i="2"/>
  <c r="L1311" i="2"/>
  <c r="M1311" i="2"/>
  <c r="O1311" i="2"/>
  <c r="J1311" i="2"/>
  <c r="H1311" i="2"/>
  <c r="F1311" i="2"/>
  <c r="D1311" i="2"/>
  <c r="E1311" i="2" s="1"/>
  <c r="C1311" i="2"/>
  <c r="K1307" i="2"/>
  <c r="L1307" i="2"/>
  <c r="M1307" i="2"/>
  <c r="O1307" i="2"/>
  <c r="J1307" i="2"/>
  <c r="H1307" i="2"/>
  <c r="F1307" i="2"/>
  <c r="D1307" i="2"/>
  <c r="C1307" i="2"/>
  <c r="K1297" i="2"/>
  <c r="L1297" i="2"/>
  <c r="M1297" i="2"/>
  <c r="O1297" i="2"/>
  <c r="H1297" i="2"/>
  <c r="J1297" i="2"/>
  <c r="C1297" i="2"/>
  <c r="I1297" i="2"/>
  <c r="F1297" i="2"/>
  <c r="D1297" i="2"/>
  <c r="E1297" i="2" s="1"/>
  <c r="K1288" i="2"/>
  <c r="L1288" i="2"/>
  <c r="M1288" i="2"/>
  <c r="O1288" i="2"/>
  <c r="J1288" i="2"/>
  <c r="F1288" i="2"/>
  <c r="D1288" i="2"/>
  <c r="E1288" i="2" s="1"/>
  <c r="C1288" i="2"/>
  <c r="C1282" i="2"/>
  <c r="K1282" i="2"/>
  <c r="L1282" i="2"/>
  <c r="M1282" i="2"/>
  <c r="O1282" i="2"/>
  <c r="H1282" i="2"/>
  <c r="F1282" i="2"/>
  <c r="G1282" i="2" s="1"/>
  <c r="D1282" i="2"/>
  <c r="J1282" i="2"/>
  <c r="K1274" i="2"/>
  <c r="L1274" i="2"/>
  <c r="M1274" i="2"/>
  <c r="O1274" i="2"/>
  <c r="H1274" i="2"/>
  <c r="I1274" i="2" s="1"/>
  <c r="F1274" i="2"/>
  <c r="D1274" i="2"/>
  <c r="C1274" i="2"/>
  <c r="J1274" i="2"/>
  <c r="K1267" i="2"/>
  <c r="L1267" i="2"/>
  <c r="M1267" i="2"/>
  <c r="O1267" i="2"/>
  <c r="J1267" i="2"/>
  <c r="H1267" i="2"/>
  <c r="F1267" i="2"/>
  <c r="D1267" i="2"/>
  <c r="C1267" i="2"/>
  <c r="H1257" i="2"/>
  <c r="F1257" i="2"/>
  <c r="D1257" i="2"/>
  <c r="C1257" i="2"/>
  <c r="J1257" i="2"/>
  <c r="K1250" i="2"/>
  <c r="L1250" i="2"/>
  <c r="M1250" i="2"/>
  <c r="O1250" i="2"/>
  <c r="J1250" i="2"/>
  <c r="H1250" i="2"/>
  <c r="I1250" i="2" s="1"/>
  <c r="F1250" i="2"/>
  <c r="D1250" i="2"/>
  <c r="E1250" i="2" s="1"/>
  <c r="C1250" i="2"/>
  <c r="G1250" i="2" s="1"/>
  <c r="K1240" i="2"/>
  <c r="K1239" i="2" s="1"/>
  <c r="L1240" i="2"/>
  <c r="L1239" i="2" s="1"/>
  <c r="M1240" i="2"/>
  <c r="M1239" i="2" s="1"/>
  <c r="O1240" i="2"/>
  <c r="O1239" i="2" s="1"/>
  <c r="J1240" i="2"/>
  <c r="J1239" i="2" s="1"/>
  <c r="H1240" i="2"/>
  <c r="F1240" i="2"/>
  <c r="F1239" i="2" s="1"/>
  <c r="D1240" i="2"/>
  <c r="C1240" i="2"/>
  <c r="I1241" i="2"/>
  <c r="I1242" i="2"/>
  <c r="I1243" i="2"/>
  <c r="I1244" i="2"/>
  <c r="I1245" i="2"/>
  <c r="I1246" i="2"/>
  <c r="I1247" i="2"/>
  <c r="I1248" i="2"/>
  <c r="I1249" i="2"/>
  <c r="I1251" i="2"/>
  <c r="I1252" i="2"/>
  <c r="I1253" i="2"/>
  <c r="I1254" i="2"/>
  <c r="I1255" i="2"/>
  <c r="I1256" i="2"/>
  <c r="I1258" i="2"/>
  <c r="I1259" i="2"/>
  <c r="I1260" i="2"/>
  <c r="I1261" i="2"/>
  <c r="I1262" i="2"/>
  <c r="I1263" i="2"/>
  <c r="I1264" i="2"/>
  <c r="I1265" i="2"/>
  <c r="I1266" i="2"/>
  <c r="I1268" i="2"/>
  <c r="I1269" i="2"/>
  <c r="I1270" i="2"/>
  <c r="I1271" i="2"/>
  <c r="I1272" i="2"/>
  <c r="I1273" i="2"/>
  <c r="I1275" i="2"/>
  <c r="I1276" i="2"/>
  <c r="I1277" i="2"/>
  <c r="I1278" i="2"/>
  <c r="I1279" i="2"/>
  <c r="I1280" i="2"/>
  <c r="I1281" i="2"/>
  <c r="I1283" i="2"/>
  <c r="I1284" i="2"/>
  <c r="I1285" i="2"/>
  <c r="I1286" i="2"/>
  <c r="I1287" i="2"/>
  <c r="I1298" i="2"/>
  <c r="I1299" i="2"/>
  <c r="I1300" i="2"/>
  <c r="I1301" i="2"/>
  <c r="I1302" i="2"/>
  <c r="I1303" i="2"/>
  <c r="I1304" i="2"/>
  <c r="I1305" i="2"/>
  <c r="I1306" i="2"/>
  <c r="I1307" i="2"/>
  <c r="I1308" i="2"/>
  <c r="I1309" i="2"/>
  <c r="I1310" i="2"/>
  <c r="I1311" i="2"/>
  <c r="I1312" i="2"/>
  <c r="I1313" i="2"/>
  <c r="I1314" i="2"/>
  <c r="I1315" i="2"/>
  <c r="I1316" i="2"/>
  <c r="I1317" i="2"/>
  <c r="I1318" i="2"/>
  <c r="I1319" i="2"/>
  <c r="I1321" i="2"/>
  <c r="I1322" i="2"/>
  <c r="I1323" i="2"/>
  <c r="I1324" i="2"/>
  <c r="I1325" i="2"/>
  <c r="I1326" i="2"/>
  <c r="I1327" i="2"/>
  <c r="I1328" i="2"/>
  <c r="I1329" i="2"/>
  <c r="I1330" i="2"/>
  <c r="I1331" i="2"/>
  <c r="I1332" i="2"/>
  <c r="I1333" i="2"/>
  <c r="I1334" i="2"/>
  <c r="I1335" i="2"/>
  <c r="I1336" i="2"/>
  <c r="I1337" i="2"/>
  <c r="I1339" i="2"/>
  <c r="I1340" i="2"/>
  <c r="I1341" i="2"/>
  <c r="I1342" i="2"/>
  <c r="I1343" i="2"/>
  <c r="I1344" i="2"/>
  <c r="I1345" i="2"/>
  <c r="I1346" i="2"/>
  <c r="I1347" i="2"/>
  <c r="I1348" i="2"/>
  <c r="I1350" i="2"/>
  <c r="I1351" i="2"/>
  <c r="I1352" i="2"/>
  <c r="I1353" i="2"/>
  <c r="I1354" i="2"/>
  <c r="I1355" i="2"/>
  <c r="I1356" i="2"/>
  <c r="I1357" i="2"/>
  <c r="I1358" i="2"/>
  <c r="I1359" i="2"/>
  <c r="I1360" i="2"/>
  <c r="I1361" i="2"/>
  <c r="I1362" i="2"/>
  <c r="I1363" i="2"/>
  <c r="I1364" i="2"/>
  <c r="I1365" i="2"/>
  <c r="I1366" i="2"/>
  <c r="I1367" i="2"/>
  <c r="I1368" i="2"/>
  <c r="I1369" i="2"/>
  <c r="I1370" i="2"/>
  <c r="I1371" i="2"/>
  <c r="I1372" i="2"/>
  <c r="I1373" i="2"/>
  <c r="I1374" i="2"/>
  <c r="I1375" i="2"/>
  <c r="I1376" i="2"/>
  <c r="I1378" i="2"/>
  <c r="I1379" i="2"/>
  <c r="I1380" i="2"/>
  <c r="I1381" i="2"/>
  <c r="I1382" i="2"/>
  <c r="I1383" i="2"/>
  <c r="I1384" i="2"/>
  <c r="I1385" i="2"/>
  <c r="I1386" i="2"/>
  <c r="I1387" i="2"/>
  <c r="I1388" i="2"/>
  <c r="I1389" i="2"/>
  <c r="I1390" i="2"/>
  <c r="I1391" i="2"/>
  <c r="G1241" i="2"/>
  <c r="G1242" i="2"/>
  <c r="G1243" i="2"/>
  <c r="G1244" i="2"/>
  <c r="G1245" i="2"/>
  <c r="G1246" i="2"/>
  <c r="G1247" i="2"/>
  <c r="G1248" i="2"/>
  <c r="G1249" i="2"/>
  <c r="G1251" i="2"/>
  <c r="G1252" i="2"/>
  <c r="G1253" i="2"/>
  <c r="G1254" i="2"/>
  <c r="G1255" i="2"/>
  <c r="G1256" i="2"/>
  <c r="G1258" i="2"/>
  <c r="G1259" i="2"/>
  <c r="G1260" i="2"/>
  <c r="G1261" i="2"/>
  <c r="G1262" i="2"/>
  <c r="G1263" i="2"/>
  <c r="G1264" i="2"/>
  <c r="G1265" i="2"/>
  <c r="G1266" i="2"/>
  <c r="G1268" i="2"/>
  <c r="G1269" i="2"/>
  <c r="G1270" i="2"/>
  <c r="G1271" i="2"/>
  <c r="G1272" i="2"/>
  <c r="G1273" i="2"/>
  <c r="G1275" i="2"/>
  <c r="G1276" i="2"/>
  <c r="G1277" i="2"/>
  <c r="G1278" i="2"/>
  <c r="G1279" i="2"/>
  <c r="G1280" i="2"/>
  <c r="G1281" i="2"/>
  <c r="G1283" i="2"/>
  <c r="G1284" i="2"/>
  <c r="G1285" i="2"/>
  <c r="G1286" i="2"/>
  <c r="G1287" i="2"/>
  <c r="G1288" i="2"/>
  <c r="G1289" i="2"/>
  <c r="G1290" i="2"/>
  <c r="G1291" i="2"/>
  <c r="G1292" i="2"/>
  <c r="G1293" i="2"/>
  <c r="G1294" i="2"/>
  <c r="G1295" i="2"/>
  <c r="G1296" i="2"/>
  <c r="G1298" i="2"/>
  <c r="G1299" i="2"/>
  <c r="G1300" i="2"/>
  <c r="G1301" i="2"/>
  <c r="G1302" i="2"/>
  <c r="G1303" i="2"/>
  <c r="G1304" i="2"/>
  <c r="G1305" i="2"/>
  <c r="G1306" i="2"/>
  <c r="G1307" i="2"/>
  <c r="G1308" i="2"/>
  <c r="G1309" i="2"/>
  <c r="G1310" i="2"/>
  <c r="G1311" i="2"/>
  <c r="G1312" i="2"/>
  <c r="G1313" i="2"/>
  <c r="G1314" i="2"/>
  <c r="G1315" i="2"/>
  <c r="G1316" i="2"/>
  <c r="G1317" i="2"/>
  <c r="G1318" i="2"/>
  <c r="G1319" i="2"/>
  <c r="G1321" i="2"/>
  <c r="G1322" i="2"/>
  <c r="G1323" i="2"/>
  <c r="G1324" i="2"/>
  <c r="G1325" i="2"/>
  <c r="G1326" i="2"/>
  <c r="G1328" i="2"/>
  <c r="G1329" i="2"/>
  <c r="G1330" i="2"/>
  <c r="G1331" i="2"/>
  <c r="G1332" i="2"/>
  <c r="G1333" i="2"/>
  <c r="G1334" i="2"/>
  <c r="G1335" i="2"/>
  <c r="G1336" i="2"/>
  <c r="G1337" i="2"/>
  <c r="G1339" i="2"/>
  <c r="G1340" i="2"/>
  <c r="G1341" i="2"/>
  <c r="G1342" i="2"/>
  <c r="G1343" i="2"/>
  <c r="G1344" i="2"/>
  <c r="G1345" i="2"/>
  <c r="G1346" i="2"/>
  <c r="G1347" i="2"/>
  <c r="G1348" i="2"/>
  <c r="G1350" i="2"/>
  <c r="G1351" i="2"/>
  <c r="G1352" i="2"/>
  <c r="G1353" i="2"/>
  <c r="G1354" i="2"/>
  <c r="G1355" i="2"/>
  <c r="G1356" i="2"/>
  <c r="G1357" i="2"/>
  <c r="G1358" i="2"/>
  <c r="G1359" i="2"/>
  <c r="G1360" i="2"/>
  <c r="G1361" i="2"/>
  <c r="G1362" i="2"/>
  <c r="G1363" i="2"/>
  <c r="G1364" i="2"/>
  <c r="G1365" i="2"/>
  <c r="G1366" i="2"/>
  <c r="G1367" i="2"/>
  <c r="G1368" i="2"/>
  <c r="G1369" i="2"/>
  <c r="G1370" i="2"/>
  <c r="G1371" i="2"/>
  <c r="G1372" i="2"/>
  <c r="G1373" i="2"/>
  <c r="G1374" i="2"/>
  <c r="G1375" i="2"/>
  <c r="G1376" i="2"/>
  <c r="G1378" i="2"/>
  <c r="G1379" i="2"/>
  <c r="G1380" i="2"/>
  <c r="G1381" i="2"/>
  <c r="G1382" i="2"/>
  <c r="G1383" i="2"/>
  <c r="G1384" i="2"/>
  <c r="G1385" i="2"/>
  <c r="G1386" i="2"/>
  <c r="G1387" i="2"/>
  <c r="G1388" i="2"/>
  <c r="G1389" i="2"/>
  <c r="G1390" i="2"/>
  <c r="G1391" i="2"/>
  <c r="G1393" i="2"/>
  <c r="G1394" i="2"/>
  <c r="G1395" i="2"/>
  <c r="G1396" i="2"/>
  <c r="G1397" i="2"/>
  <c r="G1398" i="2"/>
  <c r="G1399" i="2"/>
  <c r="G1400" i="2"/>
  <c r="G1401" i="2"/>
  <c r="G1402" i="2"/>
  <c r="G1240" i="2"/>
  <c r="E1241" i="2"/>
  <c r="E1242" i="2"/>
  <c r="E1243" i="2"/>
  <c r="E1244" i="2"/>
  <c r="E1245" i="2"/>
  <c r="E1246" i="2"/>
  <c r="E1247" i="2"/>
  <c r="E1248" i="2"/>
  <c r="E1249" i="2"/>
  <c r="E1251" i="2"/>
  <c r="E1252" i="2"/>
  <c r="E1253" i="2"/>
  <c r="E1254" i="2"/>
  <c r="E1255" i="2"/>
  <c r="E1256" i="2"/>
  <c r="E1258" i="2"/>
  <c r="E1259" i="2"/>
  <c r="E1260" i="2"/>
  <c r="E1261" i="2"/>
  <c r="E1262" i="2"/>
  <c r="E1263" i="2"/>
  <c r="E1264" i="2"/>
  <c r="E1265" i="2"/>
  <c r="E1266" i="2"/>
  <c r="E1268" i="2"/>
  <c r="E1269" i="2"/>
  <c r="E1270" i="2"/>
  <c r="E1271" i="2"/>
  <c r="E1272" i="2"/>
  <c r="E1273" i="2"/>
  <c r="E1275" i="2"/>
  <c r="E1276" i="2"/>
  <c r="E1277" i="2"/>
  <c r="E1278" i="2"/>
  <c r="E1279" i="2"/>
  <c r="E1280" i="2"/>
  <c r="E1281" i="2"/>
  <c r="E1282" i="2"/>
  <c r="E1283" i="2"/>
  <c r="E1284" i="2"/>
  <c r="E1285" i="2"/>
  <c r="E1286" i="2"/>
  <c r="E1287" i="2"/>
  <c r="E1289" i="2"/>
  <c r="E1290" i="2"/>
  <c r="E1291" i="2"/>
  <c r="E1292" i="2"/>
  <c r="E1293" i="2"/>
  <c r="E1294" i="2"/>
  <c r="E1295" i="2"/>
  <c r="E1296" i="2"/>
  <c r="E1298" i="2"/>
  <c r="E1299" i="2"/>
  <c r="E1300" i="2"/>
  <c r="E1301" i="2"/>
  <c r="E1302" i="2"/>
  <c r="E1303" i="2"/>
  <c r="E1304" i="2"/>
  <c r="E1305" i="2"/>
  <c r="E1306" i="2"/>
  <c r="E1308" i="2"/>
  <c r="E1309" i="2"/>
  <c r="E1310" i="2"/>
  <c r="E1312" i="2"/>
  <c r="E1313" i="2"/>
  <c r="E1314" i="2"/>
  <c r="E1315" i="2"/>
  <c r="E1316" i="2"/>
  <c r="E1317" i="2"/>
  <c r="E1318" i="2"/>
  <c r="E1319" i="2"/>
  <c r="E1321" i="2"/>
  <c r="E1322" i="2"/>
  <c r="E1323" i="2"/>
  <c r="E1324" i="2"/>
  <c r="E1325" i="2"/>
  <c r="E1326" i="2"/>
  <c r="E1329" i="2"/>
  <c r="E1330" i="2"/>
  <c r="E1331" i="2"/>
  <c r="E1332" i="2"/>
  <c r="E1333" i="2"/>
  <c r="E1334" i="2"/>
  <c r="E1335" i="2"/>
  <c r="E1336" i="2"/>
  <c r="E1337" i="2"/>
  <c r="E1339" i="2"/>
  <c r="E1340" i="2"/>
  <c r="E1341" i="2"/>
  <c r="E1342" i="2"/>
  <c r="E1343" i="2"/>
  <c r="E1344" i="2"/>
  <c r="E1345" i="2"/>
  <c r="E1346" i="2"/>
  <c r="E1347" i="2"/>
  <c r="E1348" i="2"/>
  <c r="E1350" i="2"/>
  <c r="E1351" i="2"/>
  <c r="E1352" i="2"/>
  <c r="E1353" i="2"/>
  <c r="E1354" i="2"/>
  <c r="E1355" i="2"/>
  <c r="E1356" i="2"/>
  <c r="E1357" i="2"/>
  <c r="E1358" i="2"/>
  <c r="E1359" i="2"/>
  <c r="E1360" i="2"/>
  <c r="E1361" i="2"/>
  <c r="E1362" i="2"/>
  <c r="E1364" i="2"/>
  <c r="E1365" i="2"/>
  <c r="E1366" i="2"/>
  <c r="E1367" i="2"/>
  <c r="E1368" i="2"/>
  <c r="E1369" i="2"/>
  <c r="E1370" i="2"/>
  <c r="E1371" i="2"/>
  <c r="E1372" i="2"/>
  <c r="E1373" i="2"/>
  <c r="E1374" i="2"/>
  <c r="E1375" i="2"/>
  <c r="E1376" i="2"/>
  <c r="E1378" i="2"/>
  <c r="E1379" i="2"/>
  <c r="E1380" i="2"/>
  <c r="E1381" i="2"/>
  <c r="E1382" i="2"/>
  <c r="E1383" i="2"/>
  <c r="E1384" i="2"/>
  <c r="E1385" i="2"/>
  <c r="E1386" i="2"/>
  <c r="E1387" i="2"/>
  <c r="E1388" i="2"/>
  <c r="E1389" i="2"/>
  <c r="E1390" i="2"/>
  <c r="E1391" i="2"/>
  <c r="E1393" i="2"/>
  <c r="E1397" i="2"/>
  <c r="E1401" i="2"/>
  <c r="E1240" i="2"/>
  <c r="H1402" i="2"/>
  <c r="I1402" i="2" s="1"/>
  <c r="D1402" i="2"/>
  <c r="E1402" i="2" s="1"/>
  <c r="H1401" i="2"/>
  <c r="I1401" i="2" s="1"/>
  <c r="D1401" i="2"/>
  <c r="H1400" i="2"/>
  <c r="I1400" i="2" s="1"/>
  <c r="D1400" i="2"/>
  <c r="E1400" i="2" s="1"/>
  <c r="H1399" i="2"/>
  <c r="I1399" i="2" s="1"/>
  <c r="D1399" i="2"/>
  <c r="E1399" i="2" s="1"/>
  <c r="H1398" i="2"/>
  <c r="I1398" i="2" s="1"/>
  <c r="D1398" i="2"/>
  <c r="E1398" i="2" s="1"/>
  <c r="H1397" i="2"/>
  <c r="I1397" i="2" s="1"/>
  <c r="D1397" i="2"/>
  <c r="H1396" i="2"/>
  <c r="I1396" i="2" s="1"/>
  <c r="D1396" i="2"/>
  <c r="E1396" i="2" s="1"/>
  <c r="H1395" i="2"/>
  <c r="I1395" i="2" s="1"/>
  <c r="D1395" i="2"/>
  <c r="E1395" i="2" s="1"/>
  <c r="H1394" i="2"/>
  <c r="I1394" i="2" s="1"/>
  <c r="D1394" i="2"/>
  <c r="E1394" i="2" s="1"/>
  <c r="H1393" i="2"/>
  <c r="H1392" i="2" s="1"/>
  <c r="I1392" i="2" s="1"/>
  <c r="D1393" i="2"/>
  <c r="D1392" i="2" s="1"/>
  <c r="D1327" i="2"/>
  <c r="D1320" i="2" s="1"/>
  <c r="C1327" i="2"/>
  <c r="G1327" i="2" s="1"/>
  <c r="H1296" i="2"/>
  <c r="I1296" i="2" s="1"/>
  <c r="H1295" i="2"/>
  <c r="I1295" i="2" s="1"/>
  <c r="H1294" i="2"/>
  <c r="I1294" i="2" s="1"/>
  <c r="H1293" i="2"/>
  <c r="I1293" i="2" s="1"/>
  <c r="H1292" i="2"/>
  <c r="I1292" i="2" s="1"/>
  <c r="H1291" i="2"/>
  <c r="I1291" i="2" s="1"/>
  <c r="H1290" i="2"/>
  <c r="I1290" i="2" s="1"/>
  <c r="H1289" i="2"/>
  <c r="H1288" i="2" s="1"/>
  <c r="I1288" i="2" s="1"/>
  <c r="K137" i="1"/>
  <c r="K138" i="1"/>
  <c r="K139" i="1"/>
  <c r="K140" i="1"/>
  <c r="K141" i="1"/>
  <c r="K142" i="1"/>
  <c r="K143" i="1"/>
  <c r="K144" i="1"/>
  <c r="K145" i="1"/>
  <c r="K146" i="1"/>
  <c r="K147" i="1"/>
  <c r="K148" i="1"/>
  <c r="K149" i="1"/>
  <c r="K150" i="1"/>
  <c r="K151" i="1"/>
  <c r="K152" i="1"/>
  <c r="K136" i="1"/>
  <c r="I137" i="1"/>
  <c r="I138" i="1"/>
  <c r="I139" i="1"/>
  <c r="I140" i="1"/>
  <c r="I141" i="1"/>
  <c r="I142" i="1"/>
  <c r="I143" i="1"/>
  <c r="I144" i="1"/>
  <c r="I145" i="1"/>
  <c r="I146" i="1"/>
  <c r="I147" i="1"/>
  <c r="I148" i="1"/>
  <c r="I149" i="1"/>
  <c r="I150" i="1"/>
  <c r="I151" i="1"/>
  <c r="I152" i="1"/>
  <c r="I136" i="1"/>
  <c r="G137" i="1"/>
  <c r="G138" i="1"/>
  <c r="G139" i="1"/>
  <c r="G140" i="1"/>
  <c r="G141" i="1"/>
  <c r="G142" i="1"/>
  <c r="G143" i="1"/>
  <c r="G144" i="1"/>
  <c r="G145" i="1"/>
  <c r="G146" i="1"/>
  <c r="G147" i="1"/>
  <c r="G148" i="1"/>
  <c r="G149" i="1"/>
  <c r="G150" i="1"/>
  <c r="G151" i="1"/>
  <c r="G152" i="1"/>
  <c r="G136" i="1"/>
  <c r="I1393" i="2" l="1"/>
  <c r="I1240" i="2"/>
  <c r="C1239" i="2"/>
  <c r="G1239" i="2" s="1"/>
  <c r="E1328" i="2"/>
  <c r="E1327" i="2"/>
  <c r="H1239" i="2"/>
  <c r="I1239" i="2" s="1"/>
  <c r="I1289" i="2"/>
  <c r="C1320" i="2"/>
  <c r="E1392" i="2"/>
  <c r="D1239" i="2"/>
  <c r="G1392" i="2"/>
  <c r="E1377" i="2"/>
  <c r="G1377" i="2"/>
  <c r="E1363" i="2"/>
  <c r="G1349" i="2"/>
  <c r="E1349" i="2"/>
  <c r="E1338" i="2"/>
  <c r="I1320" i="2"/>
  <c r="G1320" i="2"/>
  <c r="E1320" i="2"/>
  <c r="E1307" i="2"/>
  <c r="G1297" i="2"/>
  <c r="I1282" i="2"/>
  <c r="G1274" i="2"/>
  <c r="E1274" i="2"/>
  <c r="I1267" i="2"/>
  <c r="G1267" i="2"/>
  <c r="E1267" i="2"/>
  <c r="I1257" i="2"/>
  <c r="G1257" i="2"/>
  <c r="E1257" i="2"/>
  <c r="K11" i="1"/>
  <c r="K12" i="1"/>
  <c r="K13" i="1"/>
  <c r="K14" i="1"/>
  <c r="K15" i="1"/>
  <c r="K16" i="1"/>
  <c r="K17" i="1"/>
  <c r="K18" i="1"/>
  <c r="K19" i="1"/>
  <c r="K20" i="1"/>
  <c r="K21" i="1"/>
  <c r="K22" i="1"/>
  <c r="K24" i="1"/>
  <c r="K25" i="1"/>
  <c r="K26" i="1"/>
  <c r="K27" i="1"/>
  <c r="K28" i="1"/>
  <c r="K29" i="1"/>
  <c r="K30" i="1"/>
  <c r="K31" i="1"/>
  <c r="K32" i="1"/>
  <c r="K33" i="1"/>
  <c r="K34" i="1"/>
  <c r="K35" i="1"/>
  <c r="K36" i="1"/>
  <c r="K37" i="1"/>
  <c r="K38" i="1"/>
  <c r="K39" i="1"/>
  <c r="K40" i="1"/>
  <c r="K41" i="1"/>
  <c r="K42" i="1"/>
  <c r="K44" i="1"/>
  <c r="K45" i="1"/>
  <c r="K46" i="1"/>
  <c r="K47" i="1"/>
  <c r="K48" i="1"/>
  <c r="K49" i="1"/>
  <c r="K50" i="1"/>
  <c r="K51" i="1"/>
  <c r="K52" i="1"/>
  <c r="K53" i="1"/>
  <c r="K54" i="1"/>
  <c r="K55" i="1"/>
  <c r="K56" i="1"/>
  <c r="K57" i="1"/>
  <c r="K58" i="1"/>
  <c r="K59" i="1"/>
  <c r="K60" i="1"/>
  <c r="K61" i="1"/>
  <c r="K62" i="1"/>
  <c r="K63" i="1"/>
  <c r="K64" i="1"/>
  <c r="K66" i="1"/>
  <c r="K67" i="1"/>
  <c r="K68" i="1"/>
  <c r="K69" i="1"/>
  <c r="K70" i="1"/>
  <c r="K71" i="1"/>
  <c r="K72" i="1"/>
  <c r="K73" i="1"/>
  <c r="K74" i="1"/>
  <c r="K75" i="1"/>
  <c r="K76" i="1"/>
  <c r="K77" i="1"/>
  <c r="K78" i="1"/>
  <c r="K80" i="1"/>
  <c r="K81" i="1"/>
  <c r="K82" i="1"/>
  <c r="K83" i="1"/>
  <c r="K84" i="1"/>
  <c r="K85" i="1"/>
  <c r="K86" i="1"/>
  <c r="K87" i="1"/>
  <c r="K88" i="1"/>
  <c r="K89" i="1"/>
  <c r="K90" i="1"/>
  <c r="K91" i="1"/>
  <c r="K92" i="1"/>
  <c r="K93" i="1"/>
  <c r="K94" i="1"/>
  <c r="K95" i="1"/>
  <c r="K96" i="1"/>
  <c r="K98" i="1"/>
  <c r="K99" i="1"/>
  <c r="K100" i="1"/>
  <c r="K101" i="1"/>
  <c r="K102" i="1"/>
  <c r="K103" i="1"/>
  <c r="K104" i="1"/>
  <c r="K105" i="1"/>
  <c r="K106" i="1"/>
  <c r="K107" i="1"/>
  <c r="K108" i="1"/>
  <c r="K109" i="1"/>
  <c r="K110" i="1"/>
  <c r="K111" i="1"/>
  <c r="K112" i="1"/>
  <c r="K113" i="1"/>
  <c r="K114" i="1"/>
  <c r="K115" i="1"/>
  <c r="K116" i="1"/>
  <c r="K117" i="1"/>
  <c r="K118" i="1"/>
  <c r="K120" i="1"/>
  <c r="K121" i="1"/>
  <c r="K122" i="1"/>
  <c r="K123" i="1"/>
  <c r="K124" i="1"/>
  <c r="K125" i="1"/>
  <c r="K126" i="1"/>
  <c r="K127" i="1"/>
  <c r="K128" i="1"/>
  <c r="K129" i="1"/>
  <c r="K130" i="1"/>
  <c r="K131" i="1"/>
  <c r="K132" i="1"/>
  <c r="K133" i="1"/>
  <c r="K134" i="1"/>
  <c r="K10" i="1"/>
  <c r="I10" i="1"/>
  <c r="I11" i="1"/>
  <c r="I12" i="1"/>
  <c r="I13" i="1"/>
  <c r="I14" i="1"/>
  <c r="I15" i="1"/>
  <c r="I16" i="1"/>
  <c r="I17" i="1"/>
  <c r="I18" i="1"/>
  <c r="I19" i="1"/>
  <c r="I20" i="1"/>
  <c r="I21" i="1"/>
  <c r="I22" i="1"/>
  <c r="I24" i="1"/>
  <c r="I25" i="1"/>
  <c r="I26" i="1"/>
  <c r="I27" i="1"/>
  <c r="I28" i="1"/>
  <c r="I29" i="1"/>
  <c r="I30" i="1"/>
  <c r="I31" i="1"/>
  <c r="I32" i="1"/>
  <c r="I33" i="1"/>
  <c r="I34" i="1"/>
  <c r="I35" i="1"/>
  <c r="I36" i="1"/>
  <c r="I37" i="1"/>
  <c r="I38" i="1"/>
  <c r="I39" i="1"/>
  <c r="I40" i="1"/>
  <c r="I41" i="1"/>
  <c r="I42" i="1"/>
  <c r="I44" i="1"/>
  <c r="I45" i="1"/>
  <c r="I46" i="1"/>
  <c r="I47" i="1"/>
  <c r="I48" i="1"/>
  <c r="I49" i="1"/>
  <c r="I50" i="1"/>
  <c r="I51" i="1"/>
  <c r="I52" i="1"/>
  <c r="I53" i="1"/>
  <c r="I54" i="1"/>
  <c r="I55" i="1"/>
  <c r="I56" i="1"/>
  <c r="I57" i="1"/>
  <c r="I58" i="1"/>
  <c r="I59" i="1"/>
  <c r="I60" i="1"/>
  <c r="I61" i="1"/>
  <c r="I62" i="1"/>
  <c r="I63" i="1"/>
  <c r="I64" i="1"/>
  <c r="I66" i="1"/>
  <c r="I67" i="1"/>
  <c r="I68" i="1"/>
  <c r="I69" i="1"/>
  <c r="I70" i="1"/>
  <c r="I71" i="1"/>
  <c r="I72" i="1"/>
  <c r="I73" i="1"/>
  <c r="I74" i="1"/>
  <c r="I75" i="1"/>
  <c r="I76" i="1"/>
  <c r="I77" i="1"/>
  <c r="I78" i="1"/>
  <c r="I80" i="1"/>
  <c r="I81" i="1"/>
  <c r="I82" i="1"/>
  <c r="I83" i="1"/>
  <c r="I84" i="1"/>
  <c r="I85" i="1"/>
  <c r="I86" i="1"/>
  <c r="I87" i="1"/>
  <c r="I88" i="1"/>
  <c r="I89" i="1"/>
  <c r="I90" i="1"/>
  <c r="I91" i="1"/>
  <c r="I92" i="1"/>
  <c r="I93" i="1"/>
  <c r="I94" i="1"/>
  <c r="I95" i="1"/>
  <c r="I96" i="1"/>
  <c r="I98" i="1"/>
  <c r="I99" i="1"/>
  <c r="I100" i="1"/>
  <c r="I101" i="1"/>
  <c r="I102" i="1"/>
  <c r="I103" i="1"/>
  <c r="I104" i="1"/>
  <c r="I105" i="1"/>
  <c r="I106" i="1"/>
  <c r="I107" i="1"/>
  <c r="I108" i="1"/>
  <c r="I109" i="1"/>
  <c r="I110" i="1"/>
  <c r="I111" i="1"/>
  <c r="I112" i="1"/>
  <c r="I113" i="1"/>
  <c r="I114" i="1"/>
  <c r="I115" i="1"/>
  <c r="I116" i="1"/>
  <c r="I117" i="1"/>
  <c r="I118" i="1"/>
  <c r="I120" i="1"/>
  <c r="I121" i="1"/>
  <c r="I122" i="1"/>
  <c r="I123" i="1"/>
  <c r="I124" i="1"/>
  <c r="I125" i="1"/>
  <c r="I126" i="1"/>
  <c r="I127" i="1"/>
  <c r="I128" i="1"/>
  <c r="I129" i="1"/>
  <c r="I130" i="1"/>
  <c r="I131" i="1"/>
  <c r="I132" i="1"/>
  <c r="I133" i="1"/>
  <c r="I134" i="1"/>
  <c r="G11" i="1"/>
  <c r="G12" i="1"/>
  <c r="G13" i="1"/>
  <c r="G14" i="1"/>
  <c r="G15" i="1"/>
  <c r="G16" i="1"/>
  <c r="G17" i="1"/>
  <c r="G18" i="1"/>
  <c r="G19" i="1"/>
  <c r="G20" i="1"/>
  <c r="G21" i="1"/>
  <c r="G22" i="1"/>
  <c r="G24" i="1"/>
  <c r="G25" i="1"/>
  <c r="G26" i="1"/>
  <c r="G27" i="1"/>
  <c r="G28" i="1"/>
  <c r="G29" i="1"/>
  <c r="G30" i="1"/>
  <c r="G31" i="1"/>
  <c r="G32" i="1"/>
  <c r="G33" i="1"/>
  <c r="G34" i="1"/>
  <c r="G35" i="1"/>
  <c r="G36" i="1"/>
  <c r="G37" i="1"/>
  <c r="G38" i="1"/>
  <c r="G39" i="1"/>
  <c r="G40" i="1"/>
  <c r="G41" i="1"/>
  <c r="G42" i="1"/>
  <c r="G44" i="1"/>
  <c r="G45" i="1"/>
  <c r="G46" i="1"/>
  <c r="G47" i="1"/>
  <c r="G48" i="1"/>
  <c r="G49" i="1"/>
  <c r="G50" i="1"/>
  <c r="G51" i="1"/>
  <c r="G52" i="1"/>
  <c r="G53" i="1"/>
  <c r="G54" i="1"/>
  <c r="G55" i="1"/>
  <c r="G56" i="1"/>
  <c r="G57" i="1"/>
  <c r="G58" i="1"/>
  <c r="G59" i="1"/>
  <c r="G60" i="1"/>
  <c r="G61" i="1"/>
  <c r="G62" i="1"/>
  <c r="G63" i="1"/>
  <c r="G64" i="1"/>
  <c r="G66" i="1"/>
  <c r="G67" i="1"/>
  <c r="G68" i="1"/>
  <c r="G69" i="1"/>
  <c r="G70" i="1"/>
  <c r="G71" i="1"/>
  <c r="G72" i="1"/>
  <c r="G73" i="1"/>
  <c r="G74" i="1"/>
  <c r="G75" i="1"/>
  <c r="G76" i="1"/>
  <c r="G77" i="1"/>
  <c r="G78" i="1"/>
  <c r="G80" i="1"/>
  <c r="G81" i="1"/>
  <c r="G82" i="1"/>
  <c r="G83" i="1"/>
  <c r="G84" i="1"/>
  <c r="G85" i="1"/>
  <c r="G86" i="1"/>
  <c r="G87" i="1"/>
  <c r="G88" i="1"/>
  <c r="G89" i="1"/>
  <c r="G90" i="1"/>
  <c r="G91" i="1"/>
  <c r="G92" i="1"/>
  <c r="G93" i="1"/>
  <c r="G94" i="1"/>
  <c r="G95" i="1"/>
  <c r="G96" i="1"/>
  <c r="G98" i="1"/>
  <c r="G99" i="1"/>
  <c r="G100" i="1"/>
  <c r="G101" i="1"/>
  <c r="G102" i="1"/>
  <c r="G103" i="1"/>
  <c r="G104" i="1"/>
  <c r="G105" i="1"/>
  <c r="G106" i="1"/>
  <c r="G107" i="1"/>
  <c r="G108" i="1"/>
  <c r="G109" i="1"/>
  <c r="G110" i="1"/>
  <c r="G111" i="1"/>
  <c r="G112" i="1"/>
  <c r="G113" i="1"/>
  <c r="G114" i="1"/>
  <c r="G115" i="1"/>
  <c r="G116" i="1"/>
  <c r="G117" i="1"/>
  <c r="G118" i="1"/>
  <c r="G120" i="1"/>
  <c r="G121" i="1"/>
  <c r="G122" i="1"/>
  <c r="G123" i="1"/>
  <c r="G124" i="1"/>
  <c r="G125" i="1"/>
  <c r="G126" i="1"/>
  <c r="G127" i="1"/>
  <c r="G128" i="1"/>
  <c r="G129" i="1"/>
  <c r="G130" i="1"/>
  <c r="G131" i="1"/>
  <c r="G132" i="1"/>
  <c r="G133" i="1"/>
  <c r="G134" i="1"/>
  <c r="G10" i="1"/>
  <c r="M168" i="1"/>
  <c r="N168" i="1"/>
  <c r="O168" i="1"/>
  <c r="P168" i="1"/>
  <c r="Q168" i="1"/>
  <c r="R168" i="1"/>
  <c r="S168" i="1"/>
  <c r="L168" i="1"/>
  <c r="J168" i="1"/>
  <c r="H168" i="1"/>
  <c r="D168" i="1"/>
  <c r="E168" i="1"/>
  <c r="F168" i="1"/>
  <c r="C168" i="1"/>
  <c r="M135" i="1"/>
  <c r="N135" i="1"/>
  <c r="O135" i="1"/>
  <c r="P135" i="1"/>
  <c r="Q135" i="1"/>
  <c r="R135" i="1"/>
  <c r="S135" i="1"/>
  <c r="L135" i="1"/>
  <c r="M153" i="1"/>
  <c r="N153" i="1"/>
  <c r="O153" i="1"/>
  <c r="P153" i="1"/>
  <c r="Q153" i="1"/>
  <c r="R153" i="1"/>
  <c r="L153" i="1"/>
  <c r="J153" i="1"/>
  <c r="H153" i="1"/>
  <c r="E153" i="1"/>
  <c r="F153" i="1"/>
  <c r="S153" i="1"/>
  <c r="D135" i="1"/>
  <c r="E135" i="1"/>
  <c r="F135" i="1"/>
  <c r="H135" i="1"/>
  <c r="J135" i="1"/>
  <c r="C135" i="1"/>
  <c r="E1239" i="2" l="1"/>
  <c r="K135" i="1"/>
  <c r="K153" i="1"/>
  <c r="G135" i="1"/>
  <c r="I168" i="1"/>
  <c r="G168" i="1"/>
  <c r="K168" i="1"/>
  <c r="G153" i="1"/>
  <c r="I153" i="1"/>
  <c r="I135" i="1"/>
  <c r="K1188" i="2"/>
  <c r="L1188" i="2"/>
  <c r="M1188" i="2"/>
  <c r="O1188" i="2"/>
  <c r="K1224" i="2" l="1"/>
  <c r="L1224" i="2"/>
  <c r="M1224" i="2"/>
  <c r="O1224" i="2"/>
  <c r="J1224" i="2"/>
  <c r="K1230" i="2"/>
  <c r="L1230" i="2"/>
  <c r="M1230" i="2"/>
  <c r="O1230" i="2"/>
  <c r="J1230" i="2"/>
  <c r="K1214" i="2"/>
  <c r="L1214" i="2"/>
  <c r="M1214" i="2"/>
  <c r="O1214" i="2"/>
  <c r="J1214" i="2"/>
  <c r="C1210" i="2"/>
  <c r="K1210" i="2"/>
  <c r="L1210" i="2"/>
  <c r="M1210" i="2"/>
  <c r="O1210" i="2"/>
  <c r="J1210" i="2"/>
  <c r="K1199" i="2"/>
  <c r="L1199" i="2"/>
  <c r="M1199" i="2"/>
  <c r="O1199" i="2"/>
  <c r="J1199" i="2"/>
  <c r="J1188" i="2"/>
  <c r="K1176" i="2"/>
  <c r="L1176" i="2"/>
  <c r="M1176" i="2"/>
  <c r="O1176" i="2"/>
  <c r="J1176" i="2"/>
  <c r="K1166" i="2"/>
  <c r="L1166" i="2"/>
  <c r="M1166" i="2"/>
  <c r="O1166" i="2"/>
  <c r="J1166" i="2"/>
  <c r="C1166" i="2"/>
  <c r="K1156" i="2"/>
  <c r="L1156" i="2"/>
  <c r="M1156" i="2"/>
  <c r="O1156" i="2"/>
  <c r="J1156" i="2"/>
  <c r="C1156" i="2"/>
  <c r="K1142" i="2"/>
  <c r="L1142" i="2"/>
  <c r="M1142" i="2"/>
  <c r="O1142" i="2"/>
  <c r="J1142" i="2"/>
  <c r="C1142" i="2"/>
  <c r="K1132" i="2"/>
  <c r="L1132" i="2"/>
  <c r="M1132" i="2"/>
  <c r="O1132" i="2"/>
  <c r="J1132" i="2"/>
  <c r="D1132" i="2"/>
  <c r="C1132" i="2"/>
  <c r="K1124" i="2"/>
  <c r="L1124" i="2"/>
  <c r="M1124" i="2"/>
  <c r="O1124" i="2"/>
  <c r="J1124" i="2"/>
  <c r="K1113" i="2"/>
  <c r="L1113" i="2"/>
  <c r="M1113" i="2"/>
  <c r="O1113" i="2"/>
  <c r="J1113" i="2"/>
  <c r="C1113" i="2"/>
  <c r="K1096" i="2"/>
  <c r="L1096" i="2"/>
  <c r="M1096" i="2"/>
  <c r="O1096" i="2"/>
  <c r="J1096" i="2"/>
  <c r="H1096" i="2"/>
  <c r="F1096" i="2"/>
  <c r="D1096" i="2"/>
  <c r="C1096" i="2"/>
  <c r="K1071" i="2"/>
  <c r="L1071" i="2"/>
  <c r="M1071" i="2"/>
  <c r="O1071" i="2"/>
  <c r="J1071" i="2"/>
  <c r="D1071" i="2"/>
  <c r="C1071" i="2"/>
  <c r="L1070" i="2"/>
  <c r="I1072" i="2"/>
  <c r="I1073" i="2"/>
  <c r="I1074" i="2"/>
  <c r="I1075" i="2"/>
  <c r="I1076" i="2"/>
  <c r="I1077" i="2"/>
  <c r="I1078" i="2"/>
  <c r="I1079" i="2"/>
  <c r="I1080" i="2"/>
  <c r="I1081" i="2"/>
  <c r="I1082" i="2"/>
  <c r="I1083" i="2"/>
  <c r="I1084" i="2"/>
  <c r="I1085" i="2"/>
  <c r="I1086" i="2"/>
  <c r="I1087" i="2"/>
  <c r="I1088" i="2"/>
  <c r="I1089" i="2"/>
  <c r="I1090" i="2"/>
  <c r="I1091" i="2"/>
  <c r="I1092" i="2"/>
  <c r="I1093" i="2"/>
  <c r="I1094" i="2"/>
  <c r="I1095" i="2"/>
  <c r="I1096" i="2"/>
  <c r="I1097" i="2"/>
  <c r="I1098" i="2"/>
  <c r="I1099" i="2"/>
  <c r="I1100" i="2"/>
  <c r="I1101" i="2"/>
  <c r="I1102" i="2"/>
  <c r="I1104" i="2"/>
  <c r="I1105" i="2"/>
  <c r="I1106" i="2"/>
  <c r="I1107" i="2"/>
  <c r="I1108" i="2"/>
  <c r="I1109" i="2"/>
  <c r="I1110" i="2"/>
  <c r="I1111" i="2"/>
  <c r="I1112" i="2"/>
  <c r="I1114" i="2"/>
  <c r="I1115" i="2"/>
  <c r="I1116" i="2"/>
  <c r="I1117" i="2"/>
  <c r="I1118" i="2"/>
  <c r="I1119" i="2"/>
  <c r="I1120" i="2"/>
  <c r="I1121" i="2"/>
  <c r="I1122" i="2"/>
  <c r="I1123" i="2"/>
  <c r="I1125" i="2"/>
  <c r="I1126" i="2"/>
  <c r="I1127" i="2"/>
  <c r="I1128" i="2"/>
  <c r="I1129" i="2"/>
  <c r="I1130" i="2"/>
  <c r="I1131" i="2"/>
  <c r="I1133" i="2"/>
  <c r="I1134" i="2"/>
  <c r="I1135" i="2"/>
  <c r="I1136" i="2"/>
  <c r="I1137" i="2"/>
  <c r="I1138" i="2"/>
  <c r="I1139" i="2"/>
  <c r="I1140" i="2"/>
  <c r="I1141" i="2"/>
  <c r="I1143" i="2"/>
  <c r="I1144" i="2"/>
  <c r="I1145" i="2"/>
  <c r="I1146" i="2"/>
  <c r="I1147" i="2"/>
  <c r="I1148" i="2"/>
  <c r="I1149" i="2"/>
  <c r="I1150" i="2"/>
  <c r="I1151" i="2"/>
  <c r="I1152" i="2"/>
  <c r="I1153" i="2"/>
  <c r="I1154" i="2"/>
  <c r="I1155" i="2"/>
  <c r="I1157" i="2"/>
  <c r="I1158" i="2"/>
  <c r="I1159" i="2"/>
  <c r="I1160" i="2"/>
  <c r="I1161" i="2"/>
  <c r="I1162" i="2"/>
  <c r="I1163" i="2"/>
  <c r="I1164" i="2"/>
  <c r="I1165" i="2"/>
  <c r="I1167" i="2"/>
  <c r="I1168" i="2"/>
  <c r="I1169" i="2"/>
  <c r="I1170" i="2"/>
  <c r="I1171" i="2"/>
  <c r="I1172" i="2"/>
  <c r="I1173" i="2"/>
  <c r="I1174" i="2"/>
  <c r="I1175" i="2"/>
  <c r="I1177" i="2"/>
  <c r="I1178" i="2"/>
  <c r="I1179" i="2"/>
  <c r="I1180" i="2"/>
  <c r="I1181" i="2"/>
  <c r="I1182" i="2"/>
  <c r="I1183" i="2"/>
  <c r="I1184" i="2"/>
  <c r="I1185" i="2"/>
  <c r="I1186" i="2"/>
  <c r="I1187" i="2"/>
  <c r="I1189" i="2"/>
  <c r="I1190" i="2"/>
  <c r="I1191" i="2"/>
  <c r="I1192" i="2"/>
  <c r="I1193" i="2"/>
  <c r="I1194" i="2"/>
  <c r="I1195" i="2"/>
  <c r="I1196" i="2"/>
  <c r="I1197" i="2"/>
  <c r="I1198" i="2"/>
  <c r="I1211" i="2"/>
  <c r="I1212" i="2"/>
  <c r="I1213" i="2"/>
  <c r="I1215" i="2"/>
  <c r="I1216" i="2"/>
  <c r="I1217" i="2"/>
  <c r="I1218" i="2"/>
  <c r="I1219" i="2"/>
  <c r="I1220" i="2"/>
  <c r="I1221" i="2"/>
  <c r="I1222" i="2"/>
  <c r="I1223" i="2"/>
  <c r="I1225" i="2"/>
  <c r="I1226" i="2"/>
  <c r="I1227" i="2"/>
  <c r="I1228" i="2"/>
  <c r="I1229" i="2"/>
  <c r="I1231" i="2"/>
  <c r="I1232" i="2"/>
  <c r="I1233" i="2"/>
  <c r="I1234" i="2"/>
  <c r="I1235" i="2"/>
  <c r="I1236" i="2"/>
  <c r="I1237" i="2"/>
  <c r="I1238" i="2"/>
  <c r="G1072" i="2"/>
  <c r="G1073" i="2"/>
  <c r="G1074" i="2"/>
  <c r="G1075" i="2"/>
  <c r="G1076" i="2"/>
  <c r="G1077" i="2"/>
  <c r="G1078" i="2"/>
  <c r="G1079" i="2"/>
  <c r="G1080" i="2"/>
  <c r="G1081" i="2"/>
  <c r="G1082" i="2"/>
  <c r="G1083" i="2"/>
  <c r="G1084" i="2"/>
  <c r="G1085" i="2"/>
  <c r="G1086" i="2"/>
  <c r="G1087" i="2"/>
  <c r="G1088" i="2"/>
  <c r="G1089" i="2"/>
  <c r="G1090" i="2"/>
  <c r="G1091" i="2"/>
  <c r="G1092" i="2"/>
  <c r="G1093" i="2"/>
  <c r="G1094" i="2"/>
  <c r="G1095" i="2"/>
  <c r="G1096" i="2"/>
  <c r="G1097" i="2"/>
  <c r="G1098" i="2"/>
  <c r="G1099" i="2"/>
  <c r="G1100" i="2"/>
  <c r="G1101" i="2"/>
  <c r="G1102" i="2"/>
  <c r="G1103" i="2"/>
  <c r="G1104" i="2"/>
  <c r="G1105" i="2"/>
  <c r="G1106" i="2"/>
  <c r="G1107" i="2"/>
  <c r="G1108" i="2"/>
  <c r="G1109" i="2"/>
  <c r="G1110" i="2"/>
  <c r="G1111" i="2"/>
  <c r="G1112" i="2"/>
  <c r="G1114" i="2"/>
  <c r="G1115" i="2"/>
  <c r="G1116" i="2"/>
  <c r="G1117" i="2"/>
  <c r="G1118" i="2"/>
  <c r="G1119" i="2"/>
  <c r="G1120" i="2"/>
  <c r="G1121" i="2"/>
  <c r="G1122" i="2"/>
  <c r="G1123" i="2"/>
  <c r="G1125" i="2"/>
  <c r="G1126" i="2"/>
  <c r="G1127" i="2"/>
  <c r="G1128" i="2"/>
  <c r="G1129" i="2"/>
  <c r="G1130" i="2"/>
  <c r="G1131" i="2"/>
  <c r="G1133" i="2"/>
  <c r="G1134" i="2"/>
  <c r="G1135" i="2"/>
  <c r="G1136" i="2"/>
  <c r="G1137" i="2"/>
  <c r="G1138" i="2"/>
  <c r="G1139" i="2"/>
  <c r="G1140" i="2"/>
  <c r="G1141" i="2"/>
  <c r="G1143" i="2"/>
  <c r="G1144" i="2"/>
  <c r="G1145" i="2"/>
  <c r="G1146" i="2"/>
  <c r="G1147" i="2"/>
  <c r="G1148" i="2"/>
  <c r="G1149" i="2"/>
  <c r="G1150" i="2"/>
  <c r="G1151" i="2"/>
  <c r="G1152" i="2"/>
  <c r="G1153" i="2"/>
  <c r="G1154" i="2"/>
  <c r="G1155" i="2"/>
  <c r="G1157" i="2"/>
  <c r="G1158" i="2"/>
  <c r="G1159" i="2"/>
  <c r="G1160" i="2"/>
  <c r="G1161" i="2"/>
  <c r="G1162" i="2"/>
  <c r="G1163" i="2"/>
  <c r="G1164" i="2"/>
  <c r="G1165" i="2"/>
  <c r="G1167" i="2"/>
  <c r="G1168" i="2"/>
  <c r="G1169" i="2"/>
  <c r="G1170" i="2"/>
  <c r="G1171" i="2"/>
  <c r="G1172" i="2"/>
  <c r="G1173" i="2"/>
  <c r="G1174" i="2"/>
  <c r="G1175" i="2"/>
  <c r="G1177" i="2"/>
  <c r="G1178" i="2"/>
  <c r="G1179" i="2"/>
  <c r="G1180" i="2"/>
  <c r="G1181" i="2"/>
  <c r="G1182" i="2"/>
  <c r="G1183" i="2"/>
  <c r="G1184" i="2"/>
  <c r="G1185" i="2"/>
  <c r="G1186" i="2"/>
  <c r="G1187" i="2"/>
  <c r="G1189" i="2"/>
  <c r="G1190" i="2"/>
  <c r="G1191" i="2"/>
  <c r="G1192" i="2"/>
  <c r="G1193" i="2"/>
  <c r="G1194" i="2"/>
  <c r="G1195" i="2"/>
  <c r="G1196" i="2"/>
  <c r="G1197" i="2"/>
  <c r="G1198" i="2"/>
  <c r="G1200" i="2"/>
  <c r="G1201" i="2"/>
  <c r="G1202" i="2"/>
  <c r="G1203" i="2"/>
  <c r="G1204" i="2"/>
  <c r="G1205" i="2"/>
  <c r="G1206" i="2"/>
  <c r="G1207" i="2"/>
  <c r="G1208" i="2"/>
  <c r="G1209" i="2"/>
  <c r="G1211" i="2"/>
  <c r="G1212" i="2"/>
  <c r="G1213" i="2"/>
  <c r="G1215" i="2"/>
  <c r="G1216" i="2"/>
  <c r="G1217" i="2"/>
  <c r="G1218" i="2"/>
  <c r="G1219" i="2"/>
  <c r="G1220" i="2"/>
  <c r="G1221" i="2"/>
  <c r="G1222" i="2"/>
  <c r="G1223" i="2"/>
  <c r="G1225" i="2"/>
  <c r="G1226" i="2"/>
  <c r="G1227" i="2"/>
  <c r="G1228" i="2"/>
  <c r="G1229" i="2"/>
  <c r="G1231" i="2"/>
  <c r="G1232" i="2"/>
  <c r="G1233" i="2"/>
  <c r="G1234" i="2"/>
  <c r="G1235" i="2"/>
  <c r="G1236" i="2"/>
  <c r="G1237" i="2"/>
  <c r="G1238" i="2"/>
  <c r="E1072" i="2"/>
  <c r="E1073" i="2"/>
  <c r="E1074" i="2"/>
  <c r="E1075" i="2"/>
  <c r="E1076" i="2"/>
  <c r="E1077" i="2"/>
  <c r="E1078" i="2"/>
  <c r="E1079" i="2"/>
  <c r="E1080" i="2"/>
  <c r="E1081" i="2"/>
  <c r="E1082" i="2"/>
  <c r="E1083" i="2"/>
  <c r="E1084" i="2"/>
  <c r="E1085" i="2"/>
  <c r="E1086" i="2"/>
  <c r="E1087" i="2"/>
  <c r="E1088" i="2"/>
  <c r="E1089" i="2"/>
  <c r="E1090" i="2"/>
  <c r="E1091" i="2"/>
  <c r="E1092" i="2"/>
  <c r="E1093" i="2"/>
  <c r="E1094" i="2"/>
  <c r="E1095" i="2"/>
  <c r="E1096" i="2"/>
  <c r="E1097" i="2"/>
  <c r="E1098" i="2"/>
  <c r="E1099" i="2"/>
  <c r="E1100" i="2"/>
  <c r="E1101" i="2"/>
  <c r="E1102" i="2"/>
  <c r="E1103" i="2"/>
  <c r="E1104" i="2"/>
  <c r="E1105" i="2"/>
  <c r="E1106" i="2"/>
  <c r="E1107" i="2"/>
  <c r="E1108" i="2"/>
  <c r="E1109" i="2"/>
  <c r="E1110" i="2"/>
  <c r="E1111" i="2"/>
  <c r="E1112" i="2"/>
  <c r="E1114" i="2"/>
  <c r="E1115" i="2"/>
  <c r="E1116" i="2"/>
  <c r="E1117" i="2"/>
  <c r="E1118" i="2"/>
  <c r="E1119" i="2"/>
  <c r="E1120" i="2"/>
  <c r="E1121" i="2"/>
  <c r="E1122" i="2"/>
  <c r="E1123" i="2"/>
  <c r="E1125" i="2"/>
  <c r="E1126" i="2"/>
  <c r="E1127" i="2"/>
  <c r="E1128" i="2"/>
  <c r="E1129" i="2"/>
  <c r="E1130" i="2"/>
  <c r="E1131" i="2"/>
  <c r="E1133" i="2"/>
  <c r="E1134" i="2"/>
  <c r="E1135" i="2"/>
  <c r="E1136" i="2"/>
  <c r="E1137" i="2"/>
  <c r="E1138" i="2"/>
  <c r="E1139" i="2"/>
  <c r="E1140" i="2"/>
  <c r="E1141" i="2"/>
  <c r="E1143" i="2"/>
  <c r="E1144" i="2"/>
  <c r="E1145" i="2"/>
  <c r="E1146" i="2"/>
  <c r="E1147" i="2"/>
  <c r="E1148" i="2"/>
  <c r="E1149" i="2"/>
  <c r="E1150" i="2"/>
  <c r="E1151" i="2"/>
  <c r="E1152" i="2"/>
  <c r="E1153" i="2"/>
  <c r="E1154" i="2"/>
  <c r="E1155" i="2"/>
  <c r="E1157" i="2"/>
  <c r="E1158" i="2"/>
  <c r="E1159" i="2"/>
  <c r="E1160" i="2"/>
  <c r="E1161" i="2"/>
  <c r="E1162" i="2"/>
  <c r="E1163" i="2"/>
  <c r="E1164" i="2"/>
  <c r="E1165" i="2"/>
  <c r="E1167" i="2"/>
  <c r="E1168" i="2"/>
  <c r="E1169" i="2"/>
  <c r="E1170" i="2"/>
  <c r="E1171" i="2"/>
  <c r="E1172" i="2"/>
  <c r="E1173" i="2"/>
  <c r="E1174" i="2"/>
  <c r="E1175" i="2"/>
  <c r="E1177" i="2"/>
  <c r="E1178" i="2"/>
  <c r="E1179" i="2"/>
  <c r="E1180" i="2"/>
  <c r="E1181" i="2"/>
  <c r="E1182" i="2"/>
  <c r="E1183" i="2"/>
  <c r="E1184" i="2"/>
  <c r="E1185" i="2"/>
  <c r="E1186" i="2"/>
  <c r="E1187" i="2"/>
  <c r="E1189" i="2"/>
  <c r="E1190" i="2"/>
  <c r="E1191" i="2"/>
  <c r="E1192" i="2"/>
  <c r="E1193" i="2"/>
  <c r="E1194" i="2"/>
  <c r="E1195" i="2"/>
  <c r="E1196" i="2"/>
  <c r="E1197" i="2"/>
  <c r="E1198" i="2"/>
  <c r="E1200" i="2"/>
  <c r="E1204" i="2"/>
  <c r="E1206" i="2"/>
  <c r="E1208" i="2"/>
  <c r="E1210" i="2"/>
  <c r="E1211" i="2"/>
  <c r="E1212" i="2"/>
  <c r="E1213" i="2"/>
  <c r="E1215" i="2"/>
  <c r="E1216" i="2"/>
  <c r="E1217" i="2"/>
  <c r="E1218" i="2"/>
  <c r="E1219" i="2"/>
  <c r="E1220" i="2"/>
  <c r="E1221" i="2"/>
  <c r="E1222" i="2"/>
  <c r="E1223" i="2"/>
  <c r="E1225" i="2"/>
  <c r="E1226" i="2"/>
  <c r="E1227" i="2"/>
  <c r="E1228" i="2"/>
  <c r="E1229" i="2"/>
  <c r="E1231" i="2"/>
  <c r="E1232" i="2"/>
  <c r="E1233" i="2"/>
  <c r="E1234" i="2"/>
  <c r="E1235" i="2"/>
  <c r="E1236" i="2"/>
  <c r="E1237" i="2"/>
  <c r="E1238" i="2"/>
  <c r="M119" i="1"/>
  <c r="N119" i="1"/>
  <c r="O119" i="1"/>
  <c r="P119" i="1"/>
  <c r="Q119" i="1"/>
  <c r="R119" i="1"/>
  <c r="L119" i="1"/>
  <c r="D119" i="1"/>
  <c r="E119" i="1"/>
  <c r="F119" i="1"/>
  <c r="H119" i="1"/>
  <c r="J119" i="1"/>
  <c r="S119" i="1"/>
  <c r="C119" i="1"/>
  <c r="H1230" i="2"/>
  <c r="I1230" i="2" s="1"/>
  <c r="F1230" i="2"/>
  <c r="G1230" i="2" s="1"/>
  <c r="D1230" i="2"/>
  <c r="E1230" i="2" s="1"/>
  <c r="C1230" i="2"/>
  <c r="H1224" i="2"/>
  <c r="I1224" i="2" s="1"/>
  <c r="D1224" i="2"/>
  <c r="C1224" i="2"/>
  <c r="G1224" i="2" s="1"/>
  <c r="H1214" i="2"/>
  <c r="I1214" i="2" s="1"/>
  <c r="F1214" i="2"/>
  <c r="G1214" i="2" s="1"/>
  <c r="D1214" i="2"/>
  <c r="C1214" i="2"/>
  <c r="E1214" i="2" s="1"/>
  <c r="H1210" i="2"/>
  <c r="I1210" i="2" s="1"/>
  <c r="F1210" i="2"/>
  <c r="G1210" i="2" s="1"/>
  <c r="D1210" i="2"/>
  <c r="H1209" i="2"/>
  <c r="I1209" i="2" s="1"/>
  <c r="D1209" i="2"/>
  <c r="E1209" i="2" s="1"/>
  <c r="H1208" i="2"/>
  <c r="I1208" i="2" s="1"/>
  <c r="D1208" i="2"/>
  <c r="H1207" i="2"/>
  <c r="I1207" i="2" s="1"/>
  <c r="D1207" i="2"/>
  <c r="E1207" i="2" s="1"/>
  <c r="H1206" i="2"/>
  <c r="I1206" i="2" s="1"/>
  <c r="D1206" i="2"/>
  <c r="H1205" i="2"/>
  <c r="I1205" i="2" s="1"/>
  <c r="D1205" i="2"/>
  <c r="E1205" i="2" s="1"/>
  <c r="H1204" i="2"/>
  <c r="I1204" i="2" s="1"/>
  <c r="D1204" i="2"/>
  <c r="H1203" i="2"/>
  <c r="I1203" i="2" s="1"/>
  <c r="D1203" i="2"/>
  <c r="E1203" i="2" s="1"/>
  <c r="H1202" i="2"/>
  <c r="I1202" i="2" s="1"/>
  <c r="D1202" i="2"/>
  <c r="E1202" i="2" s="1"/>
  <c r="H1201" i="2"/>
  <c r="I1201" i="2" s="1"/>
  <c r="D1201" i="2"/>
  <c r="E1201" i="2" s="1"/>
  <c r="H1200" i="2"/>
  <c r="H1199" i="2" s="1"/>
  <c r="I1199" i="2" s="1"/>
  <c r="D1200" i="2"/>
  <c r="F1199" i="2"/>
  <c r="G1199" i="2" s="1"/>
  <c r="D1199" i="2"/>
  <c r="E1199" i="2" s="1"/>
  <c r="C1199" i="2"/>
  <c r="H1188" i="2"/>
  <c r="I1188" i="2" s="1"/>
  <c r="F1188" i="2"/>
  <c r="G1188" i="2" s="1"/>
  <c r="D1188" i="2"/>
  <c r="E1188" i="2" s="1"/>
  <c r="C1188" i="2"/>
  <c r="H1176" i="2"/>
  <c r="I1176" i="2" s="1"/>
  <c r="F1176" i="2"/>
  <c r="G1176" i="2" s="1"/>
  <c r="D1176" i="2"/>
  <c r="E1176" i="2" s="1"/>
  <c r="C1176" i="2"/>
  <c r="H1166" i="2"/>
  <c r="I1166" i="2" s="1"/>
  <c r="F1166" i="2"/>
  <c r="G1166" i="2" s="1"/>
  <c r="D1166" i="2"/>
  <c r="E1166" i="2" s="1"/>
  <c r="H1156" i="2"/>
  <c r="I1156" i="2" s="1"/>
  <c r="F1156" i="2"/>
  <c r="G1156" i="2" s="1"/>
  <c r="D1156" i="2"/>
  <c r="E1156" i="2" s="1"/>
  <c r="H1142" i="2"/>
  <c r="I1142" i="2" s="1"/>
  <c r="F1142" i="2"/>
  <c r="G1142" i="2" s="1"/>
  <c r="D1142" i="2"/>
  <c r="H1132" i="2"/>
  <c r="I1132" i="2" s="1"/>
  <c r="F1132" i="2"/>
  <c r="H1124" i="2"/>
  <c r="I1124" i="2" s="1"/>
  <c r="F1124" i="2"/>
  <c r="D1124" i="2"/>
  <c r="C1124" i="2"/>
  <c r="G1124" i="2" s="1"/>
  <c r="H1113" i="2"/>
  <c r="I1113" i="2" s="1"/>
  <c r="F1113" i="2"/>
  <c r="G1113" i="2" s="1"/>
  <c r="D1113" i="2"/>
  <c r="E1113" i="2" s="1"/>
  <c r="H1071" i="2"/>
  <c r="I1071" i="2" s="1"/>
  <c r="F1071" i="2"/>
  <c r="I1200" i="2" l="1"/>
  <c r="H1070" i="2"/>
  <c r="E1142" i="2"/>
  <c r="F1070" i="2"/>
  <c r="I1070" i="2" s="1"/>
  <c r="E1224" i="2"/>
  <c r="E1124" i="2"/>
  <c r="C1070" i="2"/>
  <c r="D1070" i="2"/>
  <c r="K119" i="1"/>
  <c r="G119" i="1"/>
  <c r="I119" i="1"/>
  <c r="K1070" i="2"/>
  <c r="E1132" i="2"/>
  <c r="G1132" i="2"/>
  <c r="M1070" i="2"/>
  <c r="O1070" i="2"/>
  <c r="J1070" i="2"/>
  <c r="E1071" i="2"/>
  <c r="G1071" i="2"/>
  <c r="O178" i="2"/>
  <c r="K178" i="2"/>
  <c r="L178" i="2"/>
  <c r="M178" i="2"/>
  <c r="J323" i="2"/>
  <c r="J212" i="2"/>
  <c r="M23" i="1"/>
  <c r="N23" i="1"/>
  <c r="O23" i="1"/>
  <c r="P23" i="1"/>
  <c r="Q23" i="1"/>
  <c r="R23" i="1"/>
  <c r="L23" i="1"/>
  <c r="G1070" i="2" l="1"/>
  <c r="E1070" i="2"/>
  <c r="O1024" i="2"/>
  <c r="K1024" i="2"/>
  <c r="L1024" i="2"/>
  <c r="M1024" i="2"/>
  <c r="O1060" i="2"/>
  <c r="K1060" i="2"/>
  <c r="L1060" i="2"/>
  <c r="M1060" i="2"/>
  <c r="J1060" i="2"/>
  <c r="O1053" i="2"/>
  <c r="K1053" i="2"/>
  <c r="L1053" i="2"/>
  <c r="M1053" i="2"/>
  <c r="J1053" i="2"/>
  <c r="O1045" i="2"/>
  <c r="K1045" i="2"/>
  <c r="L1045" i="2"/>
  <c r="M1045" i="2"/>
  <c r="J1045" i="2"/>
  <c r="O1037" i="2"/>
  <c r="K1037" i="2"/>
  <c r="L1037" i="2"/>
  <c r="M1037" i="2"/>
  <c r="J1037" i="2"/>
  <c r="J1024" i="2"/>
  <c r="O1031" i="2"/>
  <c r="K1031" i="2"/>
  <c r="L1031" i="2"/>
  <c r="M1031" i="2"/>
  <c r="J1031" i="2"/>
  <c r="O1011" i="2"/>
  <c r="K1011" i="2"/>
  <c r="L1011" i="2"/>
  <c r="M1011" i="2"/>
  <c r="J1011" i="2"/>
  <c r="O999" i="2"/>
  <c r="K999" i="2"/>
  <c r="L999" i="2"/>
  <c r="M999" i="2"/>
  <c r="J999" i="2"/>
  <c r="C999" i="2"/>
  <c r="O991" i="2"/>
  <c r="K991" i="2"/>
  <c r="L991" i="2"/>
  <c r="M991" i="2"/>
  <c r="J991" i="2"/>
  <c r="C991" i="2"/>
  <c r="O979" i="2"/>
  <c r="K979" i="2"/>
  <c r="L979" i="2"/>
  <c r="M979" i="2"/>
  <c r="J979" i="2"/>
  <c r="C979" i="2"/>
  <c r="O970" i="2"/>
  <c r="K970" i="2"/>
  <c r="L970" i="2"/>
  <c r="M970" i="2"/>
  <c r="J970" i="2"/>
  <c r="C970" i="2"/>
  <c r="J960" i="2"/>
  <c r="O960" i="2"/>
  <c r="K960" i="2"/>
  <c r="L960" i="2"/>
  <c r="M960" i="2"/>
  <c r="O946" i="2"/>
  <c r="K946" i="2"/>
  <c r="L946" i="2"/>
  <c r="M946" i="2"/>
  <c r="J946" i="2"/>
  <c r="O935" i="2"/>
  <c r="K935" i="2"/>
  <c r="L935" i="2"/>
  <c r="M935" i="2"/>
  <c r="J935" i="2"/>
  <c r="O927" i="2"/>
  <c r="K927" i="2"/>
  <c r="L927" i="2"/>
  <c r="M927" i="2"/>
  <c r="C927" i="2"/>
  <c r="J927" i="2"/>
  <c r="O912" i="2"/>
  <c r="K912" i="2"/>
  <c r="L912" i="2"/>
  <c r="M912" i="2"/>
  <c r="J912" i="2"/>
  <c r="C912" i="2"/>
  <c r="C905" i="2"/>
  <c r="O905" i="2"/>
  <c r="K905" i="2"/>
  <c r="L905" i="2"/>
  <c r="M905" i="2"/>
  <c r="J905" i="2"/>
  <c r="O892" i="2"/>
  <c r="K892" i="2"/>
  <c r="L892" i="2"/>
  <c r="M892" i="2"/>
  <c r="J892" i="2"/>
  <c r="O879" i="2"/>
  <c r="K879" i="2"/>
  <c r="L879" i="2"/>
  <c r="M879" i="2"/>
  <c r="J879" i="2"/>
  <c r="C879" i="2"/>
  <c r="O870" i="2"/>
  <c r="K870" i="2"/>
  <c r="L870" i="2"/>
  <c r="M870" i="2"/>
  <c r="J870" i="2"/>
  <c r="C870" i="2"/>
  <c r="O854" i="2"/>
  <c r="K854" i="2"/>
  <c r="L854" i="2"/>
  <c r="M854" i="2"/>
  <c r="M97" i="1"/>
  <c r="N97" i="1"/>
  <c r="O97" i="1"/>
  <c r="P97" i="1"/>
  <c r="Q97" i="1"/>
  <c r="R97" i="1"/>
  <c r="S97" i="1"/>
  <c r="L97" i="1"/>
  <c r="D97" i="1"/>
  <c r="E97" i="1"/>
  <c r="F97" i="1"/>
  <c r="H97" i="1"/>
  <c r="J97" i="1"/>
  <c r="C97" i="1"/>
  <c r="M853" i="2" l="1"/>
  <c r="G97" i="1"/>
  <c r="K97" i="1"/>
  <c r="I97" i="1"/>
  <c r="K853" i="2"/>
  <c r="O853" i="2"/>
  <c r="L853" i="2"/>
  <c r="J853" i="2"/>
  <c r="I1059" i="2"/>
  <c r="J854" i="2"/>
  <c r="E871" i="2"/>
  <c r="I1069" i="2"/>
  <c r="G1069" i="2"/>
  <c r="E1069" i="2"/>
  <c r="I1068" i="2"/>
  <c r="G1068" i="2"/>
  <c r="E1068" i="2"/>
  <c r="I1067" i="2"/>
  <c r="G1067" i="2"/>
  <c r="E1067" i="2"/>
  <c r="I1066" i="2"/>
  <c r="G1066" i="2"/>
  <c r="E1066" i="2"/>
  <c r="I1065" i="2"/>
  <c r="G1065" i="2"/>
  <c r="E1065" i="2"/>
  <c r="I1064" i="2"/>
  <c r="G1064" i="2"/>
  <c r="E1064" i="2"/>
  <c r="I1063" i="2"/>
  <c r="G1063" i="2"/>
  <c r="E1063" i="2"/>
  <c r="I1062" i="2"/>
  <c r="G1062" i="2"/>
  <c r="E1062" i="2"/>
  <c r="I1061" i="2"/>
  <c r="G1061" i="2"/>
  <c r="E1061" i="2"/>
  <c r="H1060" i="2"/>
  <c r="F1060" i="2"/>
  <c r="D1060" i="2"/>
  <c r="C1060" i="2"/>
  <c r="G1059" i="2"/>
  <c r="E1059" i="2"/>
  <c r="G1058" i="2"/>
  <c r="E1058" i="2"/>
  <c r="G1057" i="2"/>
  <c r="E1057" i="2"/>
  <c r="G1056" i="2"/>
  <c r="E1056" i="2"/>
  <c r="G1055" i="2"/>
  <c r="E1055" i="2"/>
  <c r="G1054" i="2"/>
  <c r="E1054" i="2"/>
  <c r="H1053" i="2"/>
  <c r="F1053" i="2"/>
  <c r="G1053" i="2" s="1"/>
  <c r="D1053" i="2"/>
  <c r="C1053" i="2"/>
  <c r="E1053" i="2" s="1"/>
  <c r="I1052" i="2"/>
  <c r="G1052" i="2"/>
  <c r="E1052" i="2"/>
  <c r="I1051" i="2"/>
  <c r="G1051" i="2"/>
  <c r="E1051" i="2"/>
  <c r="I1050" i="2"/>
  <c r="G1050" i="2"/>
  <c r="E1050" i="2"/>
  <c r="I1049" i="2"/>
  <c r="G1049" i="2"/>
  <c r="E1049" i="2"/>
  <c r="I1048" i="2"/>
  <c r="G1048" i="2"/>
  <c r="E1048" i="2"/>
  <c r="I1047" i="2"/>
  <c r="G1047" i="2"/>
  <c r="E1047" i="2"/>
  <c r="I1046" i="2"/>
  <c r="G1046" i="2"/>
  <c r="E1046" i="2"/>
  <c r="H1045" i="2"/>
  <c r="F1045" i="2"/>
  <c r="D1045" i="2"/>
  <c r="C1045" i="2"/>
  <c r="E1045" i="2" s="1"/>
  <c r="I1044" i="2"/>
  <c r="I1043" i="2"/>
  <c r="I1042" i="2"/>
  <c r="I1041" i="2"/>
  <c r="I1040" i="2"/>
  <c r="I1039" i="2"/>
  <c r="I1038" i="2"/>
  <c r="H1037" i="2"/>
  <c r="F1037" i="2"/>
  <c r="D1037" i="2"/>
  <c r="E1037" i="2" s="1"/>
  <c r="C1037" i="2"/>
  <c r="I1036" i="2"/>
  <c r="G1036" i="2"/>
  <c r="E1036" i="2"/>
  <c r="I1035" i="2"/>
  <c r="G1035" i="2"/>
  <c r="E1035" i="2"/>
  <c r="I1034" i="2"/>
  <c r="G1034" i="2"/>
  <c r="E1034" i="2"/>
  <c r="I1033" i="2"/>
  <c r="G1033" i="2"/>
  <c r="E1033" i="2"/>
  <c r="I1032" i="2"/>
  <c r="G1032" i="2"/>
  <c r="E1032" i="2"/>
  <c r="H1031" i="2"/>
  <c r="F1031" i="2"/>
  <c r="G1031" i="2" s="1"/>
  <c r="E1031" i="2"/>
  <c r="D1031" i="2"/>
  <c r="C1031" i="2"/>
  <c r="H1030" i="2"/>
  <c r="I1030" i="2" s="1"/>
  <c r="G1030" i="2"/>
  <c r="D1030" i="2"/>
  <c r="E1030" i="2" s="1"/>
  <c r="H1029" i="2"/>
  <c r="I1029" i="2" s="1"/>
  <c r="G1029" i="2"/>
  <c r="D1029" i="2"/>
  <c r="E1029" i="2" s="1"/>
  <c r="H1028" i="2"/>
  <c r="I1028" i="2" s="1"/>
  <c r="G1028" i="2"/>
  <c r="D1028" i="2"/>
  <c r="E1028" i="2" s="1"/>
  <c r="H1027" i="2"/>
  <c r="I1027" i="2" s="1"/>
  <c r="G1027" i="2"/>
  <c r="D1027" i="2"/>
  <c r="E1027" i="2" s="1"/>
  <c r="H1026" i="2"/>
  <c r="I1026" i="2" s="1"/>
  <c r="G1026" i="2"/>
  <c r="D1026" i="2"/>
  <c r="E1026" i="2" s="1"/>
  <c r="H1025" i="2"/>
  <c r="I1025" i="2" s="1"/>
  <c r="G1025" i="2"/>
  <c r="D1025" i="2"/>
  <c r="D1024" i="2" s="1"/>
  <c r="E1024" i="2" s="1"/>
  <c r="F1024" i="2"/>
  <c r="C1024" i="2"/>
  <c r="G1024" i="2" s="1"/>
  <c r="I1023" i="2"/>
  <c r="G1023" i="2"/>
  <c r="E1023" i="2"/>
  <c r="I1022" i="2"/>
  <c r="G1022" i="2"/>
  <c r="E1022" i="2"/>
  <c r="I1021" i="2"/>
  <c r="G1021" i="2"/>
  <c r="E1021" i="2"/>
  <c r="I1020" i="2"/>
  <c r="G1020" i="2"/>
  <c r="E1020" i="2"/>
  <c r="I1019" i="2"/>
  <c r="G1019" i="2"/>
  <c r="E1019" i="2"/>
  <c r="I1018" i="2"/>
  <c r="G1018" i="2"/>
  <c r="E1018" i="2"/>
  <c r="I1017" i="2"/>
  <c r="G1017" i="2"/>
  <c r="E1017" i="2"/>
  <c r="I1016" i="2"/>
  <c r="G1016" i="2"/>
  <c r="E1016" i="2"/>
  <c r="I1015" i="2"/>
  <c r="G1015" i="2"/>
  <c r="E1015" i="2"/>
  <c r="I1014" i="2"/>
  <c r="G1014" i="2"/>
  <c r="E1014" i="2"/>
  <c r="I1013" i="2"/>
  <c r="G1013" i="2"/>
  <c r="E1013" i="2"/>
  <c r="I1012" i="2"/>
  <c r="G1012" i="2"/>
  <c r="E1012" i="2"/>
  <c r="H1011" i="2"/>
  <c r="F1011" i="2"/>
  <c r="G1011" i="2" s="1"/>
  <c r="D1011" i="2"/>
  <c r="C1011" i="2"/>
  <c r="I1010" i="2"/>
  <c r="G1010" i="2"/>
  <c r="E1010" i="2"/>
  <c r="I1009" i="2"/>
  <c r="G1009" i="2"/>
  <c r="E1009" i="2"/>
  <c r="I1008" i="2"/>
  <c r="G1008" i="2"/>
  <c r="E1008" i="2"/>
  <c r="I1007" i="2"/>
  <c r="G1007" i="2"/>
  <c r="E1007" i="2"/>
  <c r="I1006" i="2"/>
  <c r="G1006" i="2"/>
  <c r="E1006" i="2"/>
  <c r="I1005" i="2"/>
  <c r="G1005" i="2"/>
  <c r="E1005" i="2"/>
  <c r="I1004" i="2"/>
  <c r="G1004" i="2"/>
  <c r="E1004" i="2"/>
  <c r="I1003" i="2"/>
  <c r="G1003" i="2"/>
  <c r="E1003" i="2"/>
  <c r="I1002" i="2"/>
  <c r="G1002" i="2"/>
  <c r="E1002" i="2"/>
  <c r="I1001" i="2"/>
  <c r="G1001" i="2"/>
  <c r="E1001" i="2"/>
  <c r="I1000" i="2"/>
  <c r="G1000" i="2"/>
  <c r="E1000" i="2"/>
  <c r="H999" i="2"/>
  <c r="I999" i="2" s="1"/>
  <c r="F999" i="2"/>
  <c r="D999" i="2"/>
  <c r="I998" i="2"/>
  <c r="G998" i="2"/>
  <c r="E998" i="2"/>
  <c r="I997" i="2"/>
  <c r="G997" i="2"/>
  <c r="E997" i="2"/>
  <c r="I996" i="2"/>
  <c r="G996" i="2"/>
  <c r="E996" i="2"/>
  <c r="I995" i="2"/>
  <c r="G995" i="2"/>
  <c r="E995" i="2"/>
  <c r="I994" i="2"/>
  <c r="G994" i="2"/>
  <c r="E994" i="2"/>
  <c r="I993" i="2"/>
  <c r="G993" i="2"/>
  <c r="E993" i="2"/>
  <c r="I992" i="2"/>
  <c r="G992" i="2"/>
  <c r="E992" i="2"/>
  <c r="H991" i="2"/>
  <c r="F991" i="2"/>
  <c r="D991" i="2"/>
  <c r="I990" i="2"/>
  <c r="G990" i="2"/>
  <c r="E990" i="2"/>
  <c r="I989" i="2"/>
  <c r="G989" i="2"/>
  <c r="E989" i="2"/>
  <c r="I988" i="2"/>
  <c r="G988" i="2"/>
  <c r="E988" i="2"/>
  <c r="I987" i="2"/>
  <c r="G987" i="2"/>
  <c r="E987" i="2"/>
  <c r="I986" i="2"/>
  <c r="G986" i="2"/>
  <c r="E986" i="2"/>
  <c r="I985" i="2"/>
  <c r="G985" i="2"/>
  <c r="E985" i="2"/>
  <c r="I984" i="2"/>
  <c r="G984" i="2"/>
  <c r="E984" i="2"/>
  <c r="I983" i="2"/>
  <c r="G983" i="2"/>
  <c r="E983" i="2"/>
  <c r="I982" i="2"/>
  <c r="G982" i="2"/>
  <c r="E982" i="2"/>
  <c r="I981" i="2"/>
  <c r="G981" i="2"/>
  <c r="E981" i="2"/>
  <c r="I980" i="2"/>
  <c r="G980" i="2"/>
  <c r="E980" i="2"/>
  <c r="H979" i="2"/>
  <c r="F979" i="2"/>
  <c r="G979" i="2" s="1"/>
  <c r="D979" i="2"/>
  <c r="E979" i="2" s="1"/>
  <c r="I978" i="2"/>
  <c r="G978" i="2"/>
  <c r="E978" i="2"/>
  <c r="I977" i="2"/>
  <c r="G977" i="2"/>
  <c r="E977" i="2"/>
  <c r="I976" i="2"/>
  <c r="G976" i="2"/>
  <c r="E976" i="2"/>
  <c r="I975" i="2"/>
  <c r="G975" i="2"/>
  <c r="E975" i="2"/>
  <c r="I974" i="2"/>
  <c r="G974" i="2"/>
  <c r="E974" i="2"/>
  <c r="I973" i="2"/>
  <c r="G973" i="2"/>
  <c r="E973" i="2"/>
  <c r="I972" i="2"/>
  <c r="G972" i="2"/>
  <c r="E972" i="2"/>
  <c r="I971" i="2"/>
  <c r="G971" i="2"/>
  <c r="E971" i="2"/>
  <c r="H970" i="2"/>
  <c r="F970" i="2"/>
  <c r="D970" i="2"/>
  <c r="E970" i="2" s="1"/>
  <c r="I969" i="2"/>
  <c r="G969" i="2"/>
  <c r="E969" i="2"/>
  <c r="I968" i="2"/>
  <c r="G968" i="2"/>
  <c r="E968" i="2"/>
  <c r="I967" i="2"/>
  <c r="G967" i="2"/>
  <c r="E967" i="2"/>
  <c r="I966" i="2"/>
  <c r="G966" i="2"/>
  <c r="E966" i="2"/>
  <c r="I965" i="2"/>
  <c r="G965" i="2"/>
  <c r="E965" i="2"/>
  <c r="I964" i="2"/>
  <c r="G964" i="2"/>
  <c r="E964" i="2"/>
  <c r="I963" i="2"/>
  <c r="G963" i="2"/>
  <c r="E963" i="2"/>
  <c r="I962" i="2"/>
  <c r="G962" i="2"/>
  <c r="E962" i="2"/>
  <c r="I961" i="2"/>
  <c r="G961" i="2"/>
  <c r="E961" i="2"/>
  <c r="H960" i="2"/>
  <c r="F960" i="2"/>
  <c r="G960" i="2" s="1"/>
  <c r="D960" i="2"/>
  <c r="E960" i="2" s="1"/>
  <c r="C960" i="2"/>
  <c r="I959" i="2"/>
  <c r="G959" i="2"/>
  <c r="E959" i="2"/>
  <c r="I958" i="2"/>
  <c r="G958" i="2"/>
  <c r="E958" i="2"/>
  <c r="I957" i="2"/>
  <c r="G957" i="2"/>
  <c r="E957" i="2"/>
  <c r="I956" i="2"/>
  <c r="G956" i="2"/>
  <c r="E956" i="2"/>
  <c r="I955" i="2"/>
  <c r="G955" i="2"/>
  <c r="E955" i="2"/>
  <c r="I954" i="2"/>
  <c r="G954" i="2"/>
  <c r="E954" i="2"/>
  <c r="I953" i="2"/>
  <c r="G953" i="2"/>
  <c r="E953" i="2"/>
  <c r="I952" i="2"/>
  <c r="G952" i="2"/>
  <c r="E952" i="2"/>
  <c r="I951" i="2"/>
  <c r="G951" i="2"/>
  <c r="E951" i="2"/>
  <c r="I950" i="2"/>
  <c r="G950" i="2"/>
  <c r="E950" i="2"/>
  <c r="I949" i="2"/>
  <c r="G949" i="2"/>
  <c r="E949" i="2"/>
  <c r="I948" i="2"/>
  <c r="G948" i="2"/>
  <c r="E948" i="2"/>
  <c r="I947" i="2"/>
  <c r="G947" i="2"/>
  <c r="E947" i="2"/>
  <c r="H946" i="2"/>
  <c r="F946" i="2"/>
  <c r="D946" i="2"/>
  <c r="C946" i="2"/>
  <c r="I945" i="2"/>
  <c r="G945" i="2"/>
  <c r="E945" i="2"/>
  <c r="I944" i="2"/>
  <c r="G944" i="2"/>
  <c r="E944" i="2"/>
  <c r="I943" i="2"/>
  <c r="G943" i="2"/>
  <c r="E943" i="2"/>
  <c r="I942" i="2"/>
  <c r="G942" i="2"/>
  <c r="E942" i="2"/>
  <c r="I941" i="2"/>
  <c r="G941" i="2"/>
  <c r="E941" i="2"/>
  <c r="I940" i="2"/>
  <c r="G940" i="2"/>
  <c r="E940" i="2"/>
  <c r="I939" i="2"/>
  <c r="G939" i="2"/>
  <c r="E939" i="2"/>
  <c r="I938" i="2"/>
  <c r="G938" i="2"/>
  <c r="E938" i="2"/>
  <c r="I937" i="2"/>
  <c r="G937" i="2"/>
  <c r="E937" i="2"/>
  <c r="I936" i="2"/>
  <c r="G936" i="2"/>
  <c r="E936" i="2"/>
  <c r="H935" i="2"/>
  <c r="F935" i="2"/>
  <c r="G935" i="2" s="1"/>
  <c r="D935" i="2"/>
  <c r="C935" i="2"/>
  <c r="I934" i="2"/>
  <c r="G934" i="2"/>
  <c r="E934" i="2"/>
  <c r="I933" i="2"/>
  <c r="G933" i="2"/>
  <c r="E933" i="2"/>
  <c r="I932" i="2"/>
  <c r="G932" i="2"/>
  <c r="E932" i="2"/>
  <c r="I931" i="2"/>
  <c r="G931" i="2"/>
  <c r="E931" i="2"/>
  <c r="I930" i="2"/>
  <c r="G930" i="2"/>
  <c r="E930" i="2"/>
  <c r="I929" i="2"/>
  <c r="G929" i="2"/>
  <c r="E929" i="2"/>
  <c r="I928" i="2"/>
  <c r="G928" i="2"/>
  <c r="E928" i="2"/>
  <c r="H927" i="2"/>
  <c r="I927" i="2" s="1"/>
  <c r="F927" i="2"/>
  <c r="D927" i="2"/>
  <c r="I926" i="2"/>
  <c r="G926" i="2"/>
  <c r="E926" i="2"/>
  <c r="I925" i="2"/>
  <c r="G925" i="2"/>
  <c r="E925" i="2"/>
  <c r="I924" i="2"/>
  <c r="G924" i="2"/>
  <c r="E924" i="2"/>
  <c r="I923" i="2"/>
  <c r="G923" i="2"/>
  <c r="E923" i="2"/>
  <c r="I922" i="2"/>
  <c r="G922" i="2"/>
  <c r="E922" i="2"/>
  <c r="I921" i="2"/>
  <c r="G921" i="2"/>
  <c r="E921" i="2"/>
  <c r="I920" i="2"/>
  <c r="G920" i="2"/>
  <c r="E920" i="2"/>
  <c r="I919" i="2"/>
  <c r="G919" i="2"/>
  <c r="E919" i="2"/>
  <c r="I918" i="2"/>
  <c r="G918" i="2"/>
  <c r="E918" i="2"/>
  <c r="I917" i="2"/>
  <c r="G917" i="2"/>
  <c r="E917" i="2"/>
  <c r="I916" i="2"/>
  <c r="G916" i="2"/>
  <c r="E916" i="2"/>
  <c r="I915" i="2"/>
  <c r="G915" i="2"/>
  <c r="E915" i="2"/>
  <c r="I914" i="2"/>
  <c r="G914" i="2"/>
  <c r="E914" i="2"/>
  <c r="I913" i="2"/>
  <c r="G913" i="2"/>
  <c r="E913" i="2"/>
  <c r="H912" i="2"/>
  <c r="F912" i="2"/>
  <c r="G912" i="2" s="1"/>
  <c r="D912" i="2"/>
  <c r="E912" i="2" s="1"/>
  <c r="I911" i="2"/>
  <c r="G911" i="2"/>
  <c r="E911" i="2"/>
  <c r="I910" i="2"/>
  <c r="G910" i="2"/>
  <c r="E910" i="2"/>
  <c r="I909" i="2"/>
  <c r="G909" i="2"/>
  <c r="E909" i="2"/>
  <c r="I908" i="2"/>
  <c r="G908" i="2"/>
  <c r="E908" i="2"/>
  <c r="I907" i="2"/>
  <c r="G907" i="2"/>
  <c r="E907" i="2"/>
  <c r="I906" i="2"/>
  <c r="G906" i="2"/>
  <c r="E906" i="2"/>
  <c r="H905" i="2"/>
  <c r="F905" i="2"/>
  <c r="D905" i="2"/>
  <c r="E905" i="2" s="1"/>
  <c r="I904" i="2"/>
  <c r="G904" i="2"/>
  <c r="E904" i="2"/>
  <c r="I903" i="2"/>
  <c r="G903" i="2"/>
  <c r="E903" i="2"/>
  <c r="I902" i="2"/>
  <c r="G902" i="2"/>
  <c r="E902" i="2"/>
  <c r="I901" i="2"/>
  <c r="G901" i="2"/>
  <c r="E901" i="2"/>
  <c r="I900" i="2"/>
  <c r="G900" i="2"/>
  <c r="E900" i="2"/>
  <c r="I899" i="2"/>
  <c r="G899" i="2"/>
  <c r="E899" i="2"/>
  <c r="I898" i="2"/>
  <c r="G898" i="2"/>
  <c r="E898" i="2"/>
  <c r="I897" i="2"/>
  <c r="G897" i="2"/>
  <c r="E897" i="2"/>
  <c r="I896" i="2"/>
  <c r="G896" i="2"/>
  <c r="E896" i="2"/>
  <c r="I895" i="2"/>
  <c r="G895" i="2"/>
  <c r="E895" i="2"/>
  <c r="I894" i="2"/>
  <c r="G894" i="2"/>
  <c r="E894" i="2"/>
  <c r="I893" i="2"/>
  <c r="G893" i="2"/>
  <c r="E893" i="2"/>
  <c r="H892" i="2"/>
  <c r="F892" i="2"/>
  <c r="D892" i="2"/>
  <c r="C892" i="2"/>
  <c r="I891" i="2"/>
  <c r="G891" i="2"/>
  <c r="E891" i="2"/>
  <c r="I890" i="2"/>
  <c r="G890" i="2"/>
  <c r="E890" i="2"/>
  <c r="I889" i="2"/>
  <c r="G889" i="2"/>
  <c r="E889" i="2"/>
  <c r="I888" i="2"/>
  <c r="G888" i="2"/>
  <c r="E888" i="2"/>
  <c r="I887" i="2"/>
  <c r="G887" i="2"/>
  <c r="E887" i="2"/>
  <c r="I886" i="2"/>
  <c r="G886" i="2"/>
  <c r="E886" i="2"/>
  <c r="I885" i="2"/>
  <c r="G885" i="2"/>
  <c r="E885" i="2"/>
  <c r="I884" i="2"/>
  <c r="G884" i="2"/>
  <c r="E884" i="2"/>
  <c r="I883" i="2"/>
  <c r="G883" i="2"/>
  <c r="E883" i="2"/>
  <c r="I882" i="2"/>
  <c r="G882" i="2"/>
  <c r="E882" i="2"/>
  <c r="I881" i="2"/>
  <c r="G881" i="2"/>
  <c r="E881" i="2"/>
  <c r="I880" i="2"/>
  <c r="G880" i="2"/>
  <c r="E880" i="2"/>
  <c r="H879" i="2"/>
  <c r="F879" i="2"/>
  <c r="D879" i="2"/>
  <c r="I878" i="2"/>
  <c r="G878" i="2"/>
  <c r="E878" i="2"/>
  <c r="I877" i="2"/>
  <c r="G877" i="2"/>
  <c r="E877" i="2"/>
  <c r="I876" i="2"/>
  <c r="G876" i="2"/>
  <c r="E876" i="2"/>
  <c r="I875" i="2"/>
  <c r="G875" i="2"/>
  <c r="E875" i="2"/>
  <c r="I874" i="2"/>
  <c r="G874" i="2"/>
  <c r="E874" i="2"/>
  <c r="I873" i="2"/>
  <c r="G873" i="2"/>
  <c r="E873" i="2"/>
  <c r="I872" i="2"/>
  <c r="G872" i="2"/>
  <c r="E872" i="2"/>
  <c r="I871" i="2"/>
  <c r="G871" i="2"/>
  <c r="H870" i="2"/>
  <c r="F870" i="2"/>
  <c r="G870" i="2" s="1"/>
  <c r="D870" i="2"/>
  <c r="E870" i="2" s="1"/>
  <c r="I869" i="2"/>
  <c r="G869" i="2"/>
  <c r="E869" i="2"/>
  <c r="I868" i="2"/>
  <c r="G868" i="2"/>
  <c r="E868" i="2"/>
  <c r="I867" i="2"/>
  <c r="G867" i="2"/>
  <c r="E867" i="2"/>
  <c r="I866" i="2"/>
  <c r="G866" i="2"/>
  <c r="E866" i="2"/>
  <c r="I865" i="2"/>
  <c r="G865" i="2"/>
  <c r="E865" i="2"/>
  <c r="I864" i="2"/>
  <c r="G864" i="2"/>
  <c r="E864" i="2"/>
  <c r="I863" i="2"/>
  <c r="G863" i="2"/>
  <c r="E863" i="2"/>
  <c r="I862" i="2"/>
  <c r="G862" i="2"/>
  <c r="E862" i="2"/>
  <c r="I861" i="2"/>
  <c r="G861" i="2"/>
  <c r="E861" i="2"/>
  <c r="I860" i="2"/>
  <c r="G860" i="2"/>
  <c r="E860" i="2"/>
  <c r="I859" i="2"/>
  <c r="G859" i="2"/>
  <c r="E859" i="2"/>
  <c r="I858" i="2"/>
  <c r="G858" i="2"/>
  <c r="E858" i="2"/>
  <c r="I857" i="2"/>
  <c r="G857" i="2"/>
  <c r="E857" i="2"/>
  <c r="I856" i="2"/>
  <c r="G856" i="2"/>
  <c r="E856" i="2"/>
  <c r="I855" i="2"/>
  <c r="G855" i="2"/>
  <c r="E855" i="2"/>
  <c r="H854" i="2"/>
  <c r="F854" i="2"/>
  <c r="F853" i="2" s="1"/>
  <c r="D854" i="2"/>
  <c r="C854" i="2"/>
  <c r="C853" i="2" s="1"/>
  <c r="I1060" i="2" l="1"/>
  <c r="D853" i="2"/>
  <c r="E935" i="2"/>
  <c r="I946" i="2"/>
  <c r="E1011" i="2"/>
  <c r="H1024" i="2"/>
  <c r="H853" i="2" s="1"/>
  <c r="E1060" i="2"/>
  <c r="E854" i="2"/>
  <c r="E879" i="2"/>
  <c r="E892" i="2"/>
  <c r="I912" i="2"/>
  <c r="E927" i="2"/>
  <c r="G946" i="2"/>
  <c r="G970" i="2"/>
  <c r="G991" i="2"/>
  <c r="E999" i="2"/>
  <c r="E1025" i="2"/>
  <c r="G1037" i="2"/>
  <c r="G1060" i="2"/>
  <c r="G854" i="2"/>
  <c r="G879" i="2"/>
  <c r="G892" i="2"/>
  <c r="G905" i="2"/>
  <c r="G927" i="2"/>
  <c r="G999" i="2"/>
  <c r="I1024" i="2"/>
  <c r="G1045" i="2"/>
  <c r="I935" i="2"/>
  <c r="E946" i="2"/>
  <c r="I970" i="2"/>
  <c r="E991" i="2"/>
  <c r="I1011" i="2"/>
  <c r="I1037" i="2"/>
  <c r="I854" i="2"/>
  <c r="I960" i="2"/>
  <c r="I870" i="2"/>
  <c r="I879" i="2"/>
  <c r="I892" i="2"/>
  <c r="I905" i="2"/>
  <c r="I979" i="2"/>
  <c r="I991" i="2"/>
  <c r="I1031" i="2"/>
  <c r="I1045" i="2"/>
  <c r="I1053" i="2"/>
  <c r="I853" i="2" l="1"/>
  <c r="E853" i="2"/>
  <c r="G853" i="2"/>
  <c r="O726" i="2"/>
  <c r="K726" i="2"/>
  <c r="L726" i="2"/>
  <c r="M726" i="2"/>
  <c r="M595" i="2"/>
  <c r="M561" i="2"/>
  <c r="O547" i="2"/>
  <c r="K547" i="2"/>
  <c r="L547" i="2"/>
  <c r="M547" i="2"/>
  <c r="O479" i="2"/>
  <c r="M479" i="2"/>
  <c r="O471" i="2"/>
  <c r="O381" i="2"/>
  <c r="O849" i="2"/>
  <c r="K849" i="2"/>
  <c r="L849" i="2"/>
  <c r="M849" i="2"/>
  <c r="J849" i="2"/>
  <c r="H849" i="2"/>
  <c r="F849" i="2"/>
  <c r="D849" i="2"/>
  <c r="O842" i="2"/>
  <c r="K842" i="2"/>
  <c r="L842" i="2"/>
  <c r="M842" i="2"/>
  <c r="J842" i="2"/>
  <c r="H842" i="2"/>
  <c r="F842" i="2"/>
  <c r="D842" i="2"/>
  <c r="J831" i="2"/>
  <c r="O831" i="2"/>
  <c r="K831" i="2"/>
  <c r="L831" i="2"/>
  <c r="M831" i="2"/>
  <c r="H831" i="2"/>
  <c r="F831" i="2"/>
  <c r="D831" i="2"/>
  <c r="E831" i="2" s="1"/>
  <c r="O821" i="2"/>
  <c r="K821" i="2"/>
  <c r="L821" i="2"/>
  <c r="M821" i="2"/>
  <c r="J821" i="2"/>
  <c r="H821" i="2"/>
  <c r="F821" i="2"/>
  <c r="D821" i="2"/>
  <c r="E821" i="2" s="1"/>
  <c r="O811" i="2"/>
  <c r="K811" i="2"/>
  <c r="L811" i="2"/>
  <c r="M811" i="2"/>
  <c r="J811" i="2"/>
  <c r="H811" i="2"/>
  <c r="F811" i="2"/>
  <c r="D811" i="2"/>
  <c r="O802" i="2"/>
  <c r="K802" i="2"/>
  <c r="L802" i="2"/>
  <c r="M802" i="2"/>
  <c r="J802" i="2"/>
  <c r="H802" i="2"/>
  <c r="F802" i="2"/>
  <c r="D802" i="2"/>
  <c r="E802" i="2" s="1"/>
  <c r="O798" i="2"/>
  <c r="K798" i="2"/>
  <c r="L798" i="2"/>
  <c r="M798" i="2"/>
  <c r="J798" i="2"/>
  <c r="H798" i="2"/>
  <c r="F798" i="2"/>
  <c r="D798" i="2"/>
  <c r="G798" i="2"/>
  <c r="O792" i="2"/>
  <c r="K792" i="2"/>
  <c r="L792" i="2"/>
  <c r="M792" i="2"/>
  <c r="J792" i="2"/>
  <c r="H792" i="2"/>
  <c r="F792" i="2"/>
  <c r="D792" i="2"/>
  <c r="E792" i="2" s="1"/>
  <c r="O787" i="2"/>
  <c r="K787" i="2"/>
  <c r="L787" i="2"/>
  <c r="M787" i="2"/>
  <c r="J787" i="2"/>
  <c r="F787" i="2"/>
  <c r="G787" i="2" s="1"/>
  <c r="O774" i="2"/>
  <c r="K774" i="2"/>
  <c r="L774" i="2"/>
  <c r="M774" i="2"/>
  <c r="J774" i="2"/>
  <c r="H774" i="2"/>
  <c r="F774" i="2"/>
  <c r="D774" i="2"/>
  <c r="O766" i="2"/>
  <c r="K766" i="2"/>
  <c r="L766" i="2"/>
  <c r="M766" i="2"/>
  <c r="J766" i="2"/>
  <c r="H766" i="2"/>
  <c r="F766" i="2"/>
  <c r="D766" i="2"/>
  <c r="G766" i="2"/>
  <c r="O753" i="2"/>
  <c r="K753" i="2"/>
  <c r="L753" i="2"/>
  <c r="M753" i="2"/>
  <c r="J753" i="2"/>
  <c r="H753" i="2"/>
  <c r="F753" i="2"/>
  <c r="D753" i="2"/>
  <c r="E753" i="2" s="1"/>
  <c r="K746" i="2"/>
  <c r="L746" i="2"/>
  <c r="M746" i="2"/>
  <c r="J746" i="2"/>
  <c r="H746" i="2"/>
  <c r="F746" i="2"/>
  <c r="D746" i="2"/>
  <c r="K739" i="2"/>
  <c r="L739" i="2"/>
  <c r="M739" i="2"/>
  <c r="J739" i="2"/>
  <c r="H739" i="2"/>
  <c r="F739" i="2"/>
  <c r="D739" i="2"/>
  <c r="E739" i="2" s="1"/>
  <c r="O733" i="2"/>
  <c r="K733" i="2"/>
  <c r="L733" i="2"/>
  <c r="M733" i="2"/>
  <c r="J733" i="2"/>
  <c r="H733" i="2"/>
  <c r="F733" i="2"/>
  <c r="I733" i="2" s="1"/>
  <c r="D733" i="2"/>
  <c r="G726" i="2"/>
  <c r="J717" i="2"/>
  <c r="O717" i="2"/>
  <c r="O716" i="2" s="1"/>
  <c r="K717" i="2"/>
  <c r="L717" i="2"/>
  <c r="M717" i="2"/>
  <c r="H717" i="2"/>
  <c r="F717" i="2"/>
  <c r="D717" i="2"/>
  <c r="I718" i="2"/>
  <c r="I721" i="2"/>
  <c r="I722" i="2"/>
  <c r="I723" i="2"/>
  <c r="I724" i="2"/>
  <c r="I725" i="2"/>
  <c r="I727" i="2"/>
  <c r="I728" i="2"/>
  <c r="I729" i="2"/>
  <c r="I730" i="2"/>
  <c r="I731" i="2"/>
  <c r="I732" i="2"/>
  <c r="I734" i="2"/>
  <c r="I735" i="2"/>
  <c r="I736" i="2"/>
  <c r="I737" i="2"/>
  <c r="I738" i="2"/>
  <c r="I740" i="2"/>
  <c r="I741" i="2"/>
  <c r="I742" i="2"/>
  <c r="I743" i="2"/>
  <c r="I744" i="2"/>
  <c r="I745" i="2"/>
  <c r="I747" i="2"/>
  <c r="I748" i="2"/>
  <c r="I749" i="2"/>
  <c r="I750" i="2"/>
  <c r="I751" i="2"/>
  <c r="I752" i="2"/>
  <c r="I754" i="2"/>
  <c r="I755" i="2"/>
  <c r="I756" i="2"/>
  <c r="I757" i="2"/>
  <c r="I758" i="2"/>
  <c r="I759" i="2"/>
  <c r="I762" i="2"/>
  <c r="I763" i="2"/>
  <c r="I764" i="2"/>
  <c r="I765" i="2"/>
  <c r="I767" i="2"/>
  <c r="I768" i="2"/>
  <c r="I769" i="2"/>
  <c r="I770" i="2"/>
  <c r="I771" i="2"/>
  <c r="I772" i="2"/>
  <c r="I773" i="2"/>
  <c r="I775" i="2"/>
  <c r="I776" i="2"/>
  <c r="I777" i="2"/>
  <c r="I778" i="2"/>
  <c r="I779" i="2"/>
  <c r="I780" i="2"/>
  <c r="I781" i="2"/>
  <c r="I782" i="2"/>
  <c r="I783" i="2"/>
  <c r="I784" i="2"/>
  <c r="I785" i="2"/>
  <c r="I786" i="2"/>
  <c r="I793" i="2"/>
  <c r="I794" i="2"/>
  <c r="I795" i="2"/>
  <c r="I796" i="2"/>
  <c r="I797" i="2"/>
  <c r="I799" i="2"/>
  <c r="I800" i="2"/>
  <c r="I801" i="2"/>
  <c r="I803" i="2"/>
  <c r="I804" i="2"/>
  <c r="I805" i="2"/>
  <c r="I806" i="2"/>
  <c r="I807" i="2"/>
  <c r="I808" i="2"/>
  <c r="I809" i="2"/>
  <c r="I810" i="2"/>
  <c r="I812" i="2"/>
  <c r="I813" i="2"/>
  <c r="I814" i="2"/>
  <c r="I815" i="2"/>
  <c r="I816" i="2"/>
  <c r="I817" i="2"/>
  <c r="I818" i="2"/>
  <c r="I819" i="2"/>
  <c r="I820" i="2"/>
  <c r="I822" i="2"/>
  <c r="I823" i="2"/>
  <c r="I824" i="2"/>
  <c r="I825" i="2"/>
  <c r="I826" i="2"/>
  <c r="I827" i="2"/>
  <c r="I828" i="2"/>
  <c r="I829" i="2"/>
  <c r="I830" i="2"/>
  <c r="I832" i="2"/>
  <c r="I833" i="2"/>
  <c r="I834" i="2"/>
  <c r="I835" i="2"/>
  <c r="I836" i="2"/>
  <c r="I837" i="2"/>
  <c r="I838" i="2"/>
  <c r="I839" i="2"/>
  <c r="I840" i="2"/>
  <c r="I841" i="2"/>
  <c r="I843" i="2"/>
  <c r="I844" i="2"/>
  <c r="I845" i="2"/>
  <c r="I846" i="2"/>
  <c r="I847" i="2"/>
  <c r="I848" i="2"/>
  <c r="I850" i="2"/>
  <c r="I851" i="2"/>
  <c r="I852" i="2"/>
  <c r="G718" i="2"/>
  <c r="G719" i="2"/>
  <c r="G720" i="2"/>
  <c r="G721" i="2"/>
  <c r="G722" i="2"/>
  <c r="G723" i="2"/>
  <c r="G724" i="2"/>
  <c r="G725" i="2"/>
  <c r="G727" i="2"/>
  <c r="G728" i="2"/>
  <c r="G729" i="2"/>
  <c r="G730" i="2"/>
  <c r="G731" i="2"/>
  <c r="G732" i="2"/>
  <c r="G734" i="2"/>
  <c r="G735" i="2"/>
  <c r="G736" i="2"/>
  <c r="G737" i="2"/>
  <c r="G738" i="2"/>
  <c r="G740" i="2"/>
  <c r="G741" i="2"/>
  <c r="G742" i="2"/>
  <c r="G743" i="2"/>
  <c r="G744" i="2"/>
  <c r="G745" i="2"/>
  <c r="G746" i="2"/>
  <c r="G747" i="2"/>
  <c r="G748" i="2"/>
  <c r="G749" i="2"/>
  <c r="G750" i="2"/>
  <c r="G751" i="2"/>
  <c r="G752" i="2"/>
  <c r="G753" i="2"/>
  <c r="G754" i="2"/>
  <c r="G755" i="2"/>
  <c r="G756" i="2"/>
  <c r="G757" i="2"/>
  <c r="G758" i="2"/>
  <c r="G759" i="2"/>
  <c r="G760" i="2"/>
  <c r="G761" i="2"/>
  <c r="G762" i="2"/>
  <c r="G763" i="2"/>
  <c r="G764" i="2"/>
  <c r="G765" i="2"/>
  <c r="G767" i="2"/>
  <c r="G768" i="2"/>
  <c r="G769" i="2"/>
  <c r="G770" i="2"/>
  <c r="G771" i="2"/>
  <c r="G772" i="2"/>
  <c r="G773" i="2"/>
  <c r="G775" i="2"/>
  <c r="G776" i="2"/>
  <c r="G777" i="2"/>
  <c r="G778" i="2"/>
  <c r="G779" i="2"/>
  <c r="G780" i="2"/>
  <c r="G781" i="2"/>
  <c r="G782" i="2"/>
  <c r="G783" i="2"/>
  <c r="G784" i="2"/>
  <c r="G785" i="2"/>
  <c r="G786" i="2"/>
  <c r="G788" i="2"/>
  <c r="G789" i="2"/>
  <c r="G790" i="2"/>
  <c r="G791" i="2"/>
  <c r="G793" i="2"/>
  <c r="G794" i="2"/>
  <c r="G795" i="2"/>
  <c r="G796" i="2"/>
  <c r="G797" i="2"/>
  <c r="G799" i="2"/>
  <c r="G800" i="2"/>
  <c r="G801" i="2"/>
  <c r="G802" i="2"/>
  <c r="G803" i="2"/>
  <c r="G804" i="2"/>
  <c r="G805" i="2"/>
  <c r="G806" i="2"/>
  <c r="G807" i="2"/>
  <c r="G808" i="2"/>
  <c r="G809" i="2"/>
  <c r="G810" i="2"/>
  <c r="G812" i="2"/>
  <c r="G813" i="2"/>
  <c r="G814" i="2"/>
  <c r="G815" i="2"/>
  <c r="G816" i="2"/>
  <c r="G817" i="2"/>
  <c r="G818" i="2"/>
  <c r="G819" i="2"/>
  <c r="G820" i="2"/>
  <c r="G822" i="2"/>
  <c r="G823" i="2"/>
  <c r="G824" i="2"/>
  <c r="G825" i="2"/>
  <c r="G826" i="2"/>
  <c r="G827" i="2"/>
  <c r="G828" i="2"/>
  <c r="G829" i="2"/>
  <c r="G830" i="2"/>
  <c r="G832" i="2"/>
  <c r="G833" i="2"/>
  <c r="G834" i="2"/>
  <c r="G835" i="2"/>
  <c r="G836" i="2"/>
  <c r="G837" i="2"/>
  <c r="G838" i="2"/>
  <c r="G839" i="2"/>
  <c r="G840" i="2"/>
  <c r="G841" i="2"/>
  <c r="G843" i="2"/>
  <c r="G844" i="2"/>
  <c r="G845" i="2"/>
  <c r="G846" i="2"/>
  <c r="G847" i="2"/>
  <c r="G848" i="2"/>
  <c r="G850" i="2"/>
  <c r="G851" i="2"/>
  <c r="G852" i="2"/>
  <c r="E718" i="2"/>
  <c r="E719" i="2"/>
  <c r="E720" i="2"/>
  <c r="E721" i="2"/>
  <c r="E722" i="2"/>
  <c r="E723" i="2"/>
  <c r="E724" i="2"/>
  <c r="E725" i="2"/>
  <c r="E727" i="2"/>
  <c r="E728" i="2"/>
  <c r="E729" i="2"/>
  <c r="E730" i="2"/>
  <c r="E731" i="2"/>
  <c r="E732" i="2"/>
  <c r="E734" i="2"/>
  <c r="E735" i="2"/>
  <c r="E736" i="2"/>
  <c r="E737" i="2"/>
  <c r="E738" i="2"/>
  <c r="E740" i="2"/>
  <c r="E741" i="2"/>
  <c r="E742" i="2"/>
  <c r="E743" i="2"/>
  <c r="E744" i="2"/>
  <c r="E745" i="2"/>
  <c r="E747" i="2"/>
  <c r="E748" i="2"/>
  <c r="E749" i="2"/>
  <c r="E750" i="2"/>
  <c r="E751" i="2"/>
  <c r="E752" i="2"/>
  <c r="E754" i="2"/>
  <c r="E755" i="2"/>
  <c r="E756" i="2"/>
  <c r="E757" i="2"/>
  <c r="E758" i="2"/>
  <c r="E759" i="2"/>
  <c r="E760" i="2"/>
  <c r="E761" i="2"/>
  <c r="E762" i="2"/>
  <c r="E763" i="2"/>
  <c r="E764" i="2"/>
  <c r="E765" i="2"/>
  <c r="E766" i="2"/>
  <c r="E767" i="2"/>
  <c r="E768" i="2"/>
  <c r="E769" i="2"/>
  <c r="E770" i="2"/>
  <c r="E771" i="2"/>
  <c r="E772" i="2"/>
  <c r="E773" i="2"/>
  <c r="E775" i="2"/>
  <c r="E776" i="2"/>
  <c r="E777" i="2"/>
  <c r="E778" i="2"/>
  <c r="E779" i="2"/>
  <c r="E780" i="2"/>
  <c r="E781" i="2"/>
  <c r="E782" i="2"/>
  <c r="E783" i="2"/>
  <c r="E784" i="2"/>
  <c r="E785" i="2"/>
  <c r="E786" i="2"/>
  <c r="E793" i="2"/>
  <c r="E794" i="2"/>
  <c r="E795" i="2"/>
  <c r="E796" i="2"/>
  <c r="E797" i="2"/>
  <c r="E799" i="2"/>
  <c r="E800" i="2"/>
  <c r="E801" i="2"/>
  <c r="E803" i="2"/>
  <c r="E804" i="2"/>
  <c r="E805" i="2"/>
  <c r="E806" i="2"/>
  <c r="E807" i="2"/>
  <c r="E808" i="2"/>
  <c r="E809" i="2"/>
  <c r="E810" i="2"/>
  <c r="E812" i="2"/>
  <c r="E813" i="2"/>
  <c r="E814" i="2"/>
  <c r="E815" i="2"/>
  <c r="E816" i="2"/>
  <c r="E817" i="2"/>
  <c r="E818" i="2"/>
  <c r="E819" i="2"/>
  <c r="E820" i="2"/>
  <c r="E822" i="2"/>
  <c r="E823" i="2"/>
  <c r="E824" i="2"/>
  <c r="E825" i="2"/>
  <c r="E826" i="2"/>
  <c r="E827" i="2"/>
  <c r="E828" i="2"/>
  <c r="E829" i="2"/>
  <c r="E830" i="2"/>
  <c r="E832" i="2"/>
  <c r="E833" i="2"/>
  <c r="E834" i="2"/>
  <c r="E835" i="2"/>
  <c r="E836" i="2"/>
  <c r="E837" i="2"/>
  <c r="E838" i="2"/>
  <c r="E839" i="2"/>
  <c r="E840" i="2"/>
  <c r="E841" i="2"/>
  <c r="E843" i="2"/>
  <c r="E844" i="2"/>
  <c r="E845" i="2"/>
  <c r="E846" i="2"/>
  <c r="E847" i="2"/>
  <c r="E848" i="2"/>
  <c r="E850" i="2"/>
  <c r="E851" i="2"/>
  <c r="E852" i="2"/>
  <c r="H791" i="2"/>
  <c r="I791" i="2" s="1"/>
  <c r="E791" i="2"/>
  <c r="H790" i="2"/>
  <c r="I790" i="2" s="1"/>
  <c r="D790" i="2"/>
  <c r="E790" i="2" s="1"/>
  <c r="H789" i="2"/>
  <c r="I789" i="2" s="1"/>
  <c r="D789" i="2"/>
  <c r="E789" i="2" s="1"/>
  <c r="H788" i="2"/>
  <c r="I788" i="2" s="1"/>
  <c r="D788" i="2"/>
  <c r="E788" i="2" s="1"/>
  <c r="M79" i="1"/>
  <c r="N79" i="1"/>
  <c r="O79" i="1"/>
  <c r="P79" i="1"/>
  <c r="Q79" i="1"/>
  <c r="R79" i="1"/>
  <c r="S79" i="1"/>
  <c r="L79" i="1"/>
  <c r="H79" i="1"/>
  <c r="D79" i="1"/>
  <c r="F79" i="1"/>
  <c r="C79" i="1"/>
  <c r="M716" i="2" l="1"/>
  <c r="J716" i="2"/>
  <c r="L716" i="2"/>
  <c r="H787" i="2"/>
  <c r="I787" i="2" s="1"/>
  <c r="K716" i="2"/>
  <c r="G733" i="2"/>
  <c r="F716" i="2"/>
  <c r="G716" i="2" s="1"/>
  <c r="D716" i="2"/>
  <c r="E716" i="2" s="1"/>
  <c r="I821" i="2"/>
  <c r="G811" i="2"/>
  <c r="K79" i="1"/>
  <c r="I79" i="1"/>
  <c r="G79" i="1"/>
  <c r="G739" i="2"/>
  <c r="I849" i="2"/>
  <c r="E726" i="2"/>
  <c r="E733" i="2"/>
  <c r="D787" i="2"/>
  <c r="E787" i="2" s="1"/>
  <c r="E811" i="2"/>
  <c r="E849" i="2"/>
  <c r="G849" i="2"/>
  <c r="I842" i="2"/>
  <c r="E842" i="2"/>
  <c r="G842" i="2"/>
  <c r="I831" i="2"/>
  <c r="G831" i="2"/>
  <c r="G821" i="2"/>
  <c r="I811" i="2"/>
  <c r="I802" i="2"/>
  <c r="I798" i="2"/>
  <c r="E798" i="2"/>
  <c r="I792" i="2"/>
  <c r="G792" i="2"/>
  <c r="I774" i="2"/>
  <c r="G774" i="2"/>
  <c r="E774" i="2"/>
  <c r="I766" i="2"/>
  <c r="I753" i="2"/>
  <c r="I746" i="2"/>
  <c r="E746" i="2"/>
  <c r="I739" i="2"/>
  <c r="I726" i="2"/>
  <c r="E717" i="2"/>
  <c r="G717" i="2"/>
  <c r="I717" i="2"/>
  <c r="H716" i="2" l="1"/>
  <c r="I716" i="2" s="1"/>
  <c r="XEW849" i="2"/>
  <c r="O704" i="2" l="1"/>
  <c r="O697" i="2"/>
  <c r="M697" i="2"/>
  <c r="K613" i="2"/>
  <c r="L613" i="2"/>
  <c r="M613" i="2"/>
  <c r="J613" i="2"/>
  <c r="J606" i="2"/>
  <c r="K704" i="2"/>
  <c r="L704" i="2"/>
  <c r="M704" i="2"/>
  <c r="J704" i="2"/>
  <c r="C704" i="2"/>
  <c r="K697" i="2"/>
  <c r="L697" i="2"/>
  <c r="J697" i="2"/>
  <c r="C697" i="2"/>
  <c r="K688" i="2"/>
  <c r="L688" i="2"/>
  <c r="M688" i="2"/>
  <c r="J688" i="2"/>
  <c r="C688" i="2"/>
  <c r="O678" i="2"/>
  <c r="K678" i="2"/>
  <c r="L678" i="2"/>
  <c r="M678" i="2"/>
  <c r="J678" i="2"/>
  <c r="C678" i="2"/>
  <c r="O663" i="2"/>
  <c r="K663" i="2"/>
  <c r="L663" i="2"/>
  <c r="M663" i="2"/>
  <c r="J663" i="2"/>
  <c r="C663" i="2"/>
  <c r="O654" i="2"/>
  <c r="K654" i="2"/>
  <c r="L654" i="2"/>
  <c r="M654" i="2"/>
  <c r="J654" i="2"/>
  <c r="O646" i="2"/>
  <c r="K646" i="2"/>
  <c r="L646" i="2"/>
  <c r="M646" i="2"/>
  <c r="J646" i="2"/>
  <c r="C646" i="2"/>
  <c r="O639" i="2"/>
  <c r="K639" i="2"/>
  <c r="L639" i="2"/>
  <c r="M639" i="2"/>
  <c r="J639" i="2"/>
  <c r="C639" i="2"/>
  <c r="O634" i="2"/>
  <c r="K634" i="2"/>
  <c r="L634" i="2"/>
  <c r="M634" i="2"/>
  <c r="J634" i="2"/>
  <c r="C634" i="2"/>
  <c r="O627" i="2"/>
  <c r="K627" i="2"/>
  <c r="L627" i="2"/>
  <c r="M627" i="2"/>
  <c r="J627" i="2"/>
  <c r="C627" i="2"/>
  <c r="O621" i="2"/>
  <c r="K621" i="2"/>
  <c r="L621" i="2"/>
  <c r="M621" i="2"/>
  <c r="J621" i="2"/>
  <c r="C621" i="2"/>
  <c r="O613" i="2"/>
  <c r="C613" i="2"/>
  <c r="F613" i="2"/>
  <c r="H613" i="2"/>
  <c r="D613" i="2"/>
  <c r="K606" i="2"/>
  <c r="L606" i="2"/>
  <c r="L605" i="2" s="1"/>
  <c r="M606" i="2"/>
  <c r="C606" i="2"/>
  <c r="E608" i="2"/>
  <c r="E609" i="2"/>
  <c r="E610" i="2"/>
  <c r="E611" i="2"/>
  <c r="E612" i="2"/>
  <c r="E614" i="2"/>
  <c r="E615" i="2"/>
  <c r="E616" i="2"/>
  <c r="E617" i="2"/>
  <c r="E618" i="2"/>
  <c r="E619" i="2"/>
  <c r="E620" i="2"/>
  <c r="E622" i="2"/>
  <c r="E623" i="2"/>
  <c r="E624" i="2"/>
  <c r="E625" i="2"/>
  <c r="E626" i="2"/>
  <c r="E628" i="2"/>
  <c r="E629" i="2"/>
  <c r="E630" i="2"/>
  <c r="E631" i="2"/>
  <c r="E632" i="2"/>
  <c r="E633" i="2"/>
  <c r="E635" i="2"/>
  <c r="E636" i="2"/>
  <c r="E637" i="2"/>
  <c r="E638" i="2"/>
  <c r="E640" i="2"/>
  <c r="E641" i="2"/>
  <c r="E642" i="2"/>
  <c r="E643" i="2"/>
  <c r="E644" i="2"/>
  <c r="E645" i="2"/>
  <c r="E647" i="2"/>
  <c r="E648" i="2"/>
  <c r="E649" i="2"/>
  <c r="E650" i="2"/>
  <c r="E651" i="2"/>
  <c r="E652" i="2"/>
  <c r="E653" i="2"/>
  <c r="E655" i="2"/>
  <c r="E656" i="2"/>
  <c r="E657" i="2"/>
  <c r="E658" i="2"/>
  <c r="E659" i="2"/>
  <c r="E660" i="2"/>
  <c r="E661" i="2"/>
  <c r="E662" i="2"/>
  <c r="E664" i="2"/>
  <c r="E665" i="2"/>
  <c r="E666" i="2"/>
  <c r="E667" i="2"/>
  <c r="E668" i="2"/>
  <c r="E669" i="2"/>
  <c r="E670" i="2"/>
  <c r="E671" i="2"/>
  <c r="E672" i="2"/>
  <c r="E673" i="2"/>
  <c r="E674" i="2"/>
  <c r="E675" i="2"/>
  <c r="E676" i="2"/>
  <c r="E677" i="2"/>
  <c r="E679" i="2"/>
  <c r="E680" i="2"/>
  <c r="E681" i="2"/>
  <c r="E682" i="2"/>
  <c r="E683" i="2"/>
  <c r="E684" i="2"/>
  <c r="E685" i="2"/>
  <c r="E686" i="2"/>
  <c r="E687" i="2"/>
  <c r="E689" i="2"/>
  <c r="E690" i="2"/>
  <c r="E691" i="2"/>
  <c r="E692" i="2"/>
  <c r="E693" i="2"/>
  <c r="E694" i="2"/>
  <c r="E695" i="2"/>
  <c r="E696" i="2"/>
  <c r="E698" i="2"/>
  <c r="E699" i="2"/>
  <c r="E700" i="2"/>
  <c r="E701" i="2"/>
  <c r="E702" i="2"/>
  <c r="E703" i="2"/>
  <c r="E705" i="2"/>
  <c r="E706" i="2"/>
  <c r="E707" i="2"/>
  <c r="E708" i="2"/>
  <c r="E709" i="2"/>
  <c r="E710" i="2"/>
  <c r="E711" i="2"/>
  <c r="E712" i="2"/>
  <c r="E713" i="2"/>
  <c r="E714" i="2"/>
  <c r="E715" i="2"/>
  <c r="E607" i="2"/>
  <c r="I608" i="2"/>
  <c r="I609" i="2"/>
  <c r="I610" i="2"/>
  <c r="I611" i="2"/>
  <c r="I612" i="2"/>
  <c r="I614" i="2"/>
  <c r="I615" i="2"/>
  <c r="I616" i="2"/>
  <c r="I617" i="2"/>
  <c r="I618" i="2"/>
  <c r="I619" i="2"/>
  <c r="I620" i="2"/>
  <c r="I622" i="2"/>
  <c r="I623" i="2"/>
  <c r="I624" i="2"/>
  <c r="I625" i="2"/>
  <c r="I626" i="2"/>
  <c r="I628" i="2"/>
  <c r="I629" i="2"/>
  <c r="I630" i="2"/>
  <c r="I631" i="2"/>
  <c r="I632" i="2"/>
  <c r="I633" i="2"/>
  <c r="I635" i="2"/>
  <c r="I636" i="2"/>
  <c r="I637" i="2"/>
  <c r="I638" i="2"/>
  <c r="I640" i="2"/>
  <c r="I641" i="2"/>
  <c r="I642" i="2"/>
  <c r="I643" i="2"/>
  <c r="I644" i="2"/>
  <c r="I645" i="2"/>
  <c r="I647" i="2"/>
  <c r="I648" i="2"/>
  <c r="I649" i="2"/>
  <c r="I650" i="2"/>
  <c r="I651" i="2"/>
  <c r="I652" i="2"/>
  <c r="I653" i="2"/>
  <c r="I655" i="2"/>
  <c r="I656" i="2"/>
  <c r="I657" i="2"/>
  <c r="I658" i="2"/>
  <c r="I659" i="2"/>
  <c r="I660" i="2"/>
  <c r="I661" i="2"/>
  <c r="I662" i="2"/>
  <c r="I664" i="2"/>
  <c r="I665" i="2"/>
  <c r="I666" i="2"/>
  <c r="I667" i="2"/>
  <c r="I668" i="2"/>
  <c r="I669" i="2"/>
  <c r="I670" i="2"/>
  <c r="I671" i="2"/>
  <c r="I672" i="2"/>
  <c r="I673" i="2"/>
  <c r="I674" i="2"/>
  <c r="I675" i="2"/>
  <c r="I676" i="2"/>
  <c r="I677" i="2"/>
  <c r="I679" i="2"/>
  <c r="I680" i="2"/>
  <c r="I681" i="2"/>
  <c r="I682" i="2"/>
  <c r="I683" i="2"/>
  <c r="I684" i="2"/>
  <c r="I685" i="2"/>
  <c r="I686" i="2"/>
  <c r="I687" i="2"/>
  <c r="I689" i="2"/>
  <c r="I690" i="2"/>
  <c r="I691" i="2"/>
  <c r="I692" i="2"/>
  <c r="I693" i="2"/>
  <c r="I694" i="2"/>
  <c r="I695" i="2"/>
  <c r="I696" i="2"/>
  <c r="I698" i="2"/>
  <c r="I699" i="2"/>
  <c r="I700" i="2"/>
  <c r="I701" i="2"/>
  <c r="I702" i="2"/>
  <c r="I703" i="2"/>
  <c r="I705" i="2"/>
  <c r="I706" i="2"/>
  <c r="I707" i="2"/>
  <c r="I708" i="2"/>
  <c r="I709" i="2"/>
  <c r="I710" i="2"/>
  <c r="I711" i="2"/>
  <c r="I712" i="2"/>
  <c r="I713" i="2"/>
  <c r="I714" i="2"/>
  <c r="I715" i="2"/>
  <c r="I607" i="2"/>
  <c r="G607" i="2"/>
  <c r="G608" i="2"/>
  <c r="G609" i="2"/>
  <c r="G610" i="2"/>
  <c r="G611" i="2"/>
  <c r="G612" i="2"/>
  <c r="G613" i="2"/>
  <c r="G614" i="2"/>
  <c r="G615" i="2"/>
  <c r="G616" i="2"/>
  <c r="G617" i="2"/>
  <c r="G618" i="2"/>
  <c r="G619" i="2"/>
  <c r="G620" i="2"/>
  <c r="G622" i="2"/>
  <c r="G623" i="2"/>
  <c r="G624" i="2"/>
  <c r="G625" i="2"/>
  <c r="G626" i="2"/>
  <c r="G628" i="2"/>
  <c r="G629" i="2"/>
  <c r="G630" i="2"/>
  <c r="G631" i="2"/>
  <c r="G632" i="2"/>
  <c r="G633" i="2"/>
  <c r="G635" i="2"/>
  <c r="G636" i="2"/>
  <c r="G637" i="2"/>
  <c r="G638" i="2"/>
  <c r="G640" i="2"/>
  <c r="G641" i="2"/>
  <c r="G642" i="2"/>
  <c r="G643" i="2"/>
  <c r="G644" i="2"/>
  <c r="G645" i="2"/>
  <c r="G647" i="2"/>
  <c r="G648" i="2"/>
  <c r="G649" i="2"/>
  <c r="G650" i="2"/>
  <c r="G651" i="2"/>
  <c r="G652" i="2"/>
  <c r="G653" i="2"/>
  <c r="G655" i="2"/>
  <c r="G656" i="2"/>
  <c r="G657" i="2"/>
  <c r="G658" i="2"/>
  <c r="G659" i="2"/>
  <c r="G660" i="2"/>
  <c r="G661" i="2"/>
  <c r="G662" i="2"/>
  <c r="G664" i="2"/>
  <c r="G665" i="2"/>
  <c r="G666" i="2"/>
  <c r="G667" i="2"/>
  <c r="G668" i="2"/>
  <c r="G669" i="2"/>
  <c r="G670" i="2"/>
  <c r="G671" i="2"/>
  <c r="G672" i="2"/>
  <c r="G673" i="2"/>
  <c r="G674" i="2"/>
  <c r="G675" i="2"/>
  <c r="G676" i="2"/>
  <c r="G677" i="2"/>
  <c r="G679" i="2"/>
  <c r="G680" i="2"/>
  <c r="G681" i="2"/>
  <c r="G682" i="2"/>
  <c r="G683" i="2"/>
  <c r="G684" i="2"/>
  <c r="G685" i="2"/>
  <c r="G686" i="2"/>
  <c r="G687" i="2"/>
  <c r="G689" i="2"/>
  <c r="G690" i="2"/>
  <c r="G691" i="2"/>
  <c r="G692" i="2"/>
  <c r="G693" i="2"/>
  <c r="G694" i="2"/>
  <c r="G695" i="2"/>
  <c r="G696" i="2"/>
  <c r="G698" i="2"/>
  <c r="G699" i="2"/>
  <c r="G700" i="2"/>
  <c r="G701" i="2"/>
  <c r="G702" i="2"/>
  <c r="G703" i="2"/>
  <c r="G705" i="2"/>
  <c r="G706" i="2"/>
  <c r="G707" i="2"/>
  <c r="G708" i="2"/>
  <c r="G709" i="2"/>
  <c r="G710" i="2"/>
  <c r="G711" i="2"/>
  <c r="G712" i="2"/>
  <c r="G713" i="2"/>
  <c r="G714" i="2"/>
  <c r="G715" i="2"/>
  <c r="M65" i="1"/>
  <c r="N65" i="1"/>
  <c r="O65" i="1"/>
  <c r="P65" i="1"/>
  <c r="Q65" i="1"/>
  <c r="R65" i="1"/>
  <c r="S65" i="1"/>
  <c r="L65" i="1"/>
  <c r="D65" i="1"/>
  <c r="E65" i="1"/>
  <c r="F65" i="1"/>
  <c r="H65" i="1"/>
  <c r="J65" i="1"/>
  <c r="C65" i="1"/>
  <c r="H704" i="2"/>
  <c r="F704" i="2"/>
  <c r="D704" i="2"/>
  <c r="E704" i="2" s="1"/>
  <c r="H697" i="2"/>
  <c r="F697" i="2"/>
  <c r="D697" i="2"/>
  <c r="E697" i="2" s="1"/>
  <c r="H688" i="2"/>
  <c r="G688" i="2"/>
  <c r="D688" i="2"/>
  <c r="E688" i="2" s="1"/>
  <c r="H678" i="2"/>
  <c r="F678" i="2"/>
  <c r="G678" i="2" s="1"/>
  <c r="D678" i="2"/>
  <c r="E678" i="2" s="1"/>
  <c r="H663" i="2"/>
  <c r="F663" i="2"/>
  <c r="D663" i="2"/>
  <c r="H654" i="2"/>
  <c r="F654" i="2"/>
  <c r="G654" i="2" s="1"/>
  <c r="D654" i="2"/>
  <c r="E654" i="2" s="1"/>
  <c r="H646" i="2"/>
  <c r="F646" i="2"/>
  <c r="G646" i="2" s="1"/>
  <c r="D646" i="2"/>
  <c r="E646" i="2" s="1"/>
  <c r="H639" i="2"/>
  <c r="F639" i="2"/>
  <c r="G639" i="2" s="1"/>
  <c r="D639" i="2"/>
  <c r="H634" i="2"/>
  <c r="F634" i="2"/>
  <c r="G634" i="2" s="1"/>
  <c r="D634" i="2"/>
  <c r="E634" i="2" s="1"/>
  <c r="H627" i="2"/>
  <c r="F627" i="2"/>
  <c r="G627" i="2" s="1"/>
  <c r="D627" i="2"/>
  <c r="H621" i="2"/>
  <c r="F621" i="2"/>
  <c r="D621" i="2"/>
  <c r="H606" i="2"/>
  <c r="F606" i="2"/>
  <c r="G606" i="2" s="1"/>
  <c r="D606" i="2"/>
  <c r="E606" i="2" s="1"/>
  <c r="O595" i="2"/>
  <c r="K595" i="2"/>
  <c r="L595" i="2"/>
  <c r="J595" i="2"/>
  <c r="F595" i="2"/>
  <c r="H595" i="2"/>
  <c r="D595" i="2"/>
  <c r="C595" i="2"/>
  <c r="O586" i="2"/>
  <c r="K586" i="2"/>
  <c r="L586" i="2"/>
  <c r="M586" i="2"/>
  <c r="J586" i="2"/>
  <c r="H586" i="2"/>
  <c r="F586" i="2"/>
  <c r="D586" i="2"/>
  <c r="C586" i="2"/>
  <c r="O578" i="2"/>
  <c r="K578" i="2"/>
  <c r="L578" i="2"/>
  <c r="M578" i="2"/>
  <c r="J578" i="2"/>
  <c r="H578" i="2"/>
  <c r="F578" i="2"/>
  <c r="D578" i="2"/>
  <c r="C578" i="2"/>
  <c r="G578" i="2" s="1"/>
  <c r="O569" i="2"/>
  <c r="K569" i="2"/>
  <c r="L569" i="2"/>
  <c r="M569" i="2"/>
  <c r="J569" i="2"/>
  <c r="H569" i="2"/>
  <c r="F569" i="2"/>
  <c r="D569" i="2"/>
  <c r="C569" i="2"/>
  <c r="O561" i="2"/>
  <c r="L561" i="2"/>
  <c r="K561" i="2"/>
  <c r="J561" i="2"/>
  <c r="H561" i="2"/>
  <c r="F561" i="2"/>
  <c r="D561" i="2"/>
  <c r="C561" i="2"/>
  <c r="J547" i="2"/>
  <c r="H547" i="2"/>
  <c r="F547" i="2"/>
  <c r="I547" i="2" s="1"/>
  <c r="D547" i="2"/>
  <c r="C547" i="2"/>
  <c r="O533" i="2"/>
  <c r="K533" i="2"/>
  <c r="L533" i="2"/>
  <c r="M533" i="2"/>
  <c r="J533" i="2"/>
  <c r="F533" i="2"/>
  <c r="D533" i="2"/>
  <c r="C533" i="2"/>
  <c r="O525" i="2"/>
  <c r="K525" i="2"/>
  <c r="L525" i="2"/>
  <c r="M525" i="2"/>
  <c r="J525" i="2"/>
  <c r="H525" i="2"/>
  <c r="F525" i="2"/>
  <c r="D525" i="2"/>
  <c r="C525" i="2"/>
  <c r="O508" i="2"/>
  <c r="K508" i="2"/>
  <c r="L508" i="2"/>
  <c r="M508" i="2"/>
  <c r="J508" i="2"/>
  <c r="H508" i="2"/>
  <c r="F508" i="2"/>
  <c r="D508" i="2"/>
  <c r="C508" i="2"/>
  <c r="O497" i="2"/>
  <c r="K497" i="2"/>
  <c r="L497" i="2"/>
  <c r="M497" i="2"/>
  <c r="O487" i="2"/>
  <c r="K487" i="2"/>
  <c r="L487" i="2"/>
  <c r="M487" i="2"/>
  <c r="J487" i="2"/>
  <c r="H487" i="2"/>
  <c r="F487" i="2"/>
  <c r="D487" i="2"/>
  <c r="C487" i="2"/>
  <c r="K479" i="2"/>
  <c r="K471" i="2" s="1"/>
  <c r="L479" i="2"/>
  <c r="J479" i="2"/>
  <c r="H479" i="2"/>
  <c r="F479" i="2"/>
  <c r="D479" i="2"/>
  <c r="C479" i="2"/>
  <c r="L471" i="2"/>
  <c r="H471" i="2"/>
  <c r="F471" i="2"/>
  <c r="D471" i="2"/>
  <c r="C471" i="2"/>
  <c r="O464" i="2"/>
  <c r="K464" i="2"/>
  <c r="L464" i="2"/>
  <c r="M464" i="2"/>
  <c r="J464" i="2"/>
  <c r="H464" i="2"/>
  <c r="F464" i="2"/>
  <c r="D464" i="2"/>
  <c r="C464" i="2"/>
  <c r="O453" i="2"/>
  <c r="K453" i="2"/>
  <c r="L453" i="2"/>
  <c r="M453" i="2"/>
  <c r="J453" i="2"/>
  <c r="H453" i="2"/>
  <c r="F453" i="2"/>
  <c r="D453" i="2"/>
  <c r="C453" i="2"/>
  <c r="G383" i="2"/>
  <c r="G384" i="2"/>
  <c r="G385" i="2"/>
  <c r="G386" i="2"/>
  <c r="G387" i="2"/>
  <c r="G388" i="2"/>
  <c r="G389" i="2"/>
  <c r="G390" i="2"/>
  <c r="G391" i="2"/>
  <c r="G392" i="2"/>
  <c r="G382" i="2"/>
  <c r="G395" i="2"/>
  <c r="G396" i="2"/>
  <c r="G397" i="2"/>
  <c r="G398" i="2"/>
  <c r="G399" i="2"/>
  <c r="G400" i="2"/>
  <c r="G401" i="2"/>
  <c r="G402" i="2"/>
  <c r="G394" i="2"/>
  <c r="G405" i="2"/>
  <c r="G406" i="2"/>
  <c r="G407" i="2"/>
  <c r="G408" i="2"/>
  <c r="G409" i="2"/>
  <c r="G410" i="2"/>
  <c r="G411" i="2"/>
  <c r="G412" i="2"/>
  <c r="G413" i="2"/>
  <c r="G414" i="2"/>
  <c r="G415" i="2"/>
  <c r="G416" i="2"/>
  <c r="G404" i="2"/>
  <c r="G419" i="2"/>
  <c r="G420" i="2"/>
  <c r="G421" i="2"/>
  <c r="G422" i="2"/>
  <c r="G423" i="2"/>
  <c r="G424" i="2"/>
  <c r="G425" i="2"/>
  <c r="G426" i="2"/>
  <c r="G427" i="2"/>
  <c r="G428" i="2"/>
  <c r="G429" i="2"/>
  <c r="G430" i="2"/>
  <c r="G431" i="2"/>
  <c r="G418" i="2"/>
  <c r="G434" i="2"/>
  <c r="G435" i="2"/>
  <c r="G436" i="2"/>
  <c r="G437" i="2"/>
  <c r="G438" i="2"/>
  <c r="G439" i="2"/>
  <c r="G440" i="2"/>
  <c r="G433" i="2"/>
  <c r="G442" i="2"/>
  <c r="G443" i="2"/>
  <c r="G444" i="2"/>
  <c r="G445" i="2"/>
  <c r="G446" i="2"/>
  <c r="G447" i="2"/>
  <c r="G448" i="2"/>
  <c r="G449" i="2"/>
  <c r="G450" i="2"/>
  <c r="G451" i="2"/>
  <c r="G452" i="2"/>
  <c r="G454" i="2"/>
  <c r="G455" i="2"/>
  <c r="G456" i="2"/>
  <c r="G457" i="2"/>
  <c r="G458" i="2"/>
  <c r="G459" i="2"/>
  <c r="G460" i="2"/>
  <c r="G461" i="2"/>
  <c r="G462" i="2"/>
  <c r="G463" i="2"/>
  <c r="G465" i="2"/>
  <c r="G466" i="2"/>
  <c r="G467" i="2"/>
  <c r="G468" i="2"/>
  <c r="G469" i="2"/>
  <c r="G470" i="2"/>
  <c r="G472" i="2"/>
  <c r="G473" i="2"/>
  <c r="G474" i="2"/>
  <c r="G475" i="2"/>
  <c r="G476" i="2"/>
  <c r="G477" i="2"/>
  <c r="G478" i="2"/>
  <c r="G480" i="2"/>
  <c r="G481" i="2"/>
  <c r="G482" i="2"/>
  <c r="G483" i="2"/>
  <c r="G484" i="2"/>
  <c r="G485" i="2"/>
  <c r="G486" i="2"/>
  <c r="G488" i="2"/>
  <c r="G489" i="2"/>
  <c r="G490" i="2"/>
  <c r="G491" i="2"/>
  <c r="G492" i="2"/>
  <c r="G493" i="2"/>
  <c r="G494" i="2"/>
  <c r="G495" i="2"/>
  <c r="G496" i="2"/>
  <c r="G498" i="2"/>
  <c r="G499" i="2"/>
  <c r="G500" i="2"/>
  <c r="G501" i="2"/>
  <c r="G502" i="2"/>
  <c r="G503" i="2"/>
  <c r="G504" i="2"/>
  <c r="G505" i="2"/>
  <c r="G506" i="2"/>
  <c r="G507" i="2"/>
  <c r="G509" i="2"/>
  <c r="G510" i="2"/>
  <c r="G511" i="2"/>
  <c r="G512" i="2"/>
  <c r="G513" i="2"/>
  <c r="G514" i="2"/>
  <c r="G515" i="2"/>
  <c r="G516" i="2"/>
  <c r="G517" i="2"/>
  <c r="G518" i="2"/>
  <c r="G519" i="2"/>
  <c r="G520" i="2"/>
  <c r="G521" i="2"/>
  <c r="G522" i="2"/>
  <c r="G523" i="2"/>
  <c r="G524" i="2"/>
  <c r="G526" i="2"/>
  <c r="G527" i="2"/>
  <c r="G528" i="2"/>
  <c r="G529" i="2"/>
  <c r="G530" i="2"/>
  <c r="G531" i="2"/>
  <c r="G532" i="2"/>
  <c r="G534" i="2"/>
  <c r="G535" i="2"/>
  <c r="G536" i="2"/>
  <c r="G537" i="2"/>
  <c r="G538" i="2"/>
  <c r="G539" i="2"/>
  <c r="G540" i="2"/>
  <c r="G541" i="2"/>
  <c r="G542" i="2"/>
  <c r="G543" i="2"/>
  <c r="G544" i="2"/>
  <c r="G545" i="2"/>
  <c r="G546" i="2"/>
  <c r="G548" i="2"/>
  <c r="G549" i="2"/>
  <c r="G550" i="2"/>
  <c r="G551" i="2"/>
  <c r="G552" i="2"/>
  <c r="G553" i="2"/>
  <c r="G554" i="2"/>
  <c r="G555" i="2"/>
  <c r="G556" i="2"/>
  <c r="G557" i="2"/>
  <c r="G558" i="2"/>
  <c r="G559" i="2"/>
  <c r="G560" i="2"/>
  <c r="G562" i="2"/>
  <c r="G563" i="2"/>
  <c r="G564" i="2"/>
  <c r="G565" i="2"/>
  <c r="G566" i="2"/>
  <c r="G567" i="2"/>
  <c r="G568" i="2"/>
  <c r="G570" i="2"/>
  <c r="G571" i="2"/>
  <c r="G572" i="2"/>
  <c r="G573" i="2"/>
  <c r="G574" i="2"/>
  <c r="G575" i="2"/>
  <c r="G576" i="2"/>
  <c r="G577" i="2"/>
  <c r="G579" i="2"/>
  <c r="G580" i="2"/>
  <c r="G581" i="2"/>
  <c r="G582" i="2"/>
  <c r="G583" i="2"/>
  <c r="G584" i="2"/>
  <c r="G585" i="2"/>
  <c r="G586" i="2"/>
  <c r="G587" i="2"/>
  <c r="G588" i="2"/>
  <c r="G589" i="2"/>
  <c r="G590" i="2"/>
  <c r="G591" i="2"/>
  <c r="G592" i="2"/>
  <c r="G593" i="2"/>
  <c r="G594" i="2"/>
  <c r="G595" i="2"/>
  <c r="G596" i="2"/>
  <c r="G597" i="2"/>
  <c r="G598" i="2"/>
  <c r="G599" i="2"/>
  <c r="G600" i="2"/>
  <c r="G601" i="2"/>
  <c r="G602" i="2"/>
  <c r="G603" i="2"/>
  <c r="G604" i="2"/>
  <c r="C441" i="2"/>
  <c r="I442" i="2"/>
  <c r="I443" i="2"/>
  <c r="I444" i="2"/>
  <c r="I445" i="2"/>
  <c r="I446" i="2"/>
  <c r="I447" i="2"/>
  <c r="I448" i="2"/>
  <c r="I449" i="2"/>
  <c r="I450" i="2"/>
  <c r="I451" i="2"/>
  <c r="I452" i="2"/>
  <c r="I454" i="2"/>
  <c r="I455" i="2"/>
  <c r="I456" i="2"/>
  <c r="I457" i="2"/>
  <c r="I458" i="2"/>
  <c r="I459" i="2"/>
  <c r="I460" i="2"/>
  <c r="I461" i="2"/>
  <c r="I462" i="2"/>
  <c r="I463" i="2"/>
  <c r="I465" i="2"/>
  <c r="I466" i="2"/>
  <c r="I467" i="2"/>
  <c r="I468" i="2"/>
  <c r="I469" i="2"/>
  <c r="I470" i="2"/>
  <c r="I471" i="2"/>
  <c r="I472" i="2"/>
  <c r="I473" i="2"/>
  <c r="I474" i="2"/>
  <c r="I475" i="2"/>
  <c r="I476" i="2"/>
  <c r="I477" i="2"/>
  <c r="I478" i="2"/>
  <c r="I480" i="2"/>
  <c r="I481" i="2"/>
  <c r="I482" i="2"/>
  <c r="I483" i="2"/>
  <c r="I484" i="2"/>
  <c r="I485" i="2"/>
  <c r="I486" i="2"/>
  <c r="I488" i="2"/>
  <c r="I489" i="2"/>
  <c r="I490" i="2"/>
  <c r="I491" i="2"/>
  <c r="I492" i="2"/>
  <c r="I493" i="2"/>
  <c r="I494" i="2"/>
  <c r="I495" i="2"/>
  <c r="I496" i="2"/>
  <c r="I498" i="2"/>
  <c r="I499" i="2"/>
  <c r="I500" i="2"/>
  <c r="I501" i="2"/>
  <c r="I502" i="2"/>
  <c r="I503" i="2"/>
  <c r="I504" i="2"/>
  <c r="I505" i="2"/>
  <c r="I506" i="2"/>
  <c r="I507" i="2"/>
  <c r="I509" i="2"/>
  <c r="I510" i="2"/>
  <c r="I511" i="2"/>
  <c r="I512" i="2"/>
  <c r="I513" i="2"/>
  <c r="I514" i="2"/>
  <c r="I515" i="2"/>
  <c r="I516" i="2"/>
  <c r="I517" i="2"/>
  <c r="I518" i="2"/>
  <c r="I519" i="2"/>
  <c r="I520" i="2"/>
  <c r="I521" i="2"/>
  <c r="I522" i="2"/>
  <c r="I523" i="2"/>
  <c r="I524" i="2"/>
  <c r="I526" i="2"/>
  <c r="I527" i="2"/>
  <c r="I528" i="2"/>
  <c r="I529" i="2"/>
  <c r="I530" i="2"/>
  <c r="I531" i="2"/>
  <c r="I532" i="2"/>
  <c r="I548" i="2"/>
  <c r="I549" i="2"/>
  <c r="I550" i="2"/>
  <c r="I551" i="2"/>
  <c r="I552" i="2"/>
  <c r="I553" i="2"/>
  <c r="I554" i="2"/>
  <c r="I555" i="2"/>
  <c r="I556" i="2"/>
  <c r="I557" i="2"/>
  <c r="I558" i="2"/>
  <c r="I559" i="2"/>
  <c r="I560" i="2"/>
  <c r="I561" i="2"/>
  <c r="I562" i="2"/>
  <c r="I563" i="2"/>
  <c r="I564" i="2"/>
  <c r="I565" i="2"/>
  <c r="I566" i="2"/>
  <c r="I567" i="2"/>
  <c r="I568" i="2"/>
  <c r="I570" i="2"/>
  <c r="I571" i="2"/>
  <c r="I572" i="2"/>
  <c r="I573" i="2"/>
  <c r="I574" i="2"/>
  <c r="I575" i="2"/>
  <c r="I576" i="2"/>
  <c r="I577" i="2"/>
  <c r="I579" i="2"/>
  <c r="I580" i="2"/>
  <c r="I581" i="2"/>
  <c r="I582" i="2"/>
  <c r="I583" i="2"/>
  <c r="I584" i="2"/>
  <c r="I585" i="2"/>
  <c r="I587" i="2"/>
  <c r="I588" i="2"/>
  <c r="I589" i="2"/>
  <c r="I590" i="2"/>
  <c r="I591" i="2"/>
  <c r="I592" i="2"/>
  <c r="I593" i="2"/>
  <c r="I594" i="2"/>
  <c r="I596" i="2"/>
  <c r="I597" i="2"/>
  <c r="I598" i="2"/>
  <c r="I599" i="2"/>
  <c r="I600" i="2"/>
  <c r="I601" i="2"/>
  <c r="I602" i="2"/>
  <c r="I603" i="2"/>
  <c r="I604" i="2"/>
  <c r="K441" i="2"/>
  <c r="L441" i="2"/>
  <c r="M441" i="2"/>
  <c r="J441" i="2"/>
  <c r="D441" i="2"/>
  <c r="C432" i="2"/>
  <c r="O432" i="2"/>
  <c r="K432" i="2"/>
  <c r="L432" i="2"/>
  <c r="M432" i="2"/>
  <c r="J432" i="2"/>
  <c r="I433" i="2"/>
  <c r="I434" i="2"/>
  <c r="I435" i="2"/>
  <c r="I436" i="2"/>
  <c r="I437" i="2"/>
  <c r="I438" i="2"/>
  <c r="I439" i="2"/>
  <c r="I440" i="2"/>
  <c r="H432" i="2"/>
  <c r="F432" i="2"/>
  <c r="D432" i="2"/>
  <c r="O417" i="2"/>
  <c r="K417" i="2"/>
  <c r="L417" i="2"/>
  <c r="M417" i="2"/>
  <c r="J417" i="2"/>
  <c r="H417" i="2"/>
  <c r="F417" i="2"/>
  <c r="D417" i="2"/>
  <c r="C417" i="2"/>
  <c r="O403" i="2"/>
  <c r="K403" i="2"/>
  <c r="L403" i="2"/>
  <c r="M403" i="2"/>
  <c r="J403" i="2"/>
  <c r="H403" i="2"/>
  <c r="F403" i="2"/>
  <c r="D403" i="2"/>
  <c r="C403" i="2"/>
  <c r="O393" i="2"/>
  <c r="K393" i="2"/>
  <c r="L393" i="2"/>
  <c r="M393" i="2"/>
  <c r="J393" i="2"/>
  <c r="F393" i="2"/>
  <c r="C393" i="2"/>
  <c r="E547" i="2"/>
  <c r="H441" i="2"/>
  <c r="F441" i="2"/>
  <c r="G441" i="2" s="1"/>
  <c r="K381" i="2"/>
  <c r="L381" i="2"/>
  <c r="M381" i="2"/>
  <c r="J381" i="2"/>
  <c r="H381" i="2"/>
  <c r="F381" i="2"/>
  <c r="F380" i="2" s="1"/>
  <c r="I383" i="2"/>
  <c r="I384" i="2"/>
  <c r="I385" i="2"/>
  <c r="I387" i="2"/>
  <c r="I388" i="2"/>
  <c r="I389" i="2"/>
  <c r="I390" i="2"/>
  <c r="I391" i="2"/>
  <c r="I392" i="2"/>
  <c r="I382" i="2"/>
  <c r="M43" i="1"/>
  <c r="N43" i="1"/>
  <c r="O43" i="1"/>
  <c r="P43" i="1"/>
  <c r="Q43" i="1"/>
  <c r="R43" i="1"/>
  <c r="S43" i="1"/>
  <c r="L43" i="1"/>
  <c r="D43" i="1"/>
  <c r="E43" i="1"/>
  <c r="H43" i="1"/>
  <c r="J43" i="1"/>
  <c r="C43" i="1"/>
  <c r="E560" i="2"/>
  <c r="E559" i="2"/>
  <c r="E558" i="2"/>
  <c r="E557" i="2"/>
  <c r="E556" i="2"/>
  <c r="E555" i="2"/>
  <c r="E554" i="2"/>
  <c r="E553" i="2"/>
  <c r="E552" i="2"/>
  <c r="E551" i="2"/>
  <c r="E550" i="2"/>
  <c r="E549" i="2"/>
  <c r="E548" i="2"/>
  <c r="H546" i="2"/>
  <c r="I546" i="2" s="1"/>
  <c r="E546" i="2"/>
  <c r="H545" i="2"/>
  <c r="I545" i="2" s="1"/>
  <c r="E545" i="2"/>
  <c r="H544" i="2"/>
  <c r="I544" i="2" s="1"/>
  <c r="E544" i="2"/>
  <c r="H543" i="2"/>
  <c r="I543" i="2" s="1"/>
  <c r="E543" i="2"/>
  <c r="H542" i="2"/>
  <c r="I542" i="2" s="1"/>
  <c r="E542" i="2"/>
  <c r="H541" i="2"/>
  <c r="I541" i="2" s="1"/>
  <c r="E541" i="2"/>
  <c r="H540" i="2"/>
  <c r="I540" i="2" s="1"/>
  <c r="E540" i="2"/>
  <c r="H539" i="2"/>
  <c r="I539" i="2" s="1"/>
  <c r="E539" i="2"/>
  <c r="H538" i="2"/>
  <c r="I538" i="2" s="1"/>
  <c r="E538" i="2"/>
  <c r="H537" i="2"/>
  <c r="I537" i="2" s="1"/>
  <c r="E537" i="2"/>
  <c r="H536" i="2"/>
  <c r="I536" i="2" s="1"/>
  <c r="E536" i="2"/>
  <c r="H535" i="2"/>
  <c r="E535" i="2"/>
  <c r="H534" i="2"/>
  <c r="E534" i="2"/>
  <c r="E524" i="2"/>
  <c r="E523" i="2"/>
  <c r="E522" i="2"/>
  <c r="E521" i="2"/>
  <c r="E520" i="2"/>
  <c r="E519" i="2"/>
  <c r="E518" i="2"/>
  <c r="E517" i="2"/>
  <c r="E516" i="2"/>
  <c r="E515" i="2"/>
  <c r="E514" i="2"/>
  <c r="E513" i="2"/>
  <c r="E512" i="2"/>
  <c r="E511" i="2"/>
  <c r="E510" i="2"/>
  <c r="E509" i="2"/>
  <c r="E452" i="2"/>
  <c r="E451" i="2"/>
  <c r="E450" i="2"/>
  <c r="E449" i="2"/>
  <c r="E448" i="2"/>
  <c r="E447" i="2"/>
  <c r="E446" i="2"/>
  <c r="E445" i="2"/>
  <c r="E444" i="2"/>
  <c r="E443" i="2"/>
  <c r="E442" i="2"/>
  <c r="E440" i="2"/>
  <c r="E439" i="2"/>
  <c r="E438" i="2"/>
  <c r="E437" i="2"/>
  <c r="E436" i="2"/>
  <c r="E435" i="2"/>
  <c r="E434" i="2"/>
  <c r="E433" i="2"/>
  <c r="E431" i="2"/>
  <c r="E430" i="2"/>
  <c r="E429" i="2"/>
  <c r="E428" i="2"/>
  <c r="E427" i="2"/>
  <c r="E426" i="2"/>
  <c r="E425" i="2"/>
  <c r="E424" i="2"/>
  <c r="E423" i="2"/>
  <c r="E422" i="2"/>
  <c r="E421" i="2"/>
  <c r="E420" i="2"/>
  <c r="E419" i="2"/>
  <c r="E418" i="2"/>
  <c r="H402" i="2"/>
  <c r="I402" i="2" s="1"/>
  <c r="E402" i="2"/>
  <c r="H401" i="2"/>
  <c r="I401" i="2" s="1"/>
  <c r="E401" i="2"/>
  <c r="H400" i="2"/>
  <c r="I400" i="2" s="1"/>
  <c r="E400" i="2"/>
  <c r="H399" i="2"/>
  <c r="I399" i="2" s="1"/>
  <c r="E399" i="2"/>
  <c r="H398" i="2"/>
  <c r="I398" i="2" s="1"/>
  <c r="E398" i="2"/>
  <c r="H397" i="2"/>
  <c r="I397" i="2" s="1"/>
  <c r="E397" i="2"/>
  <c r="H396" i="2"/>
  <c r="I396" i="2" s="1"/>
  <c r="E396" i="2"/>
  <c r="H395" i="2"/>
  <c r="I395" i="2" s="1"/>
  <c r="E395" i="2"/>
  <c r="H394" i="2"/>
  <c r="I394" i="2" s="1"/>
  <c r="E394" i="2"/>
  <c r="C380" i="2" l="1"/>
  <c r="D380" i="2"/>
  <c r="I43" i="1"/>
  <c r="G43" i="1"/>
  <c r="K65" i="1"/>
  <c r="K43" i="1"/>
  <c r="G704" i="2"/>
  <c r="G65" i="1"/>
  <c r="I65" i="1"/>
  <c r="I453" i="2"/>
  <c r="I464" i="2"/>
  <c r="G417" i="2"/>
  <c r="G393" i="2"/>
  <c r="G403" i="2"/>
  <c r="E381" i="2"/>
  <c r="I639" i="2"/>
  <c r="I663" i="2"/>
  <c r="I678" i="2"/>
  <c r="G525" i="2"/>
  <c r="G479" i="2"/>
  <c r="G487" i="2"/>
  <c r="I578" i="2"/>
  <c r="I627" i="2"/>
  <c r="I654" i="2"/>
  <c r="I697" i="2"/>
  <c r="H533" i="2"/>
  <c r="I533" i="2" s="1"/>
  <c r="E393" i="2"/>
  <c r="G471" i="2"/>
  <c r="I479" i="2"/>
  <c r="G561" i="2"/>
  <c r="I621" i="2"/>
  <c r="I646" i="2"/>
  <c r="I688" i="2"/>
  <c r="H605" i="2"/>
  <c r="G381" i="2"/>
  <c r="I441" i="2"/>
  <c r="I403" i="2"/>
  <c r="I432" i="2"/>
  <c r="I634" i="2"/>
  <c r="I704" i="2"/>
  <c r="H393" i="2"/>
  <c r="I393" i="2" s="1"/>
  <c r="I534" i="2"/>
  <c r="D605" i="2"/>
  <c r="G697" i="2"/>
  <c r="G663" i="2"/>
  <c r="I606" i="2"/>
  <c r="E627" i="2"/>
  <c r="E639" i="2"/>
  <c r="I586" i="2"/>
  <c r="G432" i="2"/>
  <c r="E621" i="2"/>
  <c r="E663" i="2"/>
  <c r="M605" i="2"/>
  <c r="O605" i="2"/>
  <c r="K605" i="2"/>
  <c r="G621" i="2"/>
  <c r="J605" i="2"/>
  <c r="I613" i="2"/>
  <c r="F605" i="2"/>
  <c r="E613" i="2"/>
  <c r="C605" i="2"/>
  <c r="I595" i="2"/>
  <c r="I569" i="2"/>
  <c r="G569" i="2"/>
  <c r="L380" i="2"/>
  <c r="G547" i="2"/>
  <c r="G533" i="2"/>
  <c r="I525" i="2"/>
  <c r="E525" i="2"/>
  <c r="I508" i="2"/>
  <c r="G508" i="2"/>
  <c r="I497" i="2"/>
  <c r="I487" i="2"/>
  <c r="G464" i="2"/>
  <c r="G453" i="2"/>
  <c r="E432" i="2"/>
  <c r="K380" i="2"/>
  <c r="I417" i="2"/>
  <c r="E417" i="2"/>
  <c r="O380" i="2"/>
  <c r="M380" i="2"/>
  <c r="E595" i="2"/>
  <c r="E561" i="2"/>
  <c r="E586" i="2"/>
  <c r="E578" i="2"/>
  <c r="E569" i="2"/>
  <c r="E533" i="2"/>
  <c r="E508" i="2"/>
  <c r="E497" i="2"/>
  <c r="E487" i="2"/>
  <c r="E453" i="2"/>
  <c r="E479" i="2"/>
  <c r="E471" i="2"/>
  <c r="E464" i="2"/>
  <c r="E441" i="2"/>
  <c r="E403" i="2"/>
  <c r="J380" i="2"/>
  <c r="D217" i="3"/>
  <c r="H380" i="2" l="1"/>
  <c r="E605" i="2"/>
  <c r="I605" i="2"/>
  <c r="I380" i="2"/>
  <c r="G497" i="2"/>
  <c r="G605" i="2"/>
  <c r="G380" i="2"/>
  <c r="E380" i="2"/>
  <c r="D104" i="2" l="1"/>
  <c r="O373" i="2" l="1"/>
  <c r="K373" i="2"/>
  <c r="L373" i="2"/>
  <c r="M373" i="2"/>
  <c r="J373" i="2"/>
  <c r="O361" i="2"/>
  <c r="K361" i="2"/>
  <c r="L361" i="2"/>
  <c r="M361" i="2"/>
  <c r="J361" i="2"/>
  <c r="O346" i="2"/>
  <c r="K346" i="2"/>
  <c r="L346" i="2"/>
  <c r="M346" i="2"/>
  <c r="J346" i="2"/>
  <c r="O335" i="2"/>
  <c r="K335" i="2"/>
  <c r="L335" i="2"/>
  <c r="M335" i="2"/>
  <c r="J335" i="2"/>
  <c r="O323" i="2"/>
  <c r="K323" i="2"/>
  <c r="L323" i="2"/>
  <c r="M323" i="2"/>
  <c r="O312" i="2"/>
  <c r="K312" i="2"/>
  <c r="L312" i="2"/>
  <c r="M312" i="2"/>
  <c r="J312" i="2"/>
  <c r="O304" i="2"/>
  <c r="K304" i="2"/>
  <c r="L304" i="2"/>
  <c r="M304" i="2"/>
  <c r="J304" i="2"/>
  <c r="O297" i="2"/>
  <c r="K297" i="2"/>
  <c r="L297" i="2"/>
  <c r="M297" i="2"/>
  <c r="J297" i="2"/>
  <c r="O291" i="2"/>
  <c r="K291" i="2"/>
  <c r="L291" i="2"/>
  <c r="M291" i="2"/>
  <c r="J291" i="2"/>
  <c r="O282" i="2"/>
  <c r="K282" i="2"/>
  <c r="L282" i="2"/>
  <c r="M282" i="2"/>
  <c r="J282" i="2"/>
  <c r="O268" i="2"/>
  <c r="K268" i="2"/>
  <c r="L268" i="2"/>
  <c r="M268" i="2"/>
  <c r="J268" i="2"/>
  <c r="O253" i="2"/>
  <c r="K253" i="2"/>
  <c r="L253" i="2"/>
  <c r="M253" i="2"/>
  <c r="J253" i="2"/>
  <c r="J241" i="2"/>
  <c r="O241" i="2"/>
  <c r="K241" i="2"/>
  <c r="L241" i="2"/>
  <c r="M241" i="2"/>
  <c r="J233" i="2"/>
  <c r="J225" i="2"/>
  <c r="O212" i="2"/>
  <c r="K212" i="2"/>
  <c r="L212" i="2"/>
  <c r="M212" i="2"/>
  <c r="O196" i="2"/>
  <c r="K196" i="2"/>
  <c r="L196" i="2"/>
  <c r="M196" i="2"/>
  <c r="J196" i="2"/>
  <c r="O186" i="2"/>
  <c r="K186" i="2"/>
  <c r="L186" i="2"/>
  <c r="M186" i="2"/>
  <c r="J186" i="2"/>
  <c r="J178" i="2"/>
  <c r="S23" i="1"/>
  <c r="S8" i="1" s="1"/>
  <c r="D23" i="1"/>
  <c r="E23" i="1"/>
  <c r="H23" i="1"/>
  <c r="J23" i="1"/>
  <c r="C23" i="1"/>
  <c r="I379" i="2"/>
  <c r="E379" i="2"/>
  <c r="I378" i="2"/>
  <c r="E378" i="2"/>
  <c r="I377" i="2"/>
  <c r="E377" i="2"/>
  <c r="I376" i="2"/>
  <c r="E376" i="2"/>
  <c r="I375" i="2"/>
  <c r="E375" i="2"/>
  <c r="I374" i="2"/>
  <c r="E374" i="2"/>
  <c r="H373" i="2"/>
  <c r="F373" i="2"/>
  <c r="G373" i="2" s="1"/>
  <c r="C373" i="2"/>
  <c r="I372" i="2"/>
  <c r="E372" i="2"/>
  <c r="I371" i="2"/>
  <c r="E371" i="2"/>
  <c r="I370" i="2"/>
  <c r="E370" i="2"/>
  <c r="I369" i="2"/>
  <c r="E369" i="2"/>
  <c r="I368" i="2"/>
  <c r="E368" i="2"/>
  <c r="I367" i="2"/>
  <c r="E367" i="2"/>
  <c r="I366" i="2"/>
  <c r="E366" i="2"/>
  <c r="I365" i="2"/>
  <c r="E365" i="2"/>
  <c r="I364" i="2"/>
  <c r="E364" i="2"/>
  <c r="I363" i="2"/>
  <c r="E363" i="2"/>
  <c r="I362" i="2"/>
  <c r="E362" i="2"/>
  <c r="I361" i="2"/>
  <c r="E361" i="2"/>
  <c r="I360" i="2"/>
  <c r="E360" i="2"/>
  <c r="I359" i="2"/>
  <c r="E359" i="2"/>
  <c r="I358" i="2"/>
  <c r="E358" i="2"/>
  <c r="I357" i="2"/>
  <c r="I356" i="2"/>
  <c r="I355" i="2"/>
  <c r="I354" i="2"/>
  <c r="E354" i="2"/>
  <c r="I353" i="2"/>
  <c r="E353" i="2"/>
  <c r="I352" i="2"/>
  <c r="E352" i="2"/>
  <c r="I351" i="2"/>
  <c r="I350" i="2"/>
  <c r="E350" i="2"/>
  <c r="I349" i="2"/>
  <c r="E349" i="2"/>
  <c r="I348" i="2"/>
  <c r="E348" i="2"/>
  <c r="I347" i="2"/>
  <c r="E347" i="2"/>
  <c r="H346" i="2"/>
  <c r="F346" i="2"/>
  <c r="I345" i="2"/>
  <c r="E345" i="2"/>
  <c r="I344" i="2"/>
  <c r="E344" i="2"/>
  <c r="I343" i="2"/>
  <c r="E343" i="2"/>
  <c r="I342" i="2"/>
  <c r="E342" i="2"/>
  <c r="I341" i="2"/>
  <c r="E341" i="2"/>
  <c r="I340" i="2"/>
  <c r="E340" i="2"/>
  <c r="I339" i="2"/>
  <c r="E339" i="2"/>
  <c r="I338" i="2"/>
  <c r="E338" i="2"/>
  <c r="I337" i="2"/>
  <c r="E337" i="2"/>
  <c r="I336" i="2"/>
  <c r="E336" i="2"/>
  <c r="I335" i="2"/>
  <c r="E335" i="2"/>
  <c r="I334" i="2"/>
  <c r="C334" i="2"/>
  <c r="G334" i="2" s="1"/>
  <c r="C333" i="2"/>
  <c r="I332" i="2"/>
  <c r="D332" i="2"/>
  <c r="E332" i="2" s="1"/>
  <c r="I331" i="2"/>
  <c r="E331" i="2"/>
  <c r="I330" i="2"/>
  <c r="C330" i="2"/>
  <c r="I329" i="2"/>
  <c r="E329" i="2"/>
  <c r="I328" i="2"/>
  <c r="C328" i="2"/>
  <c r="G328" i="2" s="1"/>
  <c r="I327" i="2"/>
  <c r="C327" i="2"/>
  <c r="I326" i="2"/>
  <c r="E326" i="2"/>
  <c r="E325" i="2"/>
  <c r="I324" i="2"/>
  <c r="E324" i="2"/>
  <c r="I322" i="2"/>
  <c r="E322" i="2"/>
  <c r="I321" i="2"/>
  <c r="E321" i="2"/>
  <c r="I320" i="2"/>
  <c r="E320" i="2"/>
  <c r="I319" i="2"/>
  <c r="E319" i="2"/>
  <c r="I318" i="2"/>
  <c r="E318" i="2"/>
  <c r="I317" i="2"/>
  <c r="E317" i="2"/>
  <c r="I316" i="2"/>
  <c r="E316" i="2"/>
  <c r="I315" i="2"/>
  <c r="E315" i="2"/>
  <c r="I314" i="2"/>
  <c r="E314" i="2"/>
  <c r="I313" i="2"/>
  <c r="E313" i="2"/>
  <c r="H312" i="2"/>
  <c r="F312" i="2"/>
  <c r="G312" i="2" s="1"/>
  <c r="D312" i="2"/>
  <c r="C312" i="2"/>
  <c r="I311" i="2"/>
  <c r="E311" i="2"/>
  <c r="I310" i="2"/>
  <c r="E310" i="2"/>
  <c r="I309" i="2"/>
  <c r="E309" i="2"/>
  <c r="I308" i="2"/>
  <c r="E308" i="2"/>
  <c r="I307" i="2"/>
  <c r="E307" i="2"/>
  <c r="I306" i="2"/>
  <c r="E306" i="2"/>
  <c r="I305" i="2"/>
  <c r="E305" i="2"/>
  <c r="H304" i="2"/>
  <c r="F304" i="2"/>
  <c r="D304" i="2"/>
  <c r="C304" i="2"/>
  <c r="I303" i="2"/>
  <c r="E303" i="2"/>
  <c r="I302" i="2"/>
  <c r="E302" i="2"/>
  <c r="I301" i="2"/>
  <c r="E301" i="2"/>
  <c r="I300" i="2"/>
  <c r="E300" i="2"/>
  <c r="I299" i="2"/>
  <c r="E299" i="2"/>
  <c r="I298" i="2"/>
  <c r="E298" i="2"/>
  <c r="H297" i="2"/>
  <c r="F297" i="2"/>
  <c r="D297" i="2"/>
  <c r="C297" i="2"/>
  <c r="I296" i="2"/>
  <c r="E296" i="2"/>
  <c r="I295" i="2"/>
  <c r="E295" i="2"/>
  <c r="I294" i="2"/>
  <c r="E294" i="2"/>
  <c r="I293" i="2"/>
  <c r="E293" i="2"/>
  <c r="I292" i="2"/>
  <c r="E292" i="2"/>
  <c r="H291" i="2"/>
  <c r="F291" i="2"/>
  <c r="C291" i="2"/>
  <c r="I290" i="2"/>
  <c r="E290" i="2"/>
  <c r="I289" i="2"/>
  <c r="E289" i="2"/>
  <c r="I288" i="2"/>
  <c r="E288" i="2"/>
  <c r="I287" i="2"/>
  <c r="E287" i="2"/>
  <c r="I286" i="2"/>
  <c r="E286" i="2"/>
  <c r="I285" i="2"/>
  <c r="E285" i="2"/>
  <c r="I284" i="2"/>
  <c r="E284" i="2"/>
  <c r="I283" i="2"/>
  <c r="E283" i="2"/>
  <c r="H282" i="2"/>
  <c r="F282" i="2"/>
  <c r="G282" i="2" s="1"/>
  <c r="D282" i="2"/>
  <c r="C282" i="2"/>
  <c r="I281" i="2"/>
  <c r="E281" i="2"/>
  <c r="I280" i="2"/>
  <c r="E280" i="2"/>
  <c r="I279" i="2"/>
  <c r="E279" i="2"/>
  <c r="I278" i="2"/>
  <c r="E278" i="2"/>
  <c r="I277" i="2"/>
  <c r="E277" i="2"/>
  <c r="I276" i="2"/>
  <c r="E276" i="2"/>
  <c r="I275" i="2"/>
  <c r="E275" i="2"/>
  <c r="I274" i="2"/>
  <c r="E274" i="2"/>
  <c r="I273" i="2"/>
  <c r="E273" i="2"/>
  <c r="I272" i="2"/>
  <c r="E272" i="2"/>
  <c r="I271" i="2"/>
  <c r="E271" i="2"/>
  <c r="I270" i="2"/>
  <c r="E270" i="2"/>
  <c r="I269" i="2"/>
  <c r="E269" i="2"/>
  <c r="H268" i="2"/>
  <c r="F268" i="2"/>
  <c r="D268" i="2"/>
  <c r="C268" i="2"/>
  <c r="I267" i="2"/>
  <c r="E267" i="2"/>
  <c r="I266" i="2"/>
  <c r="E266" i="2"/>
  <c r="I265" i="2"/>
  <c r="E265" i="2"/>
  <c r="I264" i="2"/>
  <c r="E264" i="2"/>
  <c r="I263" i="2"/>
  <c r="E263" i="2"/>
  <c r="I262" i="2"/>
  <c r="E262" i="2"/>
  <c r="I261" i="2"/>
  <c r="E261" i="2"/>
  <c r="I260" i="2"/>
  <c r="E260" i="2"/>
  <c r="I259" i="2"/>
  <c r="E259" i="2"/>
  <c r="I258" i="2"/>
  <c r="E258" i="2"/>
  <c r="I257" i="2"/>
  <c r="E257" i="2"/>
  <c r="I256" i="2"/>
  <c r="E256" i="2"/>
  <c r="I255" i="2"/>
  <c r="E255" i="2"/>
  <c r="I254" i="2"/>
  <c r="E254" i="2"/>
  <c r="H253" i="2"/>
  <c r="F253" i="2"/>
  <c r="D253" i="2"/>
  <c r="C253" i="2"/>
  <c r="I252" i="2"/>
  <c r="E252" i="2"/>
  <c r="I251" i="2"/>
  <c r="E251" i="2"/>
  <c r="I250" i="2"/>
  <c r="E250" i="2"/>
  <c r="I249" i="2"/>
  <c r="E249" i="2"/>
  <c r="I248" i="2"/>
  <c r="E248" i="2"/>
  <c r="I247" i="2"/>
  <c r="E247" i="2"/>
  <c r="I246" i="2"/>
  <c r="E246" i="2"/>
  <c r="I245" i="2"/>
  <c r="E245" i="2"/>
  <c r="I244" i="2"/>
  <c r="E244" i="2"/>
  <c r="I243" i="2"/>
  <c r="E243" i="2"/>
  <c r="I242" i="2"/>
  <c r="E242" i="2"/>
  <c r="H241" i="2"/>
  <c r="F241" i="2"/>
  <c r="G241" i="2" s="1"/>
  <c r="D241" i="2"/>
  <c r="C241" i="2"/>
  <c r="I240" i="2"/>
  <c r="E240" i="2"/>
  <c r="I239" i="2"/>
  <c r="E239" i="2"/>
  <c r="I238" i="2"/>
  <c r="E238" i="2"/>
  <c r="I237" i="2"/>
  <c r="E237" i="2"/>
  <c r="I236" i="2"/>
  <c r="E236" i="2"/>
  <c r="I235" i="2"/>
  <c r="E235" i="2"/>
  <c r="I234" i="2"/>
  <c r="E234" i="2"/>
  <c r="H233" i="2"/>
  <c r="F233" i="2"/>
  <c r="D233" i="2"/>
  <c r="C233" i="2"/>
  <c r="I232" i="2"/>
  <c r="E232" i="2"/>
  <c r="I231" i="2"/>
  <c r="E231" i="2"/>
  <c r="I230" i="2"/>
  <c r="E230" i="2"/>
  <c r="I229" i="2"/>
  <c r="E229" i="2"/>
  <c r="I228" i="2"/>
  <c r="E228" i="2"/>
  <c r="I227" i="2"/>
  <c r="E227" i="2"/>
  <c r="I226" i="2"/>
  <c r="E226" i="2"/>
  <c r="I225" i="2"/>
  <c r="C225" i="2"/>
  <c r="G225" i="2" s="1"/>
  <c r="I224" i="2"/>
  <c r="E224" i="2"/>
  <c r="I223" i="2"/>
  <c r="E223" i="2"/>
  <c r="I222" i="2"/>
  <c r="E222" i="2"/>
  <c r="I221" i="2"/>
  <c r="E221" i="2"/>
  <c r="I220" i="2"/>
  <c r="E220" i="2"/>
  <c r="I219" i="2"/>
  <c r="E219" i="2"/>
  <c r="I218" i="2"/>
  <c r="E218" i="2"/>
  <c r="I217" i="2"/>
  <c r="E217" i="2"/>
  <c r="I216" i="2"/>
  <c r="E216" i="2"/>
  <c r="I215" i="2"/>
  <c r="E215" i="2"/>
  <c r="I214" i="2"/>
  <c r="E214" i="2"/>
  <c r="I213" i="2"/>
  <c r="E213" i="2"/>
  <c r="H212" i="2"/>
  <c r="F212" i="2"/>
  <c r="D212" i="2"/>
  <c r="C212" i="2"/>
  <c r="H211" i="2"/>
  <c r="I211" i="2" s="1"/>
  <c r="E211" i="2"/>
  <c r="H210" i="2"/>
  <c r="I210" i="2" s="1"/>
  <c r="E210" i="2"/>
  <c r="H209" i="2"/>
  <c r="I209" i="2" s="1"/>
  <c r="E209" i="2"/>
  <c r="H208" i="2"/>
  <c r="I208" i="2" s="1"/>
  <c r="E208" i="2"/>
  <c r="H207" i="2"/>
  <c r="I207" i="2" s="1"/>
  <c r="E207" i="2"/>
  <c r="H206" i="2"/>
  <c r="I206" i="2" s="1"/>
  <c r="E206" i="2"/>
  <c r="H205" i="2"/>
  <c r="I205" i="2" s="1"/>
  <c r="E205" i="2"/>
  <c r="H204" i="2"/>
  <c r="I204" i="2" s="1"/>
  <c r="E204" i="2"/>
  <c r="H203" i="2"/>
  <c r="I203" i="2" s="1"/>
  <c r="E203" i="2"/>
  <c r="H202" i="2"/>
  <c r="I202" i="2" s="1"/>
  <c r="E202" i="2"/>
  <c r="H201" i="2"/>
  <c r="I201" i="2" s="1"/>
  <c r="E201" i="2"/>
  <c r="H200" i="2"/>
  <c r="I200" i="2" s="1"/>
  <c r="E200" i="2"/>
  <c r="H199" i="2"/>
  <c r="I199" i="2" s="1"/>
  <c r="E199" i="2"/>
  <c r="H198" i="2"/>
  <c r="I198" i="2" s="1"/>
  <c r="E198" i="2"/>
  <c r="H197" i="2"/>
  <c r="I197" i="2" s="1"/>
  <c r="E197" i="2"/>
  <c r="F196" i="2"/>
  <c r="D196" i="2"/>
  <c r="C196" i="2"/>
  <c r="I195" i="2"/>
  <c r="E195" i="2"/>
  <c r="I194" i="2"/>
  <c r="E194" i="2"/>
  <c r="I193" i="2"/>
  <c r="E193" i="2"/>
  <c r="I192" i="2"/>
  <c r="E192" i="2"/>
  <c r="I191" i="2"/>
  <c r="E191" i="2"/>
  <c r="I190" i="2"/>
  <c r="E190" i="2"/>
  <c r="I189" i="2"/>
  <c r="E189" i="2"/>
  <c r="I188" i="2"/>
  <c r="E188" i="2"/>
  <c r="I187" i="2"/>
  <c r="E187" i="2"/>
  <c r="H186" i="2"/>
  <c r="F186" i="2"/>
  <c r="D186" i="2"/>
  <c r="C186" i="2"/>
  <c r="I185" i="2"/>
  <c r="E185" i="2"/>
  <c r="I184" i="2"/>
  <c r="E184" i="2"/>
  <c r="I183" i="2"/>
  <c r="E183" i="2"/>
  <c r="I182" i="2"/>
  <c r="E182" i="2"/>
  <c r="I181" i="2"/>
  <c r="E181" i="2"/>
  <c r="I180" i="2"/>
  <c r="E180" i="2"/>
  <c r="I179" i="2"/>
  <c r="E179" i="2"/>
  <c r="H178" i="2"/>
  <c r="F178" i="2"/>
  <c r="D178" i="2"/>
  <c r="C178" i="2"/>
  <c r="G212" i="2" l="1"/>
  <c r="G186" i="2"/>
  <c r="G291" i="2"/>
  <c r="E330" i="2"/>
  <c r="G330" i="2"/>
  <c r="G196" i="2"/>
  <c r="G297" i="2"/>
  <c r="G304" i="2"/>
  <c r="G233" i="2"/>
  <c r="G253" i="2"/>
  <c r="G268" i="2"/>
  <c r="E327" i="2"/>
  <c r="G327" i="2"/>
  <c r="D333" i="2"/>
  <c r="E333" i="2" s="1"/>
  <c r="G333" i="2"/>
  <c r="G23" i="1"/>
  <c r="K23" i="1"/>
  <c r="I23" i="1"/>
  <c r="F177" i="2"/>
  <c r="E304" i="2"/>
  <c r="I312" i="2"/>
  <c r="E212" i="2"/>
  <c r="E297" i="2"/>
  <c r="E186" i="2"/>
  <c r="I253" i="2"/>
  <c r="I186" i="2"/>
  <c r="E312" i="2"/>
  <c r="I268" i="2"/>
  <c r="I178" i="2"/>
  <c r="I233" i="2"/>
  <c r="I241" i="2"/>
  <c r="E268" i="2"/>
  <c r="D291" i="2"/>
  <c r="E291" i="2" s="1"/>
  <c r="I297" i="2"/>
  <c r="C323" i="2"/>
  <c r="G323" i="2" s="1"/>
  <c r="D346" i="2"/>
  <c r="L177" i="2"/>
  <c r="H196" i="2"/>
  <c r="I196" i="2" s="1"/>
  <c r="I282" i="2"/>
  <c r="I291" i="2"/>
  <c r="E373" i="2"/>
  <c r="I346" i="2"/>
  <c r="E356" i="2"/>
  <c r="E233" i="2"/>
  <c r="E253" i="2"/>
  <c r="I304" i="2"/>
  <c r="E355" i="2"/>
  <c r="I373" i="2"/>
  <c r="E178" i="2"/>
  <c r="I212" i="2"/>
  <c r="E241" i="2"/>
  <c r="O177" i="2"/>
  <c r="M177" i="2"/>
  <c r="K177" i="2"/>
  <c r="E196" i="2"/>
  <c r="E225" i="2"/>
  <c r="E328" i="2"/>
  <c r="D334" i="2"/>
  <c r="E334" i="2" s="1"/>
  <c r="E351" i="2"/>
  <c r="E282" i="2"/>
  <c r="I333" i="2"/>
  <c r="E357" i="2"/>
  <c r="C346" i="2"/>
  <c r="G346" i="2" s="1"/>
  <c r="G178" i="2"/>
  <c r="O167" i="2"/>
  <c r="K167" i="2"/>
  <c r="L167" i="2"/>
  <c r="M167" i="2"/>
  <c r="J167" i="2"/>
  <c r="O152" i="2"/>
  <c r="K152" i="2"/>
  <c r="L152" i="2"/>
  <c r="M152" i="2"/>
  <c r="J152" i="2"/>
  <c r="K136" i="2"/>
  <c r="L136" i="2"/>
  <c r="M136" i="2"/>
  <c r="O136" i="2"/>
  <c r="J136" i="2"/>
  <c r="J125" i="2"/>
  <c r="O125" i="2"/>
  <c r="K125" i="2"/>
  <c r="L125" i="2"/>
  <c r="M125" i="2"/>
  <c r="O114" i="2"/>
  <c r="K114" i="2"/>
  <c r="L114" i="2"/>
  <c r="M114" i="2"/>
  <c r="J114" i="2"/>
  <c r="O104" i="2"/>
  <c r="K104" i="2"/>
  <c r="L104" i="2"/>
  <c r="M104" i="2"/>
  <c r="J104" i="2"/>
  <c r="O92" i="2"/>
  <c r="K92" i="2"/>
  <c r="L92" i="2"/>
  <c r="M92" i="2"/>
  <c r="J92" i="2"/>
  <c r="O76" i="2"/>
  <c r="K76" i="2"/>
  <c r="L76" i="2"/>
  <c r="M76" i="2"/>
  <c r="J76" i="2"/>
  <c r="O62" i="2"/>
  <c r="K62" i="2"/>
  <c r="L62" i="2"/>
  <c r="M62" i="2"/>
  <c r="J62" i="2"/>
  <c r="K50" i="2"/>
  <c r="L50" i="2"/>
  <c r="O50" i="2"/>
  <c r="K39" i="2"/>
  <c r="L39" i="2"/>
  <c r="O39" i="2"/>
  <c r="O28" i="2"/>
  <c r="O11" i="2"/>
  <c r="M50" i="2"/>
  <c r="J50" i="2"/>
  <c r="M39" i="2"/>
  <c r="J39" i="2"/>
  <c r="H39" i="2"/>
  <c r="F39" i="2"/>
  <c r="D39" i="2"/>
  <c r="C39" i="2"/>
  <c r="K28" i="2"/>
  <c r="L28" i="2"/>
  <c r="M28" i="2"/>
  <c r="J28" i="2"/>
  <c r="F28" i="2"/>
  <c r="D28" i="2"/>
  <c r="C28" i="2"/>
  <c r="I12" i="2"/>
  <c r="I13" i="2"/>
  <c r="I14" i="2"/>
  <c r="I15" i="2"/>
  <c r="I16" i="2"/>
  <c r="I17" i="2"/>
  <c r="I18" i="2"/>
  <c r="I19" i="2"/>
  <c r="I20" i="2"/>
  <c r="I21" i="2"/>
  <c r="I22" i="2"/>
  <c r="I23" i="2"/>
  <c r="I24" i="2"/>
  <c r="I25" i="2"/>
  <c r="I26" i="2"/>
  <c r="I27" i="2"/>
  <c r="I29" i="2"/>
  <c r="I30" i="2"/>
  <c r="I31" i="2"/>
  <c r="I32" i="2"/>
  <c r="I33" i="2"/>
  <c r="I34" i="2"/>
  <c r="I35" i="2"/>
  <c r="I36" i="2"/>
  <c r="I37" i="2"/>
  <c r="I38" i="2"/>
  <c r="I40" i="2"/>
  <c r="I41" i="2"/>
  <c r="I42" i="2"/>
  <c r="I43" i="2"/>
  <c r="I44" i="2"/>
  <c r="I45" i="2"/>
  <c r="I46" i="2"/>
  <c r="I47" i="2"/>
  <c r="I48" i="2"/>
  <c r="I49" i="2"/>
  <c r="I51" i="2"/>
  <c r="I52" i="2"/>
  <c r="I53" i="2"/>
  <c r="I54" i="2"/>
  <c r="I55" i="2"/>
  <c r="I56" i="2"/>
  <c r="I57" i="2"/>
  <c r="I58" i="2"/>
  <c r="I59" i="2"/>
  <c r="I60" i="2"/>
  <c r="I61" i="2"/>
  <c r="I63" i="2"/>
  <c r="I64" i="2"/>
  <c r="I65" i="2"/>
  <c r="I66" i="2"/>
  <c r="I67" i="2"/>
  <c r="I68" i="2"/>
  <c r="I69" i="2"/>
  <c r="I70" i="2"/>
  <c r="I71" i="2"/>
  <c r="I72" i="2"/>
  <c r="I73" i="2"/>
  <c r="I74" i="2"/>
  <c r="I75" i="2"/>
  <c r="I77" i="2"/>
  <c r="I78" i="2"/>
  <c r="I79" i="2"/>
  <c r="I80" i="2"/>
  <c r="I81" i="2"/>
  <c r="I82" i="2"/>
  <c r="I83" i="2"/>
  <c r="I84" i="2"/>
  <c r="I85" i="2"/>
  <c r="I86" i="2"/>
  <c r="I87" i="2"/>
  <c r="I88" i="2"/>
  <c r="I89" i="2"/>
  <c r="I90" i="2"/>
  <c r="I91" i="2"/>
  <c r="I93" i="2"/>
  <c r="I94" i="2"/>
  <c r="I95" i="2"/>
  <c r="I96" i="2"/>
  <c r="I97" i="2"/>
  <c r="I98" i="2"/>
  <c r="I99" i="2"/>
  <c r="I100" i="2"/>
  <c r="I101" i="2"/>
  <c r="I102" i="2"/>
  <c r="I103" i="2"/>
  <c r="I105" i="2"/>
  <c r="I106" i="2"/>
  <c r="I107" i="2"/>
  <c r="I108" i="2"/>
  <c r="I109" i="2"/>
  <c r="I110" i="2"/>
  <c r="I111" i="2"/>
  <c r="I112" i="2"/>
  <c r="I113" i="2"/>
  <c r="I114" i="2"/>
  <c r="I115" i="2"/>
  <c r="I116" i="2"/>
  <c r="I117" i="2"/>
  <c r="I118" i="2"/>
  <c r="I119" i="2"/>
  <c r="I120" i="2"/>
  <c r="I121" i="2"/>
  <c r="I122" i="2"/>
  <c r="I123" i="2"/>
  <c r="I124" i="2"/>
  <c r="I126" i="2"/>
  <c r="I127" i="2"/>
  <c r="I128" i="2"/>
  <c r="I129" i="2"/>
  <c r="I130" i="2"/>
  <c r="I131" i="2"/>
  <c r="I132" i="2"/>
  <c r="I133" i="2"/>
  <c r="I134" i="2"/>
  <c r="I135" i="2"/>
  <c r="I137" i="2"/>
  <c r="I138" i="2"/>
  <c r="I139" i="2"/>
  <c r="I140" i="2"/>
  <c r="I141" i="2"/>
  <c r="I142" i="2"/>
  <c r="I143" i="2"/>
  <c r="I144" i="2"/>
  <c r="I145" i="2"/>
  <c r="I146" i="2"/>
  <c r="I147" i="2"/>
  <c r="I148" i="2"/>
  <c r="I149" i="2"/>
  <c r="I150" i="2"/>
  <c r="I151" i="2"/>
  <c r="I153" i="2"/>
  <c r="I154" i="2"/>
  <c r="I155" i="2"/>
  <c r="I156" i="2"/>
  <c r="I157" i="2"/>
  <c r="I158" i="2"/>
  <c r="I159" i="2"/>
  <c r="I160" i="2"/>
  <c r="I161" i="2"/>
  <c r="I162" i="2"/>
  <c r="I163" i="2"/>
  <c r="I164" i="2"/>
  <c r="I165" i="2"/>
  <c r="I166" i="2"/>
  <c r="I168" i="2"/>
  <c r="I169" i="2"/>
  <c r="I170" i="2"/>
  <c r="I171" i="2"/>
  <c r="I172" i="2"/>
  <c r="I173" i="2"/>
  <c r="I174" i="2"/>
  <c r="I175" i="2"/>
  <c r="I176" i="2"/>
  <c r="E13" i="2"/>
  <c r="E14" i="2"/>
  <c r="E15" i="2"/>
  <c r="E16" i="2"/>
  <c r="E17" i="2"/>
  <c r="E18" i="2"/>
  <c r="E19" i="2"/>
  <c r="E20" i="2"/>
  <c r="E21" i="2"/>
  <c r="E22" i="2"/>
  <c r="E23" i="2"/>
  <c r="E24" i="2"/>
  <c r="E25" i="2"/>
  <c r="E26" i="2"/>
  <c r="E27" i="2"/>
  <c r="E29" i="2"/>
  <c r="E30" i="2"/>
  <c r="E31" i="2"/>
  <c r="E32" i="2"/>
  <c r="E33" i="2"/>
  <c r="E34" i="2"/>
  <c r="E35" i="2"/>
  <c r="E36" i="2"/>
  <c r="E37" i="2"/>
  <c r="E38" i="2"/>
  <c r="E40" i="2"/>
  <c r="E41" i="2"/>
  <c r="E42" i="2"/>
  <c r="E43" i="2"/>
  <c r="E44" i="2"/>
  <c r="E45" i="2"/>
  <c r="E46" i="2"/>
  <c r="E47" i="2"/>
  <c r="E48" i="2"/>
  <c r="E49" i="2"/>
  <c r="E51" i="2"/>
  <c r="E52" i="2"/>
  <c r="E53" i="2"/>
  <c r="E54" i="2"/>
  <c r="E55" i="2"/>
  <c r="E56" i="2"/>
  <c r="E57" i="2"/>
  <c r="E58" i="2"/>
  <c r="E59" i="2"/>
  <c r="E60" i="2"/>
  <c r="E61" i="2"/>
  <c r="E63" i="2"/>
  <c r="E64" i="2"/>
  <c r="E65" i="2"/>
  <c r="E66" i="2"/>
  <c r="E67" i="2"/>
  <c r="E68" i="2"/>
  <c r="E69" i="2"/>
  <c r="E70" i="2"/>
  <c r="E71" i="2"/>
  <c r="E72" i="2"/>
  <c r="E73" i="2"/>
  <c r="E74" i="2"/>
  <c r="E75" i="2"/>
  <c r="E77" i="2"/>
  <c r="E78" i="2"/>
  <c r="E79" i="2"/>
  <c r="E80" i="2"/>
  <c r="E81" i="2"/>
  <c r="E82" i="2"/>
  <c r="E83" i="2"/>
  <c r="E84" i="2"/>
  <c r="E85" i="2"/>
  <c r="E86" i="2"/>
  <c r="E87" i="2"/>
  <c r="E88" i="2"/>
  <c r="E89" i="2"/>
  <c r="E90" i="2"/>
  <c r="E91" i="2"/>
  <c r="E93" i="2"/>
  <c r="E94" i="2"/>
  <c r="E95" i="2"/>
  <c r="E96" i="2"/>
  <c r="E97" i="2"/>
  <c r="E98" i="2"/>
  <c r="E99" i="2"/>
  <c r="E100" i="2"/>
  <c r="E101" i="2"/>
  <c r="E102" i="2"/>
  <c r="E103" i="2"/>
  <c r="E105" i="2"/>
  <c r="E106" i="2"/>
  <c r="E107" i="2"/>
  <c r="E108" i="2"/>
  <c r="E109" i="2"/>
  <c r="E110" i="2"/>
  <c r="E111" i="2"/>
  <c r="E112" i="2"/>
  <c r="E113" i="2"/>
  <c r="E114" i="2"/>
  <c r="E115" i="2"/>
  <c r="E116" i="2"/>
  <c r="E117" i="2"/>
  <c r="E118" i="2"/>
  <c r="E119" i="2"/>
  <c r="E120" i="2"/>
  <c r="E121" i="2"/>
  <c r="E122" i="2"/>
  <c r="E123" i="2"/>
  <c r="E124" i="2"/>
  <c r="E126" i="2"/>
  <c r="E127" i="2"/>
  <c r="E128" i="2"/>
  <c r="E129" i="2"/>
  <c r="E130" i="2"/>
  <c r="E131" i="2"/>
  <c r="E132" i="2"/>
  <c r="E133" i="2"/>
  <c r="E134" i="2"/>
  <c r="E135" i="2"/>
  <c r="E137" i="2"/>
  <c r="E138" i="2"/>
  <c r="E139" i="2"/>
  <c r="E140" i="2"/>
  <c r="E141" i="2"/>
  <c r="E142" i="2"/>
  <c r="E143" i="2"/>
  <c r="E144" i="2"/>
  <c r="E145" i="2"/>
  <c r="E146" i="2"/>
  <c r="E147" i="2"/>
  <c r="E148" i="2"/>
  <c r="E149" i="2"/>
  <c r="E150" i="2"/>
  <c r="E151" i="2"/>
  <c r="E153" i="2"/>
  <c r="E154" i="2"/>
  <c r="E155" i="2"/>
  <c r="E156" i="2"/>
  <c r="E157" i="2"/>
  <c r="E158" i="2"/>
  <c r="E159" i="2"/>
  <c r="E160" i="2"/>
  <c r="E161" i="2"/>
  <c r="E162" i="2"/>
  <c r="E163" i="2"/>
  <c r="E164" i="2"/>
  <c r="E165" i="2"/>
  <c r="E166" i="2"/>
  <c r="E168" i="2"/>
  <c r="E169" i="2"/>
  <c r="E170" i="2"/>
  <c r="E171" i="2"/>
  <c r="E172" i="2"/>
  <c r="E173" i="2"/>
  <c r="E174" i="2"/>
  <c r="E175" i="2"/>
  <c r="E176" i="2"/>
  <c r="E346" i="2" l="1"/>
  <c r="E39" i="2"/>
  <c r="H323" i="2"/>
  <c r="I323" i="2" s="1"/>
  <c r="G39" i="2"/>
  <c r="I39" i="2"/>
  <c r="O10" i="2"/>
  <c r="O9" i="2" s="1"/>
  <c r="C177" i="2"/>
  <c r="G177" i="2" s="1"/>
  <c r="D323" i="2"/>
  <c r="D177" i="2" s="1"/>
  <c r="E28" i="2"/>
  <c r="H177" i="2" l="1"/>
  <c r="I177" i="2" s="1"/>
  <c r="E177" i="2"/>
  <c r="E323" i="2"/>
  <c r="H11" i="2"/>
  <c r="E12" i="2"/>
  <c r="K11" i="2"/>
  <c r="K10" i="2" s="1"/>
  <c r="K9" i="2" s="1"/>
  <c r="L11" i="2"/>
  <c r="L10" i="2" s="1"/>
  <c r="L9" i="2" s="1"/>
  <c r="M11" i="2"/>
  <c r="M10" i="2" s="1"/>
  <c r="M9" i="2" s="1"/>
  <c r="J11" i="2"/>
  <c r="J10" i="2" s="1"/>
  <c r="C11" i="2"/>
  <c r="D11" i="2"/>
  <c r="F11" i="2"/>
  <c r="G176" i="2"/>
  <c r="G175" i="2"/>
  <c r="G174" i="2"/>
  <c r="G173" i="2"/>
  <c r="G172" i="2"/>
  <c r="G171" i="2"/>
  <c r="G170" i="2"/>
  <c r="G169" i="2"/>
  <c r="G168" i="2"/>
  <c r="H167" i="2"/>
  <c r="F167" i="2"/>
  <c r="D167" i="2"/>
  <c r="C167" i="2"/>
  <c r="G166" i="2"/>
  <c r="G165" i="2"/>
  <c r="G164" i="2"/>
  <c r="G163" i="2"/>
  <c r="G162" i="2"/>
  <c r="G161" i="2"/>
  <c r="G160" i="2"/>
  <c r="G159" i="2"/>
  <c r="G158" i="2"/>
  <c r="G157" i="2"/>
  <c r="G156" i="2"/>
  <c r="G155" i="2"/>
  <c r="G154" i="2"/>
  <c r="G153" i="2"/>
  <c r="H152" i="2"/>
  <c r="F152" i="2"/>
  <c r="D152" i="2"/>
  <c r="C152" i="2"/>
  <c r="H136" i="2"/>
  <c r="F136" i="2"/>
  <c r="D136" i="2"/>
  <c r="C136" i="2"/>
  <c r="G135" i="2"/>
  <c r="G134" i="2"/>
  <c r="G133" i="2"/>
  <c r="G132" i="2"/>
  <c r="G131" i="2"/>
  <c r="G130" i="2"/>
  <c r="G129" i="2"/>
  <c r="G128" i="2"/>
  <c r="G127" i="2"/>
  <c r="G126" i="2"/>
  <c r="H125" i="2"/>
  <c r="F125" i="2"/>
  <c r="D125" i="2"/>
  <c r="C125" i="2"/>
  <c r="G124" i="2"/>
  <c r="G123" i="2"/>
  <c r="G122" i="2"/>
  <c r="G121" i="2"/>
  <c r="G120" i="2"/>
  <c r="G119" i="2"/>
  <c r="G118" i="2"/>
  <c r="G117" i="2"/>
  <c r="G116" i="2"/>
  <c r="G115" i="2"/>
  <c r="G114" i="2"/>
  <c r="G113" i="2"/>
  <c r="G112" i="2"/>
  <c r="G111" i="2"/>
  <c r="G110" i="2"/>
  <c r="G109" i="2"/>
  <c r="G108" i="2"/>
  <c r="G107" i="2"/>
  <c r="G106" i="2"/>
  <c r="G105" i="2"/>
  <c r="H104" i="2"/>
  <c r="F104" i="2"/>
  <c r="C104" i="2"/>
  <c r="G103" i="2"/>
  <c r="G102" i="2"/>
  <c r="G101" i="2"/>
  <c r="G100" i="2"/>
  <c r="G99" i="2"/>
  <c r="G98" i="2"/>
  <c r="G97" i="2"/>
  <c r="G96" i="2"/>
  <c r="G95" i="2"/>
  <c r="G94" i="2"/>
  <c r="G93" i="2"/>
  <c r="H92" i="2"/>
  <c r="F92" i="2"/>
  <c r="D92" i="2"/>
  <c r="C92" i="2"/>
  <c r="G91" i="2"/>
  <c r="G90" i="2"/>
  <c r="G89" i="2"/>
  <c r="G88" i="2"/>
  <c r="G87" i="2"/>
  <c r="G86" i="2"/>
  <c r="G85" i="2"/>
  <c r="G84" i="2"/>
  <c r="G83" i="2"/>
  <c r="G82" i="2"/>
  <c r="G81" i="2"/>
  <c r="G80" i="2"/>
  <c r="G79" i="2"/>
  <c r="G78" i="2"/>
  <c r="G77" i="2"/>
  <c r="H76" i="2"/>
  <c r="F76" i="2"/>
  <c r="C76" i="2"/>
  <c r="E76" i="2" s="1"/>
  <c r="G75" i="2"/>
  <c r="G74" i="2"/>
  <c r="G73" i="2"/>
  <c r="G72" i="2"/>
  <c r="G71" i="2"/>
  <c r="G70" i="2"/>
  <c r="G69" i="2"/>
  <c r="G68" i="2"/>
  <c r="G67" i="2"/>
  <c r="G66" i="2"/>
  <c r="G65" i="2"/>
  <c r="G64" i="2"/>
  <c r="G63" i="2"/>
  <c r="H62" i="2"/>
  <c r="F62" i="2"/>
  <c r="D62" i="2"/>
  <c r="C62" i="2"/>
  <c r="G61" i="2"/>
  <c r="G60" i="2"/>
  <c r="G59" i="2"/>
  <c r="G58" i="2"/>
  <c r="G57" i="2"/>
  <c r="G56" i="2"/>
  <c r="G55" i="2"/>
  <c r="G54" i="2"/>
  <c r="G53" i="2"/>
  <c r="G52" i="2"/>
  <c r="G51" i="2"/>
  <c r="H50" i="2"/>
  <c r="F50" i="2"/>
  <c r="D50" i="2"/>
  <c r="C50" i="2"/>
  <c r="G49" i="2"/>
  <c r="G48" i="2"/>
  <c r="G47" i="2"/>
  <c r="G46" i="2"/>
  <c r="G45" i="2"/>
  <c r="G44" i="2"/>
  <c r="G43" i="2"/>
  <c r="G42" i="2"/>
  <c r="G41" i="2"/>
  <c r="G40" i="2"/>
  <c r="G38" i="2"/>
  <c r="G37" i="2"/>
  <c r="G36" i="2"/>
  <c r="G35" i="2"/>
  <c r="G34" i="2"/>
  <c r="G33" i="2"/>
  <c r="G32" i="2"/>
  <c r="G31" i="2"/>
  <c r="G30" i="2"/>
  <c r="G29" i="2"/>
  <c r="H28" i="2"/>
  <c r="I28" i="2" s="1"/>
  <c r="G28" i="2"/>
  <c r="G27" i="2"/>
  <c r="G26" i="2"/>
  <c r="G25" i="2"/>
  <c r="G24" i="2"/>
  <c r="G23" i="2"/>
  <c r="G22" i="2"/>
  <c r="G21" i="2"/>
  <c r="G20" i="2"/>
  <c r="G19" i="2"/>
  <c r="G18" i="2"/>
  <c r="G17" i="2"/>
  <c r="G16" i="2"/>
  <c r="G15" i="2"/>
  <c r="G14" i="2"/>
  <c r="G13" i="2"/>
  <c r="G12" i="2"/>
  <c r="M9" i="1"/>
  <c r="M8" i="1" s="1"/>
  <c r="N9" i="1"/>
  <c r="N8" i="1" s="1"/>
  <c r="O9" i="1"/>
  <c r="O8" i="1" s="1"/>
  <c r="P9" i="1"/>
  <c r="P8" i="1" s="1"/>
  <c r="Q9" i="1"/>
  <c r="Q8" i="1" s="1"/>
  <c r="R9" i="1"/>
  <c r="R8" i="1" s="1"/>
  <c r="L9" i="1"/>
  <c r="L8" i="1" s="1"/>
  <c r="D9" i="1"/>
  <c r="D8" i="1" s="1"/>
  <c r="E9" i="1"/>
  <c r="F9" i="1"/>
  <c r="H9" i="1"/>
  <c r="J9" i="1"/>
  <c r="C9" i="1"/>
  <c r="C8" i="1" s="1"/>
  <c r="K9" i="1" l="1"/>
  <c r="J8" i="1"/>
  <c r="K8" i="1" s="1"/>
  <c r="I9" i="1"/>
  <c r="H8" i="1"/>
  <c r="I8" i="1" s="1"/>
  <c r="E8" i="1"/>
  <c r="G9" i="1"/>
  <c r="F8" i="1"/>
  <c r="G8" i="1" s="1"/>
  <c r="E50" i="2"/>
  <c r="G76" i="2"/>
  <c r="G104" i="2"/>
  <c r="G125" i="2"/>
  <c r="I50" i="2"/>
  <c r="I104" i="2"/>
  <c r="I76" i="2"/>
  <c r="E104" i="2"/>
  <c r="E125" i="2"/>
  <c r="I136" i="2"/>
  <c r="I152" i="2"/>
  <c r="E167" i="2"/>
  <c r="I125" i="2"/>
  <c r="E136" i="2"/>
  <c r="E152" i="2"/>
  <c r="I167" i="2"/>
  <c r="G50" i="2"/>
  <c r="G167" i="2"/>
  <c r="I62" i="2"/>
  <c r="I92" i="2"/>
  <c r="G136" i="2"/>
  <c r="G152" i="2"/>
  <c r="F10" i="2"/>
  <c r="F9" i="2" s="1"/>
  <c r="G9" i="2" s="1"/>
  <c r="G11" i="2"/>
  <c r="H10" i="2"/>
  <c r="H9" i="2" s="1"/>
  <c r="I9" i="2" s="1"/>
  <c r="E62" i="2"/>
  <c r="E92" i="2"/>
  <c r="E11" i="2"/>
  <c r="D10" i="2"/>
  <c r="D9" i="2" s="1"/>
  <c r="E9" i="2" s="1"/>
  <c r="I11" i="2"/>
  <c r="G92" i="2"/>
  <c r="C10" i="2"/>
  <c r="C9" i="2" s="1"/>
  <c r="G62" i="2"/>
  <c r="E10" i="2" l="1"/>
  <c r="G10" i="2"/>
  <c r="I10" i="2"/>
  <c r="J177" i="2"/>
  <c r="J9" i="2" s="1"/>
</calcChain>
</file>

<file path=xl/sharedStrings.xml><?xml version="1.0" encoding="utf-8"?>
<sst xmlns="http://schemas.openxmlformats.org/spreadsheetml/2006/main" count="7605" uniqueCount="1973">
  <si>
    <t>TT</t>
  </si>
  <si>
    <t>TÊN TỈNH, HUYỆN, XÃ</t>
  </si>
  <si>
    <t>I</t>
  </si>
  <si>
    <t>Số hộ DTTS</t>
  </si>
  <si>
    <t>Tỷ lệ (%)</t>
  </si>
  <si>
    <t>Hộ</t>
  </si>
  <si>
    <t>Tổng số hộ</t>
  </si>
  <si>
    <t>Nghèo</t>
  </si>
  <si>
    <t>Số hộ nghèo</t>
  </si>
  <si>
    <t>Số hộ nghèo DTTS</t>
  </si>
  <si>
    <t>Biểu 1</t>
  </si>
  <si>
    <t>Biểu 2</t>
  </si>
  <si>
    <t>ĐK1</t>
  </si>
  <si>
    <t>ĐK2</t>
  </si>
  <si>
    <t>ĐK3</t>
  </si>
  <si>
    <t>Các điều kiện kèm theo</t>
  </si>
  <si>
    <t>ĐK4</t>
  </si>
  <si>
    <t>Tổng số xã</t>
  </si>
  <si>
    <t>Tổng số thôn</t>
  </si>
  <si>
    <t>11=10:8 x100%</t>
  </si>
  <si>
    <t>Tổng số hộ nghèo</t>
  </si>
  <si>
    <t>9=8:5 x100%</t>
  </si>
  <si>
    <t>DANH SÁCH  XÃ THUỘC VÙNG ĐỒNG BÀO VÙNG DÂN TỘC THIỂU SỐ VÀ MIỀN NÚI
PHÂN ĐỊNH THEO TRÌNH ĐỘ PHÁT TRIỂN GIAI ĐOẠN 2021-2025</t>
  </si>
  <si>
    <t>Thuộc khu vực</t>
  </si>
  <si>
    <t xml:space="preserve">XÁC ĐỊNH THÔN ĐẶC BIỆT KHÓ KHĂN </t>
  </si>
  <si>
    <t>THUỘC VÙNG ĐỒNG BÀO VÙNG DÂN TỘC THIỂU SỐ VÀ MIỀN NÚI GIAI ĐOẠN 2021-2025</t>
  </si>
  <si>
    <t>Thôn thuộc diện ĐBKK</t>
  </si>
  <si>
    <t>Xã thuộc khu vực</t>
  </si>
  <si>
    <t>5=4:3x100%</t>
  </si>
  <si>
    <t>7=6:3 x100%</t>
  </si>
  <si>
    <t>9=8:6x100%</t>
  </si>
  <si>
    <t>III</t>
  </si>
  <si>
    <t>II</t>
  </si>
  <si>
    <t>16.1</t>
  </si>
  <si>
    <t>16.2</t>
  </si>
  <si>
    <t>16.3</t>
  </si>
  <si>
    <t>TỔNG CỘNG</t>
  </si>
  <si>
    <t>7=6:5x100%</t>
  </si>
  <si>
    <t>H. BẢO LÂM</t>
  </si>
  <si>
    <t>Xã Đức Hạnh</t>
  </si>
  <si>
    <t>BG</t>
  </si>
  <si>
    <t>Xã Thái Sơn</t>
  </si>
  <si>
    <t>Xã Thái Học</t>
  </si>
  <si>
    <t>Xã Nam Quang</t>
  </si>
  <si>
    <t>Xã Thạch Lâm</t>
  </si>
  <si>
    <t>Xã Lý Bôn</t>
  </si>
  <si>
    <t>Xã Mông Ân</t>
  </si>
  <si>
    <t>Thị trấn Pác Miầu</t>
  </si>
  <si>
    <t>Xã Nam Cao</t>
  </si>
  <si>
    <t xml:space="preserve">Xã Quảng Lâm </t>
  </si>
  <si>
    <t>Xã Yên Thổ</t>
  </si>
  <si>
    <t xml:space="preserve">Xã Vĩnh Quang </t>
  </si>
  <si>
    <t>Xã Vĩnh Phong</t>
  </si>
  <si>
    <t>x</t>
  </si>
  <si>
    <t>Xóm Cốc Lỳ</t>
  </si>
  <si>
    <t>Xóm Hát Han</t>
  </si>
  <si>
    <t>Xóm Lũng Mần</t>
  </si>
  <si>
    <t>Xóm Nà Hu</t>
  </si>
  <si>
    <t>Xóm Chè Lỳ A</t>
  </si>
  <si>
    <t>Xóm Dình Phà</t>
  </si>
  <si>
    <t>Xóm Chè Lỳ B</t>
  </si>
  <si>
    <t>Xóm Khuổi Sang</t>
  </si>
  <si>
    <t>Xóm Cà Đổng</t>
  </si>
  <si>
    <t>Xóm Cà Pẻn A</t>
  </si>
  <si>
    <t>Xóm Cà Pẻn B</t>
  </si>
  <si>
    <t>Xóm Cà Mèng</t>
  </si>
  <si>
    <t>Xóm Nà Và</t>
  </si>
  <si>
    <t>Xóm Nà Sích</t>
  </si>
  <si>
    <t>Xóm Cốc Phung</t>
  </si>
  <si>
    <t>Xóm Nà Sa</t>
  </si>
  <si>
    <t>Nà Nàng</t>
  </si>
  <si>
    <t>Nà Bó</t>
  </si>
  <si>
    <t>Nà Lốm</t>
  </si>
  <si>
    <t>Nặm Trà</t>
  </si>
  <si>
    <t>Lũng Vài</t>
  </si>
  <si>
    <t>Lũng Chang</t>
  </si>
  <si>
    <t>Khau Dề</t>
  </si>
  <si>
    <t>Bản Là</t>
  </si>
  <si>
    <t>Bản Lìn</t>
  </si>
  <si>
    <t>Sáng Xoáy</t>
  </si>
  <si>
    <t>Khau Nình</t>
  </si>
  <si>
    <t>Cốc Kạch</t>
  </si>
  <si>
    <t>Vằng Vạt</t>
  </si>
  <si>
    <t>Bản Bó</t>
  </si>
  <si>
    <t>Bản Ràn</t>
  </si>
  <si>
    <t>Đức Long</t>
  </si>
  <si>
    <t>Nà Sài - Nà Piậy</t>
  </si>
  <si>
    <t>Khuổi Ngọa</t>
  </si>
  <si>
    <t>Sam Quanh</t>
  </si>
  <si>
    <t>Khuổi Ngầu</t>
  </si>
  <si>
    <t>Khâu cà</t>
  </si>
  <si>
    <t>Đon Sài</t>
  </si>
  <si>
    <t>Tổng Phườn</t>
  </si>
  <si>
    <t>Nà Rình</t>
  </si>
  <si>
    <t>Nà Pù</t>
  </si>
  <si>
    <t>Nà Đấng</t>
  </si>
  <si>
    <t>Khuổi Qua</t>
  </si>
  <si>
    <t>Khuổi Hẩu</t>
  </si>
  <si>
    <t>Pác Ròm</t>
  </si>
  <si>
    <t>Nà Héng</t>
  </si>
  <si>
    <t>Nặm Ròm</t>
  </si>
  <si>
    <t>Xóm Nà Thằn</t>
  </si>
  <si>
    <t>Xóm Khau Ca</t>
  </si>
  <si>
    <t>Xóm Nà Hôm</t>
  </si>
  <si>
    <t>Xóm Khau Ràng</t>
  </si>
  <si>
    <t>Xóm Phiêng Rỏong</t>
  </si>
  <si>
    <t>Xóm Cốc Páp</t>
  </si>
  <si>
    <t>Xóm Bản Luầy</t>
  </si>
  <si>
    <t>Xóm Tổng Dùn</t>
  </si>
  <si>
    <t>Xóm Lũng Rịa</t>
  </si>
  <si>
    <t>Xóm Sác Ngà</t>
  </si>
  <si>
    <t>Xóm Nặm Tàu</t>
  </si>
  <si>
    <t>Xóm Nặm Pục</t>
  </si>
  <si>
    <t>Xóm Khau Noong</t>
  </si>
  <si>
    <t>Nà Pồng</t>
  </si>
  <si>
    <t>Pác Pha</t>
  </si>
  <si>
    <t>Bản Báng</t>
  </si>
  <si>
    <t>Phiêng Pẻn</t>
  </si>
  <si>
    <t>Phiêng Lùng</t>
  </si>
  <si>
    <t>Phiêng Đăm</t>
  </si>
  <si>
    <t>Nà Mý</t>
  </si>
  <si>
    <t>Nà Mấư</t>
  </si>
  <si>
    <t>Nà Tồng</t>
  </si>
  <si>
    <t>Khuổi Vin</t>
  </si>
  <si>
    <t>Pác Rà</t>
  </si>
  <si>
    <t>Tổng Ác</t>
  </si>
  <si>
    <t>Nà Mạt</t>
  </si>
  <si>
    <t>Khuổi Bon</t>
  </si>
  <si>
    <t>Pác Ruộc</t>
  </si>
  <si>
    <t>Phiêng Mẹng</t>
  </si>
  <si>
    <t xml:space="preserve">Khau Lạ </t>
  </si>
  <si>
    <t>Lũng Nặm</t>
  </si>
  <si>
    <t>Nà Bon</t>
  </si>
  <si>
    <t>Bản Mỏ</t>
  </si>
  <si>
    <t>Nà Làng</t>
  </si>
  <si>
    <t>Khau Trù</t>
  </si>
  <si>
    <t>Khau Nà</t>
  </si>
  <si>
    <t>Khu 1</t>
  </si>
  <si>
    <t>Khu 2</t>
  </si>
  <si>
    <t>Khu 3</t>
  </si>
  <si>
    <t>Khu 4</t>
  </si>
  <si>
    <t>Chè Pẻn</t>
  </si>
  <si>
    <t>Phiêng Phay</t>
  </si>
  <si>
    <t>Lạng Cá</t>
  </si>
  <si>
    <t>Nà Ca</t>
  </si>
  <si>
    <t>Mạy Rại</t>
  </si>
  <si>
    <t>Khẩu Cắm</t>
  </si>
  <si>
    <t>Phia Liềng</t>
  </si>
  <si>
    <t>Phia Cọ</t>
  </si>
  <si>
    <t>Bản Bung</t>
  </si>
  <si>
    <t>Nà Nhuồm</t>
  </si>
  <si>
    <t>Phia Cò</t>
  </si>
  <si>
    <t>Nà Mon</t>
  </si>
  <si>
    <t>Bản Cao</t>
  </si>
  <si>
    <t>Đoàn Kết</t>
  </si>
  <si>
    <t>Nặm Đang</t>
  </si>
  <si>
    <t xml:space="preserve">Xóm Phiêng Phát </t>
  </si>
  <si>
    <t xml:space="preserve">Xóm Cốc Lùng </t>
  </si>
  <si>
    <t xml:space="preserve">Xóm Nà Kiềng </t>
  </si>
  <si>
    <t>Xóm Nặm Mioòng</t>
  </si>
  <si>
    <t>Xóm Nà Đon</t>
  </si>
  <si>
    <t xml:space="preserve">Xóm Tổng Chảo </t>
  </si>
  <si>
    <t>Xóm Nà Luông</t>
  </si>
  <si>
    <t xml:space="preserve">Xóm Tổng Ngoảng </t>
  </si>
  <si>
    <t xml:space="preserve">Xóm Bản Nà </t>
  </si>
  <si>
    <t xml:space="preserve">Xóm Phiêng Mường </t>
  </si>
  <si>
    <t>Bản Đuốc</t>
  </si>
  <si>
    <t>Nà Kéo</t>
  </si>
  <si>
    <t>Nà Vài</t>
  </si>
  <si>
    <t>Khau Han</t>
  </si>
  <si>
    <t>Bản Chang I</t>
  </si>
  <si>
    <t>Ngàm Vầy</t>
  </si>
  <si>
    <t>Lũng Liềm</t>
  </si>
  <si>
    <t>Khên Lền</t>
  </si>
  <si>
    <t>Bản Chang II</t>
  </si>
  <si>
    <t>Nà Sài</t>
  </si>
  <si>
    <t xml:space="preserve">Khuổi Chuồng </t>
  </si>
  <si>
    <t>Bản Búng</t>
  </si>
  <si>
    <t>Bản Vàng</t>
  </si>
  <si>
    <t xml:space="preserve">Khuổi Sáp </t>
  </si>
  <si>
    <t>Lũng Cuổi</t>
  </si>
  <si>
    <t xml:space="preserve"> Nà Tốm</t>
  </si>
  <si>
    <t>Thiêng Nà</t>
  </si>
  <si>
    <t>Nà Luông</t>
  </si>
  <si>
    <t>Bản Cài</t>
  </si>
  <si>
    <t>Khuổi Rò</t>
  </si>
  <si>
    <t>Nà Lầu</t>
  </si>
  <si>
    <t>Nà Ngà</t>
  </si>
  <si>
    <t>Nà Phiáo</t>
  </si>
  <si>
    <t>Bản Miều</t>
  </si>
  <si>
    <t>Cốc Tém</t>
  </si>
  <si>
    <t>Nặm Lạn</t>
  </si>
  <si>
    <t>Nà Hiên</t>
  </si>
  <si>
    <t>Nặm Uốm</t>
  </si>
  <si>
    <t>Phiêng Rù</t>
  </si>
  <si>
    <t>Én Nội</t>
  </si>
  <si>
    <t>Lũng Trang</t>
  </si>
  <si>
    <t>Nà Thôm</t>
  </si>
  <si>
    <t>Én Ngoại</t>
  </si>
  <si>
    <t>Nặm Luống</t>
  </si>
  <si>
    <t>Bản Diềm</t>
  </si>
  <si>
    <t>Én Cổ</t>
  </si>
  <si>
    <t>Phiêng Nặm</t>
  </si>
  <si>
    <t>Phiêng Vai</t>
  </si>
  <si>
    <t>1.1</t>
  </si>
  <si>
    <t>1.2</t>
  </si>
  <si>
    <t>1.3</t>
  </si>
  <si>
    <t>1.4</t>
  </si>
  <si>
    <t>1.5</t>
  </si>
  <si>
    <t>1.6</t>
  </si>
  <si>
    <t>1.7</t>
  </si>
  <si>
    <t>1.8</t>
  </si>
  <si>
    <t>1.9</t>
  </si>
  <si>
    <t>1.10</t>
  </si>
  <si>
    <t>1.11</t>
  </si>
  <si>
    <t>1.12</t>
  </si>
  <si>
    <t>1.13</t>
  </si>
  <si>
    <t>1.14</t>
  </si>
  <si>
    <t>1.15</t>
  </si>
  <si>
    <t>1.16</t>
  </si>
  <si>
    <t>2.1</t>
  </si>
  <si>
    <t>2.2</t>
  </si>
  <si>
    <t>2.3</t>
  </si>
  <si>
    <t>2.4</t>
  </si>
  <si>
    <t>2.5</t>
  </si>
  <si>
    <t>2.6</t>
  </si>
  <si>
    <t>2.7</t>
  </si>
  <si>
    <t>2.8</t>
  </si>
  <si>
    <t>2.9</t>
  </si>
  <si>
    <t>2.10</t>
  </si>
  <si>
    <t>3.1</t>
  </si>
  <si>
    <t>3.2</t>
  </si>
  <si>
    <t>3.3</t>
  </si>
  <si>
    <t>3.4</t>
  </si>
  <si>
    <t>3.5</t>
  </si>
  <si>
    <t>3.6</t>
  </si>
  <si>
    <t>3.7</t>
  </si>
  <si>
    <t>3.8</t>
  </si>
  <si>
    <t>3.9</t>
  </si>
  <si>
    <t>3.10</t>
  </si>
  <si>
    <t>4.1</t>
  </si>
  <si>
    <t>4.2</t>
  </si>
  <si>
    <t>4.3</t>
  </si>
  <si>
    <t>4.4</t>
  </si>
  <si>
    <t>4.5</t>
  </si>
  <si>
    <t>4.6</t>
  </si>
  <si>
    <t>4.7</t>
  </si>
  <si>
    <t>4.8</t>
  </si>
  <si>
    <t>4.9</t>
  </si>
  <si>
    <t>4.10</t>
  </si>
  <si>
    <t>4.11</t>
  </si>
  <si>
    <t>Thôn không ĐBKK</t>
  </si>
  <si>
    <t>5.1</t>
  </si>
  <si>
    <t>5.2</t>
  </si>
  <si>
    <t>5.3</t>
  </si>
  <si>
    <t>5.4</t>
  </si>
  <si>
    <t>5.5</t>
  </si>
  <si>
    <t>5.6</t>
  </si>
  <si>
    <t>5.7</t>
  </si>
  <si>
    <t>5.8</t>
  </si>
  <si>
    <t>5.9</t>
  </si>
  <si>
    <t>5.10</t>
  </si>
  <si>
    <t>5.11</t>
  </si>
  <si>
    <t>5.12</t>
  </si>
  <si>
    <t>5.13</t>
  </si>
  <si>
    <t>6.1</t>
  </si>
  <si>
    <t>6.2</t>
  </si>
  <si>
    <t>6.3</t>
  </si>
  <si>
    <t>6.4</t>
  </si>
  <si>
    <t>6.5</t>
  </si>
  <si>
    <t>6.6</t>
  </si>
  <si>
    <t>6.7</t>
  </si>
  <si>
    <t>6.8</t>
  </si>
  <si>
    <t>6.9</t>
  </si>
  <si>
    <t>6.10</t>
  </si>
  <si>
    <t>6.11</t>
  </si>
  <si>
    <t>6.12</t>
  </si>
  <si>
    <t>6.13</t>
  </si>
  <si>
    <t>6.14</t>
  </si>
  <si>
    <t>6.15</t>
  </si>
  <si>
    <t>7.1</t>
  </si>
  <si>
    <t>7.2</t>
  </si>
  <si>
    <t>7.3</t>
  </si>
  <si>
    <t>7.4</t>
  </si>
  <si>
    <t>7.5</t>
  </si>
  <si>
    <t>7.6</t>
  </si>
  <si>
    <t>7.7</t>
  </si>
  <si>
    <t>7.8</t>
  </si>
  <si>
    <t>7.9</t>
  </si>
  <si>
    <t>7.10</t>
  </si>
  <si>
    <t>7.11</t>
  </si>
  <si>
    <t>8.1</t>
  </si>
  <si>
    <t>8.2</t>
  </si>
  <si>
    <t>8.3</t>
  </si>
  <si>
    <t>8.4</t>
  </si>
  <si>
    <t>8.5</t>
  </si>
  <si>
    <t>8.6</t>
  </si>
  <si>
    <t>8.7</t>
  </si>
  <si>
    <t>8.8</t>
  </si>
  <si>
    <t>8.9</t>
  </si>
  <si>
    <t>10.1</t>
  </si>
  <si>
    <t>10.2</t>
  </si>
  <si>
    <t>10.3</t>
  </si>
  <si>
    <t>10.4</t>
  </si>
  <si>
    <t>10.5</t>
  </si>
  <si>
    <t>10.6</t>
  </si>
  <si>
    <t>10.7</t>
  </si>
  <si>
    <t>10.8</t>
  </si>
  <si>
    <t>10.9</t>
  </si>
  <si>
    <t>10.10</t>
  </si>
  <si>
    <t>11.1</t>
  </si>
  <si>
    <t>11.2</t>
  </si>
  <si>
    <t>11.3</t>
  </si>
  <si>
    <t>11.4</t>
  </si>
  <si>
    <t>11.5</t>
  </si>
  <si>
    <t>11.6</t>
  </si>
  <si>
    <t>11.7</t>
  </si>
  <si>
    <t>11.8</t>
  </si>
  <si>
    <t>11.9</t>
  </si>
  <si>
    <t>11.10</t>
  </si>
  <si>
    <t>11.11</t>
  </si>
  <si>
    <t>11.12</t>
  </si>
  <si>
    <t>11.13</t>
  </si>
  <si>
    <t>11.14</t>
  </si>
  <si>
    <t>11.15</t>
  </si>
  <si>
    <t>12.1</t>
  </si>
  <si>
    <t>12.2</t>
  </si>
  <si>
    <t>12.3</t>
  </si>
  <si>
    <t>12.4</t>
  </si>
  <si>
    <t>12.5</t>
  </si>
  <si>
    <t>12.6</t>
  </si>
  <si>
    <t>12.7</t>
  </si>
  <si>
    <t>12.8</t>
  </si>
  <si>
    <t>12.9</t>
  </si>
  <si>
    <t>12.10</t>
  </si>
  <si>
    <t>12.11</t>
  </si>
  <si>
    <t>12.12</t>
  </si>
  <si>
    <t>12.13</t>
  </si>
  <si>
    <t>12.14</t>
  </si>
  <si>
    <t>13.1</t>
  </si>
  <si>
    <t>13.2</t>
  </si>
  <si>
    <t>13.3</t>
  </si>
  <si>
    <t>13.4</t>
  </si>
  <si>
    <t>13.5</t>
  </si>
  <si>
    <t>13.6</t>
  </si>
  <si>
    <t>13.7</t>
  </si>
  <si>
    <t>13.8</t>
  </si>
  <si>
    <t>13.9</t>
  </si>
  <si>
    <t>H. QUẢNG HÒA</t>
  </si>
  <si>
    <t>Xã Quốc Toản</t>
  </si>
  <si>
    <t>Xã Mỹ Hưng</t>
  </si>
  <si>
    <t>Xã Hạnh Phúc</t>
  </si>
  <si>
    <t>Xã Cách Linh</t>
  </si>
  <si>
    <t>Xã Phi Hải</t>
  </si>
  <si>
    <t>6</t>
  </si>
  <si>
    <t>Xã Hồng Quang</t>
  </si>
  <si>
    <t>Xã Phúc Sen</t>
  </si>
  <si>
    <t>8</t>
  </si>
  <si>
    <t>Xã Tự Do</t>
  </si>
  <si>
    <t>Xã Ngọc Động</t>
  </si>
  <si>
    <t>Xã Chí Thảo</t>
  </si>
  <si>
    <t>Xã Tiên Thành</t>
  </si>
  <si>
    <t>Xã Cai Bộ</t>
  </si>
  <si>
    <t>Xã Quảng Hưng</t>
  </si>
  <si>
    <t>14</t>
  </si>
  <si>
    <t>Xã Bế Văn Đàn</t>
  </si>
  <si>
    <t>Thị trấn Quảng Uyên</t>
  </si>
  <si>
    <t>ATK</t>
  </si>
  <si>
    <t>16</t>
  </si>
  <si>
    <t>Xã Độc Lập</t>
  </si>
  <si>
    <t>Thị trấn Hòa Thuận</t>
  </si>
  <si>
    <t>18</t>
  </si>
  <si>
    <t>Thị trấn Tà Lùng</t>
  </si>
  <si>
    <t>Xã Đại Sơn</t>
  </si>
  <si>
    <t>BG, NTM</t>
  </si>
  <si>
    <t>Xóm Bản Danh-Lũng Tao</t>
  </si>
  <si>
    <t>Xóm Bản Quang</t>
  </si>
  <si>
    <t>Xóm Cao Xuyên</t>
  </si>
  <si>
    <t>Xóm Cốc Phát-Pác Vầu</t>
  </si>
  <si>
    <t>Xóm Lũng Đẩy</t>
  </si>
  <si>
    <t>Xóm Lũng Sặp</t>
  </si>
  <si>
    <t>7</t>
  </si>
  <si>
    <t>Xóm Nhòm Nhèm-Lũng Đẩy</t>
  </si>
  <si>
    <t>Xóm Hợp nhất</t>
  </si>
  <si>
    <t>Xóm Tục Mỹ</t>
  </si>
  <si>
    <t>Xóm Bó Phường</t>
  </si>
  <si>
    <t>Xóm Nà Quang</t>
  </si>
  <si>
    <t>Xóm Nà Lếch</t>
  </si>
  <si>
    <t>Xóm Nà Riềng</t>
  </si>
  <si>
    <t>Xóm Nà Thắm</t>
  </si>
  <si>
    <t>Xóm Nà Chào</t>
  </si>
  <si>
    <t>Xóm Lập Phân</t>
  </si>
  <si>
    <t>Bản Khau</t>
  </si>
  <si>
    <t>Bó Huy</t>
  </si>
  <si>
    <t>Bản Tin Lũng Tao</t>
  </si>
  <si>
    <t>Bản Hoán</t>
  </si>
  <si>
    <t>Bình Linh</t>
  </si>
  <si>
    <t>Thôm Đán</t>
  </si>
  <si>
    <t>Lũng Luông</t>
  </si>
  <si>
    <t>Hồng Định I</t>
  </si>
  <si>
    <t>Hồng Định II</t>
  </si>
  <si>
    <t>Hồng Định III</t>
  </si>
  <si>
    <t>Hồng Định IV</t>
  </si>
  <si>
    <t>Hồng Định V</t>
  </si>
  <si>
    <t>Hồng Định VI</t>
  </si>
  <si>
    <t>IV</t>
  </si>
  <si>
    <t>07</t>
  </si>
  <si>
    <t>Xóm Nà Suối</t>
  </si>
  <si>
    <t>Xóm Nam Hồng</t>
  </si>
  <si>
    <t>Phố Cách Linh</t>
  </si>
  <si>
    <t>Xóm Đông Chiêu</t>
  </si>
  <si>
    <t>Xóm Trường An</t>
  </si>
  <si>
    <t>Xóm Sa Xám</t>
  </si>
  <si>
    <t>Xóm Hát Pắt</t>
  </si>
  <si>
    <t>Xóm Liên Hồng</t>
  </si>
  <si>
    <t>Xóm Lăng Hoài I</t>
  </si>
  <si>
    <t>Xóm Lăng Hoài II</t>
  </si>
  <si>
    <t>Xóm Bản Riềng</t>
  </si>
  <si>
    <t>Xóm Bản Mển</t>
  </si>
  <si>
    <t>V</t>
  </si>
  <si>
    <t>Xóm Xuân Hồng 1</t>
  </si>
  <si>
    <t>Xóm Xuân Hồng 2</t>
  </si>
  <si>
    <t>Xóm Chi Phương 1</t>
  </si>
  <si>
    <t>Xóm Chi Phương 2</t>
  </si>
  <si>
    <t>Xóm Phúc Dùng</t>
  </si>
  <si>
    <t>Xóm Ngọc Quyến</t>
  </si>
  <si>
    <t>Xóm Thạch Bình</t>
  </si>
  <si>
    <t>VI</t>
  </si>
  <si>
    <t>Xóm Lũng Rỵ</t>
  </si>
  <si>
    <t>Xóm Lũng Sạng</t>
  </si>
  <si>
    <t>Xóm Lũng Hoóc</t>
  </si>
  <si>
    <t>Xóm Hợp Thành</t>
  </si>
  <si>
    <t>Xóm Lũng Phiệt</t>
  </si>
  <si>
    <t>Xóm Pác Nà</t>
  </si>
  <si>
    <t>Xóm Thành Lập</t>
  </si>
  <si>
    <t>VII</t>
  </si>
  <si>
    <t>Xóm Đại Tiến</t>
  </si>
  <si>
    <t>Xóm Dìa Dưới</t>
  </si>
  <si>
    <t>Xóm Dìa Trên</t>
  </si>
  <si>
    <t>Xóm Quốc Dân</t>
  </si>
  <si>
    <t>Xóm Đoàn Kết</t>
  </si>
  <si>
    <t>Xóm Quốc Tuấn</t>
  </si>
  <si>
    <t>Xóm Phia Chang</t>
  </si>
  <si>
    <t>Xóm Khào</t>
  </si>
  <si>
    <t>Xóm Tiến Minh</t>
  </si>
  <si>
    <t>Xóm Đâư Cọ</t>
  </si>
  <si>
    <t>Xóm Pắc Rằng</t>
  </si>
  <si>
    <t>VIII</t>
  </si>
  <si>
    <t>Xóm Pác Tàn</t>
  </si>
  <si>
    <t>Xóm Lũng Vài</t>
  </si>
  <si>
    <t>Xóm Đoài Khôn</t>
  </si>
  <si>
    <t>Xóm Đồng Muông</t>
  </si>
  <si>
    <t>Xóm Cạm Thành</t>
  </si>
  <si>
    <t>Xóm Lạn Trên</t>
  </si>
  <si>
    <t xml:space="preserve">Xóm Lạn Dưới </t>
  </si>
  <si>
    <t>Xóm Gia Tự</t>
  </si>
  <si>
    <t>Xóm Lũng Rì</t>
  </si>
  <si>
    <t>Xóm Phủ Nàm</t>
  </si>
  <si>
    <t>Xóm Bản Chang</t>
  </si>
  <si>
    <t>Xóm Hoàng Diệu</t>
  </si>
  <si>
    <t>Xóm Cô Rào</t>
  </si>
  <si>
    <t>Xóm Khâm Thành</t>
  </si>
  <si>
    <t>IX</t>
  </si>
  <si>
    <t>13</t>
  </si>
  <si>
    <t>Ngọc Sơn</t>
  </si>
  <si>
    <t>Ngọc Chung</t>
  </si>
  <si>
    <t>Tâử Thoong</t>
  </si>
  <si>
    <t>Đống Đa</t>
  </si>
  <si>
    <t>Phia Đổng Nà Du</t>
  </si>
  <si>
    <t>Ngọc Nam</t>
  </si>
  <si>
    <t>Tam Hợp</t>
  </si>
  <si>
    <t>Tri Phương</t>
  </si>
  <si>
    <t>Cốc Bó</t>
  </si>
  <si>
    <t>Thông Thá</t>
  </si>
  <si>
    <t>Thái Cường</t>
  </si>
  <si>
    <t>Lũng Muông</t>
  </si>
  <si>
    <t>Chính Mông</t>
  </si>
  <si>
    <t>X</t>
  </si>
  <si>
    <t>Xóm Tiền Long</t>
  </si>
  <si>
    <t>Xóm Đồng Giao</t>
  </si>
  <si>
    <t>Xóm An Lạc</t>
  </si>
  <si>
    <t>Xóm Yên Lạc</t>
  </si>
  <si>
    <t>Xóm Minh Hòa</t>
  </si>
  <si>
    <t>Xóm Tắc Kha</t>
  </si>
  <si>
    <t>Xóm Xuân Lợi</t>
  </si>
  <si>
    <t>Xóm Hưng Yên</t>
  </si>
  <si>
    <t>XI</t>
  </si>
  <si>
    <t>Nà Cưởm</t>
  </si>
  <si>
    <t>Xóm Đầu Cầu 1</t>
  </si>
  <si>
    <t>Xóm Đầu Cầu 2</t>
  </si>
  <si>
    <t>Xóm Bản Làng</t>
  </si>
  <si>
    <t xml:space="preserve">Xóm Tân Thượng </t>
  </si>
  <si>
    <t>Xóm Bản Giuồng</t>
  </si>
  <si>
    <t>Xóm Nà Mười</t>
  </si>
  <si>
    <t>Xóm Thuận Thành</t>
  </si>
  <si>
    <t>Xóm Trung Thành</t>
  </si>
  <si>
    <t>Xóm Xuân Thành</t>
  </si>
  <si>
    <t>Xóm Nà Tẩư</t>
  </si>
  <si>
    <t>Xóm Đồng Tâm</t>
  </si>
  <si>
    <t>Xóm Hòa Bình</t>
  </si>
  <si>
    <t>Xóm Háng Chấu Bản Vươn</t>
  </si>
  <si>
    <t>Xóm Xuân Yên A</t>
  </si>
  <si>
    <t>Xóm Xuân Yên B</t>
  </si>
  <si>
    <t>Xóm Kim Bảng</t>
  </si>
  <si>
    <t>Xóm Nà Lòa</t>
  </si>
  <si>
    <t>Xóm Bản Co</t>
  </si>
  <si>
    <t>Xóm Bắc Vọng</t>
  </si>
  <si>
    <t>Xóm Phia Chiếu</t>
  </si>
  <si>
    <t>Xóm Lũng Khún</t>
  </si>
  <si>
    <t>Xóm Nà Sao</t>
  </si>
  <si>
    <t>Xóm Bản Buống</t>
  </si>
  <si>
    <t>Xóm Khuổi Rung</t>
  </si>
  <si>
    <t>Xóm Bắc Hồng I</t>
  </si>
  <si>
    <t>Xóm Bắc Hồng II</t>
  </si>
  <si>
    <t>Phố Hòa Nam</t>
  </si>
  <si>
    <t>Phố Hòa Trung</t>
  </si>
  <si>
    <t>Phố Hòa Bình</t>
  </si>
  <si>
    <t>Phố Cũ</t>
  </si>
  <si>
    <t>Phố Hồng Thái Mới</t>
  </si>
  <si>
    <t>Phố Đông Thái</t>
  </si>
  <si>
    <t>Xóm Pác Cam</t>
  </si>
  <si>
    <t>Xóm Đồng Ất</t>
  </si>
  <si>
    <t>Xóm Lũng Luông</t>
  </si>
  <si>
    <t>Xóm Đà Vỹ</t>
  </si>
  <si>
    <t>Xóm Quốc Phong</t>
  </si>
  <si>
    <t>Xóm Nà Cha</t>
  </si>
  <si>
    <t>Xóm Nà Lèng</t>
  </si>
  <si>
    <t>Xóm Đồng Khôn 1</t>
  </si>
  <si>
    <t>Xóm Đồng Khôn 2</t>
  </si>
  <si>
    <t>Xóm Hồng Đoàn</t>
  </si>
  <si>
    <t>Xóm Nà Pheo</t>
  </si>
  <si>
    <t>Xóm Nà Hoàng</t>
  </si>
  <si>
    <t>Xóm Nà Phường</t>
  </si>
  <si>
    <t>Xóm Đoỏng Pán 1</t>
  </si>
  <si>
    <t>Xóm Đoỏng Pán 2</t>
  </si>
  <si>
    <t>Tổ dân phố 1</t>
  </si>
  <si>
    <t>Tổ dân phố 2</t>
  </si>
  <si>
    <t>Tổ dân phố 3</t>
  </si>
  <si>
    <t>Tổ dân phố 4</t>
  </si>
  <si>
    <t>Tổ dân phố 5</t>
  </si>
  <si>
    <t>Tổ dân phố 6</t>
  </si>
  <si>
    <t>Tổ dân phố 7</t>
  </si>
  <si>
    <t>Tổ dân phố 8</t>
  </si>
  <si>
    <t>Tổ dân phố 9</t>
  </si>
  <si>
    <t>Tổ dân phố 10</t>
  </si>
  <si>
    <t>Xóm Bản Sầm</t>
  </si>
  <si>
    <t>Xóm Nà Dạ</t>
  </si>
  <si>
    <t>Xóm Lũng Cọ</t>
  </si>
  <si>
    <t>Xóm Cốc Chang</t>
  </si>
  <si>
    <t>Xóm Đà Sơn</t>
  </si>
  <si>
    <t>Xóm Bản Chu</t>
  </si>
  <si>
    <t>Xóm Bản Mới</t>
  </si>
  <si>
    <t>Xóm Bó Luông</t>
  </si>
  <si>
    <t>Xóm Bó Tèng</t>
  </si>
  <si>
    <t>Xóm Kim Chung</t>
  </si>
  <si>
    <t>Xóm Nam Hà</t>
  </si>
  <si>
    <t>Xóm Lũng Om</t>
  </si>
  <si>
    <t>Xóm Biên Hòa</t>
  </si>
  <si>
    <t>Tổ dân Phố Pác Phéc</t>
  </si>
  <si>
    <t>Tổ Dân Phố Đoàn Kết</t>
  </si>
  <si>
    <t>Tổ dân Phố Bó Pu</t>
  </si>
  <si>
    <t>Tổ dân Phố Hưng Long</t>
  </si>
  <si>
    <t>Tổ dân phố Phia Khoang</t>
  </si>
  <si>
    <t>Tổ dân Phố Tân Thịnh</t>
  </si>
  <si>
    <t>3.11</t>
  </si>
  <si>
    <t>3.12</t>
  </si>
  <si>
    <t>3.13</t>
  </si>
  <si>
    <t>3.14</t>
  </si>
  <si>
    <t>3.15</t>
  </si>
  <si>
    <t>4.12</t>
  </si>
  <si>
    <t>8.10</t>
  </si>
  <si>
    <t>8.11</t>
  </si>
  <si>
    <t>8.12</t>
  </si>
  <si>
    <t>8.13</t>
  </si>
  <si>
    <t>8.14</t>
  </si>
  <si>
    <t>9.1</t>
  </si>
  <si>
    <t>9.2</t>
  </si>
  <si>
    <t>9.3</t>
  </si>
  <si>
    <t>9.4</t>
  </si>
  <si>
    <t>9.5</t>
  </si>
  <si>
    <t>9.6</t>
  </si>
  <si>
    <t>9.7</t>
  </si>
  <si>
    <t>9.8</t>
  </si>
  <si>
    <t>9.9</t>
  </si>
  <si>
    <t>9.10</t>
  </si>
  <si>
    <t>9.11</t>
  </si>
  <si>
    <t>9.12</t>
  </si>
  <si>
    <t>9.13</t>
  </si>
  <si>
    <t>14.1</t>
  </si>
  <si>
    <t>14.2</t>
  </si>
  <si>
    <t>14.3</t>
  </si>
  <si>
    <t>14.4</t>
  </si>
  <si>
    <t>14.5</t>
  </si>
  <si>
    <t>14.6</t>
  </si>
  <si>
    <t>14.7</t>
  </si>
  <si>
    <t>14.8</t>
  </si>
  <si>
    <t>14.9</t>
  </si>
  <si>
    <t>14.10</t>
  </si>
  <si>
    <t>15.1</t>
  </si>
  <si>
    <t>15.2</t>
  </si>
  <si>
    <t>15.3</t>
  </si>
  <si>
    <t>15.4</t>
  </si>
  <si>
    <t>15.5</t>
  </si>
  <si>
    <t>15.6</t>
  </si>
  <si>
    <t>15.7</t>
  </si>
  <si>
    <t>15.8</t>
  </si>
  <si>
    <t>15.9</t>
  </si>
  <si>
    <t>15.10</t>
  </si>
  <si>
    <t>15.11</t>
  </si>
  <si>
    <t>16.4</t>
  </si>
  <si>
    <t>16.5</t>
  </si>
  <si>
    <t>16.6</t>
  </si>
  <si>
    <t>16.7</t>
  </si>
  <si>
    <t>16.8</t>
  </si>
  <si>
    <t>16.9</t>
  </si>
  <si>
    <t>16.10</t>
  </si>
  <si>
    <t>17.1</t>
  </si>
  <si>
    <t>17.2</t>
  </si>
  <si>
    <t>17.3</t>
  </si>
  <si>
    <t>17.4</t>
  </si>
  <si>
    <t>17.5</t>
  </si>
  <si>
    <t>17.6</t>
  </si>
  <si>
    <t>17.7</t>
  </si>
  <si>
    <t>17.8</t>
  </si>
  <si>
    <t>17.9</t>
  </si>
  <si>
    <t>17.10</t>
  </si>
  <si>
    <t>17.11</t>
  </si>
  <si>
    <t>17.12</t>
  </si>
  <si>
    <t>17.13</t>
  </si>
  <si>
    <t>17.14</t>
  </si>
  <si>
    <t>18.1</t>
  </si>
  <si>
    <t>18.2</t>
  </si>
  <si>
    <t>18.3</t>
  </si>
  <si>
    <t>18.4</t>
  </si>
  <si>
    <t>18.5</t>
  </si>
  <si>
    <t>18.6</t>
  </si>
  <si>
    <t>18.7</t>
  </si>
  <si>
    <t>18.8</t>
  </si>
  <si>
    <t>18.9</t>
  </si>
  <si>
    <t>18.10</t>
  </si>
  <si>
    <t>18.11</t>
  </si>
  <si>
    <t>19</t>
  </si>
  <si>
    <t>19.1</t>
  </si>
  <si>
    <t>19.2</t>
  </si>
  <si>
    <t>19.3</t>
  </si>
  <si>
    <t>19.4</t>
  </si>
  <si>
    <t>19.5</t>
  </si>
  <si>
    <t>19.6</t>
  </si>
  <si>
    <t>Biểu số 01</t>
  </si>
  <si>
    <t>DANH SÁCH SÁT NHẬP CÁC XÃ TRÊN ĐỊA BÀN CÁC HUYỆN THUỘC TỈNH CAO BẰNG</t>
  </si>
  <si>
    <t>( Kèm theo Công văn số         /CV-KHTH ngày       tháng 02 năm 2020 của Ban Dân tộc tỉnh)</t>
  </si>
  <si>
    <t>DANH SÁCH XÃ CHƯA SÁT NHẬP</t>
  </si>
  <si>
    <t>DS CÁC XÃ THỰC HIỆN SÁT NHẬP</t>
  </si>
  <si>
    <t>KV</t>
  </si>
  <si>
    <t>TÊN XÃ SAU KHI SÁT NHẬP</t>
  </si>
  <si>
    <t>GHI CHÚ</t>
  </si>
  <si>
    <t>HUYỆN HÀ QUẢNG + HUYỆN THÔNG NÔNG</t>
  </si>
  <si>
    <t>H. HÀ QUẢNG</t>
  </si>
  <si>
    <t>Xã Mã Ba</t>
  </si>
  <si>
    <t>Nhập toàn bộ 16,45 km2 diện tích tự nhiên, 898 người của xã Hạ Thôn vào xã Mã Ba. Sau khi nhập, xã Mã Ba có 36,67 km2 diện tích tự nhiên và quy mô dân số 2.193 người.</t>
  </si>
  <si>
    <t>Xã Hạ Thôn</t>
  </si>
  <si>
    <t>Xã Kéo Yên</t>
  </si>
  <si>
    <t>Nhập toàn bộ 20,46 km2 diện tích tự nhiên, 1.292 người của xã Kéo Yên vào xã Lũng Nặm. Sau khi nhập, xã Lũng Nặm có 47,43 km2 diện tích tự nhiên và quy mô dân số 2.713 người.</t>
  </si>
  <si>
    <t>Xã Lũng Nặm</t>
  </si>
  <si>
    <t>Xã Hồng Sỹ</t>
  </si>
  <si>
    <t>Nhập toàn bộ 15,42 km2 diện tích tự nhiên, 1.057 người của xã Sỹ Hai vào xã Hồng Sỹ. Sau khi nhập, xã Hồng Sỹ có 36,14 km2 diện tích tự nhiên và quy mô dân số 2.551 người.</t>
  </si>
  <si>
    <t>Xã Sỹ Hai</t>
  </si>
  <si>
    <t>Xã Đào Ngạn</t>
  </si>
  <si>
    <t>Thành lập xã Ngọc Đào trên cơ sở nhập toàn bộ 17,25 km2 diện tích tự nhiên, 1.986 người của xã Đào Ngạn và toàn bộ 22,43 km2 diện tích tự nhiên, 3.129 người của xã Phù Ngọc. Sau khi thành lập, xã Ngọc Đào có 39,68 km2 diện tích tự nhiên và quy mô dân số 5.115 người.</t>
  </si>
  <si>
    <t>Xã Ngọc Đào</t>
  </si>
  <si>
    <t>Xã Phù Ngọc</t>
  </si>
  <si>
    <t>Xã Vân An</t>
  </si>
  <si>
    <t>Nhập toàn bộ 19,21 km2 diện tích tự nhiên, 1.038 người của xã Vân An vào xã Cải Viên. Sau khi nhập, xã Cải Viên có 33,37 km2 diện tích tự nhiên và quy mô dân số 2.250 người.</t>
  </si>
  <si>
    <t>Xã Cải Viên</t>
  </si>
  <si>
    <t>Xã Nà Sác</t>
  </si>
  <si>
    <t>Nhập toàn bộ 19,70 km2 diện tích tự nhiên, 1.453 người của xã Nà Sác vào xã Trường Hà. Sau khi nhập, xã Trường Hà có 48,84 km2 diện tích tự nhiên và quy mô dân số 3.061 người.</t>
  </si>
  <si>
    <t>Xã Trường Hà</t>
  </si>
  <si>
    <t>Xã Nội Thôn</t>
  </si>
  <si>
    <t>Xã Quý Quân</t>
  </si>
  <si>
    <t>Xã Thượng Thôn</t>
  </si>
  <si>
    <t>Nhập toàn bộ 19,05 km2 diện tích tự nhiên, 1.646 người của xã Vần Dính vào xã Thượng Thôn. Sau khi nhập, xã Thượng Thôn có 49,71 km2 diện tích tự nhiên và quy mô dân số 4.051 người.</t>
  </si>
  <si>
    <t>Xã Vần Dính</t>
  </si>
  <si>
    <t>Xã Tổng Cọt</t>
  </si>
  <si>
    <t>Xã Sóc Hà</t>
  </si>
  <si>
    <t>TT. Xuân Hòa</t>
  </si>
  <si>
    <t>TT Thông Nông</t>
  </si>
  <si>
    <t>Xã Cần Yên</t>
  </si>
  <si>
    <t>Nhập toàn bộ 23,66 km2 diện tích tự nhiên, 988 người của xã Vị Quang vào xã Cần Yên. Sau khi nhập, xã Cần Yên có 45,93 km2 diện tích tự nhiên và quy mô dân số 2.831 người.</t>
  </si>
  <si>
    <t>Xã Vị Quang</t>
  </si>
  <si>
    <t xml:space="preserve">Xã Lương Can </t>
  </si>
  <si>
    <t xml:space="preserve">Xã Cần Nông </t>
  </si>
  <si>
    <t xml:space="preserve">Xã Ngọc Động </t>
  </si>
  <si>
    <t>Xã Lương Thông</t>
  </si>
  <si>
    <t>Xã Yên Sơn</t>
  </si>
  <si>
    <t>Xã Đa Thông</t>
  </si>
  <si>
    <t xml:space="preserve">Xã Thanh Long </t>
  </si>
  <si>
    <t>Nhập toàn bộ 30,03 km2 diện tích tự nhiên, 1.604 người của xã Bình Lãng vào xã Thanh Long. Sau khi nhập, xã Thanh Long có 51,52 km2 diện tích tự nhiên và quy mô dân số 2.969 người.</t>
  </si>
  <si>
    <t>Xã Thanh Long</t>
  </si>
  <si>
    <t xml:space="preserve">Xã Bình Lãng </t>
  </si>
  <si>
    <t>Thực hiện sau sắp xếp huyện Hà Quảng 21 đơn vị hành chính gồm có có 19 xã và 2 thị trấn</t>
  </si>
  <si>
    <t>H. THẠCH AN</t>
  </si>
  <si>
    <t>TT Đông Khê</t>
  </si>
  <si>
    <t>Xã Đức Xuân</t>
  </si>
  <si>
    <t>Xã Vân Trình</t>
  </si>
  <si>
    <t>Nhập toàn bộ 19,60 km2 diện tích tự nhiên, 831 người của xã Thị Ngân vào xã Vân Trình. Sau khi nhập, xã Vân Trình có 42,00 km2 diện tích tự nhiên và quy mô dân số 2.515 người.</t>
  </si>
  <si>
    <t>Xã Vân Trình</t>
  </si>
  <si>
    <t>Xã Thị Ngân</t>
  </si>
  <si>
    <t>Xã Đức Long</t>
  </si>
  <si>
    <t>Xã Thụy Hùng</t>
  </si>
  <si>
    <t>Xã Danh Sỹ</t>
  </si>
  <si>
    <t>Nhập toàn bộ 21,54 km2 diện tích tự nhiên, 764 người của xã Danh Sỹ vào xã Lê Lợi. Sau khi nhập, xã Lê Lợi có 37,73 km2 diện tích tự nhiên và quy mô dân số 1.796 người.</t>
  </si>
  <si>
    <t>Lê Lợi</t>
  </si>
  <si>
    <t>Xã Lê Lợi</t>
  </si>
  <si>
    <t>Xã Trọng Con</t>
  </si>
  <si>
    <t>XÃ Thái Cường</t>
  </si>
  <si>
    <t>Xã Kim Đồng</t>
  </si>
  <si>
    <t>Xã Đức Thông</t>
  </si>
  <si>
    <t>Xã Canh Tân</t>
  </si>
  <si>
    <t>Xã Minh Khai</t>
  </si>
  <si>
    <t>Xã Quang Trọng</t>
  </si>
  <si>
    <t>Xã Lê Lai</t>
  </si>
  <si>
    <t>Thực hiện sau sắp xếp huyện Thạch An có 13 xã và 1 thị trấn</t>
  </si>
  <si>
    <t>H. HÒA AN</t>
  </si>
  <si>
    <t>Xã Bình Dương</t>
  </si>
  <si>
    <t>Xã Hồng Nam</t>
  </si>
  <si>
    <t>Xã Trưng Vương</t>
  </si>
  <si>
    <t>Nhập toàn bộ 22,73 km2 diện tích tự nhiên, 1.769 người của xã Trưng Vương vào xã Nguyễn Huệ. Sau khi nhập, xã Nguyễn Huệ có 43,43 km2 diện tích tự nhiên và quy mô dân số 3.589 người</t>
  </si>
  <si>
    <t>Xã Nguyễn Huệ</t>
  </si>
  <si>
    <t>Xã Quang Trung</t>
  </si>
  <si>
    <t>Nhập toàn bộ 19,24 km2 diện tích tự nhiên, 918 người của xã Hà Trì vào xã Quang Trung. Sau khi nhập, xã Quang Trung có 48,46 km2 diện tích tự nhiên và quy mô dân số 2.646 người.</t>
  </si>
  <si>
    <t>Xã Hà Trì</t>
  </si>
  <si>
    <t>Xã Ngũ Lão</t>
  </si>
  <si>
    <t>Xã Công Trừng</t>
  </si>
  <si>
    <t>Nhập toàn bộ 16,11 km2 diện tích tự nhiên, 905 người của xã Công Trừng vào xã Trương Lương. Sau khi nhập, xã Trương Lương có 53,06 km2 diện tích tự nhiên và quy mô dân số 3.331 người</t>
  </si>
  <si>
    <t>Xã Trương Lương</t>
  </si>
  <si>
    <t xml:space="preserve"> Trương Lương</t>
  </si>
  <si>
    <t>Xã Lê Chung</t>
  </si>
  <si>
    <t>Xã Đại Tiến</t>
  </si>
  <si>
    <t>Nhập 9,47 km2 diện tích tự nhiên, 264 người của xã Bế Triều; toàn bộ 20,06 km2 diện tích tự nhiên, 580 người của xã Đức Xuân vào xã Đại Tiến. Sau khi nhập, xã Đại Tiến có 49,46 km2 diện tích tự nhiên và quy mô dân số 2.202 người.</t>
  </si>
  <si>
    <t>Xã Đức Xuân</t>
  </si>
  <si>
    <t>Xã Bế Triều</t>
  </si>
  <si>
    <t>Xã Bạch Đằng</t>
  </si>
  <si>
    <t>Xã Dân Chủ</t>
  </si>
  <si>
    <t>Xã Nam Tuấn</t>
  </si>
  <si>
    <t>Xã Hoàng Tung</t>
  </si>
  <si>
    <t>Xã Hồng Việt</t>
  </si>
  <si>
    <t>Nhập toàn bộ 16,25 km2 diện tích tự nhiên, 1.674 người của xã Bình Long sau khi điều chỉnh địa giới đơn vị hành chính quy định.Sau khi nhập, xã Hồng Việt có 25,11 km2 diện tích tự nhiên và quy mô dân số 3.309 người.</t>
  </si>
  <si>
    <t>Xã Bình Long</t>
  </si>
  <si>
    <t>Xã Đức Long</t>
  </si>
  <si>
    <t>phần còn lại sau điều chỉnh</t>
  </si>
  <si>
    <t>TT Nước Hai</t>
  </si>
  <si>
    <t>Nhập 2,06 km2 diện tích tự nhiên, 1.079 người của xã Hồng Việt; 1,21 km2 diện tích tự nhiên, 1.304 người của xã Bình Long; 1,35 km2 diện tích tự nhiên, 835 người của xã Đức Long và toàn bộ 15,42 km2 diện tích tự nhiên, 5.818 người của xã Bế Triều sau khi điều chỉnh địa giới vào thị trấn Nước Hai.</t>
  </si>
  <si>
    <t>Thị Trấn nước Hai</t>
  </si>
  <si>
    <t>Thực hiện sau sắp xếp huyện Hòa An có 14 xã và 1 thị trấn</t>
  </si>
  <si>
    <t>H. NGUYÊN BÌNH</t>
  </si>
  <si>
    <t>Xã Tam Kim</t>
  </si>
  <si>
    <t>Xã Yên Lạc</t>
  </si>
  <si>
    <t>TT Nguyên Bình</t>
  </si>
  <si>
    <t>Thị trấn Tĩnh Túc</t>
  </si>
  <si>
    <t>Xã Hoa Thám</t>
  </si>
  <si>
    <t>Xã Quang Thành</t>
  </si>
  <si>
    <t>Xã Minh Tâm</t>
  </si>
  <si>
    <t>Nhập toàn bộ 26,34 km2 diện tích tự nhiên, 1.623 người của xã Lang Môn; toàn bộ 10,20 km2diện tích tự nhiên, 743 người của xã Bắc Hợp  Sau khi nhập, xã Minh Tâm có 53,78 km2 diện tích tự nhiên và quy mô dân số 3.733 người.</t>
  </si>
  <si>
    <t>Xã Lang Môn</t>
  </si>
  <si>
    <t>Xã Bắc Hợp</t>
  </si>
  <si>
    <t>Xã Mai  Long</t>
  </si>
  <si>
    <t>Thành lập xã Vũ Minh trên cơ sở nhập toàn bộ 22,29 km2 diện tích tự nhiên, 1.762 người của xã Thái Học; toàn bộ 23,23 km2 diện tích tự nhiên, 1.428 người của xã Minh Thanh; 7,20 km2 diện tích tự nhiên, 405 người của xã Bắc Hợp. Sau khi thành lập, xã Vũ Minh có 52,72 km2 diện tích tự nhiên và quy mô dân số 3.595 người.</t>
  </si>
  <si>
    <t>Xã Vũ Minh</t>
  </si>
  <si>
    <t>Xã Minh Thanh</t>
  </si>
  <si>
    <t>Xã Phan Thanh</t>
  </si>
  <si>
    <t>Xã Thể Dục</t>
  </si>
  <si>
    <t>Xã Triệu Nguyên</t>
  </si>
  <si>
    <t>Xã Ca Thành</t>
  </si>
  <si>
    <t>Xã Thành Công</t>
  </si>
  <si>
    <t>Xã Vũ Nông</t>
  </si>
  <si>
    <t>Xã Hưng Đạo</t>
  </si>
  <si>
    <t>Xã Thịnh Vượng</t>
  </si>
  <si>
    <t>Thực hiện sau sắp xếp huyện Nguyên Bình có 15 xã và 2 thị trấn</t>
  </si>
  <si>
    <t>Xã  Lý Bôn</t>
  </si>
  <si>
    <t>TT Pác Miầu</t>
  </si>
  <si>
    <t xml:space="preserve">Xã Đức Hạnh </t>
  </si>
  <si>
    <t>Xã Tân Việt</t>
  </si>
  <si>
    <t>Nhập toàn bộ 24,90 km2 diện tích tự nhiên, 1.689 người của xã Tân Việt vào xã Nam Quang. Sau khi nhập, xã Nam Quang có 72,70 km2 diện tích tự nhiên và quy mô dân số 4.919 người.</t>
  </si>
  <si>
    <t>Xã Quảng Lâm</t>
  </si>
  <si>
    <t xml:space="preserve">Xã Thái Học </t>
  </si>
  <si>
    <t>Vĩnh Quang</t>
  </si>
  <si>
    <t>Thực hiện sau sắp xếp huyện Bảo Lâm có 12 xã và 1 thị trấn</t>
  </si>
  <si>
    <t>H. TRÙNG KHÁNH + H. TRÀ LĨNH</t>
  </si>
  <si>
    <t>H. TRÙNG KHÁNH</t>
  </si>
  <si>
    <t>Xã Ngọc Chung</t>
  </si>
  <si>
    <t>) Nhập toàn bộ 20,82 km2 diện tích tự nhiên, 1.053 người của xã Ngọc Chung vào xã Khâm Thành. Sau khi nhập, xã Khâm Thành có 44,40 km2 diện tích tự nhiên và quy mô dân số 2.907 người.</t>
  </si>
  <si>
    <t>Xã Khâm Thành</t>
  </si>
  <si>
    <t>Xã Phong Nặm</t>
  </si>
  <si>
    <t>Xã Ngọc Côn</t>
  </si>
  <si>
    <t>Xã Chí Viễn</t>
  </si>
  <si>
    <t>Xã Trung Phúc</t>
  </si>
  <si>
    <t>Xã Thông Huề</t>
  </si>
  <si>
    <t>Thành lập xã Đoài Dương trên cơ sở nhập toàn bộ 13,89 km2 diện tích tự nhiên, 1.927 người của xã Thông Huề; toàn bộ 21,51 km2 diện tích tự nhiên, 1.519 người của xã Thân Giáp và toàn bộ 17,63 km2 diện tích tự nhiên, 1.808 người của xã Đoài Côn. Sau khi thành lập, xã Đoài Dương có 53,03 km2 diện tích tự nhiên và quy mô dân số 5.254 người.</t>
  </si>
  <si>
    <t>Xã Đoài Dương</t>
  </si>
  <si>
    <t>Xã Thân Giáp</t>
  </si>
  <si>
    <t>Xã Đoài Côn</t>
  </si>
  <si>
    <t>Xã Cao Thăng</t>
  </si>
  <si>
    <t>Xã Ngọc Khê</t>
  </si>
  <si>
    <t>Xã Cảnh Tiên</t>
  </si>
  <si>
    <t>Nhập toàn bộ 15,60 km2 diện tích tự nhiên, 1.845 người của xã Cảnh Tiên vào xã Đức Hồng. Sau khi nhập, xã Đức Hồng có 36,01 km2 diện tích tự nhiên và quy mô dân số 4.809 người.</t>
  </si>
  <si>
    <t>Xã Đức Hồng</t>
  </si>
  <si>
    <t>Xã Phong Châu</t>
  </si>
  <si>
    <t>Xã Đình Minh</t>
  </si>
  <si>
    <t>Nhập toàn bộ 9,30 km2 diện tích tự nhiên, 1.446 người của xã Đình Minh vào thị trấn Trùng Khánh. Sau khi nhập, thị trấn Trùng Khánh có 13,81 km2 diện tích tự nhiên và quy mô dân số 6.843 người.</t>
  </si>
  <si>
    <t>Thị Trấn Trùng Khánh</t>
  </si>
  <si>
    <t>Thị trấn Trùng Khánh</t>
  </si>
  <si>
    <t>Xã Đình Phong</t>
  </si>
  <si>
    <t>Xã Đàm Thủy</t>
  </si>
  <si>
    <t>Xã Lăng Yên</t>
  </si>
  <si>
    <t>Nhập toàn bộ 16,92 km2 diện tích tự nhiên, 1.220 người của xã Lăng Yên vào xã Lăng Hiếu. Sau khi nhập, xã Lăng Hiếu có 31,29 km2 diện tích tự nhiên và quy mô dân số 2.951 người.</t>
  </si>
  <si>
    <t>Xã Lăng Hiếu</t>
  </si>
  <si>
    <t>H. TRÀ LĨNH</t>
  </si>
  <si>
    <t>Xã Cô Mười</t>
  </si>
  <si>
    <t>Nhập toàn bộ 18,38 km2 diện tích tự nhiên, 1.447 người của xã Cô Mười vào xã Quang Hán. Sau khi nhập, xã Quang Hán có 41,19 km2 diện tích tự nhiên và quy mô dân số 3.908 người.</t>
  </si>
  <si>
    <t>Xã Quang Hán</t>
  </si>
  <si>
    <t xml:space="preserve">Xã Quang Hán </t>
  </si>
  <si>
    <t>Xã Tri Phương</t>
  </si>
  <si>
    <t xml:space="preserve">Xã Cao Chương </t>
  </si>
  <si>
    <t>Xã Xuân Nội</t>
  </si>
  <si>
    <t xml:space="preserve">TT Hùng  Quốc </t>
  </si>
  <si>
    <t>TT. Trà Lĩnh - H Trùng Khánh</t>
  </si>
  <si>
    <t xml:space="preserve">Xã Lưu Ngọc </t>
  </si>
  <si>
    <t>Nhập toàn bộ 22,39 km2 diện tích tự nhiên, 1.029 người của xã Lưu Ngọc vào xã Quang Vinh. Sau khi nhập, xã Quang Vinh có 52,43 km2 diện tích tự nhiên và quy mô dân số 2.323 người</t>
  </si>
  <si>
    <t>Xã Quang Vinh</t>
  </si>
  <si>
    <t>Thực hiện sau sắp xếp huyện Trùng Khánh có 19 xã và 2 thị trấn</t>
  </si>
  <si>
    <t>H. QUẢNG UYÊN + H. PHỤC HÒA+ XÃ QUỐC TOẢN ( H.TRÀ LĨNH)</t>
  </si>
  <si>
    <t>H QUẢNG HÒA</t>
  </si>
  <si>
    <t>Xã Quốc Dân</t>
  </si>
  <si>
    <t>Nhập toàn bộ 18,55 km2 diện tích tự nhiên, 2.232 người của xã Quốc Dân vào xã Phúc Sen. Sau khi nhập, xã Phúc Sen có 31,40 km2 diện tích tự nhiên và quy mô dân số 4.107 người.</t>
  </si>
  <si>
    <t>Xã Phúc Sen</t>
  </si>
  <si>
    <t>Xã Tự Do</t>
  </si>
  <si>
    <t>Nhập toàn bộ 16,42 km2 diện tích tự nhiên, 1.479 người của xã Đoài Khôn vào xã Tự Do. Sau khi nhập, xã Tự Do có 36,72 km2 diện tích tự nhiên và quy mô dân số 4.115 người.</t>
  </si>
  <si>
    <t>Xã Tự do</t>
  </si>
  <si>
    <t>Xã Đoài Khôn</t>
  </si>
  <si>
    <t>TT Quảng Uyên</t>
  </si>
  <si>
    <t>Nhập toàn bộ 12,02 km2 diện tích tự nhiên, 1.110 người của xã Quốc Phong vào thị trấn Quảng Uyên. Sau khi nhập, thị trấn Quảng Uyên có 18,46 km2 diện tích tự nhiên và quy mô dân số 6.089 người.</t>
  </si>
  <si>
    <t>Thị Trấn Quảng Uyên</t>
  </si>
  <si>
    <t>Xã Quốc Phong</t>
  </si>
  <si>
    <t>Xã Hồng Quang</t>
  </si>
  <si>
    <t>Xã Độc Lập</t>
  </si>
  <si>
    <t>Nhập toàn bộ 16,74 km2 diện tích tự nhiên, 1.836 người của xã Bình Lăng vào xã Độc Lập. Sau khi nhập, xã Độc Lập có 36,55 km2 diện tích tự nhiên và quy mô dân số 4.141 người.</t>
  </si>
  <si>
    <t>Xã Bình Lăng</t>
  </si>
  <si>
    <t>Xã Chí Thảo</t>
  </si>
  <si>
    <t>Xã Hồng Định</t>
  </si>
  <si>
    <t xml:space="preserve"> Nhập toàn bộ 16,19 km2 diện tích tự nhiên, 2.319 người của xã Hồng Định vào xã Hạnh Phúc. Sau khi nhập, xã Hạnh Phúc có 41,58 km2 diện tích tự nhiên và quy mô dân số 5.242 người.</t>
  </si>
  <si>
    <t>Xã Hạnh Phúc</t>
  </si>
  <si>
    <t>Xã Cai Bộ</t>
  </si>
  <si>
    <t>Xã Phi Hải</t>
  </si>
  <si>
    <t>Xã Hoàng Hải</t>
  </si>
  <si>
    <t>Nhập toàn bộ 24,87 km2 diện tích tự nhiên, 1.766 người của xã Hoàng Hải vào xã Ngọc Động. Sau khi nhập, xã Ngọc Động có 48,48 km2 diện tích tự nhiên và quy mô dân số 4.591 người.</t>
  </si>
  <si>
    <t>Xã Ngọc Động</t>
  </si>
  <si>
    <t>Xã Quảng Hưng</t>
  </si>
  <si>
    <t>Xã Triệu Ẩu</t>
  </si>
  <si>
    <t>Thành lập xã Bế Văn Đàn trên cơ sở nhập 5,90 km2 diện tích tự nhiên, 758 người của xã Hồng Đại và toàn bộ 36,21 km2 diện tích tự nhiên, 1.788 người của xã Triệu Ẩu. Sau khi thành lập, xã Bế Văn Đàn có 42,11 km2 diện tích tự nhiên và quy mô dân số 2.546 người.</t>
  </si>
  <si>
    <t>Xã Hồng Đại</t>
  </si>
  <si>
    <t>Nhập toàn bộ 13,50 km2 diện tích tự nhiên, 1.245 người của xã Hồng Đại sau khi điều chỉnh địa giới đơn vị hành chính vào xã Cách Linh. Sau khi nhập, xã Cách Linh có 47,50 km2 diện tích tự nhiên và quy mô dân số 4.238 người.</t>
  </si>
  <si>
    <t>Xã Lương Thiện</t>
  </si>
  <si>
    <t>Nhập toàn bộ 15,93 km2 diện tích tự nhiên, 720 người của xã Lương Thiện vào thị trấn Hòa Thuận. Sau khi nhập, thị trấn Hòa Thuận có 37,99 km2 diện tích tự nhiên và quy mô dân số 6.477 người</t>
  </si>
  <si>
    <t>Thị Trấn Hòa Thuận</t>
  </si>
  <si>
    <t>TT. Hòa Thuận</t>
  </si>
  <si>
    <t>TT. Tà Lùng</t>
  </si>
  <si>
    <t xml:space="preserve">Xã Quốc Toản </t>
  </si>
  <si>
    <t>Toàn bộ 31,55 km2 diện tích tự nhiên và 2.097 người của xã Quốc Toản huyện Trà Lĩnh</t>
  </si>
  <si>
    <t>Thực hiện sau sắp xếp huyện Quảng Hòa có 16 xã và 3 thị trấn</t>
  </si>
  <si>
    <t>H. HẠ LANG</t>
  </si>
  <si>
    <t>Xã Minh Long</t>
  </si>
  <si>
    <t>Xã Lý Quốc</t>
  </si>
  <si>
    <t>Xã Đồng Loan</t>
  </si>
  <si>
    <t xml:space="preserve">Xã Thắng Lợi </t>
  </si>
  <si>
    <t xml:space="preserve">Xã Đức Quang </t>
  </si>
  <si>
    <t>Xã Kim Loan</t>
  </si>
  <si>
    <t>Xã An Lạc</t>
  </si>
  <si>
    <t>Xã Quang Long</t>
  </si>
  <si>
    <t>Xã Việt Chu</t>
  </si>
  <si>
    <t>Thành lập xã Thống Nhất trên cơ sở nhập toàn bộ 16,80 km2 diện tích tự nhiên, 1.257 người của xã Thái Đức và toàn bộ 21,21 km2 diện tích tự nhiên, 1.792 người của xã Việt Chu. Sau khi thành lập, xã Thống Nhất có 38,01 km2 diện tích tự nhiên và quy mô dân số 3.049 người.</t>
  </si>
  <si>
    <t>Xã Thống Nhất</t>
  </si>
  <si>
    <t>Xã Thái Đức</t>
  </si>
  <si>
    <t>Xã Thị Hoa</t>
  </si>
  <si>
    <t>Xã Cô Ngân</t>
  </si>
  <si>
    <t xml:space="preserve">Xã Vinh Quý </t>
  </si>
  <si>
    <t>TT Thanh Nhật</t>
  </si>
  <si>
    <t>Thực hiện sau sắp xếp huyện Hạ Lang có 12 xã và 1 thị trấn</t>
  </si>
  <si>
    <t>H. BẢO LẠC</t>
  </si>
  <si>
    <t>Xã Kim Cúc</t>
  </si>
  <si>
    <t>Xã Sơn Lập</t>
  </si>
  <si>
    <t>Xã Hưng Thịnh</t>
  </si>
  <si>
    <t>Xã Sơn Lộ</t>
  </si>
  <si>
    <t>Xã Bảo Toàn</t>
  </si>
  <si>
    <t>Xã Khánh Xuân</t>
  </si>
  <si>
    <t>Xã Cô Ba</t>
  </si>
  <si>
    <t>Thị trấn Bảo Lạc</t>
  </si>
  <si>
    <t xml:space="preserve">II </t>
  </si>
  <si>
    <t>Xã Hồng Trị</t>
  </si>
  <si>
    <t>Xã Thượng Hà</t>
  </si>
  <si>
    <t>Xã Cốc Pàng</t>
  </si>
  <si>
    <t>Xã Hồng An</t>
  </si>
  <si>
    <t>Xã Xuân Trường</t>
  </si>
  <si>
    <t>Xã Đình Phùng</t>
  </si>
  <si>
    <t>THÀNH PHỐ CAO BẰNG</t>
  </si>
  <si>
    <t xml:space="preserve">Phường Duyệt Trung </t>
  </si>
  <si>
    <t>Phường Ngọc Xuân</t>
  </si>
  <si>
    <t xml:space="preserve">Phường  Đề Thám </t>
  </si>
  <si>
    <t xml:space="preserve">Xã Chu Trinh </t>
  </si>
  <si>
    <t>P. Hòa Chung</t>
  </si>
  <si>
    <t>P.Tân Giang</t>
  </si>
  <si>
    <t>P. Sông Hiến</t>
  </si>
  <si>
    <t xml:space="preserve">Phường Sông Bằng </t>
  </si>
  <si>
    <t xml:space="preserve">Phường Hợp Giang </t>
  </si>
  <si>
    <t>95,7</t>
  </si>
  <si>
    <t>NTM</t>
  </si>
  <si>
    <t>Thị Trấn Trà Lĩnh</t>
  </si>
  <si>
    <t>Xã Cao Chương</t>
  </si>
  <si>
    <t xml:space="preserve"> </t>
  </si>
  <si>
    <t>Xóm Bản Đà</t>
  </si>
  <si>
    <t>Xóm Bó Đa</t>
  </si>
  <si>
    <t>Xóm Nậm Sum</t>
  </si>
  <si>
    <t>Xóm Pác Chang</t>
  </si>
  <si>
    <t xml:space="preserve">Xóm Phia Hồng </t>
  </si>
  <si>
    <t xml:space="preserve">Xóm Đà Hoặc </t>
  </si>
  <si>
    <t>Xóm Pác Bó</t>
  </si>
  <si>
    <t>Xóm Giộc Vung</t>
  </si>
  <si>
    <t>Xóm Lũng Chung</t>
  </si>
  <si>
    <t>Xóm Pò Có</t>
  </si>
  <si>
    <t>Xóm Cốc Lại</t>
  </si>
  <si>
    <t>Xóm Pác Rao</t>
  </si>
  <si>
    <t>Xóm Thềnh Khe</t>
  </si>
  <si>
    <t>Xóm Nà Thin</t>
  </si>
  <si>
    <t>Xóm Sộc Khâm</t>
  </si>
  <si>
    <t>Xóm Nà Khiêu</t>
  </si>
  <si>
    <t>Xóm Nà Ngườm</t>
  </si>
  <si>
    <t>Xóm Nà Rầy</t>
  </si>
  <si>
    <t>Xóm Đầu Cầu</t>
  </si>
  <si>
    <t>Xóm Cổ Phương</t>
  </si>
  <si>
    <t>Xóm Lũng Nà</t>
  </si>
  <si>
    <t>Xóm Bản Khuông - Cốc Chia</t>
  </si>
  <si>
    <t>Xóm Cốc Rầy - Nặm Dọi</t>
  </si>
  <si>
    <t>Xóm Đồng Liên</t>
  </si>
  <si>
    <t>Xóm Nà Ít - Nà Keo</t>
  </si>
  <si>
    <t>Xóm Vinh Quang</t>
  </si>
  <si>
    <t>Xóm Trung Tâm</t>
  </si>
  <si>
    <t>Xóm Lũng Luông - Lũng Rỳ</t>
  </si>
  <si>
    <t>Xóm Bản Lung</t>
  </si>
  <si>
    <t>Xóm Tắp Ná</t>
  </si>
  <si>
    <t>Xóm Đồng Nhất</t>
  </si>
  <si>
    <t>Xóm Đồng Tiến</t>
  </si>
  <si>
    <t>Xóm Bản Coỏng</t>
  </si>
  <si>
    <t>Xóm Đồng Minh</t>
  </si>
  <si>
    <t>Xóm Phố Thông Huề</t>
  </si>
  <si>
    <t>Xóm Phò Đon</t>
  </si>
  <si>
    <t>Xóm Bản Hâu</t>
  </si>
  <si>
    <t>Xóm Bo Lành</t>
  </si>
  <si>
    <t>Xóm Nà Chi</t>
  </si>
  <si>
    <t>Xóm Bản Luông</t>
  </si>
  <si>
    <t>Xóm Đông Xâu-Phia Mạ</t>
  </si>
  <si>
    <t>Xóm Pác Lung</t>
  </si>
  <si>
    <t>Xã Trung Phúc</t>
  </si>
  <si>
    <t>Xóm Quỳnh Quản</t>
  </si>
  <si>
    <t>Xóm Ngưỡng Đồng</t>
  </si>
  <si>
    <t>Xóm Đồng Tâm</t>
  </si>
  <si>
    <t xml:space="preserve">Xóm Tân Trung </t>
  </si>
  <si>
    <t>Xóm Cảm Hảo</t>
  </si>
  <si>
    <t>Xóm Pác Loan</t>
  </si>
  <si>
    <t>Xóm Tân Lập</t>
  </si>
  <si>
    <t>Xóm Bản Gần</t>
  </si>
  <si>
    <t>Xóm Keo Hin</t>
  </si>
  <si>
    <t>Xóm Cốc Phay</t>
  </si>
  <si>
    <t>Xóm Hiếu Lễ</t>
  </si>
  <si>
    <t>Xóm Đà Tiên</t>
  </si>
  <si>
    <t>Xóm Lũng Muôn</t>
  </si>
  <si>
    <t>Xóm Keo Chưởng - Bản Giăn</t>
  </si>
  <si>
    <t>Xóm Long Sơn</t>
  </si>
  <si>
    <t>Xóm Đông Nà</t>
  </si>
  <si>
    <t>Xóm Lũng Rẳng</t>
  </si>
  <si>
    <t>Xóm Rằng Rang</t>
  </si>
  <si>
    <t>Xóm Kéo Toong</t>
  </si>
  <si>
    <t>Xóm Bản Chiên Lũng Gia</t>
  </si>
  <si>
    <t>Xóm Đà Bè</t>
  </si>
  <si>
    <t>Xóm Lũng Điêng-Lũng Rỳ</t>
  </si>
  <si>
    <t>Xóm Nà Hâu-Nà Chang</t>
  </si>
  <si>
    <t>Xóm Nà Thông-Pác Đông</t>
  </si>
  <si>
    <t>Xóm Bài Ban-Canh Cấp-Keo Việng</t>
  </si>
  <si>
    <t>Xóm Đà Bút-Nà Đoan-Giốc Rùng</t>
  </si>
  <si>
    <t>Xóm Giộc Sâu</t>
  </si>
  <si>
    <t>Xóm Đỏng Ỏi</t>
  </si>
  <si>
    <t>Xóm Ngườm Hoài</t>
  </si>
  <si>
    <t>Xóm  Lũng Lầu</t>
  </si>
  <si>
    <t>Xóm Ta Nay</t>
  </si>
  <si>
    <t>Xóm Pác Phiao-Pác Thay-Đỏng Dọa</t>
  </si>
  <si>
    <t>Xóm An Hỷ</t>
  </si>
  <si>
    <t>Xóm Bản Mìai</t>
  </si>
  <si>
    <t>Xóm Keo Giáo - Phia Siểm</t>
  </si>
  <si>
    <t>Xóm Khưa Hoi</t>
  </si>
  <si>
    <t>Xóm Phia Mạ</t>
  </si>
  <si>
    <t>Xóm Pò Peo-Phia Muông</t>
  </si>
  <si>
    <t>Xóm Đông Sy-Nà Giào-Tự Bản</t>
  </si>
  <si>
    <t>Xóm Pác Ngà-Bó Hay</t>
  </si>
  <si>
    <t>Xóm Đỏng Luông - Chi Choi</t>
  </si>
  <si>
    <t>Xóm Ta Nang - Giảng Gà</t>
  </si>
  <si>
    <t>Xóm Bản Chang - Bản Giang</t>
  </si>
  <si>
    <t>Xóm Bo Nặm</t>
  </si>
  <si>
    <t>Xóm Bảng Luông - Nà Sa</t>
  </si>
  <si>
    <t>Xóm Giộc Giao</t>
  </si>
  <si>
    <t>Xóm Long Định</t>
  </si>
  <si>
    <t>Xóm Nà Thoang</t>
  </si>
  <si>
    <t>Xóm Pác Gọn</t>
  </si>
  <si>
    <t>Xóm Lũng Phiắc</t>
  </si>
  <si>
    <t>Xóm Háng Thoang</t>
  </si>
  <si>
    <t>Xóm Bản Phang</t>
  </si>
  <si>
    <t>Xóm Đồng Tâm Bản Rạ</t>
  </si>
  <si>
    <t>Xóm Bản Mom</t>
  </si>
  <si>
    <t>Xóm Bản Gun Khuổi Ky</t>
  </si>
  <si>
    <t>Xóm Bản Giốc</t>
  </si>
  <si>
    <t>Xóm Keo Nà</t>
  </si>
  <si>
    <t>Xóm Bồng Sơn</t>
  </si>
  <si>
    <t>Xóm Bản Thuôn</t>
  </si>
  <si>
    <t>Xóm Bản Hang</t>
  </si>
  <si>
    <t>Xóm Bản Khấy</t>
  </si>
  <si>
    <t>Xóm Bản Ruộc</t>
  </si>
  <si>
    <t>Xóm Đông Long</t>
  </si>
  <si>
    <t>Xóm Đông Môn</t>
  </si>
  <si>
    <t>Xóm Long Giang</t>
  </si>
  <si>
    <t>Xóm Lũng Nội</t>
  </si>
  <si>
    <t>Xóm Nà Mu</t>
  </si>
  <si>
    <t>Xóm Nà Tuy</t>
  </si>
  <si>
    <t>Xóm Pác Mác</t>
  </si>
  <si>
    <t>Xóm Pò Tấu</t>
  </si>
  <si>
    <t>Xóm Phia Đeng</t>
  </si>
  <si>
    <t>Xóm Sơn Long</t>
  </si>
  <si>
    <t>Xóm Sơn Thủy</t>
  </si>
  <si>
    <t>Xóm Thanh Lâm</t>
  </si>
  <si>
    <t>Phia Bó-Cô Bây</t>
  </si>
  <si>
    <t>Xóm Nà Mằn</t>
  </si>
  <si>
    <t>Xóm Chung Sơn</t>
  </si>
  <si>
    <t>Xóm Bản Quam</t>
  </si>
  <si>
    <t>Xóm Pác Coóng-Bài Siêng</t>
  </si>
  <si>
    <t>Xóm Bản Viết</t>
  </si>
  <si>
    <t>Xóm Tân Phong</t>
  </si>
  <si>
    <t xml:space="preserve">Tổ dân phố 1 </t>
  </si>
  <si>
    <t xml:space="preserve">Xóm Nà Thấu </t>
  </si>
  <si>
    <t xml:space="preserve">Xóm Nam Tuấn </t>
  </si>
  <si>
    <t>Xóm Bản Hía</t>
  </si>
  <si>
    <t>Xóm Nà Khoang</t>
  </si>
  <si>
    <t>Xóm Bản Khun</t>
  </si>
  <si>
    <t>Xóm Pò Rẫy</t>
  </si>
  <si>
    <t>Xóm Bản Lang</t>
  </si>
  <si>
    <t>Xóm Tổng Moòng</t>
  </si>
  <si>
    <t>Xóm Vĩnh Quang</t>
  </si>
  <si>
    <t>Xóm Cốc Cáng</t>
  </si>
  <si>
    <t>Xóm Vững Bền</t>
  </si>
  <si>
    <t>Xóm Pò Mán</t>
  </si>
  <si>
    <t>Xóm Bản Niếng</t>
  </si>
  <si>
    <t>Xóm Nà Pò</t>
  </si>
  <si>
    <t>Xóm Bản Lòa</t>
  </si>
  <si>
    <t>Xóm Vĩnh Khải</t>
  </si>
  <si>
    <t>Xóm Thin Phoong</t>
  </si>
  <si>
    <t>Xóm Pú Dô</t>
  </si>
  <si>
    <t>Xóm Bản Tám</t>
  </si>
  <si>
    <t>Xóm Lũng Táo</t>
  </si>
  <si>
    <t>Xóm Cô Mười</t>
  </si>
  <si>
    <t>Xóm Cô Tó A</t>
  </si>
  <si>
    <t>Xóm Cô Tó B</t>
  </si>
  <si>
    <t>Xóm Lũng Lạn</t>
  </si>
  <si>
    <t>Xóm Pác Rình - Kéo Háo</t>
  </si>
  <si>
    <t>Xóm Bản Ngắn</t>
  </si>
  <si>
    <t>Xóm Thôn Ga</t>
  </si>
  <si>
    <t>Xóm Sác Thượng - Búng Ổ</t>
  </si>
  <si>
    <t>Xom Sác Hạ - Lũng Ngùa</t>
  </si>
  <si>
    <t xml:space="preserve">Xóm Lũng Mười </t>
  </si>
  <si>
    <t>Xóm Lũng Noọc -Nà Ngỏn</t>
  </si>
  <si>
    <t>Xóm Bản Mán</t>
  </si>
  <si>
    <t>Xóm Làn Hoài</t>
  </si>
  <si>
    <t>Xóm Mán Đâư</t>
  </si>
  <si>
    <t>Xóm Bản Khuổi</t>
  </si>
  <si>
    <t>Xóm Bản Súm</t>
  </si>
  <si>
    <t xml:space="preserve">Xóm Lũng Tung </t>
  </si>
  <si>
    <t xml:space="preserve">Xã Tri Phương </t>
  </si>
  <si>
    <t>Xóm Đồng Soa</t>
  </si>
  <si>
    <t>Xóm Đồng Biên</t>
  </si>
  <si>
    <t xml:space="preserve">Xóm Bảo Biên </t>
  </si>
  <si>
    <t>Xóm Nà Giốc</t>
  </si>
  <si>
    <t>Xóm Bình Chỉnh Trên</t>
  </si>
  <si>
    <t xml:space="preserve">Xóm Bỉnh Chỉnh Dưới </t>
  </si>
  <si>
    <t>Xóm Ngọc Sơn</t>
  </si>
  <si>
    <t>Xóm Lưu Ngọc</t>
  </si>
  <si>
    <t>Xóm Minh Khai</t>
  </si>
  <si>
    <t>Xóm Ngọc Chung</t>
  </si>
  <si>
    <t>Xóm Lũng Nặm</t>
  </si>
  <si>
    <t>Xóm Lạc Hiển</t>
  </si>
  <si>
    <t>Xóm Lũng Xỏm</t>
  </si>
  <si>
    <t>Xóm Bản Pát</t>
  </si>
  <si>
    <t>Xoóm Đoỏng Dài</t>
  </si>
  <si>
    <t>98,9</t>
  </si>
  <si>
    <t>Xóm Tài Nam 1</t>
  </si>
  <si>
    <t>Xóm Tài Nam 2</t>
  </si>
  <si>
    <t>98,5</t>
  </si>
  <si>
    <t>Xóm Nà Ý</t>
  </si>
  <si>
    <t>Xóm Sơn Lộ</t>
  </si>
  <si>
    <t>98,8</t>
  </si>
  <si>
    <t>Xóm Khuổi Luông</t>
  </si>
  <si>
    <t>Xóm Thang Sặp</t>
  </si>
  <si>
    <t>Xóm Tân Lập</t>
  </si>
  <si>
    <t>99,0</t>
  </si>
  <si>
    <t>4.13</t>
  </si>
  <si>
    <t>4.14</t>
  </si>
  <si>
    <t>13.10</t>
  </si>
  <si>
    <t>13.11</t>
  </si>
  <si>
    <t>13.12</t>
  </si>
  <si>
    <t>13.13</t>
  </si>
  <si>
    <t>13.14</t>
  </si>
  <si>
    <t>13.15</t>
  </si>
  <si>
    <t>13.16</t>
  </si>
  <si>
    <t>15.12</t>
  </si>
  <si>
    <t>15.13</t>
  </si>
  <si>
    <t>16.11</t>
  </si>
  <si>
    <t>16.12</t>
  </si>
  <si>
    <t>16.13</t>
  </si>
  <si>
    <t>19.7</t>
  </si>
  <si>
    <t>20.1</t>
  </si>
  <si>
    <t>20.2</t>
  </si>
  <si>
    <t>20.3</t>
  </si>
  <si>
    <t>20.4</t>
  </si>
  <si>
    <t>20.5</t>
  </si>
  <si>
    <t>20.6</t>
  </si>
  <si>
    <t>20.7</t>
  </si>
  <si>
    <t>20.8</t>
  </si>
  <si>
    <t>21.1</t>
  </si>
  <si>
    <t>21.2</t>
  </si>
  <si>
    <t>21.3</t>
  </si>
  <si>
    <t>21.4</t>
  </si>
  <si>
    <t>21.5</t>
  </si>
  <si>
    <t>21.6</t>
  </si>
  <si>
    <t>21.7</t>
  </si>
  <si>
    <t>21.8</t>
  </si>
  <si>
    <t>21.9</t>
  </si>
  <si>
    <t>Minh Long</t>
  </si>
  <si>
    <t>Xã BG</t>
  </si>
  <si>
    <t>Lý Quốc</t>
  </si>
  <si>
    <t>Đồng Loan</t>
  </si>
  <si>
    <t>Thắng Lợi</t>
  </si>
  <si>
    <t>Xã Đức Quang</t>
  </si>
  <si>
    <t>Kim Loan</t>
  </si>
  <si>
    <t>An Lạc</t>
  </si>
  <si>
    <t>Quang Long</t>
  </si>
  <si>
    <t>Thống Nhất</t>
  </si>
  <si>
    <t>Thị Hoa</t>
  </si>
  <si>
    <t>Cô Ngân</t>
  </si>
  <si>
    <t>Vinh quý</t>
  </si>
  <si>
    <t>Xóm Bản Suối</t>
  </si>
  <si>
    <t>Xóm Trường Yên</t>
  </si>
  <si>
    <t>Xóm Nà Vị</t>
  </si>
  <si>
    <t>Xóm Nà Quản</t>
  </si>
  <si>
    <t>Xóm Lũng Đa</t>
  </si>
  <si>
    <t>Xóm Bản Thang</t>
  </si>
  <si>
    <t>Hợp Nhất</t>
  </si>
  <si>
    <t>Bang Dưới</t>
  </si>
  <si>
    <t>Bằng Ca</t>
  </si>
  <si>
    <t>Bản Sao</t>
  </si>
  <si>
    <t>Khưa Thoang</t>
  </si>
  <si>
    <t>Bản Khòng</t>
  </si>
  <si>
    <t>Lý Vạn</t>
  </si>
  <si>
    <t xml:space="preserve"> Xóm Bản Thuộc</t>
  </si>
  <si>
    <t>Xóm Đồng Thuận</t>
  </si>
  <si>
    <t>Xã Thắng Lợi</t>
  </si>
  <si>
    <t>Hùng Cầu</t>
  </si>
  <si>
    <t>Thái Thông</t>
  </si>
  <si>
    <t>Bản Xà</t>
  </si>
  <si>
    <t>Bản Phạn</t>
  </si>
  <si>
    <t>Hùng Binh</t>
  </si>
  <si>
    <t>Bản Bắng</t>
  </si>
  <si>
    <t>Xóm Nà Ran</t>
  </si>
  <si>
    <t>Xóm Cỏong Hoài</t>
  </si>
  <si>
    <t>Âu Kít</t>
  </si>
  <si>
    <t>Quốc Phong</t>
  </si>
  <si>
    <t>Túng Kít</t>
  </si>
  <si>
    <t>Bản Đông</t>
  </si>
  <si>
    <t>Gia Lường</t>
  </si>
  <si>
    <t>Mò Nhàn</t>
  </si>
  <si>
    <t xml:space="preserve"> Xã An Lạc</t>
  </si>
  <si>
    <t>Xóm Nam Lý</t>
  </si>
  <si>
    <t>Xóm Bản Chao</t>
  </si>
  <si>
    <t>Xóm Tha Hoài</t>
  </si>
  <si>
    <t>Xóm Răng Xe</t>
  </si>
  <si>
    <t>Xóm Sộc Áng</t>
  </si>
  <si>
    <t>Xóm Sộc Phường</t>
  </si>
  <si>
    <t>Xóm Khọn Quang</t>
  </si>
  <si>
    <t>Xóm Bó Chỉa</t>
  </si>
  <si>
    <t>Xóm Lũng Cuốn</t>
  </si>
  <si>
    <t>Xóm Nặm Tát</t>
  </si>
  <si>
    <t>Xóm Khẻo Mèo</t>
  </si>
  <si>
    <t>Xóm Xa Lê</t>
  </si>
  <si>
    <t>Xóm Kỳ Lạc</t>
  </si>
  <si>
    <t>Xóm Kiềng Phặc</t>
  </si>
  <si>
    <t>Nà Đắng -Tính</t>
  </si>
  <si>
    <t>Bản Ngay</t>
  </si>
  <si>
    <t>Đồng Nhất</t>
  </si>
  <si>
    <t>Bản Đâư</t>
  </si>
  <si>
    <t>Cốc Khọt</t>
  </si>
  <si>
    <t>Pác Lung</t>
  </si>
  <si>
    <t>Nà Hoạch</t>
  </si>
  <si>
    <t>Bản Lạn- Nà Lụng</t>
  </si>
  <si>
    <t>Kênh Nghiều</t>
  </si>
  <si>
    <t>Pác Khao</t>
  </si>
  <si>
    <t>Pò Măn</t>
  </si>
  <si>
    <t>Thôm Quỷnh</t>
  </si>
  <si>
    <t>Ngườm Già</t>
  </si>
  <si>
    <t>Bản Nhảng</t>
  </si>
  <si>
    <t>Bản Khu</t>
  </si>
  <si>
    <t>Tổng Nưa</t>
  </si>
  <si>
    <t>Phia Đán</t>
  </si>
  <si>
    <t>Đông Cầu</t>
  </si>
  <si>
    <t>Cốc Nhan</t>
  </si>
  <si>
    <t>Bản Nhôn</t>
  </si>
  <si>
    <t>Bản Nưa</t>
  </si>
  <si>
    <t>Bản Nha</t>
  </si>
  <si>
    <t>Bản Rạc - Nà Thúng</t>
  </si>
  <si>
    <t>Bản Luông</t>
  </si>
  <si>
    <t>Bản Khúa</t>
  </si>
  <si>
    <t>Bản Làng</t>
  </si>
  <si>
    <t>Bản Thưn</t>
  </si>
  <si>
    <t>Vinh Quý</t>
  </si>
  <si>
    <t>Xóm Khum Đin</t>
  </si>
  <si>
    <t>Xóm Nhương Hoan</t>
  </si>
  <si>
    <t>Xóm Làn Lừa</t>
  </si>
  <si>
    <t>Xóm Đông Nam</t>
  </si>
  <si>
    <t>Xóm Bản Sao</t>
  </si>
  <si>
    <t>Xóm Sộc Quân</t>
  </si>
  <si>
    <t>Xóm Kéo Sy</t>
  </si>
  <si>
    <t>Xóm Nà Ến</t>
  </si>
  <si>
    <t>Xóm Huyền Du</t>
  </si>
  <si>
    <t>Xóm Đoỏng Hoan</t>
  </si>
  <si>
    <t>Phố Hạ Lang</t>
  </si>
  <si>
    <t>Xóm Đông Mu</t>
  </si>
  <si>
    <t>Xóm Đoỏng Đeng</t>
  </si>
  <si>
    <t>Xóm Ngườm Khang</t>
  </si>
  <si>
    <t>Xóm Đoỏng Hủ</t>
  </si>
  <si>
    <t>Xóm Lũng Đốn</t>
  </si>
  <si>
    <t>9.14</t>
  </si>
  <si>
    <t>Thị trấn Nguyên Bình</t>
  </si>
  <si>
    <t>Vũ Nông</t>
  </si>
  <si>
    <t>Tam Kim</t>
  </si>
  <si>
    <t>Xã Mai Long</t>
  </si>
  <si>
    <t>TT. Nguyên Bình</t>
  </si>
  <si>
    <t>Xóm Bản Luộc</t>
  </si>
  <si>
    <t>Xóm Nà Gọn</t>
  </si>
  <si>
    <t>Xóm Pác Măn</t>
  </si>
  <si>
    <t>Xóm Cốc Bó</t>
  </si>
  <si>
    <t>Xóm Thôm Phiêng</t>
  </si>
  <si>
    <t>Xóm Nặm Sâư</t>
  </si>
  <si>
    <t>Lũng Nọi</t>
  </si>
  <si>
    <t>Xí Thầu</t>
  </si>
  <si>
    <t>Lũng Tỳ</t>
  </si>
  <si>
    <t>Lũng Khoen</t>
  </si>
  <si>
    <t>Xa Hoa Thám</t>
  </si>
  <si>
    <t>Xóm Khuổi Hoa</t>
  </si>
  <si>
    <t>Xóm Nà Ngần</t>
  </si>
  <si>
    <t>Xóm Đông Bao</t>
  </si>
  <si>
    <t>Xóm Khuổi Phay</t>
  </si>
  <si>
    <t>Xóm Cảm Tẹm</t>
  </si>
  <si>
    <t>Xóm Nà Chẵn</t>
  </si>
  <si>
    <t>Xóm Khuổi Lỉn</t>
  </si>
  <si>
    <t>Xóm Nà Lẹng</t>
  </si>
  <si>
    <t>Xóm Rỏng Cun</t>
  </si>
  <si>
    <t>Xóm Nà Roỏng</t>
  </si>
  <si>
    <t>Xóm Nà Coóc</t>
  </si>
  <si>
    <t>Xóm Lũng Kèng</t>
  </si>
  <si>
    <t>Xóm Lũng Rảo</t>
  </si>
  <si>
    <t>Xóm Lũng Quang</t>
  </si>
  <si>
    <t>Xóm Lũng Chang</t>
  </si>
  <si>
    <t>Xóm Lũng Ỉn</t>
  </si>
  <si>
    <t>Xóm Vũ Ngược</t>
  </si>
  <si>
    <t>Xóm Tân Thịnh</t>
  </si>
  <si>
    <t>Xóm Tà Sa</t>
  </si>
  <si>
    <t>Xóm Bắc Dài</t>
  </si>
  <si>
    <t>Xóm Thẳm Gầu</t>
  </si>
  <si>
    <t>Xóm Bản Um</t>
  </si>
  <si>
    <t>Xóm Nà Mạ</t>
  </si>
  <si>
    <t>Xóm Thượng Thác</t>
  </si>
  <si>
    <t>Xóm Nà An</t>
  </si>
  <si>
    <t>Xóm Phai Khắt</t>
  </si>
  <si>
    <t>Xóm Nà Nọi</t>
  </si>
  <si>
    <t>Xóm Nà Bao</t>
  </si>
  <si>
    <t>Xóm Hợp Nhất</t>
  </si>
  <si>
    <t>Xóm Lang Môn</t>
  </si>
  <si>
    <t>Xóm Giang Sơn</t>
  </si>
  <si>
    <t>Xóm Mai Sơn</t>
  </si>
  <si>
    <t>Xóm Tân Tiến</t>
  </si>
  <si>
    <t>Xóm Long Hoa</t>
  </si>
  <si>
    <t>Xóm Đông Sơn</t>
  </si>
  <si>
    <t>Xóm Bắc Sơn</t>
  </si>
  <si>
    <t>Xóm Bình Minh</t>
  </si>
  <si>
    <t>Bình An</t>
  </si>
  <si>
    <t>Minh Khai</t>
  </si>
  <si>
    <t>Nặm Rằng</t>
  </si>
  <si>
    <t xml:space="preserve">Xóm Bản Nùng </t>
  </si>
  <si>
    <t>Xóm Nặm Bioóc</t>
  </si>
  <si>
    <t xml:space="preserve">Xóm Phia Bó </t>
  </si>
  <si>
    <t>Xóm Tổng Ngà</t>
  </si>
  <si>
    <t>Xóm Lũng Nọi</t>
  </si>
  <si>
    <t>Xóm Sẻ Pản</t>
  </si>
  <si>
    <t>Xóm Khuổi Thin</t>
  </si>
  <si>
    <t>Xóm Khuổi Pất</t>
  </si>
  <si>
    <t>Xóm Bình Đường</t>
  </si>
  <si>
    <t>Xóm Phúng Láng</t>
  </si>
  <si>
    <t>Xóm Tổng Sơ</t>
  </si>
  <si>
    <t>Xóm Phiêng Lầu</t>
  </si>
  <si>
    <t>Xóm Pác Cai</t>
  </si>
  <si>
    <t>Xóm Bản Chiếu</t>
  </si>
  <si>
    <t>Xóm Nà Mùng</t>
  </si>
  <si>
    <t>Xóm Lũng Cam</t>
  </si>
  <si>
    <t xml:space="preserve"> Xã Ca Thành</t>
  </si>
  <si>
    <t>Xóm Nà Đoong</t>
  </si>
  <si>
    <t>Xóm Nặm Kim</t>
  </si>
  <si>
    <t>Xóm Khuổi Ngoạ</t>
  </si>
  <si>
    <t>Xóm Khuổi Mỵ</t>
  </si>
  <si>
    <t>Xóm Nặm Dân</t>
  </si>
  <si>
    <t>Xóm Lũng Lỳ</t>
  </si>
  <si>
    <t>Xóm Cao Lù</t>
  </si>
  <si>
    <t>Xóm Nộc Soa</t>
  </si>
  <si>
    <t>Xóm Xà Pèng</t>
  </si>
  <si>
    <t>Xóm Kéo Có</t>
  </si>
  <si>
    <t>Xóm Cốc Mìa</t>
  </si>
  <si>
    <t>Xóm Cốc Mòn</t>
  </si>
  <si>
    <t>Xóm Phiêng pha</t>
  </si>
  <si>
    <t>Xóm Lũng Páp</t>
  </si>
  <si>
    <t>Xóm Khuổi Hẩu</t>
  </si>
  <si>
    <t>Xóm Nà Ngù</t>
  </si>
  <si>
    <t>Xóm Cốc Cai</t>
  </si>
  <si>
    <t>Bản Chang</t>
  </si>
  <si>
    <t>Bản Phường</t>
  </si>
  <si>
    <t>Bành Tổng</t>
  </si>
  <si>
    <t>Phia Đén</t>
  </si>
  <si>
    <t>Pù Vài</t>
  </si>
  <si>
    <t>Nà Bản</t>
  </si>
  <si>
    <t>Tát Shâm</t>
  </si>
  <si>
    <t>Xóm Hoài Khao</t>
  </si>
  <si>
    <t>Xóm Quang Thượng</t>
  </si>
  <si>
    <t>Xóm Quang Trung</t>
  </si>
  <si>
    <t>Xóm Quang Bình</t>
  </si>
  <si>
    <t>Xóm Hồng Quang</t>
  </si>
  <si>
    <t>Xóm Lũng Súng</t>
  </si>
  <si>
    <t>Xóm Tàn Pà</t>
  </si>
  <si>
    <t>Xóm Lũng Ót</t>
  </si>
  <si>
    <t xml:space="preserve">Xã Lũng Nặm </t>
  </si>
  <si>
    <t>BG, ATK</t>
  </si>
  <si>
    <t xml:space="preserve">Xã Lương Thông </t>
  </si>
  <si>
    <t xml:space="preserve">Xã Cần Yên </t>
  </si>
  <si>
    <t xml:space="preserve">Xã Sóc Hà </t>
  </si>
  <si>
    <t xml:space="preserve">Xã Nội Thôn </t>
  </si>
  <si>
    <t xml:space="preserve">Xã Ngọc Đào </t>
  </si>
  <si>
    <t>ATK, NTM</t>
  </si>
  <si>
    <t xml:space="preserve">Xã Hồng Sỹ </t>
  </si>
  <si>
    <t xml:space="preserve">Xã Trường Hà </t>
  </si>
  <si>
    <t xml:space="preserve">Xã Mã Ba </t>
  </si>
  <si>
    <t xml:space="preserve">Xã Đa Thông </t>
  </si>
  <si>
    <t xml:space="preserve">Xã Yên Sơn </t>
  </si>
  <si>
    <t xml:space="preserve">Xã Quý Quân </t>
  </si>
  <si>
    <t xml:space="preserve">Xã Tổng Cọt </t>
  </si>
  <si>
    <t xml:space="preserve">TT Thông Nông </t>
  </si>
  <si>
    <t xml:space="preserve">Xã Cải Viên </t>
  </si>
  <si>
    <t xml:space="preserve">BG </t>
  </si>
  <si>
    <t xml:space="preserve">Lũng Mủm </t>
  </si>
  <si>
    <t>Thượng Sơn</t>
  </si>
  <si>
    <t xml:space="preserve">Táy Trên </t>
  </si>
  <si>
    <t>Lũng Hóng</t>
  </si>
  <si>
    <t xml:space="preserve">Nặm Giạt </t>
  </si>
  <si>
    <t xml:space="preserve">Tổng Cáng </t>
  </si>
  <si>
    <t>Cả Giang</t>
  </si>
  <si>
    <t xml:space="preserve">Táy Dưới </t>
  </si>
  <si>
    <t>Lũng Tu</t>
  </si>
  <si>
    <t>Lũng Sang</t>
  </si>
  <si>
    <t>Lũng Gà</t>
  </si>
  <si>
    <t>Lũng Giàng</t>
  </si>
  <si>
    <t>Lũng Vẻn</t>
  </si>
  <si>
    <t>Lũng Nái</t>
  </si>
  <si>
    <t>Sỹ Điêng</t>
  </si>
  <si>
    <t>Kim Đồng</t>
  </si>
  <si>
    <t>Nà Pia</t>
  </si>
  <si>
    <t>Nà Việt</t>
  </si>
  <si>
    <t>Gạm Dầu</t>
  </si>
  <si>
    <t>Làng Can</t>
  </si>
  <si>
    <t>Đồng Mây</t>
  </si>
  <si>
    <t xml:space="preserve">Cốc Pảng </t>
  </si>
  <si>
    <t>Pác Thin</t>
  </si>
  <si>
    <t>Nặm Nhũng</t>
  </si>
  <si>
    <t>Nặm Sấn</t>
  </si>
  <si>
    <t>Kéo Quyẻn</t>
  </si>
  <si>
    <t>Cả Giỏng</t>
  </si>
  <si>
    <t>Cả Giểng</t>
  </si>
  <si>
    <t>Tổng Pỏ</t>
  </si>
  <si>
    <t>Lũng In</t>
  </si>
  <si>
    <t>Lũng Chẩn</t>
  </si>
  <si>
    <t>Rằng Rụng</t>
  </si>
  <si>
    <t>Lũng Tú</t>
  </si>
  <si>
    <t>Cáy Tắc</t>
  </si>
  <si>
    <t>Ngọc Sỹ</t>
  </si>
  <si>
    <t>Trà Phìn</t>
  </si>
  <si>
    <t xml:space="preserve">Rặc Rậy </t>
  </si>
  <si>
    <t>Kim Cúc</t>
  </si>
  <si>
    <t>Quốc Thái</t>
  </si>
  <si>
    <t>Hồng Thái</t>
  </si>
  <si>
    <t>Phục Quốc 1</t>
  </si>
  <si>
    <t>Phục Quốc 2</t>
  </si>
  <si>
    <t>Dẻ Gà</t>
  </si>
  <si>
    <t>Quang Trung 1</t>
  </si>
  <si>
    <t>Quang Trung 2</t>
  </si>
  <si>
    <t>Hòa Chung</t>
  </si>
  <si>
    <t>Nặm Ngùa</t>
  </si>
  <si>
    <t>Mần Thượng Hạ</t>
  </si>
  <si>
    <t>Phiêng Phục</t>
  </si>
  <si>
    <t>Cốc Phát</t>
  </si>
  <si>
    <t>Dẻ Coóc Bản Ái</t>
  </si>
  <si>
    <t>Bản Ngẳm</t>
  </si>
  <si>
    <t>Nà Pàng</t>
  </si>
  <si>
    <t>Bản Gải</t>
  </si>
  <si>
    <t>Bó Rằng</t>
  </si>
  <si>
    <t>Nà Lủng</t>
  </si>
  <si>
    <t>Hưng Đạo</t>
  </si>
  <si>
    <t>Hồng Minh Thượng</t>
  </si>
  <si>
    <t>Khuổi Vài</t>
  </si>
  <si>
    <t>Đồng Tâm</t>
  </si>
  <si>
    <t xml:space="preserve">Biên Cương </t>
  </si>
  <si>
    <t>Tự Do</t>
  </si>
  <si>
    <t>Xam Kha</t>
  </si>
  <si>
    <t>Lũng Chi</t>
  </si>
  <si>
    <t>Nà Cháo</t>
  </si>
  <si>
    <t>Nà Nghiềng</t>
  </si>
  <si>
    <t>Sóc Giang</t>
  </si>
  <si>
    <t>Cốc Vường</t>
  </si>
  <si>
    <t>Nà Sác</t>
  </si>
  <si>
    <t>Địa Long</t>
  </si>
  <si>
    <t>Lũng Pươi</t>
  </si>
  <si>
    <t>Cả Tiểng</t>
  </si>
  <si>
    <t>Làng Lỷ</t>
  </si>
  <si>
    <t>Lũng Chuống</t>
  </si>
  <si>
    <t>Lũng Mảo</t>
  </si>
  <si>
    <t>Lũng Rại</t>
  </si>
  <si>
    <t>Lũng Rỳ</t>
  </si>
  <si>
    <t>Ngườm Vài</t>
  </si>
  <si>
    <t>Pác Hoan</t>
  </si>
  <si>
    <t>Nhỉ Tảo</t>
  </si>
  <si>
    <t>Rủ Rả</t>
  </si>
  <si>
    <t>Nà Rặc</t>
  </si>
  <si>
    <t xml:space="preserve">Bản Chá </t>
  </si>
  <si>
    <t>Nà Giảo</t>
  </si>
  <si>
    <t>Nà Giàng</t>
  </si>
  <si>
    <t>Dộc Kít</t>
  </si>
  <si>
    <t>Cốc Chủ</t>
  </si>
  <si>
    <t>Luống Nọi</t>
  </si>
  <si>
    <t>Đào Bắc</t>
  </si>
  <si>
    <t>Bản Hà</t>
  </si>
  <si>
    <t>Kéo Chang</t>
  </si>
  <si>
    <t>Kể Hiệt</t>
  </si>
  <si>
    <t>Đào Nam</t>
  </si>
  <si>
    <t>Đôn Chương</t>
  </si>
  <si>
    <t xml:space="preserve">Bản Giàng </t>
  </si>
  <si>
    <t xml:space="preserve">Nà Vạc </t>
  </si>
  <si>
    <t>Tổ Xuân  Lộc</t>
  </si>
  <si>
    <t>Tổ Xuân Đại</t>
  </si>
  <si>
    <t>Tổ Xuân Vinh</t>
  </si>
  <si>
    <t>Mai Nưa</t>
  </si>
  <si>
    <t xml:space="preserve">Yên Luật </t>
  </si>
  <si>
    <t>Khuổi Pàng</t>
  </si>
  <si>
    <t>Lũng Kính</t>
  </si>
  <si>
    <t>Nặm Thuổm</t>
  </si>
  <si>
    <t>Lũng Bông</t>
  </si>
  <si>
    <t>Lũng Quảng</t>
  </si>
  <si>
    <t>Lũng Rẩu</t>
  </si>
  <si>
    <t>Lũng Ngần</t>
  </si>
  <si>
    <t>Pác Táng</t>
  </si>
  <si>
    <t>Sông Giang</t>
  </si>
  <si>
    <t>Nặm Lìn</t>
  </si>
  <si>
    <t>Nà Lẹng</t>
  </si>
  <si>
    <t>Hồng Việt</t>
  </si>
  <si>
    <t>Lũng Loỏng</t>
  </si>
  <si>
    <t>Mã Lịp</t>
  </si>
  <si>
    <t>Nà Mạ</t>
  </si>
  <si>
    <t>Bản Hoàng</t>
  </si>
  <si>
    <t>Pác Bó</t>
  </si>
  <si>
    <t>Bản Hoong</t>
  </si>
  <si>
    <t>Hòa Mục</t>
  </si>
  <si>
    <t>Cốc Sâu</t>
  </si>
  <si>
    <t>Cả Póoc</t>
  </si>
  <si>
    <t>Lũng Niểng</t>
  </si>
  <si>
    <t>Lũng Pheo</t>
  </si>
  <si>
    <t>Thành Công</t>
  </si>
  <si>
    <t>Lũng Hoài</t>
  </si>
  <si>
    <t>Rằng Khoen</t>
  </si>
  <si>
    <t>Kéo Nặm</t>
  </si>
  <si>
    <t>Tắp Ná</t>
  </si>
  <si>
    <t>Gằng Thượng</t>
  </si>
  <si>
    <t>Thanh Sơn</t>
  </si>
  <si>
    <t>Thượng Hà</t>
  </si>
  <si>
    <t>Bình Minh</t>
  </si>
  <si>
    <t>Bình Tâm</t>
  </si>
  <si>
    <t>Lũng Lạn</t>
  </si>
  <si>
    <t>Tẩn Phung</t>
  </si>
  <si>
    <t>Thanh Chung</t>
  </si>
  <si>
    <t>Tắc Té</t>
  </si>
  <si>
    <t>Nam Hưng Đạo</t>
  </si>
  <si>
    <t>Đà Sa</t>
  </si>
  <si>
    <t>Long Giang</t>
  </si>
  <si>
    <t>Bắc Hưng Đạo</t>
  </si>
  <si>
    <t>Pác Ngàm</t>
  </si>
  <si>
    <t>Sơn Hà</t>
  </si>
  <si>
    <t>Lũng Khỉnh</t>
  </si>
  <si>
    <t>Lũng Lừa</t>
  </si>
  <si>
    <t>Ma pản</t>
  </si>
  <si>
    <t>Phia Viềng</t>
  </si>
  <si>
    <t>Phia Khao</t>
  </si>
  <si>
    <t>Cốc Lùng</t>
  </si>
  <si>
    <t>Cốc Trà</t>
  </si>
  <si>
    <t>Ngàm Vạng</t>
  </si>
  <si>
    <t>Vài Thai</t>
  </si>
  <si>
    <t>Bản Láp</t>
  </si>
  <si>
    <t>Nà Pò</t>
  </si>
  <si>
    <t>Tềnh Cà Lừa</t>
  </si>
  <si>
    <t>Lũng Nhùng</t>
  </si>
  <si>
    <t>Lũng Mới</t>
  </si>
  <si>
    <t>Tả Cáp</t>
  </si>
  <si>
    <t>Nặm Đông</t>
  </si>
  <si>
    <t>Khau Dựa</t>
  </si>
  <si>
    <t>Lũng Vai</t>
  </si>
  <si>
    <t>Tềnh Quốc</t>
  </si>
  <si>
    <t>Phiêng Pán</t>
  </si>
  <si>
    <t>Cọt Nưa</t>
  </si>
  <si>
    <t>Kéo Sỹ</t>
  </si>
  <si>
    <t>Lũng Giỏng</t>
  </si>
  <si>
    <t xml:space="preserve">Lũng Túm </t>
  </si>
  <si>
    <t xml:space="preserve">Lũng Ái </t>
  </si>
  <si>
    <t>Ngườm Luông</t>
  </si>
  <si>
    <t>Cọt Phố</t>
  </si>
  <si>
    <t>Lũng Pán</t>
  </si>
  <si>
    <t>Chông Mạ</t>
  </si>
  <si>
    <t>Tả Piẩu</t>
  </si>
  <si>
    <t>Nặm Niệc</t>
  </si>
  <si>
    <t>Đông Có</t>
  </si>
  <si>
    <t>Cha Vạc</t>
  </si>
  <si>
    <t>Nặm Đin</t>
  </si>
  <si>
    <t>Nhỉ Đú</t>
  </si>
  <si>
    <t xml:space="preserve">NTM, BG, ATK, </t>
  </si>
  <si>
    <t>14.11</t>
  </si>
  <si>
    <t>TT. Thông Nông</t>
  </si>
  <si>
    <t>Xã Cần Nông</t>
  </si>
  <si>
    <t>Xã Lương Can</t>
  </si>
  <si>
    <t>Thị trấn Nước Hai</t>
  </si>
  <si>
    <t>xóm 1 Bế Triều</t>
  </si>
  <si>
    <t>Xóm 2 Bế Triều</t>
  </si>
  <si>
    <t>Xóm 3 Bế Triều</t>
  </si>
  <si>
    <t>Xóm 4 Bế Triều</t>
  </si>
  <si>
    <t>Xóm 5 Bế Triều</t>
  </si>
  <si>
    <t>Xóm6 Bế Triều</t>
  </si>
  <si>
    <t>Xóm 7 Bế Triều</t>
  </si>
  <si>
    <t>Xóm 8 Bế Triều</t>
  </si>
  <si>
    <t>Xóm 9 Bế Triều</t>
  </si>
  <si>
    <t>Xóm 11 Bế Triều</t>
  </si>
  <si>
    <t>Xóm Nà Mè</t>
  </si>
  <si>
    <t>Xóm Nà Tẻng</t>
  </si>
  <si>
    <t>Xóm Mã Quan</t>
  </si>
  <si>
    <t>Xóm Bằng Hà</t>
  </si>
  <si>
    <t>Xóm Khau Gạm</t>
  </si>
  <si>
    <t>Xóm Thái Cường</t>
  </si>
  <si>
    <t>Xóm Minh Loan</t>
  </si>
  <si>
    <t>Xóm Bản Séng</t>
  </si>
  <si>
    <t>Xóm 10 Bế Triều</t>
  </si>
  <si>
    <t>Phố giữa</t>
  </si>
  <si>
    <t>Phố Hoằng Bó</t>
  </si>
  <si>
    <t>Phố Dạ Hương</t>
  </si>
  <si>
    <t>Phố B</t>
  </si>
  <si>
    <t>Phố A</t>
  </si>
  <si>
    <t>Đông Giang 1</t>
  </si>
  <si>
    <t>Đông Giang 2</t>
  </si>
  <si>
    <t>Tàng Cải</t>
  </si>
  <si>
    <t>Nà Rị</t>
  </si>
  <si>
    <t>Nà Đán Vò Khuốt</t>
  </si>
  <si>
    <t>Nà Diểu</t>
  </si>
  <si>
    <t>Nà Chang</t>
  </si>
  <si>
    <t>Văn Thụ</t>
  </si>
  <si>
    <t>Khau Lềm</t>
  </si>
  <si>
    <t>Nà Ban Pác Muổng</t>
  </si>
  <si>
    <t>Đông Hoan</t>
  </si>
  <si>
    <t>Nà Hoài</t>
  </si>
  <si>
    <t>Nguyên Giáp</t>
  </si>
  <si>
    <t>Vò Quí</t>
  </si>
  <si>
    <t>Bằng Giang</t>
  </si>
  <si>
    <t xml:space="preserve">Nà Niền </t>
  </si>
  <si>
    <t>Phia Tráng</t>
  </si>
  <si>
    <t>Nặm Thoong</t>
  </si>
  <si>
    <t>Hoàng Lạc</t>
  </si>
  <si>
    <t>Phúc Sơn</t>
  </si>
  <si>
    <t>Long Khang</t>
  </si>
  <si>
    <t>Xóm Cao Minh</t>
  </si>
  <si>
    <t>Xóm Bến Đò</t>
  </si>
  <si>
    <t>Xóm Na Lữ</t>
  </si>
  <si>
    <t>Xóm Hào Lịch</t>
  </si>
  <si>
    <t>Xóm Bó Lếch</t>
  </si>
  <si>
    <t>Xóm Hạnh Phúc</t>
  </si>
  <si>
    <t xml:space="preserve"> Lũng Phầy</t>
  </si>
  <si>
    <t>Lam Sơn Thượng</t>
  </si>
  <si>
    <t>Lam Sơn Hạ</t>
  </si>
  <si>
    <t>Dẻ Đoóng</t>
  </si>
  <si>
    <t>Bình Lương</t>
  </si>
  <si>
    <t xml:space="preserve">Pác Gậy </t>
  </si>
  <si>
    <t>Pác Cam</t>
  </si>
  <si>
    <t>Bình Long</t>
  </si>
  <si>
    <t>Thanh Hùng</t>
  </si>
  <si>
    <t>Cao Sơn</t>
  </si>
  <si>
    <t>Bản Hóa</t>
  </si>
  <si>
    <t>Phiac Cát</t>
  </si>
  <si>
    <t>Tân Cường</t>
  </si>
  <si>
    <t>Lũng Tao</t>
  </si>
  <si>
    <t>Bản Mạ</t>
  </si>
  <si>
    <t>Danh Sỹ</t>
  </si>
  <si>
    <t>Mỏ Sắt</t>
  </si>
  <si>
    <t>Hoằng Súm</t>
  </si>
  <si>
    <t>Khuổi Bốc</t>
  </si>
  <si>
    <t>Nà Nhừ</t>
  </si>
  <si>
    <t>Xã Trương Lượng</t>
  </si>
  <si>
    <t>Xóm Nà Chang</t>
  </si>
  <si>
    <t>Xóm Nà Mừa</t>
  </si>
  <si>
    <t>Xóm Nà Thúm</t>
  </si>
  <si>
    <t>Xóm Giang Lâm</t>
  </si>
  <si>
    <t>Xóm Sam Luồng</t>
  </si>
  <si>
    <t>Xóm Bản Gùa</t>
  </si>
  <si>
    <t>Xóm Lũng Diểu</t>
  </si>
  <si>
    <t>Xóm Lũng Oong</t>
  </si>
  <si>
    <t>Héc Chang</t>
  </si>
  <si>
    <t>Má Chang</t>
  </si>
  <si>
    <t>Nà Khan</t>
  </si>
  <si>
    <t>Ca Rài</t>
  </si>
  <si>
    <t>Lũng Rì</t>
  </si>
  <si>
    <t>Lũng Thốc</t>
  </si>
  <si>
    <t>Lũng Duốc</t>
  </si>
  <si>
    <t>Quyết Tiến</t>
  </si>
  <si>
    <t>Nà Tú</t>
  </si>
  <si>
    <t>Bản Gủn</t>
  </si>
  <si>
    <t>Khuổi Quân</t>
  </si>
  <si>
    <t>Nà Mấn</t>
  </si>
  <si>
    <t>Bản Phiấy</t>
  </si>
  <si>
    <t>Khuổi Hoi</t>
  </si>
  <si>
    <t>Khuổi Khoán</t>
  </si>
  <si>
    <t>Co Pheo</t>
  </si>
  <si>
    <t xml:space="preserve">Lũng Quang </t>
  </si>
  <si>
    <t>Bản Cải</t>
  </si>
  <si>
    <t>Lũng Cút</t>
  </si>
  <si>
    <t>Cốc Phát</t>
  </si>
  <si>
    <t>Nà Danh</t>
  </si>
  <si>
    <t xml:space="preserve">Thua Bó </t>
  </si>
  <si>
    <t>Nặm Loát</t>
  </si>
  <si>
    <t xml:space="preserve">Án Lại </t>
  </si>
  <si>
    <t xml:space="preserve">Canh Biện </t>
  </si>
  <si>
    <t>Công Án</t>
  </si>
  <si>
    <t>Xóm Phan Thanh</t>
  </si>
  <si>
    <t>Xóm Đông Sằng</t>
  </si>
  <si>
    <t>Xóm Khuổi Khoang</t>
  </si>
  <si>
    <t>Xóm Pàn Kèng</t>
  </si>
  <si>
    <t>Xóm Cốc Phia</t>
  </si>
  <si>
    <t>Xóm Khau Súng Khuổi Bắc</t>
  </si>
  <si>
    <t>Xóm Nặm Tàn</t>
  </si>
  <si>
    <t>Xóm Khuổi Lừa</t>
  </si>
  <si>
    <t>Xóm Nà Lại</t>
  </si>
  <si>
    <t>Xóm Hát Thín</t>
  </si>
  <si>
    <t>Thôn Sông Bằng</t>
  </si>
  <si>
    <t>Thôn Nà Tổng</t>
  </si>
  <si>
    <t>Thôn Khuổi Linh</t>
  </si>
  <si>
    <t>Nà Mẩn</t>
  </si>
  <si>
    <t>Gòng Chang</t>
  </si>
  <si>
    <t>Gòng Nưa</t>
  </si>
  <si>
    <t>Khuổi Thán</t>
  </si>
  <si>
    <t>Pác Khuổi</t>
  </si>
  <si>
    <t>Khuổi diển Nà Mười</t>
  </si>
  <si>
    <t>Pác Háo nà Pìn</t>
  </si>
  <si>
    <t>Nà Đin</t>
  </si>
  <si>
    <t>Nà Tổng</t>
  </si>
  <si>
    <t>Nà Roác 1</t>
  </si>
  <si>
    <t>Nà Roác 2</t>
  </si>
  <si>
    <t>Bốc Thượng</t>
  </si>
  <si>
    <t>Tài Hồ Sìn</t>
  </si>
  <si>
    <t>Bản Sẳng</t>
  </si>
  <si>
    <t>Xóm Nà Vường</t>
  </si>
  <si>
    <t>Xóm Bó Mỵ</t>
  </si>
  <si>
    <t>Xóm Nà Niển</t>
  </si>
  <si>
    <t>Xóm Thin Tẳng</t>
  </si>
  <si>
    <t>Xóm Nà Hoan</t>
  </si>
  <si>
    <t>Xóm Nà Phung</t>
  </si>
  <si>
    <t>Xóm Khuổi Rỳ</t>
  </si>
  <si>
    <t>Xóm Khuổi Lầy</t>
  </si>
  <si>
    <t>1.17</t>
  </si>
  <si>
    <t>1.18</t>
  </si>
  <si>
    <t>1.19</t>
  </si>
  <si>
    <t>1.20</t>
  </si>
  <si>
    <t>1.21</t>
  </si>
  <si>
    <t>1.22</t>
  </si>
  <si>
    <t>1.23</t>
  </si>
  <si>
    <t>1.24</t>
  </si>
  <si>
    <t>2.11</t>
  </si>
  <si>
    <t>2.12</t>
  </si>
  <si>
    <t>2.13</t>
  </si>
  <si>
    <t>2.14</t>
  </si>
  <si>
    <t>2.15</t>
  </si>
  <si>
    <t>2.16</t>
  </si>
  <si>
    <t>ATK,NTM</t>
  </si>
  <si>
    <r>
      <t>Ghi chú</t>
    </r>
    <r>
      <rPr>
        <sz val="12"/>
        <color theme="1"/>
        <rFont val="Times New Roman"/>
        <family val="1"/>
        <charset val="163"/>
        <scheme val="major"/>
      </rPr>
      <t xml:space="preserve"> ( Xã BG, ATK, NTM)</t>
    </r>
  </si>
  <si>
    <t>BẢO LẠC</t>
  </si>
  <si>
    <t>Thị trấn Bảo Lạc</t>
  </si>
  <si>
    <t>Cốc Pàng</t>
  </si>
  <si>
    <t>Đức Thông</t>
  </si>
  <si>
    <t>Canh Tân</t>
  </si>
  <si>
    <t>Thụy Hùng</t>
  </si>
  <si>
    <t>Vân Trình</t>
  </si>
  <si>
    <t>Đức Xuân</t>
  </si>
  <si>
    <t>Trọng Con</t>
  </si>
  <si>
    <t>TP. CAO BẰNG</t>
  </si>
  <si>
    <t>Phường Sông Hiến</t>
  </si>
  <si>
    <t>Phường Sông Bằng</t>
  </si>
  <si>
    <t>Phường Hợp Giang</t>
  </si>
  <si>
    <t>Phường Tân Giang</t>
  </si>
  <si>
    <t>Phường Đề Thám</t>
  </si>
  <si>
    <t>Phường Hòa Chung</t>
  </si>
  <si>
    <t>Phường Duyệt Trung</t>
  </si>
  <si>
    <t>Xã Vĩnh Quang</t>
  </si>
  <si>
    <t>Xã Chu Trinh</t>
  </si>
  <si>
    <t>Xã Huy Giáp</t>
  </si>
  <si>
    <t>Xóm Bản Riền</t>
  </si>
  <si>
    <t>Xóm Khuổi Tặc</t>
  </si>
  <si>
    <t>Xóm Phiêng Nà</t>
  </si>
  <si>
    <t>Xóm Ngàm Vàng</t>
  </si>
  <si>
    <t>Xóm Nà Tồng</t>
  </si>
  <si>
    <t>Xóm Riền Thượng</t>
  </si>
  <si>
    <t>Xóm Khau Pa</t>
  </si>
  <si>
    <t>Khuổi Mực</t>
  </si>
  <si>
    <t>Bản Cuốn</t>
  </si>
  <si>
    <t>Khau Sú</t>
  </si>
  <si>
    <t>Phiêng Buống</t>
  </si>
  <si>
    <t>Chàng Hạ</t>
  </si>
  <si>
    <t>Bản Ngà</t>
  </si>
  <si>
    <t>Phiêng Vàng</t>
  </si>
  <si>
    <t>Pác Lũng</t>
  </si>
  <si>
    <t>Cốc Sỳ</t>
  </si>
  <si>
    <t>Pác Trà</t>
  </si>
  <si>
    <t>Lũng Cắm</t>
  </si>
  <si>
    <t>Nặm Cốp</t>
  </si>
  <si>
    <t>Lũng Pèng</t>
  </si>
  <si>
    <t>Pác Puồng</t>
  </si>
  <si>
    <t>Ngàm Lồm</t>
  </si>
  <si>
    <t>Khuổi Khon</t>
  </si>
  <si>
    <t>Nà Nằm</t>
  </si>
  <si>
    <t>Nà Soen</t>
  </si>
  <si>
    <t>Phiêng Tác</t>
  </si>
  <si>
    <t>Xóm Thẳm Thon B</t>
  </si>
  <si>
    <t>Xóm Thẳm Thon A</t>
  </si>
  <si>
    <t>Xóm Thôm Quan</t>
  </si>
  <si>
    <t>Xóm Phiêng Dịt</t>
  </si>
  <si>
    <t>Xóm Phần Quang</t>
  </si>
  <si>
    <t>Xóm Lũng Vai</t>
  </si>
  <si>
    <t>Phia Pàn</t>
  </si>
  <si>
    <t>Khau Ho</t>
  </si>
  <si>
    <t>Khuổi Tâư</t>
  </si>
  <si>
    <t>Bản Oóng</t>
  </si>
  <si>
    <t>Thôm Ngàn</t>
  </si>
  <si>
    <t>Xóm Khưa Lốm</t>
  </si>
  <si>
    <t>Xóm Nà Khuổi</t>
  </si>
  <si>
    <t>Xóm Bản Tuồng</t>
  </si>
  <si>
    <t>Xóm Pù Mô</t>
  </si>
  <si>
    <t>Xóm Bản Khiếu</t>
  </si>
  <si>
    <t>Xóm Bản Khuông</t>
  </si>
  <si>
    <t>Xóm Bản Boóng</t>
  </si>
  <si>
    <t>Bản Khuông</t>
  </si>
  <si>
    <t>Bản Piậy</t>
  </si>
  <si>
    <t>Khau pầu</t>
  </si>
  <si>
    <t>Nà Đuốn</t>
  </si>
  <si>
    <t>Thang Buổng</t>
  </si>
  <si>
    <t>Khau Trang</t>
  </si>
  <si>
    <t>Nà Van</t>
  </si>
  <si>
    <t>Lũng Tiến</t>
  </si>
  <si>
    <t>Cốc xả</t>
  </si>
  <si>
    <t>Hoi ngửa</t>
  </si>
  <si>
    <t>Ca Dằm</t>
  </si>
  <si>
    <t>Mỹ Lủng</t>
  </si>
  <si>
    <t>Xóm Bản Mỉoong</t>
  </si>
  <si>
    <t>Xóm Phiêng Chầu I</t>
  </si>
  <si>
    <t>Xóm Phiêng Chầu II</t>
  </si>
  <si>
    <t>Xóm Bản Chồi</t>
  </si>
  <si>
    <t>Xóm Nặm Pắt</t>
  </si>
  <si>
    <t>Xóm Bản Ỏ</t>
  </si>
  <si>
    <t>Thôn Bản Lũng</t>
  </si>
  <si>
    <t>Thôn Cốc Chom</t>
  </si>
  <si>
    <t>Thôn Nà Xiêm</t>
  </si>
  <si>
    <t>Thôn Po Pán</t>
  </si>
  <si>
    <t>Thôn Cốc Lùng</t>
  </si>
  <si>
    <t>Thôn Nà Ròa</t>
  </si>
  <si>
    <t>Thôn Khuổi Bốc</t>
  </si>
  <si>
    <t>Xóm Nà Dường</t>
  </si>
  <si>
    <t>Xóm Nà Chùa</t>
  </si>
  <si>
    <t>Cốc Mòn</t>
  </si>
  <si>
    <t>Khuổi Sá</t>
  </si>
  <si>
    <t>Chè Lếch</t>
  </si>
  <si>
    <t>Nà Rại</t>
  </si>
  <si>
    <t>Nà Nộc</t>
  </si>
  <si>
    <t>Nà Nhùng</t>
  </si>
  <si>
    <t>Nà Mìa</t>
  </si>
  <si>
    <t>Xóm Cốc Pục</t>
  </si>
  <si>
    <t>Xóm Kha Rào</t>
  </si>
  <si>
    <t>Xóm Bản Phuồng</t>
  </si>
  <si>
    <t>Xóm Bản Diềm</t>
  </si>
  <si>
    <t>Xóm Lũng Rỳ</t>
  </si>
  <si>
    <t>Xóm Lũng Piao</t>
  </si>
  <si>
    <t>Xóm Mác Nẻng</t>
  </si>
  <si>
    <t>Xóm Pác Kéo</t>
  </si>
  <si>
    <t>Xóm Lũng Chàm</t>
  </si>
  <si>
    <t>Xóm Hò Lù</t>
  </si>
  <si>
    <t>Xóm Lũng Quẩy</t>
  </si>
  <si>
    <t>Xóm Cà Lò</t>
  </si>
  <si>
    <t>Xóm Cốc Thốc</t>
  </si>
  <si>
    <t>Xóm Nà Dạn</t>
  </si>
  <si>
    <t>Xóm Khuổi Chủ</t>
  </si>
  <si>
    <t>Xóm Nà Viềng</t>
  </si>
  <si>
    <t>Xóm Nà Rạ</t>
  </si>
  <si>
    <t>Xóm Nà Đứa</t>
  </si>
  <si>
    <t>Xóm Nà Quằng</t>
  </si>
  <si>
    <t>Xóm Nà Ngàm A</t>
  </si>
  <si>
    <t>Xóm Bó Vài</t>
  </si>
  <si>
    <t>Xóm Pác Riệu</t>
  </si>
  <si>
    <t>Bản Chuồng</t>
  </si>
  <si>
    <t>Cao Bắc</t>
  </si>
  <si>
    <t>Cáp Cán</t>
  </si>
  <si>
    <t>Lũng Pèo</t>
  </si>
  <si>
    <t>Lũng Rạc</t>
  </si>
  <si>
    <t>Mù Chảng</t>
  </si>
  <si>
    <t>Nà Đoỏng</t>
  </si>
  <si>
    <t>Phia Phong</t>
  </si>
  <si>
    <t>Phìn Sảng</t>
  </si>
  <si>
    <t>Tả Xáy</t>
  </si>
  <si>
    <t>Thẳm Tôm</t>
  </si>
  <si>
    <t>Thiêng Lầu</t>
  </si>
  <si>
    <t>Thua Tổng</t>
  </si>
  <si>
    <t>Xà Phìn</t>
  </si>
  <si>
    <t>Phiêng Sáng</t>
  </si>
  <si>
    <t>Lũng Vầy</t>
  </si>
  <si>
    <t>Nà Bốp</t>
  </si>
  <si>
    <t>Nà Đôm</t>
  </si>
  <si>
    <t>Nà Tao</t>
  </si>
  <si>
    <t>Khuổi Giào</t>
  </si>
  <si>
    <t>Nà Lùng</t>
  </si>
  <si>
    <t>Nà Rào</t>
  </si>
  <si>
    <t>Phiêng Mòn</t>
  </si>
  <si>
    <t>14.12</t>
  </si>
  <si>
    <t>14.13</t>
  </si>
  <si>
    <t>16.14</t>
  </si>
  <si>
    <t>TTĐông Khê</t>
  </si>
  <si>
    <t xml:space="preserve"> Đức Xuân</t>
  </si>
  <si>
    <t xml:space="preserve"> Đức Long</t>
  </si>
  <si>
    <t>Quang Trọng</t>
  </si>
  <si>
    <t>Xã Lê Lai</t>
  </si>
  <si>
    <t>NTM,ATK,BG</t>
  </si>
  <si>
    <t>Thị trấn Đông Khê</t>
  </si>
  <si>
    <t>Đỏng Lẹng</t>
  </si>
  <si>
    <t>Nà Dề</t>
  </si>
  <si>
    <t>Slàng Péc</t>
  </si>
  <si>
    <t>Nà Báng</t>
  </si>
  <si>
    <t>Chang Khuyên</t>
  </si>
  <si>
    <t>Nà Luồng</t>
  </si>
  <si>
    <t>Thôn Nà Vai</t>
  </si>
  <si>
    <t>Thôn Xuân Thắng</t>
  </si>
  <si>
    <t>Thôn Nặm Nàng</t>
  </si>
  <si>
    <t>Thôn Nặm Nà</t>
  </si>
  <si>
    <t>Thôn Bản Sộc</t>
  </si>
  <si>
    <t>Chu Lăng Bó Chàm</t>
  </si>
  <si>
    <t>Nà Pi</t>
  </si>
  <si>
    <t>Pò Lài</t>
  </si>
  <si>
    <t>Cạm khàng</t>
  </si>
  <si>
    <t>Nam Quang</t>
  </si>
  <si>
    <t>Thôn Khuổi Cáp</t>
  </si>
  <si>
    <t>Thôn Bản Sliển</t>
  </si>
  <si>
    <t>Thôn Bản Néng</t>
  </si>
  <si>
    <t>Thôn Ka Liệng</t>
  </si>
  <si>
    <t xml:space="preserve">Tân Hồng </t>
  </si>
  <si>
    <t>Tân Tiến</t>
  </si>
  <si>
    <t>Tân Thành</t>
  </si>
  <si>
    <t>Tân Hợp</t>
  </si>
  <si>
    <t>Tân Hoà</t>
  </si>
  <si>
    <t>Tân Cương</t>
  </si>
  <si>
    <t>Xóm Nà Cọn</t>
  </si>
  <si>
    <t>Xóm Pò Bẩu</t>
  </si>
  <si>
    <t>Xóm Đức Hạnh</t>
  </si>
  <si>
    <t>XómHoà Thuận</t>
  </si>
  <si>
    <t>Xóm Nặm Dạng</t>
  </si>
  <si>
    <t>Xóm Tân Hoà</t>
  </si>
  <si>
    <t>Thôn Nà Kẻ</t>
  </si>
  <si>
    <t>Thôn Nà Sèn</t>
  </si>
  <si>
    <t>Thôn Nà Đoỏng</t>
  </si>
  <si>
    <t>Thôn Pác Nặm</t>
  </si>
  <si>
    <t>Thôn Nặm Tàn</t>
  </si>
  <si>
    <t>Thôn Chông Cá</t>
  </si>
  <si>
    <t>Thôn Khau Siểm</t>
  </si>
  <si>
    <t>Thôn Bản Nhận</t>
  </si>
  <si>
    <t>Thôn Bản Pằng</t>
  </si>
  <si>
    <t>Thôn Bản Bung</t>
  </si>
  <si>
    <t>Thôn Nà Niếng</t>
  </si>
  <si>
    <t>Thôn Nà Tậu</t>
  </si>
  <si>
    <t>Thôn Bản Siền</t>
  </si>
  <si>
    <t>Xóm Độc Lập</t>
  </si>
  <si>
    <t>Xóm Bản Căm</t>
  </si>
  <si>
    <t>Xóm Nà Lình</t>
  </si>
  <si>
    <t>Xóm Nà Keng</t>
  </si>
  <si>
    <t>Xóm Nà Cốc</t>
  </si>
  <si>
    <t>Xóm Nà Ngài</t>
  </si>
  <si>
    <t>Xóm Nà Danh</t>
  </si>
  <si>
    <t>Xóm Tân Việt</t>
  </si>
  <si>
    <t>Xóm Nà Sloòng</t>
  </si>
  <si>
    <t>Xóm Bản Muồng</t>
  </si>
  <si>
    <t xml:space="preserve">Xóm Bản Cắn </t>
  </si>
  <si>
    <t>Xóm Nà Tán</t>
  </si>
  <si>
    <t>Xóm Nà Ảng</t>
  </si>
  <si>
    <t>Xóm Hồng Sơn</t>
  </si>
  <si>
    <t>Xóm Lũng Mằn</t>
  </si>
  <si>
    <t xml:space="preserve">Xóm Bó Dường </t>
  </si>
  <si>
    <t>Xóm Phạc Sliến</t>
  </si>
  <si>
    <t>Thôn Lũng Đâư</t>
  </si>
  <si>
    <t>Thôn Lũng Nọoc</t>
  </si>
  <si>
    <t>Thôn Pác Han</t>
  </si>
  <si>
    <t>Thôn Tẻm Tăng</t>
  </si>
  <si>
    <t>Thôn Phiêng Un</t>
  </si>
  <si>
    <t>Thôn Nà Luông</t>
  </si>
  <si>
    <t>Thôn Khuổi Kẹn</t>
  </si>
  <si>
    <t>Bản Nghèn</t>
  </si>
  <si>
    <t>Bản Viện</t>
  </si>
  <si>
    <t>Bản Pò</t>
  </si>
  <si>
    <t>Bản mới</t>
  </si>
  <si>
    <t>Thôn Nà Tục</t>
  </si>
  <si>
    <t>Thôn Pác Khoang</t>
  </si>
  <si>
    <t>Thôn Nà Pá</t>
  </si>
  <si>
    <t>Thôn Tục Ngã</t>
  </si>
  <si>
    <t>Thôn Pác Lũng</t>
  </si>
  <si>
    <t>Cẩu lặn</t>
  </si>
  <si>
    <t>Nà Cát</t>
  </si>
  <si>
    <t>Kéo Quý</t>
  </si>
  <si>
    <t>Bản Tuồm</t>
  </si>
  <si>
    <t>612</t>
  </si>
  <si>
    <t>Tổ 1</t>
  </si>
  <si>
    <t>Tổ 2</t>
  </si>
  <si>
    <t>Tổ 3</t>
  </si>
  <si>
    <t>Tổ 4</t>
  </si>
  <si>
    <t>Tổ 5</t>
  </si>
  <si>
    <t>Tổ 6</t>
  </si>
  <si>
    <t>Tổ 7</t>
  </si>
  <si>
    <t>Tổ 8</t>
  </si>
  <si>
    <t>Tổ 9</t>
  </si>
  <si>
    <t>Tổ 10</t>
  </si>
  <si>
    <t>Tổ 11</t>
  </si>
  <si>
    <t>Tổ 12</t>
  </si>
  <si>
    <t>Phường Tân Giang.</t>
  </si>
  <si>
    <t>Tổ 13</t>
  </si>
  <si>
    <t>Tổ 14</t>
  </si>
  <si>
    <t>Tổ 15</t>
  </si>
  <si>
    <t>Tổ 16</t>
  </si>
  <si>
    <t>Tổ 17</t>
  </si>
  <si>
    <t xml:space="preserve">Phường Ngọc Xuân </t>
  </si>
  <si>
    <t>Tổ 18</t>
  </si>
  <si>
    <t>Tổ 19</t>
  </si>
  <si>
    <t>Tổ 20</t>
  </si>
  <si>
    <t>phường Duyệt Trung</t>
  </si>
  <si>
    <t>2.17</t>
  </si>
  <si>
    <t>4.15</t>
  </si>
  <si>
    <t>4.16</t>
  </si>
  <si>
    <t>4.17</t>
  </si>
  <si>
    <t>4.18</t>
  </si>
  <si>
    <t>4.19</t>
  </si>
  <si>
    <t>4.20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</si>
</sst>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0;[Red]#,##0"/>
    <numFmt numFmtId="165" formatCode="_(* #,##0.00_);_(* \(#,##0.00\);_(* &quot;-&quot;??_);_(@_)"/>
    <numFmt numFmtId="166" formatCode="_-* #,##0.0\ _₫_-;\-* #,##0.0\ _₫_-;_-* &quot;-&quot;??\ _₫_-;_-@_-"/>
    <numFmt numFmtId="167" formatCode="_-* #,##0\ _₫_-;\-* #,##0\ _₫_-;_-* &quot;-&quot;??\ _₫_-;_-@_-"/>
    <numFmt numFmtId="168" formatCode="0.0"/>
    <numFmt numFmtId="169" formatCode="_(* #,##0_);_(* \(#,##0\);_(* &quot;-&quot;??_);_(@_)"/>
    <numFmt numFmtId="170" formatCode="_-* #,##0\ _€_-;\-* #,##0\ _€_-;_-* &quot;-&quot;??\ _€_-;_-@_-"/>
    <numFmt numFmtId="171" formatCode="0.0%"/>
    <numFmt numFmtId="172" formatCode="#,##0.0"/>
  </numFmts>
  <fonts count="71" x14ac:knownFonts="1">
    <font>
      <sz val="11"/>
      <color theme="1"/>
      <name val="Arial"/>
      <family val="2"/>
      <scheme val="minor"/>
    </font>
    <font>
      <sz val="11"/>
      <color theme="1"/>
      <name val="Arial"/>
      <family val="2"/>
      <scheme val="minor"/>
    </font>
    <font>
      <sz val="12"/>
      <color theme="1"/>
      <name val="Times New Roman"/>
      <family val="2"/>
      <charset val="163"/>
    </font>
    <font>
      <sz val="12"/>
      <name val="Times New Roman"/>
      <family val="1"/>
    </font>
    <font>
      <sz val="14"/>
      <color theme="1"/>
      <name val="Times New Roman"/>
      <family val="2"/>
    </font>
    <font>
      <sz val="12"/>
      <color theme="1"/>
      <name val="Times New Roman"/>
      <family val="1"/>
    </font>
    <font>
      <sz val="12"/>
      <name val=".VnTime"/>
      <family val="2"/>
    </font>
    <font>
      <sz val="12"/>
      <color indexed="8"/>
      <name val="Times New Roman"/>
      <family val="1"/>
    </font>
    <font>
      <i/>
      <sz val="12"/>
      <color theme="1"/>
      <name val="Times New Roman"/>
      <family val="1"/>
      <charset val="163"/>
      <scheme val="major"/>
    </font>
    <font>
      <b/>
      <sz val="12"/>
      <color rgb="FFFF0000"/>
      <name val="Times New Roman"/>
      <family val="1"/>
      <charset val="163"/>
      <scheme val="major"/>
    </font>
    <font>
      <sz val="12"/>
      <color theme="1"/>
      <name val="Times New Roman"/>
      <family val="1"/>
      <charset val="163"/>
      <scheme val="major"/>
    </font>
    <font>
      <sz val="12"/>
      <color rgb="FF0070C0"/>
      <name val="Times New Roman"/>
      <family val="1"/>
      <charset val="163"/>
      <scheme val="major"/>
    </font>
    <font>
      <b/>
      <sz val="12"/>
      <color theme="1"/>
      <name val="Times New Roman"/>
      <family val="1"/>
      <charset val="163"/>
      <scheme val="major"/>
    </font>
    <font>
      <sz val="12"/>
      <name val="Times New Roman"/>
      <family val="1"/>
      <charset val="163"/>
      <scheme val="major"/>
    </font>
    <font>
      <sz val="12"/>
      <color rgb="FFFF0000"/>
      <name val="Times New Roman"/>
      <family val="1"/>
      <charset val="163"/>
      <scheme val="major"/>
    </font>
    <font>
      <sz val="12"/>
      <color rgb="FF00B050"/>
      <name val="Times New Roman"/>
      <family val="1"/>
      <charset val="163"/>
      <scheme val="major"/>
    </font>
    <font>
      <b/>
      <sz val="12"/>
      <name val="Times New Roman"/>
      <family val="1"/>
      <charset val="163"/>
      <scheme val="major"/>
    </font>
    <font>
      <b/>
      <sz val="12"/>
      <color rgb="FF0070C0"/>
      <name val="Times New Roman"/>
      <family val="1"/>
      <charset val="163"/>
      <scheme val="major"/>
    </font>
    <font>
      <sz val="12"/>
      <color rgb="FF000000"/>
      <name val="Times New Roman"/>
      <family val="1"/>
      <charset val="163"/>
      <scheme val="major"/>
    </font>
    <font>
      <sz val="12"/>
      <color indexed="8"/>
      <name val="Times New Roman"/>
      <family val="1"/>
      <charset val="163"/>
      <scheme val="major"/>
    </font>
    <font>
      <b/>
      <sz val="11"/>
      <name val="Times New Roman"/>
      <family val="1"/>
      <charset val="163"/>
      <scheme val="major"/>
    </font>
    <font>
      <b/>
      <i/>
      <sz val="12"/>
      <color theme="1"/>
      <name val="Times New Roman"/>
      <family val="1"/>
      <charset val="163"/>
      <scheme val="major"/>
    </font>
    <font>
      <sz val="14"/>
      <color theme="1"/>
      <name val="Times New Roman"/>
      <family val="1"/>
      <charset val="163"/>
      <scheme val="major"/>
    </font>
    <font>
      <b/>
      <sz val="14"/>
      <color theme="1"/>
      <name val="Times New Roman"/>
      <family val="1"/>
      <charset val="163"/>
      <scheme val="major"/>
    </font>
    <font>
      <b/>
      <sz val="14"/>
      <name val="Times New Roman"/>
      <family val="1"/>
      <charset val="163"/>
      <scheme val="major"/>
    </font>
    <font>
      <sz val="14"/>
      <color rgb="FF0070C0"/>
      <name val="Times New Roman"/>
      <family val="1"/>
      <charset val="163"/>
      <scheme val="major"/>
    </font>
    <font>
      <sz val="14"/>
      <name val="Times New Roman"/>
      <family val="1"/>
      <charset val="163"/>
      <scheme val="major"/>
    </font>
    <font>
      <sz val="14"/>
      <color rgb="FFFF0000"/>
      <name val="Times New Roman"/>
      <family val="1"/>
      <charset val="163"/>
      <scheme val="major"/>
    </font>
    <font>
      <sz val="12"/>
      <color rgb="FF7030A0"/>
      <name val="Times New Roman"/>
      <family val="1"/>
      <charset val="163"/>
      <scheme val="major"/>
    </font>
    <font>
      <sz val="10"/>
      <name val="Arial"/>
      <family val="2"/>
      <charset val="163"/>
    </font>
    <font>
      <sz val="10"/>
      <name val="Arial"/>
      <family val="2"/>
    </font>
    <font>
      <sz val="11"/>
      <color rgb="FF0070C0"/>
      <name val="Times New Roman"/>
      <family val="1"/>
    </font>
    <font>
      <sz val="12"/>
      <color theme="1"/>
      <name val="Times New Roman"/>
      <family val="1"/>
      <charset val="163"/>
    </font>
    <font>
      <b/>
      <sz val="12"/>
      <color theme="1"/>
      <name val="Times New Roman"/>
      <family val="1"/>
      <charset val="163"/>
    </font>
    <font>
      <sz val="12"/>
      <color indexed="8"/>
      <name val="Times New Roman"/>
      <family val="1"/>
      <charset val="163"/>
    </font>
    <font>
      <sz val="12"/>
      <name val="Times New Roman"/>
      <family val="1"/>
      <charset val="163"/>
    </font>
    <font>
      <b/>
      <sz val="12"/>
      <name val="Times New Roman"/>
      <family val="1"/>
      <charset val="163"/>
    </font>
    <font>
      <sz val="12"/>
      <color indexed="10"/>
      <name val="Times New Roman"/>
      <family val="1"/>
      <charset val="163"/>
      <scheme val="major"/>
    </font>
    <font>
      <b/>
      <u/>
      <sz val="12"/>
      <color theme="1"/>
      <name val="Times New Roman"/>
      <family val="1"/>
      <charset val="163"/>
      <scheme val="major"/>
    </font>
    <font>
      <sz val="12"/>
      <color rgb="FF0070C0"/>
      <name val="Times New Roman"/>
      <family val="1"/>
      <charset val="163"/>
    </font>
    <font>
      <b/>
      <sz val="12"/>
      <color rgb="FFFF0000"/>
      <name val="Times New Roman"/>
      <family val="1"/>
      <charset val="163"/>
    </font>
    <font>
      <sz val="12"/>
      <color rgb="FFFF0000"/>
      <name val="Times New Roman"/>
      <family val="1"/>
      <charset val="163"/>
    </font>
    <font>
      <b/>
      <sz val="12"/>
      <color rgb="FF0070C0"/>
      <name val="Times New Roman"/>
      <family val="1"/>
      <charset val="163"/>
    </font>
    <font>
      <b/>
      <sz val="12"/>
      <name val="Times New Roman"/>
      <family val="1"/>
    </font>
    <font>
      <sz val="12"/>
      <color indexed="10"/>
      <name val="Times New Roman"/>
      <family val="1"/>
    </font>
    <font>
      <b/>
      <sz val="12"/>
      <color indexed="8"/>
      <name val="Times New Roman"/>
      <family val="1"/>
      <charset val="163"/>
    </font>
    <font>
      <sz val="12"/>
      <color indexed="12"/>
      <name val="Times New Roman"/>
      <family val="1"/>
      <charset val="163"/>
    </font>
    <font>
      <sz val="12"/>
      <color rgb="FF7030A0"/>
      <name val="Times New Roman"/>
      <family val="1"/>
    </font>
    <font>
      <sz val="12"/>
      <color indexed="10"/>
      <name val="Times New Roman"/>
      <family val="1"/>
      <charset val="163"/>
    </font>
    <font>
      <sz val="12"/>
      <color rgb="FF0070C0"/>
      <name val="Times New Roman"/>
      <family val="1"/>
    </font>
    <font>
      <i/>
      <sz val="12"/>
      <color indexed="8"/>
      <name val="Times New Roman"/>
      <family val="1"/>
      <charset val="163"/>
    </font>
    <font>
      <u/>
      <sz val="12"/>
      <color indexed="8"/>
      <name val="Times New Roman"/>
      <family val="1"/>
      <charset val="163"/>
    </font>
    <font>
      <sz val="12"/>
      <color rgb="FF0070C0"/>
      <name val="Times New Roman"/>
      <family val="1"/>
      <scheme val="major"/>
    </font>
    <font>
      <sz val="11"/>
      <color theme="1"/>
      <name val="Times New Roman"/>
      <family val="1"/>
    </font>
    <font>
      <sz val="11"/>
      <color rgb="FFFF0000"/>
      <name val="Times New Roman"/>
      <family val="1"/>
    </font>
    <font>
      <sz val="12"/>
      <color rgb="FFFF0000"/>
      <name val="Times New Roman"/>
      <family val="1"/>
    </font>
    <font>
      <sz val="12"/>
      <color indexed="63"/>
      <name val="Times New Roman"/>
      <family val="1"/>
    </font>
    <font>
      <sz val="12"/>
      <name val="Times New Roman"/>
      <family val="1"/>
      <scheme val="major"/>
    </font>
    <font>
      <sz val="12"/>
      <color theme="1"/>
      <name val="Times New Roman"/>
      <family val="1"/>
      <scheme val="major"/>
    </font>
    <font>
      <b/>
      <sz val="12"/>
      <color rgb="FFFF0000"/>
      <name val="Times New Roman"/>
      <family val="1"/>
      <scheme val="major"/>
    </font>
    <font>
      <sz val="9"/>
      <name val="Arial"/>
      <family val="2"/>
    </font>
    <font>
      <sz val="11"/>
      <color indexed="8"/>
      <name val="Arial"/>
      <family val="2"/>
      <charset val="1"/>
    </font>
    <font>
      <sz val="12"/>
      <color rgb="FF00B050"/>
      <name val="Times New Roman"/>
      <family val="1"/>
      <charset val="163"/>
    </font>
    <font>
      <sz val="14"/>
      <color theme="1"/>
      <name val="Times New Roman"/>
      <family val="1"/>
    </font>
    <font>
      <b/>
      <sz val="12"/>
      <color theme="1"/>
      <name val="Times New Roman"/>
      <family val="1"/>
    </font>
    <font>
      <sz val="11"/>
      <color indexed="8"/>
      <name val="Times New Roman"/>
      <family val="1"/>
    </font>
    <font>
      <sz val="12"/>
      <color rgb="FFFF0000"/>
      <name val="Times New Roman"/>
      <family val="1"/>
      <scheme val="major"/>
    </font>
    <font>
      <sz val="13"/>
      <name val="Times New Roman"/>
      <family val="1"/>
    </font>
    <font>
      <b/>
      <sz val="11"/>
      <color theme="1"/>
      <name val="Times New Roman"/>
      <family val="1"/>
    </font>
    <font>
      <b/>
      <sz val="11"/>
      <color theme="1"/>
      <name val="Times New Roman"/>
      <family val="1"/>
      <charset val="163"/>
    </font>
    <font>
      <b/>
      <sz val="11"/>
      <color rgb="FFFF0000"/>
      <name val="Times New Roman"/>
      <family val="1"/>
      <charset val="163"/>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5"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style="dash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s>
  <cellStyleXfs count="16">
    <xf numFmtId="0" fontId="0" fillId="0" borderId="0"/>
    <xf numFmtId="43" fontId="1" fillId="0" borderId="0" applyFont="0" applyFill="0" applyBorder="0" applyAlignment="0" applyProtection="0"/>
    <xf numFmtId="0" fontId="2" fillId="0" borderId="0"/>
    <xf numFmtId="0" fontId="3" fillId="0" borderId="0"/>
    <xf numFmtId="0" fontId="4" fillId="0" borderId="0"/>
    <xf numFmtId="165" fontId="4" fillId="0" borderId="0" applyFont="0" applyFill="0" applyBorder="0" applyAlignment="0" applyProtection="0"/>
    <xf numFmtId="0" fontId="6" fillId="0" borderId="0"/>
    <xf numFmtId="0" fontId="29" fillId="0" borderId="0"/>
    <xf numFmtId="0" fontId="30" fillId="0" borderId="0"/>
    <xf numFmtId="0" fontId="29" fillId="0" borderId="0"/>
    <xf numFmtId="0" fontId="3" fillId="0" borderId="0"/>
    <xf numFmtId="0" fontId="3" fillId="0" borderId="0"/>
    <xf numFmtId="9" fontId="1" fillId="0" borderId="0" applyFont="0" applyFill="0" applyBorder="0" applyAlignment="0" applyProtection="0"/>
    <xf numFmtId="0" fontId="60" fillId="0" borderId="0">
      <alignment vertical="center"/>
    </xf>
    <xf numFmtId="0" fontId="60" fillId="0" borderId="0">
      <alignment vertical="center"/>
    </xf>
    <xf numFmtId="0" fontId="61" fillId="0" borderId="0"/>
  </cellStyleXfs>
  <cellXfs count="1271">
    <xf numFmtId="0" fontId="0" fillId="0" borderId="0" xfId="0"/>
    <xf numFmtId="0" fontId="10" fillId="0" borderId="1" xfId="0" applyFont="1" applyBorder="1" applyAlignment="1">
      <alignment horizontal="center"/>
    </xf>
    <xf numFmtId="0" fontId="15" fillId="0" borderId="1" xfId="0" applyFont="1" applyBorder="1" applyAlignment="1">
      <alignment horizontal="center"/>
    </xf>
    <xf numFmtId="0" fontId="8" fillId="0" borderId="0" xfId="0" applyFont="1" applyAlignment="1">
      <alignment horizontal="center" vertical="center" wrapText="1"/>
    </xf>
    <xf numFmtId="49" fontId="11"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1" fillId="0" borderId="2" xfId="0" applyNumberFormat="1" applyFont="1" applyBorder="1" applyAlignment="1">
      <alignment horizontal="center" vertical="center" wrapText="1"/>
    </xf>
    <xf numFmtId="0" fontId="13" fillId="0" borderId="1" xfId="0" applyFont="1" applyBorder="1" applyAlignment="1">
      <alignment horizontal="center" vertical="center" wrapText="1"/>
    </xf>
    <xf numFmtId="10" fontId="13" fillId="0" borderId="1" xfId="0" applyNumberFormat="1" applyFont="1" applyBorder="1" applyAlignment="1">
      <alignment horizontal="center" vertical="center" wrapText="1"/>
    </xf>
    <xf numFmtId="9" fontId="13"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9" fontId="11"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9" fontId="10" fillId="0" borderId="1"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2" fontId="18" fillId="2"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2"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0" borderId="0" xfId="0" applyFont="1" applyAlignment="1">
      <alignment horizontal="left" wrapText="1"/>
    </xf>
    <xf numFmtId="0" fontId="9" fillId="3" borderId="1" xfId="0" applyFont="1" applyFill="1" applyBorder="1" applyAlignment="1">
      <alignment horizontal="left" vertical="center" wrapText="1"/>
    </xf>
    <xf numFmtId="0" fontId="11" fillId="0" borderId="0" xfId="0" applyFont="1" applyAlignment="1">
      <alignment horizontal="left" wrapText="1"/>
    </xf>
    <xf numFmtId="0" fontId="10" fillId="0" borderId="0" xfId="0" applyFont="1" applyFill="1" applyAlignment="1">
      <alignment vertical="center"/>
    </xf>
    <xf numFmtId="0" fontId="10" fillId="0" borderId="0" xfId="0" applyFont="1" applyFill="1" applyAlignment="1">
      <alignment horizontal="left" vertical="center"/>
    </xf>
    <xf numFmtId="0" fontId="21" fillId="0" borderId="0" xfId="0" applyFont="1" applyFill="1" applyAlignment="1">
      <alignment horizontal="center" vertical="center"/>
    </xf>
    <xf numFmtId="0" fontId="22" fillId="0" borderId="0" xfId="0" applyFont="1" applyFill="1" applyAlignment="1">
      <alignment vertical="center"/>
    </xf>
    <xf numFmtId="0" fontId="23" fillId="0" borderId="0" xfId="0" applyFont="1" applyFill="1" applyAlignment="1">
      <alignment vertical="center"/>
    </xf>
    <xf numFmtId="0" fontId="20" fillId="0" borderId="1" xfId="0" applyNumberFormat="1" applyFont="1" applyFill="1" applyBorder="1" applyAlignment="1">
      <alignment horizontal="center" vertical="center" wrapText="1"/>
    </xf>
    <xf numFmtId="0" fontId="20" fillId="0" borderId="0" xfId="0" applyNumberFormat="1" applyFont="1" applyFill="1" applyAlignment="1">
      <alignment horizontal="center" vertical="center" wrapText="1"/>
    </xf>
    <xf numFmtId="0" fontId="16" fillId="5" borderId="1" xfId="0" applyNumberFormat="1" applyFont="1" applyFill="1" applyBorder="1" applyAlignment="1">
      <alignment horizontal="center" vertical="center" wrapText="1"/>
    </xf>
    <xf numFmtId="0" fontId="24" fillId="5" borderId="0" xfId="0" applyNumberFormat="1" applyFont="1" applyFill="1" applyAlignment="1">
      <alignment horizontal="center" vertical="center" wrapText="1"/>
    </xf>
    <xf numFmtId="0" fontId="11" fillId="0" borderId="1" xfId="0" applyNumberFormat="1" applyFont="1" applyFill="1" applyBorder="1" applyAlignment="1">
      <alignment horizontal="left" vertical="center" wrapText="1"/>
    </xf>
    <xf numFmtId="0" fontId="11" fillId="0" borderId="1" xfId="0" applyNumberFormat="1" applyFont="1" applyFill="1" applyBorder="1" applyAlignment="1">
      <alignment horizontal="center" vertical="center" wrapText="1"/>
    </xf>
    <xf numFmtId="0" fontId="25" fillId="0" borderId="0" xfId="0" applyNumberFormat="1" applyFont="1" applyFill="1" applyAlignment="1">
      <alignment horizontal="center" vertical="center" wrapText="1"/>
    </xf>
    <xf numFmtId="0" fontId="11" fillId="6" borderId="1" xfId="0" applyNumberFormat="1" applyFont="1" applyFill="1" applyBorder="1" applyAlignment="1">
      <alignment horizontal="left" vertical="center" wrapText="1"/>
    </xf>
    <xf numFmtId="0" fontId="11" fillId="6" borderId="1" xfId="0" applyNumberFormat="1" applyFont="1" applyFill="1" applyBorder="1" applyAlignment="1">
      <alignment horizontal="center" vertical="center" wrapText="1"/>
    </xf>
    <xf numFmtId="0" fontId="25" fillId="6" borderId="0" xfId="0" applyNumberFormat="1" applyFont="1" applyFill="1" applyAlignment="1">
      <alignment horizontal="center" vertical="center" wrapText="1"/>
    </xf>
    <xf numFmtId="0" fontId="14"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6" fillId="0" borderId="0" xfId="0" applyNumberFormat="1" applyFont="1" applyFill="1" applyAlignment="1">
      <alignment horizontal="center" vertical="center" wrapText="1"/>
    </xf>
    <xf numFmtId="0" fontId="16" fillId="0" borderId="0" xfId="0" applyNumberFormat="1" applyFont="1" applyFill="1" applyAlignment="1">
      <alignment horizontal="center" vertical="center" wrapText="1"/>
    </xf>
    <xf numFmtId="0" fontId="11" fillId="0" borderId="0" xfId="0" applyNumberFormat="1" applyFont="1" applyFill="1" applyAlignment="1">
      <alignment horizontal="center" vertical="center" wrapText="1"/>
    </xf>
    <xf numFmtId="0" fontId="17" fillId="0" borderId="0" xfId="0" applyNumberFormat="1" applyFont="1" applyFill="1" applyAlignment="1">
      <alignment horizontal="center" vertical="center" wrapText="1"/>
    </xf>
    <xf numFmtId="0" fontId="13" fillId="0" borderId="0" xfId="0" applyNumberFormat="1" applyFont="1" applyFill="1" applyAlignment="1">
      <alignment horizontal="center" vertical="center" wrapText="1"/>
    </xf>
    <xf numFmtId="0" fontId="8" fillId="0" borderId="1" xfId="0" applyFont="1" applyFill="1" applyBorder="1" applyAlignment="1">
      <alignment vertical="center"/>
    </xf>
    <xf numFmtId="0" fontId="8" fillId="0" borderId="1" xfId="0" applyFont="1" applyFill="1" applyBorder="1" applyAlignment="1">
      <alignment horizontal="center" vertical="center"/>
    </xf>
    <xf numFmtId="0" fontId="8" fillId="0" borderId="4" xfId="0" applyFont="1" applyFill="1" applyBorder="1" applyAlignment="1">
      <alignment vertical="center"/>
    </xf>
    <xf numFmtId="0" fontId="12" fillId="5" borderId="1" xfId="0" applyFont="1" applyFill="1" applyBorder="1" applyAlignment="1">
      <alignment horizontal="center" vertical="center"/>
    </xf>
    <xf numFmtId="0" fontId="23" fillId="5" borderId="0" xfId="0" applyFont="1" applyFill="1" applyAlignment="1">
      <alignment horizontal="center" vertical="center"/>
    </xf>
    <xf numFmtId="0" fontId="14" fillId="0" borderId="1" xfId="0" applyNumberFormat="1" applyFont="1" applyFill="1" applyBorder="1" applyAlignment="1">
      <alignment horizontal="left" vertical="center" wrapText="1"/>
    </xf>
    <xf numFmtId="0" fontId="27" fillId="0" borderId="0" xfId="0" applyFont="1" applyFill="1" applyAlignment="1">
      <alignment vertical="center"/>
    </xf>
    <xf numFmtId="0" fontId="12" fillId="5" borderId="1" xfId="0" applyFont="1" applyFill="1" applyBorder="1" applyAlignment="1">
      <alignment horizontal="left" vertical="center"/>
    </xf>
    <xf numFmtId="0" fontId="23" fillId="5" borderId="0" xfId="0" applyFont="1" applyFill="1" applyAlignment="1">
      <alignment vertical="center"/>
    </xf>
    <xf numFmtId="0" fontId="28" fillId="0" borderId="1" xfId="0" applyNumberFormat="1" applyFont="1" applyFill="1" applyBorder="1" applyAlignment="1">
      <alignment horizontal="left" vertical="center" wrapText="1"/>
    </xf>
    <xf numFmtId="0" fontId="28" fillId="0" borderId="1" xfId="0" applyNumberFormat="1" applyFont="1" applyFill="1" applyBorder="1" applyAlignment="1">
      <alignment horizontal="center" vertical="center" wrapText="1"/>
    </xf>
    <xf numFmtId="0" fontId="8" fillId="0" borderId="2" xfId="0" applyFont="1" applyFill="1" applyBorder="1" applyAlignment="1">
      <alignment vertical="center"/>
    </xf>
    <xf numFmtId="0" fontId="8" fillId="0" borderId="4" xfId="0" applyFont="1" applyFill="1" applyBorder="1" applyAlignment="1">
      <alignment horizontal="center" vertical="center"/>
    </xf>
    <xf numFmtId="0" fontId="17" fillId="0" borderId="1" xfId="0" applyNumberFormat="1" applyFont="1" applyFill="1" applyBorder="1" applyAlignment="1">
      <alignment horizontal="center" vertical="center" wrapText="1"/>
    </xf>
    <xf numFmtId="0" fontId="17" fillId="0" borderId="1" xfId="0" applyNumberFormat="1" applyFont="1" applyFill="1" applyBorder="1" applyAlignment="1">
      <alignment horizontal="left" vertical="center" wrapText="1"/>
    </xf>
    <xf numFmtId="0" fontId="25" fillId="0" borderId="0" xfId="0" applyFont="1" applyFill="1" applyAlignment="1">
      <alignment vertical="center"/>
    </xf>
    <xf numFmtId="0" fontId="12" fillId="0" borderId="1" xfId="0" applyFont="1" applyFill="1" applyBorder="1" applyAlignment="1">
      <alignment horizontal="left" vertical="center"/>
    </xf>
    <xf numFmtId="0" fontId="12" fillId="0" borderId="1" xfId="0" applyFont="1" applyFill="1" applyBorder="1" applyAlignment="1">
      <alignment horizontal="center" vertical="center"/>
    </xf>
    <xf numFmtId="0" fontId="14" fillId="0" borderId="1" xfId="7" applyNumberFormat="1" applyFont="1" applyFill="1" applyBorder="1" applyAlignment="1">
      <alignment horizontal="left" vertical="center" wrapText="1"/>
    </xf>
    <xf numFmtId="0" fontId="14" fillId="0" borderId="1" xfId="7" applyNumberFormat="1" applyFont="1" applyFill="1" applyBorder="1" applyAlignment="1">
      <alignment horizontal="center" vertical="center" wrapText="1"/>
    </xf>
    <xf numFmtId="0" fontId="13" fillId="0" borderId="1" xfId="7" applyNumberFormat="1" applyFont="1" applyFill="1" applyBorder="1" applyAlignment="1">
      <alignment horizontal="left" vertical="center" wrapText="1"/>
    </xf>
    <xf numFmtId="0" fontId="13" fillId="0" borderId="1" xfId="7" applyNumberFormat="1" applyFont="1" applyFill="1" applyBorder="1" applyAlignment="1">
      <alignment horizontal="center" vertical="center" wrapText="1"/>
    </xf>
    <xf numFmtId="0" fontId="12" fillId="7" borderId="1" xfId="0" applyFont="1" applyFill="1" applyBorder="1" applyAlignment="1">
      <alignment horizontal="left" vertical="center" wrapText="1"/>
    </xf>
    <xf numFmtId="0" fontId="12" fillId="7" borderId="1" xfId="0" applyFont="1" applyFill="1" applyBorder="1" applyAlignment="1">
      <alignment horizontal="center" vertical="center" wrapText="1"/>
    </xf>
    <xf numFmtId="0" fontId="23" fillId="7" borderId="0" xfId="0" applyFont="1" applyFill="1" applyAlignment="1">
      <alignment vertical="center" wrapText="1"/>
    </xf>
    <xf numFmtId="0" fontId="14" fillId="7" borderId="1" xfId="0" applyNumberFormat="1" applyFont="1" applyFill="1" applyBorder="1" applyAlignment="1">
      <alignment horizontal="left" vertical="center" wrapText="1"/>
    </xf>
    <xf numFmtId="0" fontId="14" fillId="7" borderId="1" xfId="0" applyNumberFormat="1" applyFont="1" applyFill="1" applyBorder="1" applyAlignment="1">
      <alignment horizontal="center" vertical="center" wrapText="1"/>
    </xf>
    <xf numFmtId="0" fontId="22" fillId="7" borderId="0" xfId="0" applyFont="1" applyFill="1" applyAlignment="1">
      <alignment vertical="center"/>
    </xf>
    <xf numFmtId="0" fontId="13" fillId="7" borderId="1" xfId="0" applyNumberFormat="1" applyFont="1" applyFill="1" applyBorder="1" applyAlignment="1">
      <alignment horizontal="left" vertical="center" wrapText="1"/>
    </xf>
    <xf numFmtId="0" fontId="13" fillId="7" borderId="1" xfId="0" applyNumberFormat="1" applyFont="1" applyFill="1" applyBorder="1" applyAlignment="1">
      <alignment horizontal="center" vertical="center" wrapText="1"/>
    </xf>
    <xf numFmtId="0" fontId="27" fillId="7" borderId="0" xfId="0" applyFont="1" applyFill="1" applyAlignment="1">
      <alignment vertical="center"/>
    </xf>
    <xf numFmtId="0" fontId="8" fillId="7" borderId="1" xfId="0" applyFont="1" applyFill="1" applyBorder="1" applyAlignment="1">
      <alignment vertical="center"/>
    </xf>
    <xf numFmtId="0" fontId="8" fillId="7" borderId="1" xfId="0" applyFont="1" applyFill="1" applyBorder="1" applyAlignment="1">
      <alignment horizontal="center" vertical="center"/>
    </xf>
    <xf numFmtId="0" fontId="8" fillId="7" borderId="4" xfId="0" applyFont="1" applyFill="1" applyBorder="1" applyAlignment="1">
      <alignment vertical="center"/>
    </xf>
    <xf numFmtId="0" fontId="16" fillId="0" borderId="1" xfId="0" applyNumberFormat="1" applyFont="1" applyFill="1" applyBorder="1" applyAlignment="1">
      <alignment horizontal="center" vertical="center" wrapText="1"/>
    </xf>
    <xf numFmtId="0" fontId="16" fillId="0" borderId="3" xfId="0" applyNumberFormat="1" applyFont="1" applyFill="1" applyBorder="1" applyAlignment="1">
      <alignment horizontal="center" vertical="center" wrapText="1"/>
    </xf>
    <xf numFmtId="0" fontId="10" fillId="0" borderId="1" xfId="0" applyFont="1" applyFill="1" applyBorder="1" applyAlignment="1">
      <alignment horizontal="left" vertical="center"/>
    </xf>
    <xf numFmtId="0" fontId="20" fillId="0" borderId="1" xfId="0" applyNumberFormat="1" applyFont="1" applyFill="1" applyBorder="1" applyAlignment="1">
      <alignment horizontal="left" vertical="center" wrapText="1"/>
    </xf>
    <xf numFmtId="0" fontId="10" fillId="0" borderId="1" xfId="0" applyFont="1" applyFill="1" applyBorder="1" applyAlignment="1">
      <alignment horizontal="center" vertical="center"/>
    </xf>
    <xf numFmtId="0" fontId="13" fillId="0" borderId="10" xfId="0" applyNumberFormat="1" applyFont="1" applyFill="1" applyBorder="1" applyAlignment="1">
      <alignment horizontal="left" vertical="center" wrapText="1"/>
    </xf>
    <xf numFmtId="0" fontId="13" fillId="0" borderId="6" xfId="0" applyNumberFormat="1" applyFont="1" applyFill="1" applyBorder="1" applyAlignment="1">
      <alignment horizontal="left" vertical="center" wrapText="1"/>
    </xf>
    <xf numFmtId="0" fontId="10" fillId="0" borderId="0" xfId="0" applyFont="1" applyFill="1" applyAlignment="1">
      <alignment horizontal="center" vertical="center"/>
    </xf>
    <xf numFmtId="0" fontId="32" fillId="0" borderId="1" xfId="0" applyFont="1" applyBorder="1" applyAlignment="1">
      <alignment vertical="center"/>
    </xf>
    <xf numFmtId="0" fontId="13"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35" fillId="0" borderId="1" xfId="0" applyFont="1" applyBorder="1" applyAlignment="1">
      <alignment vertical="top" wrapText="1"/>
    </xf>
    <xf numFmtId="0" fontId="35" fillId="0" borderId="1" xfId="0" applyFont="1" applyBorder="1" applyAlignment="1">
      <alignment horizontal="right" wrapText="1"/>
    </xf>
    <xf numFmtId="0" fontId="15" fillId="0" borderId="1" xfId="0" applyFont="1" applyBorder="1" applyAlignment="1">
      <alignment vertical="center"/>
    </xf>
    <xf numFmtId="0" fontId="13" fillId="0" borderId="1" xfId="0" applyFont="1" applyBorder="1" applyAlignment="1">
      <alignment horizontal="center"/>
    </xf>
    <xf numFmtId="0" fontId="13" fillId="0" borderId="1" xfId="0" applyFont="1" applyBorder="1"/>
    <xf numFmtId="0" fontId="13" fillId="0" borderId="5" xfId="0" applyFont="1" applyBorder="1" applyAlignment="1">
      <alignment horizontal="center"/>
    </xf>
    <xf numFmtId="0" fontId="37" fillId="0" borderId="0" xfId="0" applyFont="1"/>
    <xf numFmtId="0" fontId="13" fillId="0" borderId="1" xfId="0" applyFont="1" applyBorder="1" applyAlignment="1">
      <alignment vertical="top" wrapText="1"/>
    </xf>
    <xf numFmtId="0" fontId="13" fillId="0" borderId="1" xfId="0" applyFont="1" applyBorder="1" applyAlignment="1">
      <alignment horizontal="right"/>
    </xf>
    <xf numFmtId="0" fontId="16" fillId="0" borderId="1" xfId="0" applyFont="1" applyBorder="1" applyAlignment="1">
      <alignment horizontal="right"/>
    </xf>
    <xf numFmtId="0" fontId="13" fillId="0" borderId="1" xfId="0" applyFont="1" applyBorder="1" applyAlignment="1">
      <alignment horizontal="right" vertical="center"/>
    </xf>
    <xf numFmtId="0" fontId="13" fillId="0" borderId="1" xfId="0" applyFont="1" applyBorder="1" applyAlignment="1">
      <alignment horizontal="center" vertical="center"/>
    </xf>
    <xf numFmtId="0" fontId="13" fillId="0" borderId="1" xfId="0" applyFont="1" applyBorder="1" applyAlignment="1"/>
    <xf numFmtId="0" fontId="10" fillId="0" borderId="0" xfId="0" applyFont="1" applyAlignment="1">
      <alignment horizontal="center" vertical="center" wrapText="1"/>
    </xf>
    <xf numFmtId="0" fontId="10" fillId="0" borderId="0" xfId="0" applyFont="1" applyAlignment="1">
      <alignment horizontal="left" vertical="center" wrapText="1"/>
    </xf>
    <xf numFmtId="0" fontId="12" fillId="0" borderId="0" xfId="0" applyFont="1" applyAlignment="1">
      <alignment horizontal="center" vertical="center" wrapText="1"/>
    </xf>
    <xf numFmtId="0" fontId="12" fillId="0" borderId="0" xfId="0" applyFont="1" applyAlignment="1">
      <alignment horizontal="left" vertical="center" wrapText="1"/>
    </xf>
    <xf numFmtId="0" fontId="12" fillId="0" borderId="1" xfId="0" applyFont="1" applyBorder="1" applyAlignment="1">
      <alignment horizontal="center" vertical="center" wrapText="1"/>
    </xf>
    <xf numFmtId="0" fontId="9" fillId="2" borderId="7" xfId="2" applyFont="1" applyFill="1" applyBorder="1" applyAlignment="1">
      <alignment horizontal="center" vertical="center" wrapText="1"/>
    </xf>
    <xf numFmtId="0" fontId="10" fillId="0" borderId="8"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9" fillId="0" borderId="10" xfId="0" applyFont="1" applyBorder="1" applyAlignment="1">
      <alignment horizontal="center" vertical="center" wrapText="1"/>
    </xf>
    <xf numFmtId="0" fontId="9" fillId="0" borderId="0" xfId="0" applyFont="1" applyAlignment="1">
      <alignment horizontal="left"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9" fillId="0" borderId="1" xfId="0" applyFont="1" applyBorder="1" applyAlignment="1">
      <alignment horizontal="center" vertical="center" wrapText="1"/>
    </xf>
    <xf numFmtId="0" fontId="9" fillId="3" borderId="7" xfId="2" applyFont="1" applyFill="1" applyBorder="1" applyAlignment="1">
      <alignment horizontal="center" vertical="center" wrapText="1"/>
    </xf>
    <xf numFmtId="0" fontId="9" fillId="3" borderId="0" xfId="0" applyFont="1" applyFill="1" applyAlignment="1">
      <alignment horizontal="left"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9" fillId="3" borderId="5" xfId="0" applyFont="1" applyFill="1" applyBorder="1" applyAlignment="1">
      <alignment horizontal="center" vertical="center" wrapText="1"/>
    </xf>
    <xf numFmtId="0" fontId="11" fillId="0" borderId="7" xfId="3" applyFont="1" applyBorder="1" applyAlignment="1">
      <alignment horizontal="center" vertical="center" wrapText="1"/>
    </xf>
    <xf numFmtId="0" fontId="13" fillId="0" borderId="7" xfId="3" applyFont="1" applyBorder="1" applyAlignment="1">
      <alignment horizontal="center" vertical="center" wrapText="1"/>
    </xf>
    <xf numFmtId="0" fontId="13" fillId="0" borderId="8" xfId="3" applyFont="1" applyBorder="1" applyAlignment="1">
      <alignment horizontal="center" vertical="center" wrapText="1"/>
    </xf>
    <xf numFmtId="0" fontId="13" fillId="0" borderId="9" xfId="3" applyFont="1" applyBorder="1" applyAlignment="1">
      <alignment horizontal="center" vertical="center" wrapText="1"/>
    </xf>
    <xf numFmtId="0" fontId="9" fillId="3" borderId="10" xfId="0" applyFont="1" applyFill="1" applyBorder="1" applyAlignment="1">
      <alignment horizontal="center" vertical="center" wrapText="1"/>
    </xf>
    <xf numFmtId="0" fontId="11" fillId="0" borderId="9" xfId="0" applyFont="1" applyBorder="1" applyAlignment="1">
      <alignment horizontal="center" vertical="center" wrapText="1"/>
    </xf>
    <xf numFmtId="0" fontId="10" fillId="0" borderId="7" xfId="4" applyFont="1" applyBorder="1" applyAlignment="1">
      <alignment horizontal="center" vertical="center" wrapText="1"/>
    </xf>
    <xf numFmtId="0" fontId="10" fillId="0" borderId="8" xfId="4" applyFont="1" applyBorder="1" applyAlignment="1">
      <alignment horizontal="center" vertical="center" wrapText="1"/>
    </xf>
    <xf numFmtId="0" fontId="10" fillId="0" borderId="9" xfId="4"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1" fillId="0" borderId="8" xfId="3" applyFont="1" applyBorder="1" applyAlignment="1">
      <alignment horizontal="center" vertical="center" wrapText="1"/>
    </xf>
    <xf numFmtId="0" fontId="11" fillId="2" borderId="8" xfId="3" applyFont="1" applyFill="1" applyBorder="1" applyAlignment="1">
      <alignment horizontal="center" vertical="center" wrapText="1"/>
    </xf>
    <xf numFmtId="0" fontId="11" fillId="0" borderId="0" xfId="0" applyFont="1" applyAlignment="1">
      <alignment horizontal="left" vertical="center" wrapText="1"/>
    </xf>
    <xf numFmtId="0" fontId="35" fillId="0" borderId="1" xfId="0" applyFont="1" applyBorder="1" applyAlignment="1">
      <alignment horizontal="center" vertical="center" wrapText="1"/>
    </xf>
    <xf numFmtId="1" fontId="35" fillId="0" borderId="1" xfId="0" applyNumberFormat="1" applyFont="1" applyBorder="1" applyAlignment="1">
      <alignment horizontal="right" vertical="center" wrapText="1"/>
    </xf>
    <xf numFmtId="0" fontId="35" fillId="0" borderId="1" xfId="0" applyFont="1" applyBorder="1" applyAlignment="1">
      <alignment horizontal="right" vertical="center" wrapText="1"/>
    </xf>
    <xf numFmtId="0" fontId="36" fillId="0" borderId="1" xfId="0" applyFont="1" applyBorder="1" applyAlignment="1">
      <alignment horizontal="center" vertical="center" wrapText="1"/>
    </xf>
    <xf numFmtId="0" fontId="39" fillId="0" borderId="1" xfId="0" applyFont="1" applyBorder="1" applyAlignment="1">
      <alignment horizontal="center" vertical="center" wrapText="1"/>
    </xf>
    <xf numFmtId="1" fontId="39" fillId="0" borderId="1" xfId="0" applyNumberFormat="1" applyFont="1" applyBorder="1" applyAlignment="1">
      <alignment horizontal="right" vertical="center" wrapText="1"/>
    </xf>
    <xf numFmtId="0" fontId="39" fillId="0" borderId="1" xfId="0" applyFont="1" applyBorder="1" applyAlignment="1">
      <alignment horizontal="right" vertical="center" wrapText="1"/>
    </xf>
    <xf numFmtId="0" fontId="33" fillId="3" borderId="1" xfId="0" applyFont="1" applyFill="1" applyBorder="1" applyAlignment="1">
      <alignment horizontal="center" vertical="center" wrapText="1"/>
    </xf>
    <xf numFmtId="1" fontId="32" fillId="0" borderId="1" xfId="0" applyNumberFormat="1" applyFont="1" applyBorder="1" applyAlignment="1">
      <alignment horizontal="right" vertical="center" wrapText="1"/>
    </xf>
    <xf numFmtId="0" fontId="32" fillId="0" borderId="1" xfId="0" applyFont="1" applyBorder="1" applyAlignment="1">
      <alignment horizontal="right" vertical="center" wrapText="1"/>
    </xf>
    <xf numFmtId="0" fontId="32" fillId="0" borderId="1" xfId="0" applyFont="1" applyBorder="1" applyAlignment="1">
      <alignment horizontal="center" vertical="center" wrapText="1"/>
    </xf>
    <xf numFmtId="0" fontId="35" fillId="0" borderId="1" xfId="0" applyFont="1" applyBorder="1" applyAlignment="1">
      <alignment vertical="center" wrapText="1"/>
    </xf>
    <xf numFmtId="0" fontId="35" fillId="0" borderId="1" xfId="0" applyFont="1" applyFill="1" applyBorder="1" applyAlignment="1">
      <alignment vertical="top" wrapText="1"/>
    </xf>
    <xf numFmtId="0" fontId="35" fillId="0" borderId="1" xfId="0" applyFont="1" applyBorder="1" applyAlignment="1">
      <alignment wrapText="1"/>
    </xf>
    <xf numFmtId="167" fontId="13" fillId="0" borderId="1" xfId="1" applyNumberFormat="1" applyFont="1" applyBorder="1" applyAlignment="1">
      <alignment horizontal="right" vertical="center"/>
    </xf>
    <xf numFmtId="167" fontId="13" fillId="0" borderId="8" xfId="1" applyNumberFormat="1" applyFont="1" applyBorder="1" applyAlignment="1">
      <alignment horizontal="right" vertical="center" wrapText="1"/>
    </xf>
    <xf numFmtId="167" fontId="13" fillId="0" borderId="8" xfId="1" applyNumberFormat="1" applyFont="1" applyBorder="1" applyAlignment="1">
      <alignment horizontal="right" vertical="center"/>
    </xf>
    <xf numFmtId="167" fontId="14" fillId="0" borderId="8" xfId="1" applyNumberFormat="1" applyFont="1" applyBorder="1" applyAlignment="1">
      <alignment horizontal="right" vertical="center"/>
    </xf>
    <xf numFmtId="0" fontId="12" fillId="0" borderId="6" xfId="0" applyFont="1" applyBorder="1" applyAlignment="1">
      <alignment horizontal="center" vertical="center" wrapText="1"/>
    </xf>
    <xf numFmtId="0" fontId="3" fillId="0" borderId="15" xfId="0" applyFont="1" applyBorder="1" applyAlignment="1">
      <alignment horizontal="center"/>
    </xf>
    <xf numFmtId="0" fontId="3" fillId="0" borderId="15" xfId="0" applyFont="1" applyBorder="1"/>
    <xf numFmtId="0" fontId="3" fillId="0" borderId="15" xfId="0" applyFont="1" applyBorder="1" applyAlignment="1">
      <alignment horizontal="center" vertical="center" wrapText="1"/>
    </xf>
    <xf numFmtId="0" fontId="3" fillId="0" borderId="15" xfId="0" applyFont="1" applyFill="1" applyBorder="1" applyAlignment="1">
      <alignment horizontal="center" vertical="center" wrapText="1"/>
    </xf>
    <xf numFmtId="9" fontId="3" fillId="0" borderId="15" xfId="0" applyNumberFormat="1" applyFont="1" applyFill="1" applyBorder="1" applyAlignment="1">
      <alignment horizontal="center" vertical="center" wrapText="1"/>
    </xf>
    <xf numFmtId="0" fontId="3" fillId="0" borderId="16" xfId="0" applyFont="1" applyBorder="1" applyAlignment="1">
      <alignment horizontal="center"/>
    </xf>
    <xf numFmtId="0" fontId="3" fillId="0" borderId="16" xfId="0" applyFont="1" applyFill="1" applyBorder="1"/>
    <xf numFmtId="0" fontId="3" fillId="0" borderId="16" xfId="0" applyFont="1" applyBorder="1"/>
    <xf numFmtId="0" fontId="3" fillId="0" borderId="16" xfId="0" applyFont="1" applyBorder="1" applyAlignment="1">
      <alignment horizontal="center" vertical="center" wrapText="1"/>
    </xf>
    <xf numFmtId="0" fontId="3" fillId="0" borderId="16"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43" fillId="0" borderId="16" xfId="0" applyFont="1" applyBorder="1" applyAlignment="1">
      <alignment horizontal="center" vertical="center" wrapText="1"/>
    </xf>
    <xf numFmtId="16" fontId="3" fillId="0" borderId="16" xfId="0" quotePrefix="1" applyNumberFormat="1" applyFont="1" applyBorder="1" applyAlignment="1">
      <alignment horizontal="center" vertical="center" wrapText="1"/>
    </xf>
    <xf numFmtId="0" fontId="44" fillId="0" borderId="16" xfId="0" applyFont="1" applyBorder="1"/>
    <xf numFmtId="0" fontId="44" fillId="0" borderId="16" xfId="0" applyFont="1" applyBorder="1" applyAlignment="1">
      <alignment horizontal="center" vertical="center" wrapText="1"/>
    </xf>
    <xf numFmtId="0" fontId="44" fillId="0" borderId="16" xfId="0" applyFont="1" applyFill="1" applyBorder="1" applyAlignment="1">
      <alignment horizontal="center" vertical="center" wrapText="1"/>
    </xf>
    <xf numFmtId="0" fontId="3" fillId="0" borderId="16" xfId="0" applyFont="1" applyFill="1" applyBorder="1" applyAlignment="1">
      <alignment horizontal="center"/>
    </xf>
    <xf numFmtId="9" fontId="3" fillId="0" borderId="16" xfId="0" applyNumberFormat="1" applyFont="1" applyFill="1" applyBorder="1" applyAlignment="1">
      <alignment horizontal="center" vertical="center" wrapText="1"/>
    </xf>
    <xf numFmtId="0" fontId="3" fillId="0" borderId="16" xfId="0" applyFont="1" applyBorder="1" applyAlignment="1">
      <alignment horizontal="center" wrapText="1"/>
    </xf>
    <xf numFmtId="0" fontId="3" fillId="0" borderId="16" xfId="0" applyFont="1" applyFill="1" applyBorder="1" applyAlignment="1">
      <alignment horizontal="center" wrapText="1"/>
    </xf>
    <xf numFmtId="0" fontId="3" fillId="0" borderId="16" xfId="0" applyFont="1" applyBorder="1" applyAlignment="1">
      <alignment horizontal="right"/>
    </xf>
    <xf numFmtId="2" fontId="35" fillId="0" borderId="1" xfId="0" applyNumberFormat="1" applyFont="1" applyFill="1" applyBorder="1" applyAlignment="1">
      <alignment vertical="center" wrapText="1"/>
    </xf>
    <xf numFmtId="2" fontId="39" fillId="0" borderId="1" xfId="0" applyNumberFormat="1" applyFont="1" applyFill="1" applyBorder="1" applyAlignment="1">
      <alignment vertical="center" wrapText="1"/>
    </xf>
    <xf numFmtId="0" fontId="39" fillId="0" borderId="1" xfId="0" applyFont="1" applyBorder="1" applyAlignment="1">
      <alignment vertical="center" wrapText="1"/>
    </xf>
    <xf numFmtId="0" fontId="32" fillId="0" borderId="1" xfId="0" applyFont="1" applyBorder="1" applyAlignment="1">
      <alignment vertical="center" wrapText="1"/>
    </xf>
    <xf numFmtId="0" fontId="34" fillId="0" borderId="15" xfId="0" applyFont="1" applyBorder="1" applyAlignment="1">
      <alignment horizontal="center" vertical="center" wrapText="1"/>
    </xf>
    <xf numFmtId="0" fontId="34" fillId="0" borderId="15" xfId="0" applyFont="1" applyBorder="1" applyAlignment="1">
      <alignment horizontal="right" vertical="center" wrapText="1"/>
    </xf>
    <xf numFmtId="0" fontId="34" fillId="0" borderId="16" xfId="0" applyFont="1" applyBorder="1" applyAlignment="1">
      <alignment horizontal="center" vertical="center" wrapText="1"/>
    </xf>
    <xf numFmtId="0" fontId="35" fillId="0" borderId="16" xfId="0" applyFont="1" applyBorder="1" applyAlignment="1">
      <alignment horizontal="center" vertical="center" wrapText="1"/>
    </xf>
    <xf numFmtId="0" fontId="34" fillId="0" borderId="17" xfId="0" applyFont="1" applyBorder="1" applyAlignment="1">
      <alignment horizontal="center" vertical="center" wrapText="1"/>
    </xf>
    <xf numFmtId="0" fontId="46" fillId="0" borderId="15" xfId="0" applyFont="1" applyBorder="1" applyAlignment="1">
      <alignment horizontal="right" wrapText="1"/>
    </xf>
    <xf numFmtId="0" fontId="35" fillId="0" borderId="16" xfId="0" applyFont="1" applyBorder="1" applyAlignment="1">
      <alignment horizontal="right" wrapText="1"/>
    </xf>
    <xf numFmtId="0" fontId="46" fillId="0" borderId="15" xfId="0" applyFont="1" applyBorder="1" applyAlignment="1">
      <alignment wrapText="1"/>
    </xf>
    <xf numFmtId="0" fontId="46" fillId="0" borderId="16" xfId="0" applyFont="1" applyBorder="1" applyAlignment="1">
      <alignment wrapText="1"/>
    </xf>
    <xf numFmtId="0" fontId="35" fillId="0" borderId="16" xfId="0" applyFont="1" applyBorder="1" applyAlignment="1">
      <alignment wrapText="1"/>
    </xf>
    <xf numFmtId="0" fontId="35" fillId="0" borderId="17" xfId="0" applyFont="1" applyBorder="1" applyAlignment="1">
      <alignment wrapText="1"/>
    </xf>
    <xf numFmtId="0" fontId="40" fillId="0" borderId="15" xfId="0" applyFont="1" applyBorder="1" applyAlignment="1">
      <alignment horizontal="center" vertical="center" wrapText="1"/>
    </xf>
    <xf numFmtId="0" fontId="47" fillId="0" borderId="16" xfId="0" applyFont="1" applyFill="1" applyBorder="1"/>
    <xf numFmtId="0" fontId="47" fillId="0" borderId="15" xfId="0" applyFont="1" applyBorder="1" applyAlignment="1">
      <alignment horizontal="center"/>
    </xf>
    <xf numFmtId="0" fontId="47" fillId="0" borderId="16" xfId="0" applyFont="1" applyBorder="1" applyAlignment="1">
      <alignment horizontal="center" vertical="center" wrapText="1"/>
    </xf>
    <xf numFmtId="0" fontId="47" fillId="0" borderId="16"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5" xfId="0" applyFont="1" applyFill="1" applyBorder="1" applyAlignment="1">
      <alignment horizontal="center"/>
    </xf>
    <xf numFmtId="9" fontId="47" fillId="0" borderId="16" xfId="0" applyNumberFormat="1" applyFont="1" applyFill="1" applyBorder="1" applyAlignment="1">
      <alignment horizontal="center" vertical="center" wrapText="1"/>
    </xf>
    <xf numFmtId="0" fontId="13" fillId="0" borderId="1" xfId="0" applyFont="1" applyBorder="1" applyAlignment="1">
      <alignment vertical="center"/>
    </xf>
    <xf numFmtId="0" fontId="13" fillId="0" borderId="5" xfId="0" applyFont="1" applyBorder="1" applyAlignment="1">
      <alignment horizontal="center" vertical="center"/>
    </xf>
    <xf numFmtId="0" fontId="39" fillId="0" borderId="15"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15" xfId="0" applyFont="1" applyBorder="1" applyAlignment="1">
      <alignment horizontal="right" vertical="center" wrapText="1"/>
    </xf>
    <xf numFmtId="0" fontId="39" fillId="0" borderId="17" xfId="0" applyFont="1" applyBorder="1" applyAlignment="1">
      <alignment horizontal="center" vertical="center" wrapText="1"/>
    </xf>
    <xf numFmtId="0" fontId="39" fillId="0" borderId="15" xfId="0" applyFont="1" applyBorder="1" applyAlignment="1">
      <alignment horizontal="right" wrapText="1"/>
    </xf>
    <xf numFmtId="0" fontId="39" fillId="0" borderId="15" xfId="0" applyFont="1" applyBorder="1" applyAlignment="1">
      <alignment wrapText="1"/>
    </xf>
    <xf numFmtId="0" fontId="39" fillId="0" borderId="16" xfId="0" applyFont="1" applyBorder="1" applyAlignment="1">
      <alignment wrapText="1"/>
    </xf>
    <xf numFmtId="0" fontId="9" fillId="3" borderId="1" xfId="0" applyFont="1" applyFill="1" applyBorder="1" applyAlignment="1">
      <alignment vertical="center" wrapText="1"/>
    </xf>
    <xf numFmtId="0" fontId="33" fillId="3" borderId="1" xfId="0" applyFont="1" applyFill="1" applyBorder="1" applyAlignment="1">
      <alignment vertical="center" wrapText="1"/>
    </xf>
    <xf numFmtId="0" fontId="34" fillId="0" borderId="15" xfId="0" applyFont="1" applyBorder="1" applyAlignment="1">
      <alignment vertical="center" wrapText="1"/>
    </xf>
    <xf numFmtId="0" fontId="34" fillId="0" borderId="16" xfId="0" applyFont="1" applyBorder="1" applyAlignment="1">
      <alignment vertical="center" wrapText="1"/>
    </xf>
    <xf numFmtId="0" fontId="34" fillId="0" borderId="17" xfId="0" applyFont="1" applyBorder="1" applyAlignment="1">
      <alignment vertical="center" wrapText="1"/>
    </xf>
    <xf numFmtId="0" fontId="3" fillId="0" borderId="18" xfId="0" applyFont="1" applyBorder="1"/>
    <xf numFmtId="0" fontId="3" fillId="0" borderId="5" xfId="0" applyFont="1" applyBorder="1" applyAlignment="1">
      <alignment horizontal="center"/>
    </xf>
    <xf numFmtId="0" fontId="3" fillId="0" borderId="18" xfId="0" applyFont="1" applyBorder="1" applyAlignment="1">
      <alignment horizontal="center" vertical="center" wrapText="1"/>
    </xf>
    <xf numFmtId="0" fontId="3" fillId="0" borderId="1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8" xfId="0" applyFont="1" applyFill="1" applyBorder="1" applyAlignment="1">
      <alignment horizontal="center"/>
    </xf>
    <xf numFmtId="0" fontId="34"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right" vertical="center"/>
    </xf>
    <xf numFmtId="0" fontId="34" fillId="0" borderId="1" xfId="0" applyFont="1" applyFill="1" applyBorder="1" applyAlignment="1">
      <alignment horizontal="right" vertical="center" wrapText="1"/>
    </xf>
    <xf numFmtId="0" fontId="7" fillId="0" borderId="1" xfId="0" applyFont="1" applyFill="1" applyBorder="1" applyAlignment="1">
      <alignment horizontal="left" vertical="center"/>
    </xf>
    <xf numFmtId="0" fontId="34"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7" fillId="0" borderId="1" xfId="0" applyFont="1" applyBorder="1" applyAlignment="1">
      <alignment horizontal="left" vertical="center"/>
    </xf>
    <xf numFmtId="0" fontId="34" fillId="0" borderId="1" xfId="0" applyFont="1" applyBorder="1" applyAlignment="1">
      <alignment horizontal="center" vertical="center" wrapText="1"/>
    </xf>
    <xf numFmtId="0" fontId="17" fillId="9" borderId="1" xfId="0" applyFont="1" applyFill="1" applyBorder="1" applyAlignment="1">
      <alignment horizontal="center" vertical="center" wrapText="1"/>
    </xf>
    <xf numFmtId="0" fontId="17" fillId="9" borderId="1" xfId="0" applyFont="1" applyFill="1" applyBorder="1" applyAlignment="1">
      <alignment horizontal="left" vertical="center" wrapText="1"/>
    </xf>
    <xf numFmtId="0" fontId="17" fillId="9" borderId="0" xfId="0" applyFont="1" applyFill="1" applyAlignment="1">
      <alignment horizontal="left" vertical="center" wrapText="1"/>
    </xf>
    <xf numFmtId="0" fontId="49" fillId="0" borderId="1" xfId="0" applyFont="1" applyFill="1" applyBorder="1" applyAlignment="1">
      <alignment horizontal="center" vertical="center"/>
    </xf>
    <xf numFmtId="0" fontId="49" fillId="0" borderId="1" xfId="0" applyFont="1" applyFill="1" applyBorder="1" applyAlignment="1">
      <alignment horizontal="left" vertical="center"/>
    </xf>
    <xf numFmtId="0" fontId="49" fillId="0" borderId="1" xfId="0" applyFont="1" applyFill="1" applyBorder="1" applyAlignment="1">
      <alignment horizontal="left" vertical="center" wrapText="1"/>
    </xf>
    <xf numFmtId="0" fontId="17" fillId="9" borderId="1" xfId="0" applyFont="1" applyFill="1" applyBorder="1" applyAlignment="1">
      <alignment horizontal="right" vertical="center" wrapText="1"/>
    </xf>
    <xf numFmtId="0" fontId="34" fillId="0" borderId="19" xfId="0" applyFont="1" applyBorder="1" applyAlignment="1">
      <alignment horizontal="right" vertical="center" wrapText="1"/>
    </xf>
    <xf numFmtId="0" fontId="34" fillId="0" borderId="1" xfId="0" applyFont="1" applyFill="1" applyBorder="1" applyAlignment="1">
      <alignment horizontal="right" wrapText="1"/>
    </xf>
    <xf numFmtId="168" fontId="17" fillId="9" borderId="1" xfId="0" applyNumberFormat="1" applyFont="1" applyFill="1" applyBorder="1" applyAlignment="1">
      <alignment horizontal="right" vertical="center" wrapText="1"/>
    </xf>
    <xf numFmtId="0" fontId="34" fillId="0" borderId="1" xfId="0" applyFont="1" applyBorder="1" applyAlignment="1">
      <alignment vertical="center" wrapText="1"/>
    </xf>
    <xf numFmtId="0" fontId="34" fillId="0" borderId="19"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21"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21" xfId="0" applyFont="1" applyBorder="1" applyAlignment="1">
      <alignment horizontal="center" vertical="center" wrapText="1"/>
    </xf>
    <xf numFmtId="0" fontId="35" fillId="0" borderId="23" xfId="0" applyFont="1" applyBorder="1" applyAlignment="1">
      <alignment horizontal="center" vertical="center" wrapText="1"/>
    </xf>
    <xf numFmtId="0" fontId="36" fillId="3"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0" xfId="0" applyFont="1" applyAlignment="1">
      <alignment horizontal="left" vertical="center" wrapText="1"/>
    </xf>
    <xf numFmtId="0" fontId="32" fillId="0" borderId="1" xfId="0" applyFont="1" applyBorder="1" applyAlignment="1">
      <alignment wrapText="1"/>
    </xf>
    <xf numFmtId="0" fontId="32" fillId="0" borderId="1" xfId="0" applyFont="1" applyBorder="1" applyAlignment="1">
      <alignment horizontal="right" wrapText="1"/>
    </xf>
    <xf numFmtId="0" fontId="32" fillId="0" borderId="0" xfId="0" applyFont="1" applyAlignment="1">
      <alignment wrapText="1"/>
    </xf>
    <xf numFmtId="0" fontId="39" fillId="0" borderId="1" xfId="0" applyFont="1" applyBorder="1" applyAlignment="1">
      <alignment wrapText="1"/>
    </xf>
    <xf numFmtId="0" fontId="39" fillId="0" borderId="1" xfId="0" applyFont="1" applyBorder="1" applyAlignment="1">
      <alignment horizontal="right" wrapText="1"/>
    </xf>
    <xf numFmtId="0" fontId="39" fillId="0" borderId="0" xfId="0" applyFont="1" applyAlignment="1">
      <alignment wrapText="1"/>
    </xf>
    <xf numFmtId="0" fontId="35" fillId="0" borderId="0" xfId="0" applyFont="1" applyAlignment="1">
      <alignment wrapText="1"/>
    </xf>
    <xf numFmtId="0" fontId="34" fillId="0" borderId="1" xfId="7" applyFont="1" applyBorder="1" applyAlignment="1">
      <alignment horizontal="center" vertical="center" wrapText="1"/>
    </xf>
    <xf numFmtId="0" fontId="39" fillId="0" borderId="1" xfId="7" applyFont="1" applyBorder="1" applyAlignment="1">
      <alignment horizontal="center" vertical="center" wrapText="1"/>
    </xf>
    <xf numFmtId="0" fontId="33" fillId="3" borderId="0" xfId="0" applyFont="1" applyFill="1" applyAlignment="1">
      <alignment wrapText="1"/>
    </xf>
    <xf numFmtId="0" fontId="34" fillId="0" borderId="1" xfId="0" applyFont="1" applyBorder="1" applyAlignment="1">
      <alignment wrapText="1"/>
    </xf>
    <xf numFmtId="0" fontId="34" fillId="0" borderId="1" xfId="0" applyFont="1" applyBorder="1" applyAlignment="1">
      <alignment horizontal="right" wrapText="1"/>
    </xf>
    <xf numFmtId="0" fontId="33" fillId="3" borderId="1" xfId="0" applyFont="1" applyFill="1" applyBorder="1" applyAlignment="1">
      <alignment wrapText="1"/>
    </xf>
    <xf numFmtId="0" fontId="34" fillId="0" borderId="0" xfId="0" applyFont="1" applyAlignment="1">
      <alignment wrapText="1"/>
    </xf>
    <xf numFmtId="0" fontId="35" fillId="0" borderId="2" xfId="0" applyFont="1" applyBorder="1" applyAlignment="1">
      <alignment horizontal="center" vertical="center" wrapText="1"/>
    </xf>
    <xf numFmtId="0" fontId="39" fillId="0" borderId="1" xfId="0" applyFont="1" applyFill="1" applyBorder="1" applyAlignment="1">
      <alignment wrapText="1"/>
    </xf>
    <xf numFmtId="0" fontId="39" fillId="0" borderId="2" xfId="0" applyFont="1" applyBorder="1" applyAlignment="1">
      <alignment horizontal="center" vertical="center" wrapText="1"/>
    </xf>
    <xf numFmtId="2" fontId="33" fillId="3" borderId="1" xfId="0" applyNumberFormat="1" applyFont="1" applyFill="1" applyBorder="1" applyAlignment="1">
      <alignment horizontal="center" vertical="center" wrapText="1"/>
    </xf>
    <xf numFmtId="0" fontId="45" fillId="3" borderId="1" xfId="0" applyFont="1" applyFill="1" applyBorder="1" applyAlignment="1">
      <alignment horizontal="center" vertical="center" wrapText="1"/>
    </xf>
    <xf numFmtId="0" fontId="45" fillId="3" borderId="0" xfId="0" applyFont="1" applyFill="1" applyAlignment="1">
      <alignment wrapText="1"/>
    </xf>
    <xf numFmtId="1" fontId="39" fillId="0" borderId="1" xfId="0" applyNumberFormat="1" applyFont="1" applyBorder="1" applyAlignment="1">
      <alignment horizontal="center" vertical="center" wrapText="1"/>
    </xf>
    <xf numFmtId="2" fontId="39" fillId="0" borderId="1" xfId="0" applyNumberFormat="1" applyFont="1" applyBorder="1" applyAlignment="1">
      <alignment horizontal="center" vertical="center" wrapText="1"/>
    </xf>
    <xf numFmtId="9" fontId="39" fillId="0" borderId="1" xfId="0" applyNumberFormat="1" applyFont="1" applyBorder="1" applyAlignment="1">
      <alignment horizontal="center" vertical="center" wrapText="1"/>
    </xf>
    <xf numFmtId="2" fontId="32" fillId="0" borderId="1" xfId="0" applyNumberFormat="1" applyFont="1" applyBorder="1" applyAlignment="1">
      <alignment horizontal="center" vertical="center" wrapText="1"/>
    </xf>
    <xf numFmtId="1" fontId="32" fillId="0" borderId="1" xfId="0" applyNumberFormat="1" applyFont="1" applyBorder="1" applyAlignment="1">
      <alignment horizontal="center" vertical="center" wrapText="1"/>
    </xf>
    <xf numFmtId="9" fontId="32" fillId="0" borderId="1" xfId="0" applyNumberFormat="1" applyFont="1" applyBorder="1" applyAlignment="1">
      <alignment horizontal="center" vertical="center" wrapText="1"/>
    </xf>
    <xf numFmtId="0" fontId="32" fillId="0" borderId="1"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41" fillId="0" borderId="1" xfId="0" applyFont="1" applyBorder="1" applyAlignment="1">
      <alignment horizontal="center" vertical="center" wrapText="1"/>
    </xf>
    <xf numFmtId="0" fontId="34" fillId="0" borderId="15" xfId="0" applyFont="1" applyBorder="1" applyAlignment="1">
      <alignment horizontal="right" wrapText="1"/>
    </xf>
    <xf numFmtId="0" fontId="34" fillId="0" borderId="15" xfId="7" applyFont="1" applyBorder="1" applyAlignment="1">
      <alignment wrapText="1"/>
    </xf>
    <xf numFmtId="0" fontId="34" fillId="0" borderId="16" xfId="7" applyFont="1" applyBorder="1" applyAlignment="1">
      <alignment wrapText="1"/>
    </xf>
    <xf numFmtId="0" fontId="46" fillId="0" borderId="16" xfId="7" applyFont="1" applyBorder="1" applyAlignment="1">
      <alignment wrapText="1"/>
    </xf>
    <xf numFmtId="0" fontId="34" fillId="0" borderId="17" xfId="7" applyFont="1" applyBorder="1" applyAlignment="1">
      <alignment wrapText="1"/>
    </xf>
    <xf numFmtId="0" fontId="34" fillId="0" borderId="15" xfId="0" applyFont="1" applyBorder="1" applyAlignment="1">
      <alignment wrapText="1"/>
    </xf>
    <xf numFmtId="0" fontId="34" fillId="0" borderId="16" xfId="0" applyFont="1" applyBorder="1" applyAlignment="1">
      <alignment wrapText="1"/>
    </xf>
    <xf numFmtId="0" fontId="34" fillId="0" borderId="17" xfId="0" applyFont="1" applyBorder="1" applyAlignment="1">
      <alignment wrapText="1"/>
    </xf>
    <xf numFmtId="0" fontId="46" fillId="0" borderId="17" xfId="0" applyFont="1" applyBorder="1" applyAlignment="1">
      <alignment wrapText="1"/>
    </xf>
    <xf numFmtId="0" fontId="35" fillId="0" borderId="15" xfId="0" applyFont="1" applyBorder="1" applyAlignment="1">
      <alignment horizontal="right" wrapText="1"/>
    </xf>
    <xf numFmtId="0" fontId="39" fillId="0" borderId="17" xfId="0" applyFont="1" applyBorder="1" applyAlignment="1">
      <alignment wrapText="1"/>
    </xf>
    <xf numFmtId="0" fontId="34" fillId="0" borderId="5" xfId="0" applyFont="1" applyBorder="1" applyAlignment="1">
      <alignment wrapText="1"/>
    </xf>
    <xf numFmtId="0" fontId="34" fillId="0" borderId="5" xfId="0" applyFont="1" applyBorder="1" applyAlignment="1">
      <alignment horizontal="right" wrapText="1"/>
    </xf>
    <xf numFmtId="0" fontId="34" fillId="0" borderId="10" xfId="0" applyFont="1" applyBorder="1" applyAlignment="1">
      <alignment wrapText="1"/>
    </xf>
    <xf numFmtId="0" fontId="34" fillId="0" borderId="6" xfId="0" applyFont="1" applyBorder="1" applyAlignment="1">
      <alignment wrapText="1"/>
    </xf>
    <xf numFmtId="0" fontId="34" fillId="0" borderId="6" xfId="0" applyFont="1" applyBorder="1" applyAlignment="1">
      <alignment horizontal="right" wrapText="1"/>
    </xf>
    <xf numFmtId="0" fontId="34" fillId="0" borderId="18" xfId="0" applyFont="1" applyBorder="1" applyAlignment="1">
      <alignment wrapText="1"/>
    </xf>
    <xf numFmtId="0" fontId="34" fillId="0" borderId="1" xfId="0" applyFont="1" applyBorder="1" applyAlignment="1">
      <alignment horizontal="right" vertical="center" wrapText="1"/>
    </xf>
    <xf numFmtId="0" fontId="41" fillId="0" borderId="1" xfId="0" applyFont="1" applyBorder="1" applyAlignment="1">
      <alignment horizontal="right" wrapText="1"/>
    </xf>
    <xf numFmtId="0" fontId="41" fillId="0" borderId="15" xfId="0" applyFont="1" applyFill="1" applyBorder="1" applyAlignment="1">
      <alignment horizontal="right" vertical="center" wrapText="1"/>
    </xf>
    <xf numFmtId="0" fontId="41" fillId="0" borderId="15" xfId="0" applyFont="1" applyBorder="1" applyAlignment="1">
      <alignment horizontal="center" vertical="center" wrapText="1"/>
    </xf>
    <xf numFmtId="0" fontId="34" fillId="4" borderId="16" xfId="0" applyFont="1" applyFill="1" applyBorder="1" applyAlignment="1">
      <alignment horizontal="center" vertical="center" wrapText="1"/>
    </xf>
    <xf numFmtId="0" fontId="41" fillId="0" borderId="16" xfId="0" applyFont="1" applyBorder="1" applyAlignment="1">
      <alignment horizontal="center" vertical="center" wrapText="1"/>
    </xf>
    <xf numFmtId="0" fontId="40" fillId="0" borderId="16" xfId="0" applyFont="1" applyBorder="1" applyAlignment="1">
      <alignment horizontal="center" vertical="center" wrapText="1"/>
    </xf>
    <xf numFmtId="0" fontId="34" fillId="0" borderId="6" xfId="0" applyFont="1" applyBorder="1" applyAlignment="1">
      <alignment horizontal="center" vertical="center" wrapText="1"/>
    </xf>
    <xf numFmtId="0" fontId="41" fillId="0" borderId="1" xfId="0" applyFont="1" applyFill="1" applyBorder="1" applyAlignment="1">
      <alignment horizontal="right" wrapText="1"/>
    </xf>
    <xf numFmtId="0" fontId="15" fillId="0" borderId="1" xfId="0" applyFont="1" applyBorder="1" applyAlignment="1">
      <alignment horizontal="right" vertical="center"/>
    </xf>
    <xf numFmtId="0" fontId="3" fillId="0" borderId="15" xfId="0" applyFont="1" applyBorder="1" applyAlignment="1">
      <alignment horizontal="right"/>
    </xf>
    <xf numFmtId="0" fontId="47" fillId="0" borderId="16" xfId="0" applyFont="1" applyBorder="1" applyAlignment="1">
      <alignment horizontal="right"/>
    </xf>
    <xf numFmtId="0" fontId="47" fillId="0" borderId="16" xfId="0" applyFont="1" applyFill="1" applyBorder="1" applyAlignment="1">
      <alignment horizontal="right"/>
    </xf>
    <xf numFmtId="0" fontId="44" fillId="0" borderId="16" xfId="0" applyFont="1" applyBorder="1" applyAlignment="1">
      <alignment horizontal="right"/>
    </xf>
    <xf numFmtId="0" fontId="3" fillId="0" borderId="18" xfId="0" applyFont="1" applyBorder="1" applyAlignment="1">
      <alignment horizontal="right"/>
    </xf>
    <xf numFmtId="0" fontId="10" fillId="0" borderId="0" xfId="0" applyFont="1" applyAlignment="1">
      <alignment horizontal="right" vertical="center" wrapText="1"/>
    </xf>
    <xf numFmtId="0" fontId="10" fillId="0" borderId="1" xfId="0" applyFont="1" applyBorder="1" applyAlignment="1">
      <alignment horizontal="right" vertical="center" wrapText="1"/>
    </xf>
    <xf numFmtId="0" fontId="10" fillId="0" borderId="8" xfId="2" applyFont="1" applyBorder="1" applyAlignment="1">
      <alignment horizontal="right" vertical="center" wrapText="1"/>
    </xf>
    <xf numFmtId="0" fontId="11" fillId="0" borderId="8" xfId="2" applyFont="1" applyBorder="1" applyAlignment="1">
      <alignment horizontal="right" vertical="center" wrapText="1"/>
    </xf>
    <xf numFmtId="0" fontId="9" fillId="0" borderId="10" xfId="0" applyFont="1" applyBorder="1" applyAlignment="1">
      <alignment horizontal="right" vertical="center" wrapText="1"/>
    </xf>
    <xf numFmtId="0" fontId="10" fillId="0" borderId="7" xfId="0" applyFont="1" applyBorder="1" applyAlignment="1">
      <alignment horizontal="right" vertical="center" wrapText="1"/>
    </xf>
    <xf numFmtId="0" fontId="9" fillId="0" borderId="1" xfId="0" applyFont="1" applyBorder="1" applyAlignment="1">
      <alignment horizontal="right" vertical="center" wrapText="1"/>
    </xf>
    <xf numFmtId="0" fontId="9" fillId="3" borderId="1" xfId="0" applyFont="1" applyFill="1" applyBorder="1" applyAlignment="1">
      <alignment horizontal="right" vertical="center" wrapText="1"/>
    </xf>
    <xf numFmtId="0" fontId="11" fillId="0" borderId="7" xfId="0" applyFont="1" applyBorder="1" applyAlignment="1">
      <alignment horizontal="right" vertical="center" wrapText="1"/>
    </xf>
    <xf numFmtId="0" fontId="9" fillId="3" borderId="11" xfId="0" applyFont="1" applyFill="1" applyBorder="1" applyAlignment="1">
      <alignment horizontal="right" vertical="center" wrapText="1"/>
    </xf>
    <xf numFmtId="0" fontId="11" fillId="0" borderId="7" xfId="3" applyFont="1" applyBorder="1" applyAlignment="1">
      <alignment horizontal="right" vertical="center" wrapText="1"/>
    </xf>
    <xf numFmtId="0" fontId="13" fillId="0" borderId="7" xfId="3" applyFont="1" applyBorder="1" applyAlignment="1">
      <alignment horizontal="right" vertical="center" wrapText="1"/>
    </xf>
    <xf numFmtId="0" fontId="9" fillId="3" borderId="10" xfId="3" applyFont="1" applyFill="1" applyBorder="1" applyAlignment="1">
      <alignment horizontal="right" vertical="center" wrapText="1"/>
    </xf>
    <xf numFmtId="0" fontId="9" fillId="3" borderId="10" xfId="0" applyFont="1" applyFill="1" applyBorder="1" applyAlignment="1">
      <alignment horizontal="right" vertical="center" wrapText="1"/>
    </xf>
    <xf numFmtId="0" fontId="11" fillId="0" borderId="8" xfId="0" applyFont="1" applyBorder="1" applyAlignment="1">
      <alignment horizontal="right" vertical="center" wrapText="1"/>
    </xf>
    <xf numFmtId="0" fontId="10" fillId="0" borderId="8" xfId="0" applyFont="1" applyBorder="1" applyAlignment="1">
      <alignment horizontal="right" vertical="center" wrapText="1"/>
    </xf>
    <xf numFmtId="0" fontId="11" fillId="0" borderId="9" xfId="0" applyFont="1" applyBorder="1" applyAlignment="1">
      <alignment horizontal="right" vertical="center" wrapText="1"/>
    </xf>
    <xf numFmtId="0" fontId="10" fillId="0" borderId="7" xfId="4" applyFont="1" applyBorder="1" applyAlignment="1">
      <alignment horizontal="right" vertical="center" wrapText="1"/>
    </xf>
    <xf numFmtId="0" fontId="19" fillId="0" borderId="7" xfId="0" applyFont="1" applyBorder="1" applyAlignment="1">
      <alignment horizontal="right" vertical="center" wrapText="1"/>
    </xf>
    <xf numFmtId="49" fontId="10" fillId="0" borderId="1" xfId="0" applyNumberFormat="1" applyFont="1" applyBorder="1" applyAlignment="1">
      <alignment horizontal="right" wrapText="1"/>
    </xf>
    <xf numFmtId="49" fontId="11" fillId="0" borderId="1" xfId="0" applyNumberFormat="1" applyFont="1" applyBorder="1" applyAlignment="1">
      <alignment horizontal="right" wrapText="1"/>
    </xf>
    <xf numFmtId="0" fontId="10" fillId="0" borderId="1" xfId="0" applyFont="1" applyBorder="1" applyAlignment="1">
      <alignment horizontal="right" wrapText="1"/>
    </xf>
    <xf numFmtId="0" fontId="13" fillId="0" borderId="1" xfId="0" applyFont="1" applyBorder="1" applyAlignment="1">
      <alignment horizontal="right" vertical="center" wrapText="1"/>
    </xf>
    <xf numFmtId="0" fontId="11" fillId="0" borderId="1" xfId="0" applyFont="1" applyBorder="1" applyAlignment="1">
      <alignment horizontal="right" vertical="center" wrapText="1"/>
    </xf>
    <xf numFmtId="0" fontId="18" fillId="0" borderId="1" xfId="0" applyFont="1" applyBorder="1" applyAlignment="1">
      <alignment horizontal="right" vertical="center" wrapText="1"/>
    </xf>
    <xf numFmtId="49" fontId="10" fillId="0" borderId="1" xfId="0" applyNumberFormat="1" applyFont="1" applyBorder="1" applyAlignment="1">
      <alignment horizontal="right" vertical="center" wrapText="1"/>
    </xf>
    <xf numFmtId="49" fontId="11" fillId="0" borderId="1" xfId="0" applyNumberFormat="1" applyFont="1" applyBorder="1" applyAlignment="1">
      <alignment horizontal="right" vertical="center" wrapText="1"/>
    </xf>
    <xf numFmtId="0" fontId="34" fillId="0" borderId="1" xfId="7" applyFont="1" applyBorder="1" applyAlignment="1">
      <alignment horizontal="right" wrapText="1"/>
    </xf>
    <xf numFmtId="0" fontId="39" fillId="0" borderId="1" xfId="7" applyFont="1" applyBorder="1" applyAlignment="1">
      <alignment horizontal="right" wrapText="1"/>
    </xf>
    <xf numFmtId="0" fontId="33" fillId="3" borderId="1" xfId="0" applyFont="1" applyFill="1" applyBorder="1" applyAlignment="1">
      <alignment horizontal="right" vertical="center" wrapText="1"/>
    </xf>
    <xf numFmtId="0" fontId="33" fillId="3" borderId="1" xfId="0" applyFont="1" applyFill="1" applyBorder="1" applyAlignment="1">
      <alignment horizontal="right" wrapText="1"/>
    </xf>
    <xf numFmtId="0" fontId="36" fillId="3" borderId="1" xfId="0" applyFont="1" applyFill="1" applyBorder="1" applyAlignment="1">
      <alignment horizontal="right" wrapText="1"/>
    </xf>
    <xf numFmtId="0" fontId="35" fillId="0" borderId="2" xfId="0" applyFont="1" applyBorder="1" applyAlignment="1">
      <alignment horizontal="right" wrapText="1"/>
    </xf>
    <xf numFmtId="1" fontId="45" fillId="3" borderId="1" xfId="0" applyNumberFormat="1" applyFont="1" applyFill="1" applyBorder="1" applyAlignment="1">
      <alignment horizontal="right" vertical="center" wrapText="1"/>
    </xf>
    <xf numFmtId="1" fontId="34" fillId="0" borderId="1" xfId="0" applyNumberFormat="1" applyFont="1" applyBorder="1" applyAlignment="1">
      <alignment horizontal="right" vertical="center" wrapText="1"/>
    </xf>
    <xf numFmtId="3" fontId="32" fillId="0" borderId="1" xfId="0" applyNumberFormat="1" applyFont="1" applyBorder="1" applyAlignment="1">
      <alignment horizontal="right" vertical="center" wrapText="1"/>
    </xf>
    <xf numFmtId="3" fontId="39" fillId="0" borderId="1" xfId="0" applyNumberFormat="1" applyFont="1" applyBorder="1" applyAlignment="1">
      <alignment horizontal="right" vertical="center" wrapText="1"/>
    </xf>
    <xf numFmtId="0" fontId="34" fillId="0" borderId="15" xfId="7" applyFont="1" applyBorder="1" applyAlignment="1">
      <alignment horizontal="right" wrapText="1"/>
    </xf>
    <xf numFmtId="0" fontId="39" fillId="0" borderId="15" xfId="7" applyFont="1" applyBorder="1" applyAlignment="1">
      <alignment horizontal="right" wrapText="1"/>
    </xf>
    <xf numFmtId="0" fontId="46" fillId="0" borderId="15" xfId="7" applyFont="1" applyBorder="1" applyAlignment="1">
      <alignment horizontal="right" wrapText="1"/>
    </xf>
    <xf numFmtId="0" fontId="35" fillId="0" borderId="15" xfId="0" applyFont="1" applyFill="1" applyBorder="1" applyAlignment="1">
      <alignment horizontal="right" vertical="center" wrapText="1"/>
    </xf>
    <xf numFmtId="0" fontId="35" fillId="0" borderId="22" xfId="0" applyFont="1" applyBorder="1" applyAlignment="1">
      <alignment horizontal="right" vertical="center" wrapText="1"/>
    </xf>
    <xf numFmtId="167" fontId="7" fillId="0" borderId="1" xfId="1" applyNumberFormat="1" applyFont="1" applyFill="1" applyBorder="1" applyAlignment="1">
      <alignment horizontal="right" vertical="center"/>
    </xf>
    <xf numFmtId="0" fontId="10" fillId="0" borderId="0" xfId="0" applyFont="1" applyAlignment="1">
      <alignment horizontal="right"/>
    </xf>
    <xf numFmtId="0" fontId="38" fillId="0" borderId="0" xfId="0" applyFont="1" applyAlignment="1">
      <alignment horizontal="left"/>
    </xf>
    <xf numFmtId="0" fontId="38" fillId="0" borderId="0" xfId="0" applyFont="1"/>
    <xf numFmtId="0" fontId="10" fillId="0" borderId="0" xfId="0" applyFont="1"/>
    <xf numFmtId="0" fontId="12" fillId="3" borderId="1" xfId="0" applyFont="1" applyFill="1" applyBorder="1" applyAlignment="1">
      <alignment horizontal="center" vertical="center" wrapText="1"/>
    </xf>
    <xf numFmtId="167" fontId="9" fillId="3" borderId="1" xfId="1" applyNumberFormat="1" applyFont="1" applyFill="1" applyBorder="1" applyAlignment="1">
      <alignment horizontal="right" vertical="center" wrapText="1"/>
    </xf>
    <xf numFmtId="166" fontId="9" fillId="3" borderId="1" xfId="1" applyNumberFormat="1" applyFont="1" applyFill="1" applyBorder="1" applyAlignment="1">
      <alignment horizontal="right" vertical="center" wrapText="1"/>
    </xf>
    <xf numFmtId="0" fontId="13" fillId="0" borderId="7" xfId="2" applyFont="1" applyBorder="1" applyAlignment="1">
      <alignment horizontal="right"/>
    </xf>
    <xf numFmtId="0" fontId="13" fillId="0" borderId="7" xfId="2" applyFont="1" applyBorder="1" applyAlignment="1">
      <alignment vertical="center" wrapText="1"/>
    </xf>
    <xf numFmtId="0" fontId="13" fillId="0" borderId="7" xfId="2" applyFont="1" applyBorder="1" applyAlignment="1">
      <alignment horizontal="center" vertical="center" wrapText="1"/>
    </xf>
    <xf numFmtId="0" fontId="13" fillId="0" borderId="7" xfId="2" applyFont="1" applyBorder="1" applyAlignment="1"/>
    <xf numFmtId="0" fontId="13" fillId="0" borderId="7" xfId="2" applyFont="1" applyBorder="1" applyAlignment="1">
      <alignment horizontal="center"/>
    </xf>
    <xf numFmtId="0" fontId="13" fillId="0" borderId="0" xfId="0" applyFont="1"/>
    <xf numFmtId="0" fontId="13" fillId="0" borderId="8" xfId="0" applyFont="1" applyBorder="1" applyAlignment="1">
      <alignment horizontal="right"/>
    </xf>
    <xf numFmtId="0" fontId="13" fillId="0" borderId="8" xfId="0" applyFont="1" applyBorder="1" applyAlignment="1">
      <alignment horizontal="left"/>
    </xf>
    <xf numFmtId="0" fontId="13" fillId="0" borderId="8" xfId="2" applyFont="1" applyBorder="1" applyAlignment="1">
      <alignment horizontal="center" vertical="center" wrapText="1"/>
    </xf>
    <xf numFmtId="0" fontId="13" fillId="0" borderId="8" xfId="0" applyFont="1" applyBorder="1" applyAlignment="1"/>
    <xf numFmtId="9" fontId="13" fillId="0" borderId="8" xfId="0" applyNumberFormat="1" applyFont="1" applyBorder="1" applyAlignment="1">
      <alignment horizontal="right"/>
    </xf>
    <xf numFmtId="9" fontId="13" fillId="0" borderId="8" xfId="0" applyNumberFormat="1" applyFont="1" applyBorder="1" applyAlignment="1">
      <alignment horizontal="center"/>
    </xf>
    <xf numFmtId="0" fontId="13" fillId="0" borderId="8" xfId="0" applyFont="1" applyBorder="1" applyAlignment="1">
      <alignment horizontal="center"/>
    </xf>
    <xf numFmtId="0" fontId="13" fillId="2" borderId="8" xfId="2" applyFont="1" applyFill="1" applyBorder="1" applyAlignment="1">
      <alignment horizontal="right"/>
    </xf>
    <xf numFmtId="0" fontId="13" fillId="2" borderId="8" xfId="0" applyFont="1" applyFill="1" applyBorder="1"/>
    <xf numFmtId="0" fontId="13" fillId="2" borderId="8" xfId="2" applyFont="1" applyFill="1" applyBorder="1" applyAlignment="1">
      <alignment horizontal="center" vertical="center" wrapText="1"/>
    </xf>
    <xf numFmtId="0" fontId="13" fillId="2" borderId="8" xfId="0" applyFont="1" applyFill="1" applyBorder="1" applyAlignment="1">
      <alignment vertical="center"/>
    </xf>
    <xf numFmtId="0" fontId="13" fillId="2" borderId="8" xfId="0" applyFont="1" applyFill="1" applyBorder="1" applyAlignment="1">
      <alignment horizontal="center"/>
    </xf>
    <xf numFmtId="0" fontId="13" fillId="2" borderId="8" xfId="0" applyFont="1" applyFill="1" applyBorder="1" applyAlignment="1">
      <alignment horizontal="center" vertical="center"/>
    </xf>
    <xf numFmtId="0" fontId="13" fillId="2" borderId="0" xfId="0" applyFont="1" applyFill="1"/>
    <xf numFmtId="0" fontId="13" fillId="2" borderId="8" xfId="0" applyFont="1" applyFill="1" applyBorder="1" applyAlignment="1">
      <alignment horizontal="right"/>
    </xf>
    <xf numFmtId="0" fontId="13" fillId="2" borderId="8" xfId="0" applyFont="1" applyFill="1" applyBorder="1" applyAlignment="1"/>
    <xf numFmtId="0" fontId="13" fillId="0" borderId="8" xfId="2" applyFont="1" applyBorder="1" applyAlignment="1">
      <alignment horizontal="right"/>
    </xf>
    <xf numFmtId="0" fontId="13" fillId="0" borderId="8" xfId="0" applyFont="1" applyBorder="1" applyAlignment="1">
      <alignment horizontal="left" vertical="center" wrapText="1"/>
    </xf>
    <xf numFmtId="0" fontId="13" fillId="0" borderId="8" xfId="0" applyFont="1" applyBorder="1" applyAlignment="1">
      <alignment vertical="center" wrapText="1"/>
    </xf>
    <xf numFmtId="0" fontId="13" fillId="0" borderId="8" xfId="0" applyFont="1" applyBorder="1" applyAlignment="1">
      <alignment horizontal="center" vertical="center" wrapText="1"/>
    </xf>
    <xf numFmtId="0" fontId="13" fillId="0" borderId="8" xfId="3" applyFont="1" applyBorder="1" applyAlignment="1">
      <alignment horizontal="left" vertical="center"/>
    </xf>
    <xf numFmtId="0" fontId="13" fillId="0" borderId="8" xfId="3" applyFont="1" applyBorder="1" applyAlignment="1">
      <alignment vertical="center"/>
    </xf>
    <xf numFmtId="167" fontId="11" fillId="0" borderId="8" xfId="1" applyNumberFormat="1" applyFont="1" applyBorder="1" applyAlignment="1">
      <alignment horizontal="right" vertical="center"/>
    </xf>
    <xf numFmtId="0" fontId="13" fillId="0" borderId="8" xfId="0" applyFont="1" applyBorder="1"/>
    <xf numFmtId="0" fontId="13" fillId="0" borderId="8" xfId="0" applyFont="1" applyBorder="1" applyAlignment="1">
      <alignment horizontal="right" vertical="center"/>
    </xf>
    <xf numFmtId="0" fontId="13" fillId="0" borderId="8" xfId="0" applyFont="1" applyBorder="1" applyAlignment="1">
      <alignment horizontal="left" vertical="center"/>
    </xf>
    <xf numFmtId="0" fontId="13" fillId="0" borderId="8" xfId="0" applyFont="1" applyBorder="1" applyAlignment="1">
      <alignment horizontal="center" vertical="center"/>
    </xf>
    <xf numFmtId="0" fontId="13" fillId="0" borderId="8" xfId="0" applyFont="1" applyBorder="1" applyAlignment="1">
      <alignment vertical="center"/>
    </xf>
    <xf numFmtId="0" fontId="14" fillId="0" borderId="8" xfId="4" applyFont="1" applyBorder="1" applyAlignment="1">
      <alignment horizontal="right" vertical="center"/>
    </xf>
    <xf numFmtId="0" fontId="14" fillId="0" borderId="8" xfId="4" applyFont="1" applyBorder="1" applyAlignment="1">
      <alignment horizontal="left" vertical="center"/>
    </xf>
    <xf numFmtId="0" fontId="14" fillId="0" borderId="8" xfId="4" applyFont="1" applyBorder="1" applyAlignment="1">
      <alignment horizontal="center" vertical="center"/>
    </xf>
    <xf numFmtId="0" fontId="14" fillId="0" borderId="8" xfId="4" applyFont="1" applyBorder="1" applyAlignment="1">
      <alignment vertical="center"/>
    </xf>
    <xf numFmtId="16" fontId="14" fillId="0" borderId="8" xfId="4" quotePrefix="1" applyNumberFormat="1" applyFont="1" applyBorder="1" applyAlignment="1">
      <alignment horizontal="center" vertical="center"/>
    </xf>
    <xf numFmtId="0" fontId="14" fillId="0" borderId="0" xfId="0" applyFont="1"/>
    <xf numFmtId="0" fontId="14" fillId="0" borderId="8" xfId="0" applyFont="1" applyBorder="1" applyAlignment="1">
      <alignment horizontal="right"/>
    </xf>
    <xf numFmtId="0" fontId="14" fillId="0" borderId="8" xfId="0" applyFont="1" applyBorder="1"/>
    <xf numFmtId="0" fontId="14" fillId="0" borderId="8" xfId="0" applyFont="1" applyBorder="1" applyAlignment="1">
      <alignment horizontal="center"/>
    </xf>
    <xf numFmtId="0" fontId="14" fillId="0" borderId="8" xfId="0" applyFont="1" applyBorder="1" applyAlignment="1"/>
    <xf numFmtId="0" fontId="19" fillId="0" borderId="8" xfId="0" applyFont="1" applyBorder="1" applyAlignment="1">
      <alignment horizontal="right"/>
    </xf>
    <xf numFmtId="0" fontId="19" fillId="0" borderId="8" xfId="0" applyFont="1" applyBorder="1"/>
    <xf numFmtId="0" fontId="19" fillId="0" borderId="8" xfId="0" applyFont="1" applyBorder="1" applyAlignment="1">
      <alignment horizontal="center" wrapText="1"/>
    </xf>
    <xf numFmtId="0" fontId="19" fillId="0" borderId="8" xfId="0" applyFont="1" applyBorder="1" applyAlignment="1">
      <alignment wrapText="1"/>
    </xf>
    <xf numFmtId="0" fontId="19" fillId="0" borderId="8" xfId="0" applyFont="1" applyBorder="1" applyAlignment="1">
      <alignment horizontal="center"/>
    </xf>
    <xf numFmtId="0" fontId="10" fillId="0" borderId="8" xfId="0" applyFont="1" applyBorder="1"/>
    <xf numFmtId="0" fontId="10" fillId="0" borderId="9" xfId="0" applyFont="1" applyBorder="1" applyAlignment="1">
      <alignment horizontal="right"/>
    </xf>
    <xf numFmtId="0" fontId="10" fillId="0" borderId="9" xfId="0" applyFont="1" applyBorder="1"/>
    <xf numFmtId="0" fontId="10" fillId="0" borderId="9" xfId="0" applyFont="1" applyBorder="1" applyAlignment="1">
      <alignment horizontal="center"/>
    </xf>
    <xf numFmtId="0" fontId="10" fillId="0" borderId="9" xfId="0" applyFont="1" applyBorder="1" applyAlignment="1"/>
    <xf numFmtId="2" fontId="10" fillId="0" borderId="9" xfId="0" applyNumberFormat="1" applyFont="1" applyBorder="1" applyAlignment="1">
      <alignment horizontal="center"/>
    </xf>
    <xf numFmtId="0" fontId="9" fillId="3" borderId="0" xfId="0" applyFont="1" applyFill="1" applyAlignment="1">
      <alignment horizontal="center" vertical="center" wrapText="1"/>
    </xf>
    <xf numFmtId="0" fontId="15" fillId="0" borderId="0" xfId="0" applyFont="1"/>
    <xf numFmtId="0" fontId="11" fillId="0" borderId="1" xfId="0" applyFont="1" applyBorder="1" applyAlignment="1">
      <alignment horizontal="right"/>
    </xf>
    <xf numFmtId="0" fontId="11" fillId="0" borderId="1" xfId="0" applyFont="1" applyBorder="1"/>
    <xf numFmtId="0" fontId="11" fillId="0" borderId="1" xfId="0" applyFont="1" applyBorder="1" applyAlignment="1">
      <alignment horizontal="center"/>
    </xf>
    <xf numFmtId="0" fontId="17" fillId="0" borderId="0" xfId="0" applyFont="1"/>
    <xf numFmtId="0" fontId="10" fillId="0" borderId="1" xfId="0" applyFont="1" applyBorder="1" applyAlignment="1">
      <alignment horizontal="right"/>
    </xf>
    <xf numFmtId="0" fontId="10" fillId="0" borderId="1" xfId="0" applyFont="1" applyBorder="1"/>
    <xf numFmtId="0" fontId="14" fillId="0" borderId="1" xfId="0" applyFont="1" applyBorder="1"/>
    <xf numFmtId="0" fontId="11" fillId="0" borderId="0" xfId="0" applyFont="1"/>
    <xf numFmtId="0" fontId="10" fillId="0" borderId="1" xfId="0" applyFont="1" applyBorder="1" applyAlignment="1">
      <alignment horizontal="left"/>
    </xf>
    <xf numFmtId="0" fontId="11" fillId="0" borderId="1" xfId="0" applyFont="1" applyBorder="1" applyAlignment="1">
      <alignment horizontal="left"/>
    </xf>
    <xf numFmtId="0" fontId="9" fillId="3" borderId="0" xfId="0" applyFont="1" applyFill="1"/>
    <xf numFmtId="0" fontId="10" fillId="0" borderId="0" xfId="0" applyFont="1" applyAlignment="1">
      <alignment vertical="center"/>
    </xf>
    <xf numFmtId="0" fontId="9" fillId="3" borderId="1" xfId="0" applyFont="1" applyFill="1" applyBorder="1" applyAlignment="1">
      <alignment horizontal="right" vertical="center"/>
    </xf>
    <xf numFmtId="0" fontId="9" fillId="3" borderId="1" xfId="0" applyFont="1" applyFill="1" applyBorder="1" applyAlignment="1">
      <alignment horizontal="left" vertical="center"/>
    </xf>
    <xf numFmtId="0" fontId="9" fillId="3" borderId="1" xfId="0" applyFont="1" applyFill="1" applyBorder="1" applyAlignment="1">
      <alignment vertical="center"/>
    </xf>
    <xf numFmtId="0" fontId="5" fillId="0" borderId="1" xfId="0" applyFont="1" applyBorder="1" applyAlignment="1">
      <alignment horizontal="right" vertical="center"/>
    </xf>
    <xf numFmtId="0" fontId="5" fillId="0" borderId="1" xfId="0" applyFont="1" applyBorder="1" applyAlignment="1">
      <alignment vertical="center"/>
    </xf>
    <xf numFmtId="0" fontId="5" fillId="0" borderId="1" xfId="0" applyFont="1" applyBorder="1" applyAlignment="1">
      <alignment horizontal="center" vertical="center"/>
    </xf>
    <xf numFmtId="0" fontId="7" fillId="0" borderId="1" xfId="0" applyFont="1" applyBorder="1" applyAlignment="1">
      <alignment horizontal="center" vertical="center"/>
    </xf>
    <xf numFmtId="0" fontId="7" fillId="0" borderId="0" xfId="0" applyFont="1"/>
    <xf numFmtId="0" fontId="7" fillId="0" borderId="1" xfId="0" applyFont="1" applyBorder="1" applyAlignment="1">
      <alignment horizontal="right" vertical="center"/>
    </xf>
    <xf numFmtId="0" fontId="7" fillId="0" borderId="1" xfId="0" applyFont="1" applyBorder="1" applyAlignment="1">
      <alignment vertical="center"/>
    </xf>
    <xf numFmtId="0" fontId="7" fillId="0" borderId="1" xfId="0" applyFont="1" applyBorder="1"/>
    <xf numFmtId="0" fontId="5" fillId="0" borderId="1" xfId="0" applyFont="1" applyBorder="1" applyAlignment="1">
      <alignment horizontal="left" vertical="center"/>
    </xf>
    <xf numFmtId="0" fontId="7" fillId="0" borderId="6" xfId="0" applyFont="1" applyBorder="1" applyAlignment="1">
      <alignment horizontal="right" vertical="center"/>
    </xf>
    <xf numFmtId="0" fontId="7" fillId="0" borderId="6" xfId="0" applyFont="1" applyBorder="1" applyAlignment="1">
      <alignment horizontal="left" vertical="center"/>
    </xf>
    <xf numFmtId="0" fontId="7" fillId="0" borderId="6" xfId="0" applyFont="1" applyBorder="1" applyAlignment="1">
      <alignment horizontal="center" vertical="center"/>
    </xf>
    <xf numFmtId="0" fontId="34" fillId="0" borderId="1" xfId="0" applyFont="1" applyBorder="1" applyAlignment="1">
      <alignment horizontal="right" vertical="center"/>
    </xf>
    <xf numFmtId="0" fontId="32" fillId="0" borderId="1" xfId="0" applyFont="1" applyBorder="1" applyAlignment="1">
      <alignment horizontal="center" vertical="center"/>
    </xf>
    <xf numFmtId="0" fontId="34" fillId="0" borderId="1" xfId="0" applyFont="1" applyBorder="1" applyAlignment="1">
      <alignment horizontal="center" vertical="center"/>
    </xf>
    <xf numFmtId="0" fontId="34" fillId="0" borderId="0" xfId="0" applyFont="1"/>
    <xf numFmtId="0" fontId="7" fillId="0" borderId="0" xfId="0" applyFont="1" applyAlignment="1">
      <alignment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xf numFmtId="0" fontId="5" fillId="0" borderId="5" xfId="0" applyFont="1" applyBorder="1" applyAlignment="1">
      <alignment horizontal="right" vertical="center"/>
    </xf>
    <xf numFmtId="0" fontId="5" fillId="0" borderId="5" xfId="0" applyFont="1" applyBorder="1" applyAlignment="1">
      <alignment horizontal="left" vertical="center"/>
    </xf>
    <xf numFmtId="0" fontId="7" fillId="0" borderId="0" xfId="0" applyFont="1" applyAlignment="1">
      <alignment horizontal="center" vertical="center"/>
    </xf>
    <xf numFmtId="0" fontId="5" fillId="0" borderId="5" xfId="0" applyFont="1" applyBorder="1" applyAlignment="1">
      <alignment horizontal="center" vertical="center"/>
    </xf>
    <xf numFmtId="0" fontId="7" fillId="0" borderId="5" xfId="0" applyFont="1" applyBorder="1"/>
    <xf numFmtId="1" fontId="7" fillId="0" borderId="1" xfId="0" applyNumberFormat="1" applyFont="1" applyBorder="1" applyAlignment="1">
      <alignment horizontal="right" vertical="center"/>
    </xf>
    <xf numFmtId="0" fontId="5" fillId="0" borderId="1" xfId="0" applyFont="1" applyBorder="1" applyAlignment="1">
      <alignment horizontal="right" vertical="center" wrapText="1"/>
    </xf>
    <xf numFmtId="0" fontId="5" fillId="0" borderId="1" xfId="0" applyFont="1" applyBorder="1" applyAlignment="1">
      <alignment vertical="center" wrapText="1"/>
    </xf>
    <xf numFmtId="0" fontId="7" fillId="0" borderId="0" xfId="0" applyFont="1" applyBorder="1" applyAlignment="1">
      <alignment vertical="center"/>
    </xf>
    <xf numFmtId="0" fontId="47" fillId="0" borderId="0" xfId="0" applyFont="1"/>
    <xf numFmtId="0" fontId="47" fillId="0" borderId="0" xfId="0" applyFont="1" applyFill="1"/>
    <xf numFmtId="0" fontId="9" fillId="3" borderId="0" xfId="0" applyFont="1" applyFill="1" applyAlignment="1">
      <alignment vertical="center"/>
    </xf>
    <xf numFmtId="0" fontId="49" fillId="0" borderId="1" xfId="0" applyFont="1" applyFill="1" applyBorder="1" applyAlignment="1">
      <alignment horizontal="right" vertical="center"/>
    </xf>
    <xf numFmtId="0" fontId="49" fillId="0" borderId="0" xfId="0" applyFont="1" applyFill="1" applyAlignment="1">
      <alignment horizontal="left" vertical="center"/>
    </xf>
    <xf numFmtId="167" fontId="49" fillId="0" borderId="1" xfId="1" applyNumberFormat="1" applyFont="1" applyFill="1" applyBorder="1" applyAlignment="1">
      <alignment horizontal="right" vertical="center"/>
    </xf>
    <xf numFmtId="167" fontId="49" fillId="0" borderId="1" xfId="1" applyNumberFormat="1" applyFont="1" applyFill="1" applyBorder="1" applyAlignment="1">
      <alignment horizontal="right" vertical="center" wrapText="1"/>
    </xf>
    <xf numFmtId="0" fontId="49" fillId="0" borderId="1" xfId="0" applyFont="1" applyFill="1" applyBorder="1" applyAlignment="1">
      <alignment horizontal="right" vertical="center" wrapText="1"/>
    </xf>
    <xf numFmtId="0" fontId="7" fillId="0" borderId="0" xfId="0" applyFont="1" applyFill="1" applyAlignment="1">
      <alignment horizontal="left" vertical="center"/>
    </xf>
    <xf numFmtId="0" fontId="7" fillId="0" borderId="1" xfId="0" applyFont="1" applyFill="1" applyBorder="1" applyAlignment="1">
      <alignment horizontal="right" vertical="center" wrapText="1"/>
    </xf>
    <xf numFmtId="0" fontId="3" fillId="0" borderId="1" xfId="0" applyFont="1" applyFill="1" applyBorder="1" applyAlignment="1">
      <alignment horizontal="right" vertical="center"/>
    </xf>
    <xf numFmtId="167" fontId="3" fillId="0" borderId="1" xfId="1" applyNumberFormat="1" applyFont="1" applyFill="1" applyBorder="1" applyAlignment="1">
      <alignment horizontal="right" vertical="center"/>
    </xf>
    <xf numFmtId="0" fontId="3" fillId="0" borderId="0" xfId="0" applyFont="1" applyFill="1" applyAlignment="1">
      <alignment horizontal="left" vertical="center"/>
    </xf>
    <xf numFmtId="0" fontId="7" fillId="0" borderId="1" xfId="0" quotePrefix="1" applyFont="1" applyBorder="1" applyAlignment="1">
      <alignment horizontal="left" vertical="center"/>
    </xf>
    <xf numFmtId="167" fontId="7" fillId="0" borderId="1" xfId="1" applyNumberFormat="1" applyFont="1" applyBorder="1" applyAlignment="1">
      <alignment horizontal="right" vertical="center"/>
    </xf>
    <xf numFmtId="0" fontId="7" fillId="0" borderId="0" xfId="0" applyFont="1" applyAlignment="1">
      <alignment horizontal="left" vertical="center"/>
    </xf>
    <xf numFmtId="0" fontId="10" fillId="0" borderId="0" xfId="0" applyFont="1" applyAlignment="1">
      <alignment horizontal="left"/>
    </xf>
    <xf numFmtId="0" fontId="34" fillId="0" borderId="1" xfId="0" applyFont="1" applyFill="1" applyBorder="1" applyAlignment="1">
      <alignment horizontal="right" vertical="center"/>
    </xf>
    <xf numFmtId="0" fontId="34" fillId="0" borderId="1" xfId="0" applyFont="1" applyFill="1" applyBorder="1" applyAlignment="1">
      <alignment horizontal="left" vertical="center"/>
    </xf>
    <xf numFmtId="0" fontId="34" fillId="0" borderId="0" xfId="0" applyFont="1" applyFill="1" applyAlignment="1">
      <alignment horizontal="left" vertical="center"/>
    </xf>
    <xf numFmtId="167" fontId="9" fillId="3" borderId="1" xfId="1" applyNumberFormat="1" applyFont="1" applyFill="1" applyBorder="1" applyAlignment="1">
      <alignment horizontal="right" vertical="center"/>
    </xf>
    <xf numFmtId="9" fontId="10" fillId="0" borderId="1" xfId="0" applyNumberFormat="1" applyFont="1" applyBorder="1" applyAlignment="1">
      <alignment horizontal="right" vertical="center" wrapText="1"/>
    </xf>
    <xf numFmtId="0" fontId="52" fillId="0" borderId="0" xfId="0" applyFont="1"/>
    <xf numFmtId="0" fontId="10" fillId="0" borderId="1" xfId="0" applyFont="1" applyBorder="1" applyAlignment="1">
      <alignment horizontal="center" vertical="center"/>
    </xf>
    <xf numFmtId="0" fontId="9" fillId="3" borderId="1" xfId="0" applyFont="1" applyFill="1" applyBorder="1" applyAlignment="1">
      <alignment horizontal="center" vertical="center"/>
    </xf>
    <xf numFmtId="0" fontId="49" fillId="0" borderId="1"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0" fillId="0" borderId="0" xfId="0" applyFont="1" applyAlignment="1">
      <alignment horizontal="center" vertical="center"/>
    </xf>
    <xf numFmtId="0" fontId="13" fillId="0" borderId="7" xfId="2" applyFont="1" applyBorder="1" applyAlignment="1">
      <alignment horizontal="center" vertical="center"/>
    </xf>
    <xf numFmtId="0" fontId="14" fillId="0" borderId="8"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5" fillId="0" borderId="1" xfId="0" applyFont="1" applyBorder="1" applyAlignment="1">
      <alignment horizontal="center" vertical="center"/>
    </xf>
    <xf numFmtId="0" fontId="11" fillId="0" borderId="1" xfId="0" applyFont="1" applyBorder="1" applyAlignment="1">
      <alignment horizontal="center" vertical="center"/>
    </xf>
    <xf numFmtId="0" fontId="14" fillId="0" borderId="1" xfId="0" applyFont="1" applyBorder="1" applyAlignment="1">
      <alignment horizontal="center" vertical="center"/>
    </xf>
    <xf numFmtId="0" fontId="16" fillId="0" borderId="1" xfId="0" applyFont="1" applyBorder="1" applyAlignment="1">
      <alignment horizontal="center" vertical="center"/>
    </xf>
    <xf numFmtId="0" fontId="3" fillId="0" borderId="16" xfId="0" applyFont="1" applyBorder="1" applyAlignment="1">
      <alignment horizontal="center" vertical="center"/>
    </xf>
    <xf numFmtId="9" fontId="10" fillId="0" borderId="1" xfId="1" applyNumberFormat="1" applyFont="1" applyBorder="1" applyAlignment="1">
      <alignment horizontal="right" vertical="center" wrapText="1"/>
    </xf>
    <xf numFmtId="9" fontId="9" fillId="3" borderId="1" xfId="1" applyNumberFormat="1" applyFont="1" applyFill="1" applyBorder="1" applyAlignment="1">
      <alignment horizontal="right" vertical="center" wrapText="1"/>
    </xf>
    <xf numFmtId="10" fontId="10" fillId="3" borderId="1" xfId="1" applyNumberFormat="1" applyFont="1" applyFill="1" applyBorder="1" applyAlignment="1">
      <alignment horizontal="right" vertical="center"/>
    </xf>
    <xf numFmtId="10" fontId="9" fillId="3" borderId="1" xfId="1" applyNumberFormat="1" applyFont="1" applyFill="1" applyBorder="1" applyAlignment="1">
      <alignment horizontal="right" vertical="center"/>
    </xf>
    <xf numFmtId="171" fontId="10" fillId="0" borderId="1" xfId="1" applyNumberFormat="1" applyFont="1" applyBorder="1" applyAlignment="1">
      <alignment horizontal="right" vertical="center" wrapText="1"/>
    </xf>
    <xf numFmtId="9" fontId="9" fillId="3" borderId="1" xfId="0" applyNumberFormat="1" applyFont="1" applyFill="1" applyBorder="1" applyAlignment="1">
      <alignment horizontal="right" vertical="center" wrapText="1"/>
    </xf>
    <xf numFmtId="167" fontId="17" fillId="9" borderId="1" xfId="0" applyNumberFormat="1" applyFont="1" applyFill="1" applyBorder="1" applyAlignment="1">
      <alignment horizontal="center" vertical="center" wrapText="1"/>
    </xf>
    <xf numFmtId="166" fontId="17" fillId="9" borderId="1" xfId="1" applyNumberFormat="1" applyFont="1" applyFill="1" applyBorder="1" applyAlignment="1">
      <alignment horizontal="right" vertical="center" wrapText="1"/>
    </xf>
    <xf numFmtId="10" fontId="17" fillId="9" borderId="1" xfId="1" applyNumberFormat="1" applyFont="1" applyFill="1" applyBorder="1" applyAlignment="1">
      <alignment horizontal="right" vertical="center"/>
    </xf>
    <xf numFmtId="10" fontId="17" fillId="9" borderId="1" xfId="0" applyNumberFormat="1" applyFont="1" applyFill="1" applyBorder="1" applyAlignment="1">
      <alignment horizontal="right" vertical="center" wrapText="1"/>
    </xf>
    <xf numFmtId="0" fontId="17" fillId="9" borderId="0" xfId="0" applyFont="1" applyFill="1" applyAlignment="1">
      <alignment horizontal="center" vertical="center" wrapText="1"/>
    </xf>
    <xf numFmtId="9" fontId="14" fillId="3" borderId="1" xfId="0" applyNumberFormat="1" applyFont="1" applyFill="1" applyBorder="1" applyAlignment="1">
      <alignment horizontal="right" vertical="center" wrapText="1"/>
    </xf>
    <xf numFmtId="167" fontId="17" fillId="9" borderId="1" xfId="0" applyNumberFormat="1" applyFont="1" applyFill="1" applyBorder="1" applyAlignment="1">
      <alignment horizontal="right" vertical="center" wrapText="1"/>
    </xf>
    <xf numFmtId="167" fontId="5" fillId="0" borderId="1" xfId="1" applyNumberFormat="1" applyFont="1" applyBorder="1" applyAlignment="1">
      <alignment horizontal="right" vertical="center"/>
    </xf>
    <xf numFmtId="167" fontId="7" fillId="0" borderId="6" xfId="1" applyNumberFormat="1" applyFont="1" applyBorder="1" applyAlignment="1">
      <alignment horizontal="right" vertical="center"/>
    </xf>
    <xf numFmtId="167" fontId="32" fillId="0" borderId="1" xfId="1" applyNumberFormat="1" applyFont="1" applyBorder="1" applyAlignment="1">
      <alignment horizontal="right" vertical="center"/>
    </xf>
    <xf numFmtId="167" fontId="5" fillId="0" borderId="5" xfId="1" applyNumberFormat="1" applyFont="1" applyBorder="1" applyAlignment="1">
      <alignment horizontal="right" vertical="center"/>
    </xf>
    <xf numFmtId="167" fontId="5" fillId="0" borderId="1" xfId="1" applyNumberFormat="1" applyFont="1" applyBorder="1" applyAlignment="1">
      <alignment horizontal="right" vertical="center" wrapText="1"/>
    </xf>
    <xf numFmtId="167" fontId="3" fillId="0" borderId="15" xfId="1" applyNumberFormat="1" applyFont="1" applyFill="1" applyBorder="1" applyAlignment="1">
      <alignment horizontal="right" vertical="center" wrapText="1"/>
    </xf>
    <xf numFmtId="167" fontId="3" fillId="0" borderId="15" xfId="1" applyNumberFormat="1" applyFont="1" applyBorder="1" applyAlignment="1">
      <alignment horizontal="right" vertical="center" wrapText="1"/>
    </xf>
    <xf numFmtId="0" fontId="3" fillId="0" borderId="15" xfId="0" applyFont="1" applyFill="1" applyBorder="1" applyAlignment="1">
      <alignment horizontal="right" vertical="center" wrapText="1"/>
    </xf>
    <xf numFmtId="167" fontId="3" fillId="0" borderId="16" xfId="1" applyNumberFormat="1" applyFont="1" applyFill="1" applyBorder="1" applyAlignment="1">
      <alignment horizontal="right" vertical="center" wrapText="1"/>
    </xf>
    <xf numFmtId="167" fontId="3" fillId="0" borderId="16" xfId="1" applyNumberFormat="1" applyFont="1" applyBorder="1" applyAlignment="1">
      <alignment horizontal="right" vertical="center" wrapText="1"/>
    </xf>
    <xf numFmtId="0" fontId="3" fillId="0" borderId="16" xfId="0" applyFont="1" applyFill="1" applyBorder="1" applyAlignment="1">
      <alignment horizontal="right" vertical="center" wrapText="1"/>
    </xf>
    <xf numFmtId="167" fontId="47" fillId="0" borderId="16" xfId="1" applyNumberFormat="1" applyFont="1" applyFill="1" applyBorder="1" applyAlignment="1">
      <alignment horizontal="right" vertical="center" wrapText="1"/>
    </xf>
    <xf numFmtId="0" fontId="47" fillId="0" borderId="16" xfId="0" applyFont="1" applyFill="1" applyBorder="1" applyAlignment="1">
      <alignment horizontal="right" vertical="center" wrapText="1"/>
    </xf>
    <xf numFmtId="167" fontId="47" fillId="0" borderId="16" xfId="1" applyNumberFormat="1" applyFont="1" applyFill="1" applyBorder="1" applyAlignment="1">
      <alignment horizontal="right" vertical="center"/>
    </xf>
    <xf numFmtId="167" fontId="44" fillId="0" borderId="16" xfId="1" applyNumberFormat="1" applyFont="1" applyFill="1" applyBorder="1" applyAlignment="1">
      <alignment horizontal="right" vertical="center" wrapText="1"/>
    </xf>
    <xf numFmtId="167" fontId="44" fillId="0" borderId="16" xfId="1" applyNumberFormat="1" applyFont="1" applyBorder="1" applyAlignment="1">
      <alignment horizontal="right" vertical="center" wrapText="1"/>
    </xf>
    <xf numFmtId="0" fontId="44" fillId="0" borderId="16" xfId="0" applyFont="1" applyFill="1" applyBorder="1" applyAlignment="1">
      <alignment horizontal="right" vertical="center" wrapText="1"/>
    </xf>
    <xf numFmtId="169" fontId="44" fillId="0" borderId="16" xfId="1" applyNumberFormat="1" applyFont="1" applyFill="1" applyBorder="1" applyAlignment="1">
      <alignment horizontal="right" vertical="center" wrapText="1"/>
    </xf>
    <xf numFmtId="167" fontId="3" fillId="0" borderId="18" xfId="1" applyNumberFormat="1" applyFont="1" applyFill="1" applyBorder="1" applyAlignment="1">
      <alignment horizontal="right" vertical="center" wrapText="1"/>
    </xf>
    <xf numFmtId="167" fontId="3" fillId="0" borderId="18" xfId="1" applyNumberFormat="1" applyFont="1" applyBorder="1" applyAlignment="1">
      <alignment horizontal="right" vertical="center" wrapText="1"/>
    </xf>
    <xf numFmtId="0" fontId="3" fillId="0" borderId="18" xfId="0" applyFont="1" applyFill="1" applyBorder="1" applyAlignment="1">
      <alignment horizontal="right" vertical="center" wrapText="1"/>
    </xf>
    <xf numFmtId="167" fontId="10" fillId="0" borderId="0" xfId="1" applyNumberFormat="1" applyFont="1" applyAlignment="1">
      <alignment horizontal="right" vertical="center"/>
    </xf>
    <xf numFmtId="0" fontId="10" fillId="0" borderId="0" xfId="0" applyFont="1" applyAlignment="1">
      <alignment horizontal="right" vertical="center"/>
    </xf>
    <xf numFmtId="0" fontId="10" fillId="3" borderId="0" xfId="0" applyFont="1" applyFill="1" applyAlignment="1">
      <alignment horizontal="right" vertical="center"/>
    </xf>
    <xf numFmtId="167" fontId="13" fillId="0" borderId="7" xfId="1" applyNumberFormat="1" applyFont="1" applyBorder="1" applyAlignment="1">
      <alignment horizontal="right" vertical="center"/>
    </xf>
    <xf numFmtId="167" fontId="13" fillId="2" borderId="8" xfId="1" applyNumberFormat="1" applyFont="1" applyFill="1" applyBorder="1" applyAlignment="1">
      <alignment horizontal="right" vertical="center"/>
    </xf>
    <xf numFmtId="167" fontId="19" fillId="0" borderId="8" xfId="1" applyNumberFormat="1" applyFont="1" applyBorder="1" applyAlignment="1">
      <alignment horizontal="right" vertical="center"/>
    </xf>
    <xf numFmtId="167" fontId="19" fillId="0" borderId="8" xfId="1" applyNumberFormat="1" applyFont="1" applyBorder="1" applyAlignment="1">
      <alignment horizontal="right" vertical="center" wrapText="1"/>
    </xf>
    <xf numFmtId="167" fontId="10" fillId="0" borderId="9" xfId="1" applyNumberFormat="1" applyFont="1" applyBorder="1" applyAlignment="1">
      <alignment horizontal="right" vertical="center"/>
    </xf>
    <xf numFmtId="167" fontId="10" fillId="0" borderId="1" xfId="1" applyNumberFormat="1" applyFont="1" applyBorder="1" applyAlignment="1">
      <alignment horizontal="right" vertical="center"/>
    </xf>
    <xf numFmtId="167" fontId="15" fillId="0" borderId="1" xfId="1" applyNumberFormat="1" applyFont="1" applyBorder="1" applyAlignment="1">
      <alignment horizontal="right" vertical="center"/>
    </xf>
    <xf numFmtId="167" fontId="15" fillId="0" borderId="1" xfId="1" applyNumberFormat="1" applyFont="1" applyFill="1" applyBorder="1" applyAlignment="1">
      <alignment horizontal="right" vertical="center"/>
    </xf>
    <xf numFmtId="167" fontId="11" fillId="0" borderId="1" xfId="1" applyNumberFormat="1" applyFont="1" applyBorder="1" applyAlignment="1">
      <alignment horizontal="right" vertical="center"/>
    </xf>
    <xf numFmtId="167" fontId="3" fillId="0" borderId="16" xfId="1" applyNumberFormat="1" applyFont="1" applyFill="1" applyBorder="1" applyAlignment="1">
      <alignment horizontal="right" vertical="center"/>
    </xf>
    <xf numFmtId="0" fontId="3" fillId="0" borderId="16" xfId="0" applyFont="1" applyFill="1" applyBorder="1" applyAlignment="1">
      <alignment horizontal="right" vertical="center"/>
    </xf>
    <xf numFmtId="167" fontId="12" fillId="0" borderId="1" xfId="1" applyNumberFormat="1" applyFont="1" applyBorder="1" applyAlignment="1">
      <alignment horizontal="center" vertical="center" wrapText="1"/>
    </xf>
    <xf numFmtId="167" fontId="10" fillId="0" borderId="1" xfId="1" applyNumberFormat="1" applyFont="1" applyBorder="1" applyAlignment="1">
      <alignment horizontal="center" vertical="center" wrapText="1"/>
    </xf>
    <xf numFmtId="0" fontId="41" fillId="0" borderId="1" xfId="0" applyFont="1" applyBorder="1" applyAlignment="1">
      <alignment wrapText="1"/>
    </xf>
    <xf numFmtId="0" fontId="53" fillId="0" borderId="1" xfId="0" applyFont="1" applyBorder="1" applyAlignment="1">
      <alignment horizontal="center"/>
    </xf>
    <xf numFmtId="0" fontId="53" fillId="0" borderId="1" xfId="0" applyFont="1" applyBorder="1"/>
    <xf numFmtId="0" fontId="55" fillId="0" borderId="1" xfId="0" applyFont="1" applyBorder="1" applyAlignment="1">
      <alignment horizontal="center" vertical="center"/>
    </xf>
    <xf numFmtId="0" fontId="56" fillId="0" borderId="1" xfId="0" applyNumberFormat="1" applyFont="1" applyFill="1" applyBorder="1" applyAlignment="1">
      <alignment horizontal="right" vertical="center" wrapText="1"/>
    </xf>
    <xf numFmtId="9" fontId="52" fillId="0" borderId="1" xfId="1" applyNumberFormat="1" applyFont="1" applyBorder="1" applyAlignment="1">
      <alignment horizontal="right" vertical="center" wrapText="1"/>
    </xf>
    <xf numFmtId="10" fontId="52" fillId="3" borderId="1" xfId="1" applyNumberFormat="1" applyFont="1" applyFill="1" applyBorder="1" applyAlignment="1">
      <alignment horizontal="right" vertical="center"/>
    </xf>
    <xf numFmtId="9" fontId="52" fillId="0" borderId="1" xfId="0" applyNumberFormat="1" applyFont="1" applyBorder="1" applyAlignment="1">
      <alignment horizontal="right" vertical="center" wrapText="1"/>
    </xf>
    <xf numFmtId="0" fontId="49" fillId="0" borderId="1" xfId="0" applyFont="1" applyBorder="1" applyAlignment="1">
      <alignment horizontal="center" vertical="center"/>
    </xf>
    <xf numFmtId="0" fontId="5" fillId="0" borderId="1" xfId="0" applyFont="1" applyBorder="1" applyAlignment="1">
      <alignment horizontal="center"/>
    </xf>
    <xf numFmtId="0" fontId="5" fillId="0" borderId="1" xfId="0" applyFont="1" applyBorder="1" applyAlignment="1">
      <alignment horizontal="right"/>
    </xf>
    <xf numFmtId="9" fontId="58" fillId="0" borderId="1" xfId="1" applyNumberFormat="1" applyFont="1" applyBorder="1" applyAlignment="1">
      <alignment horizontal="right" vertical="center" wrapText="1"/>
    </xf>
    <xf numFmtId="10" fontId="58" fillId="3" borderId="1" xfId="1" applyNumberFormat="1" applyFont="1" applyFill="1" applyBorder="1" applyAlignment="1">
      <alignment horizontal="right" vertical="center"/>
    </xf>
    <xf numFmtId="9" fontId="58" fillId="0" borderId="1" xfId="0" applyNumberFormat="1" applyFont="1" applyBorder="1" applyAlignment="1">
      <alignment horizontal="right" vertical="center" wrapText="1"/>
    </xf>
    <xf numFmtId="0" fontId="55" fillId="0" borderId="1" xfId="0" applyFont="1" applyBorder="1" applyAlignment="1">
      <alignment horizontal="center"/>
    </xf>
    <xf numFmtId="0" fontId="55" fillId="0" borderId="1" xfId="0" applyFont="1" applyBorder="1"/>
    <xf numFmtId="0" fontId="55" fillId="0" borderId="1" xfId="0" applyFont="1" applyBorder="1" applyAlignment="1">
      <alignment horizontal="right"/>
    </xf>
    <xf numFmtId="0" fontId="58" fillId="0" borderId="0" xfId="0" applyFont="1"/>
    <xf numFmtId="10" fontId="5" fillId="0" borderId="1" xfId="12" applyNumberFormat="1" applyFont="1" applyBorder="1" applyAlignment="1">
      <alignment horizontal="right"/>
    </xf>
    <xf numFmtId="9" fontId="5" fillId="0" borderId="1" xfId="0" applyNumberFormat="1" applyFont="1" applyBorder="1" applyAlignment="1">
      <alignment horizontal="right"/>
    </xf>
    <xf numFmtId="0" fontId="49" fillId="0" borderId="1" xfId="0" applyFont="1" applyBorder="1" applyAlignment="1">
      <alignment horizontal="center"/>
    </xf>
    <xf numFmtId="0" fontId="49" fillId="0" borderId="1" xfId="0" applyFont="1" applyBorder="1"/>
    <xf numFmtId="0" fontId="49" fillId="0" borderId="1" xfId="0" applyFont="1" applyBorder="1" applyAlignment="1">
      <alignment horizontal="right"/>
    </xf>
    <xf numFmtId="3" fontId="49" fillId="0" borderId="1" xfId="0" applyNumberFormat="1" applyFont="1" applyBorder="1" applyAlignment="1">
      <alignment horizontal="right"/>
    </xf>
    <xf numFmtId="17" fontId="5" fillId="0" borderId="1" xfId="0" applyNumberFormat="1" applyFont="1" applyBorder="1"/>
    <xf numFmtId="0" fontId="59" fillId="3" borderId="1" xfId="0" applyFont="1" applyFill="1" applyBorder="1" applyAlignment="1">
      <alignment horizontal="right" vertical="center"/>
    </xf>
    <xf numFmtId="0" fontId="59" fillId="3" borderId="1" xfId="0" applyFont="1" applyFill="1" applyBorder="1" applyAlignment="1">
      <alignment horizontal="left" vertical="center"/>
    </xf>
    <xf numFmtId="167" fontId="59" fillId="3" borderId="1" xfId="1" applyNumberFormat="1" applyFont="1" applyFill="1" applyBorder="1" applyAlignment="1">
      <alignment vertical="center"/>
    </xf>
    <xf numFmtId="167" fontId="59" fillId="3" borderId="1" xfId="1" applyNumberFormat="1" applyFont="1" applyFill="1" applyBorder="1" applyAlignment="1">
      <alignment horizontal="right" vertical="center"/>
    </xf>
    <xf numFmtId="9" fontId="59" fillId="3" borderId="1" xfId="1" applyNumberFormat="1" applyFont="1" applyFill="1" applyBorder="1" applyAlignment="1">
      <alignment horizontal="right" vertical="center" wrapText="1"/>
    </xf>
    <xf numFmtId="10" fontId="59" fillId="3" borderId="1" xfId="1" applyNumberFormat="1" applyFont="1" applyFill="1" applyBorder="1" applyAlignment="1">
      <alignment horizontal="right" vertical="center"/>
    </xf>
    <xf numFmtId="9" fontId="59" fillId="3" borderId="1" xfId="0" applyNumberFormat="1" applyFont="1" applyFill="1" applyBorder="1" applyAlignment="1">
      <alignment horizontal="right" vertical="center" wrapText="1"/>
    </xf>
    <xf numFmtId="0" fontId="59" fillId="3" borderId="1" xfId="0" applyFont="1" applyFill="1" applyBorder="1" applyAlignment="1">
      <alignment vertical="center"/>
    </xf>
    <xf numFmtId="0" fontId="59" fillId="3" borderId="1" xfId="0" applyFont="1" applyFill="1" applyBorder="1" applyAlignment="1">
      <alignment horizontal="center" vertical="center"/>
    </xf>
    <xf numFmtId="0" fontId="59" fillId="3" borderId="0" xfId="0" applyFont="1" applyFill="1" applyAlignment="1">
      <alignment vertical="center"/>
    </xf>
    <xf numFmtId="0" fontId="3" fillId="0" borderId="1" xfId="0" applyFont="1" applyBorder="1" applyAlignment="1">
      <alignment horizontal="center"/>
    </xf>
    <xf numFmtId="0" fontId="57" fillId="0" borderId="1" xfId="0" applyFont="1" applyBorder="1" applyAlignment="1">
      <alignment horizontal="center" vertical="center" wrapText="1"/>
    </xf>
    <xf numFmtId="0" fontId="57" fillId="0" borderId="0" xfId="0" applyFont="1" applyAlignment="1">
      <alignment horizontal="left" vertical="center" wrapText="1"/>
    </xf>
    <xf numFmtId="0" fontId="3" fillId="0" borderId="1" xfId="0" applyFont="1" applyBorder="1" applyAlignment="1">
      <alignment wrapText="1"/>
    </xf>
    <xf numFmtId="0" fontId="3" fillId="0" borderId="5" xfId="0" applyFont="1" applyBorder="1" applyAlignment="1">
      <alignment wrapText="1"/>
    </xf>
    <xf numFmtId="0" fontId="38" fillId="0" borderId="0" xfId="0" applyFont="1" applyAlignment="1">
      <alignment vertical="center" wrapText="1"/>
    </xf>
    <xf numFmtId="0" fontId="10" fillId="0" borderId="0" xfId="0" applyFont="1" applyAlignment="1">
      <alignment vertical="center" wrapText="1"/>
    </xf>
    <xf numFmtId="0" fontId="10" fillId="0" borderId="1" xfId="0" applyFont="1" applyBorder="1" applyAlignment="1">
      <alignment vertical="center" wrapText="1"/>
    </xf>
    <xf numFmtId="0" fontId="17" fillId="9" borderId="1" xfId="0" applyFont="1" applyFill="1" applyBorder="1" applyAlignment="1">
      <alignment vertical="center" wrapText="1"/>
    </xf>
    <xf numFmtId="0" fontId="10" fillId="0" borderId="8" xfId="2" applyFont="1" applyBorder="1" applyAlignment="1">
      <alignment vertical="center" wrapText="1"/>
    </xf>
    <xf numFmtId="0" fontId="11" fillId="0" borderId="8" xfId="2" applyFont="1" applyBorder="1" applyAlignment="1">
      <alignment vertical="center" wrapText="1"/>
    </xf>
    <xf numFmtId="0" fontId="11" fillId="0" borderId="9" xfId="2" applyFont="1" applyBorder="1" applyAlignment="1">
      <alignment vertical="center" wrapText="1"/>
    </xf>
    <xf numFmtId="0" fontId="9" fillId="0" borderId="10" xfId="0" applyFont="1" applyBorder="1" applyAlignment="1">
      <alignmen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10" fillId="0" borderId="9" xfId="0" applyFont="1" applyBorder="1" applyAlignment="1">
      <alignment vertical="center" wrapText="1"/>
    </xf>
    <xf numFmtId="0" fontId="9" fillId="0" borderId="1" xfId="0" applyFont="1" applyBorder="1" applyAlignment="1">
      <alignment vertical="center" wrapText="1"/>
    </xf>
    <xf numFmtId="0" fontId="11" fillId="0" borderId="8" xfId="0" applyFont="1" applyBorder="1" applyAlignment="1">
      <alignment vertical="center" wrapText="1"/>
    </xf>
    <xf numFmtId="0" fontId="9" fillId="3" borderId="11" xfId="0" applyFont="1" applyFill="1" applyBorder="1" applyAlignment="1">
      <alignment vertical="center" wrapText="1"/>
    </xf>
    <xf numFmtId="0" fontId="11" fillId="0" borderId="7" xfId="3" applyFont="1" applyBorder="1" applyAlignment="1">
      <alignment vertical="center" wrapText="1"/>
    </xf>
    <xf numFmtId="0" fontId="13" fillId="0" borderId="8" xfId="3" applyFont="1" applyBorder="1" applyAlignment="1">
      <alignment vertical="center" wrapText="1"/>
    </xf>
    <xf numFmtId="0" fontId="13" fillId="0" borderId="9" xfId="3" applyFont="1" applyBorder="1" applyAlignment="1">
      <alignment vertical="center" wrapText="1"/>
    </xf>
    <xf numFmtId="0" fontId="9" fillId="3" borderId="10" xfId="3" applyFont="1" applyFill="1" applyBorder="1" applyAlignment="1">
      <alignment vertical="center" wrapText="1"/>
    </xf>
    <xf numFmtId="0" fontId="13" fillId="0" borderId="7" xfId="0" applyFont="1" applyFill="1" applyBorder="1" applyAlignment="1">
      <alignment vertical="center" wrapText="1"/>
    </xf>
    <xf numFmtId="0" fontId="13" fillId="0" borderId="8" xfId="0" applyFont="1" applyFill="1" applyBorder="1" applyAlignment="1">
      <alignment vertical="center" wrapText="1"/>
    </xf>
    <xf numFmtId="0" fontId="13" fillId="0" borderId="9" xfId="0" applyFont="1" applyFill="1" applyBorder="1" applyAlignment="1">
      <alignment vertical="center" wrapText="1"/>
    </xf>
    <xf numFmtId="0" fontId="9" fillId="3" borderId="10" xfId="0" applyFont="1" applyFill="1" applyBorder="1" applyAlignment="1">
      <alignment vertical="center" wrapText="1"/>
    </xf>
    <xf numFmtId="0" fontId="11" fillId="0" borderId="9" xfId="0" applyFont="1" applyBorder="1" applyAlignment="1">
      <alignment vertical="center" wrapText="1"/>
    </xf>
    <xf numFmtId="0" fontId="10" fillId="0" borderId="7" xfId="4" applyFont="1" applyBorder="1" applyAlignment="1">
      <alignment vertical="center" wrapText="1"/>
    </xf>
    <xf numFmtId="0" fontId="10" fillId="0" borderId="8" xfId="4" applyFont="1" applyBorder="1" applyAlignment="1">
      <alignment vertical="center" wrapText="1"/>
    </xf>
    <xf numFmtId="0" fontId="10" fillId="0" borderId="9" xfId="4" applyFont="1" applyBorder="1" applyAlignment="1">
      <alignment vertical="center" wrapText="1"/>
    </xf>
    <xf numFmtId="0" fontId="11" fillId="0" borderId="7" xfId="0" applyFont="1" applyBorder="1" applyAlignment="1">
      <alignment vertical="center" wrapText="1"/>
    </xf>
    <xf numFmtId="0" fontId="19" fillId="0" borderId="8" xfId="0" applyFont="1" applyBorder="1" applyAlignment="1">
      <alignment vertical="center" wrapText="1"/>
    </xf>
    <xf numFmtId="0" fontId="19" fillId="0" borderId="9" xfId="0" applyFont="1" applyBorder="1" applyAlignment="1">
      <alignment vertical="center" wrapText="1"/>
    </xf>
    <xf numFmtId="0" fontId="13" fillId="0" borderId="7" xfId="3" applyFont="1" applyBorder="1" applyAlignment="1">
      <alignment vertical="center" wrapText="1"/>
    </xf>
    <xf numFmtId="0" fontId="11" fillId="0" borderId="8" xfId="3" applyFont="1" applyBorder="1" applyAlignment="1">
      <alignment vertical="center" wrapText="1"/>
    </xf>
    <xf numFmtId="0" fontId="11" fillId="0" borderId="8" xfId="3" applyFont="1" applyFill="1" applyBorder="1" applyAlignment="1">
      <alignment vertical="center" wrapText="1"/>
    </xf>
    <xf numFmtId="0" fontId="10" fillId="0" borderId="1" xfId="0" applyFont="1" applyBorder="1" applyAlignment="1">
      <alignment wrapText="1"/>
    </xf>
    <xf numFmtId="0" fontId="11" fillId="0" borderId="1" xfId="0" applyFont="1" applyBorder="1" applyAlignment="1">
      <alignment wrapText="1"/>
    </xf>
    <xf numFmtId="0" fontId="13" fillId="0" borderId="1" xfId="0" applyFont="1" applyBorder="1" applyAlignment="1">
      <alignment vertical="center" wrapText="1"/>
    </xf>
    <xf numFmtId="0" fontId="13" fillId="0" borderId="5" xfId="0" applyFont="1" applyBorder="1" applyAlignment="1">
      <alignment vertical="center" wrapText="1"/>
    </xf>
    <xf numFmtId="0" fontId="11" fillId="0" borderId="5" xfId="0" applyFont="1" applyBorder="1" applyAlignment="1">
      <alignment vertical="center" wrapText="1"/>
    </xf>
    <xf numFmtId="49" fontId="10" fillId="0" borderId="1" xfId="0" applyNumberFormat="1" applyFont="1" applyBorder="1" applyAlignment="1">
      <alignment wrapText="1"/>
    </xf>
    <xf numFmtId="49" fontId="11" fillId="0" borderId="1" xfId="0" applyNumberFormat="1" applyFont="1" applyBorder="1" applyAlignment="1">
      <alignment wrapText="1"/>
    </xf>
    <xf numFmtId="0" fontId="13" fillId="0" borderId="1" xfId="6" applyFont="1" applyBorder="1" applyAlignment="1">
      <alignment vertical="center" wrapText="1"/>
    </xf>
    <xf numFmtId="0" fontId="13" fillId="0" borderId="1" xfId="0" applyFont="1" applyBorder="1" applyAlignment="1">
      <alignment wrapText="1"/>
    </xf>
    <xf numFmtId="0" fontId="13" fillId="0" borderId="10" xfId="0" applyFont="1" applyBorder="1" applyAlignment="1">
      <alignment wrapText="1"/>
    </xf>
    <xf numFmtId="0" fontId="11" fillId="0" borderId="1" xfId="6" applyFont="1" applyBorder="1" applyAlignment="1">
      <alignment vertical="center" wrapText="1"/>
    </xf>
    <xf numFmtId="49" fontId="10" fillId="0" borderId="1" xfId="0" applyNumberFormat="1" applyFont="1" applyBorder="1" applyAlignment="1">
      <alignment vertical="center" wrapText="1"/>
    </xf>
    <xf numFmtId="0" fontId="11" fillId="0" borderId="1" xfId="0" applyFont="1" applyBorder="1" applyAlignment="1">
      <alignment vertical="center" wrapText="1"/>
    </xf>
    <xf numFmtId="0" fontId="18" fillId="2" borderId="1" xfId="0" applyFont="1" applyFill="1" applyBorder="1" applyAlignment="1">
      <alignment vertical="center" wrapText="1"/>
    </xf>
    <xf numFmtId="0" fontId="35" fillId="0" borderId="1" xfId="8" applyFont="1" applyBorder="1" applyAlignment="1">
      <alignment wrapText="1"/>
    </xf>
    <xf numFmtId="0" fontId="39" fillId="0" borderId="1" xfId="8" applyFont="1" applyBorder="1" applyAlignment="1">
      <alignment wrapText="1"/>
    </xf>
    <xf numFmtId="0" fontId="35" fillId="0" borderId="1" xfId="7" applyFont="1" applyBorder="1" applyAlignment="1">
      <alignment wrapText="1"/>
    </xf>
    <xf numFmtId="0" fontId="39" fillId="0" borderId="1" xfId="7" applyFont="1" applyBorder="1" applyAlignment="1">
      <alignment wrapText="1"/>
    </xf>
    <xf numFmtId="0" fontId="36" fillId="3" borderId="1" xfId="7" applyFont="1" applyFill="1" applyBorder="1" applyAlignment="1">
      <alignment wrapText="1"/>
    </xf>
    <xf numFmtId="0" fontId="36" fillId="3" borderId="1" xfId="0" applyFont="1" applyFill="1" applyBorder="1" applyAlignment="1">
      <alignment vertical="center" wrapText="1"/>
    </xf>
    <xf numFmtId="0" fontId="32" fillId="0" borderId="1" xfId="0" applyFont="1" applyFill="1" applyBorder="1" applyAlignment="1">
      <alignment vertical="center" wrapText="1"/>
    </xf>
    <xf numFmtId="0" fontId="39" fillId="0" borderId="1" xfId="0" applyFont="1" applyFill="1" applyBorder="1" applyAlignment="1">
      <alignment vertical="center" wrapText="1"/>
    </xf>
    <xf numFmtId="0" fontId="34" fillId="4" borderId="16" xfId="7" applyFont="1" applyFill="1" applyBorder="1" applyAlignment="1">
      <alignment wrapText="1"/>
    </xf>
    <xf numFmtId="0" fontId="39" fillId="4" borderId="16" xfId="7" applyFont="1" applyFill="1" applyBorder="1" applyAlignment="1">
      <alignment wrapText="1"/>
    </xf>
    <xf numFmtId="0" fontId="35" fillId="4" borderId="16" xfId="7" applyFont="1" applyFill="1" applyBorder="1" applyAlignment="1">
      <alignment wrapText="1"/>
    </xf>
    <xf numFmtId="0" fontId="34" fillId="4" borderId="17" xfId="7" applyFont="1" applyFill="1" applyBorder="1" applyAlignment="1">
      <alignment wrapText="1"/>
    </xf>
    <xf numFmtId="0" fontId="35" fillId="0" borderId="15" xfId="0" applyFont="1" applyBorder="1" applyAlignment="1">
      <alignment vertical="center" wrapText="1"/>
    </xf>
    <xf numFmtId="0" fontId="35" fillId="0" borderId="16" xfId="0" applyFont="1" applyBorder="1" applyAlignment="1">
      <alignment vertical="center" wrapText="1"/>
    </xf>
    <xf numFmtId="0" fontId="35" fillId="0" borderId="17" xfId="0" applyFont="1" applyBorder="1" applyAlignment="1">
      <alignment vertical="center" wrapText="1"/>
    </xf>
    <xf numFmtId="0" fontId="39" fillId="4" borderId="15" xfId="0" applyFont="1" applyFill="1" applyBorder="1" applyAlignment="1">
      <alignment vertical="center" wrapText="1"/>
    </xf>
    <xf numFmtId="0" fontId="39" fillId="4" borderId="16" xfId="0" applyFont="1" applyFill="1" applyBorder="1" applyAlignment="1">
      <alignment vertical="center" wrapText="1"/>
    </xf>
    <xf numFmtId="0" fontId="35" fillId="4" borderId="16" xfId="0" applyFont="1" applyFill="1" applyBorder="1" applyAlignment="1">
      <alignment vertical="center" wrapText="1"/>
    </xf>
    <xf numFmtId="0" fontId="39" fillId="4" borderId="17" xfId="0" applyFont="1" applyFill="1" applyBorder="1" applyAlignment="1">
      <alignment vertical="center" wrapText="1"/>
    </xf>
    <xf numFmtId="0" fontId="39" fillId="0" borderId="15" xfId="0" applyFont="1" applyBorder="1" applyAlignment="1">
      <alignment vertical="center" wrapText="1"/>
    </xf>
    <xf numFmtId="0" fontId="39" fillId="0" borderId="16" xfId="0" applyFont="1" applyBorder="1" applyAlignment="1">
      <alignment vertical="center" wrapText="1"/>
    </xf>
    <xf numFmtId="0" fontId="35" fillId="4" borderId="17" xfId="0" applyFont="1" applyFill="1" applyBorder="1" applyAlignment="1">
      <alignment vertical="center" wrapText="1"/>
    </xf>
    <xf numFmtId="0" fontId="35" fillId="0" borderId="15" xfId="0" applyFont="1" applyBorder="1" applyAlignment="1">
      <alignment wrapText="1"/>
    </xf>
    <xf numFmtId="0" fontId="51" fillId="0" borderId="1" xfId="0" applyFont="1" applyBorder="1" applyAlignment="1">
      <alignment wrapText="1"/>
    </xf>
    <xf numFmtId="0" fontId="34" fillId="0" borderId="19" xfId="0" applyFont="1" applyBorder="1" applyAlignment="1">
      <alignment vertical="center" wrapText="1"/>
    </xf>
    <xf numFmtId="0" fontId="34" fillId="0" borderId="20" xfId="0" applyFont="1" applyBorder="1" applyAlignment="1">
      <alignment vertical="center" wrapText="1"/>
    </xf>
    <xf numFmtId="0" fontId="35" fillId="0" borderId="20" xfId="0" applyFont="1" applyBorder="1" applyAlignment="1">
      <alignment vertical="center" wrapText="1"/>
    </xf>
    <xf numFmtId="0" fontId="34" fillId="0" borderId="21" xfId="0" applyFont="1" applyBorder="1" applyAlignment="1">
      <alignment vertical="center" wrapText="1"/>
    </xf>
    <xf numFmtId="0" fontId="41" fillId="0" borderId="15" xfId="0" applyFont="1" applyFill="1" applyBorder="1" applyAlignment="1">
      <alignment vertical="center" wrapText="1"/>
    </xf>
    <xf numFmtId="0" fontId="35" fillId="0" borderId="16" xfId="0" applyFont="1" applyFill="1" applyBorder="1" applyAlignment="1">
      <alignment vertical="center" wrapText="1"/>
    </xf>
    <xf numFmtId="1" fontId="35" fillId="0" borderId="16" xfId="11" applyNumberFormat="1" applyFont="1" applyBorder="1" applyAlignment="1">
      <alignment vertical="center" wrapText="1"/>
    </xf>
    <xf numFmtId="0" fontId="41" fillId="0" borderId="16" xfId="0" applyFont="1" applyBorder="1" applyAlignment="1">
      <alignment vertical="center" wrapText="1"/>
    </xf>
    <xf numFmtId="0" fontId="35" fillId="0" borderId="22" xfId="0" applyFont="1" applyBorder="1" applyAlignment="1">
      <alignment wrapText="1"/>
    </xf>
    <xf numFmtId="0" fontId="35" fillId="0" borderId="20" xfId="0" applyFont="1" applyBorder="1" applyAlignment="1">
      <alignment wrapText="1"/>
    </xf>
    <xf numFmtId="0" fontId="35" fillId="0" borderId="23" xfId="0" applyFont="1" applyBorder="1" applyAlignment="1">
      <alignment wrapText="1"/>
    </xf>
    <xf numFmtId="0" fontId="34" fillId="0" borderId="1" xfId="0" applyFont="1" applyFill="1" applyBorder="1" applyAlignment="1">
      <alignment vertical="center" wrapText="1"/>
    </xf>
    <xf numFmtId="0" fontId="41" fillId="0" borderId="1" xfId="0" applyFont="1" applyFill="1" applyBorder="1" applyAlignment="1">
      <alignment vertical="center" wrapText="1"/>
    </xf>
    <xf numFmtId="0" fontId="34" fillId="4" borderId="1" xfId="0" applyFont="1" applyFill="1" applyBorder="1" applyAlignment="1">
      <alignment vertical="center" wrapText="1"/>
    </xf>
    <xf numFmtId="0" fontId="35" fillId="0" borderId="21" xfId="0" applyFont="1" applyBorder="1" applyAlignment="1">
      <alignment vertical="center" wrapText="1"/>
    </xf>
    <xf numFmtId="0" fontId="3" fillId="0" borderId="1" xfId="0" applyFont="1" applyBorder="1" applyAlignment="1"/>
    <xf numFmtId="0" fontId="3" fillId="0" borderId="1" xfId="2" applyFont="1" applyBorder="1" applyAlignment="1">
      <alignment vertical="center" wrapText="1"/>
    </xf>
    <xf numFmtId="0" fontId="3" fillId="0" borderId="1" xfId="0" applyFont="1" applyBorder="1" applyAlignment="1">
      <alignment vertical="center" wrapText="1"/>
    </xf>
    <xf numFmtId="0" fontId="3" fillId="2" borderId="2" xfId="13" applyFont="1" applyFill="1" applyBorder="1" applyAlignment="1">
      <alignment vertical="center" wrapText="1"/>
    </xf>
    <xf numFmtId="0" fontId="49" fillId="0" borderId="1" xfId="2" applyFont="1" applyBorder="1" applyAlignment="1">
      <alignment vertical="center" wrapText="1"/>
    </xf>
    <xf numFmtId="0" fontId="52" fillId="0" borderId="1" xfId="0" applyFont="1" applyBorder="1" applyAlignment="1">
      <alignment horizontal="center" vertical="center" wrapText="1"/>
    </xf>
    <xf numFmtId="0" fontId="52" fillId="0" borderId="0" xfId="0" applyFont="1" applyAlignment="1">
      <alignment horizontal="left" vertical="center" wrapText="1"/>
    </xf>
    <xf numFmtId="0" fontId="49" fillId="0" borderId="1" xfId="0" applyFont="1" applyBorder="1" applyAlignment="1"/>
    <xf numFmtId="0" fontId="49" fillId="0" borderId="1" xfId="0" applyFont="1" applyBorder="1" applyAlignment="1">
      <alignment vertical="center" wrapText="1"/>
    </xf>
    <xf numFmtId="9" fontId="15" fillId="0" borderId="1" xfId="1" applyNumberFormat="1" applyFont="1" applyBorder="1" applyAlignment="1">
      <alignment horizontal="right" vertical="center" wrapText="1"/>
    </xf>
    <xf numFmtId="10" fontId="15" fillId="3" borderId="1" xfId="1" applyNumberFormat="1" applyFont="1" applyFill="1" applyBorder="1" applyAlignment="1">
      <alignment horizontal="right" vertical="center"/>
    </xf>
    <xf numFmtId="9" fontId="15" fillId="0" borderId="1" xfId="0" applyNumberFormat="1" applyFont="1" applyBorder="1" applyAlignment="1">
      <alignment horizontal="right" vertical="center" wrapText="1"/>
    </xf>
    <xf numFmtId="171" fontId="15" fillId="0" borderId="1" xfId="1" applyNumberFormat="1" applyFont="1" applyBorder="1" applyAlignment="1">
      <alignment horizontal="right" vertical="center" wrapText="1"/>
    </xf>
    <xf numFmtId="9" fontId="13" fillId="0" borderId="1" xfId="1" applyNumberFormat="1" applyFont="1" applyBorder="1" applyAlignment="1">
      <alignment horizontal="right" vertical="center" wrapText="1"/>
    </xf>
    <xf numFmtId="10" fontId="13" fillId="3" borderId="1" xfId="1" applyNumberFormat="1" applyFont="1" applyFill="1" applyBorder="1" applyAlignment="1">
      <alignment horizontal="right" vertical="center"/>
    </xf>
    <xf numFmtId="9" fontId="13" fillId="0" borderId="1" xfId="0" applyNumberFormat="1" applyFont="1" applyBorder="1" applyAlignment="1">
      <alignment horizontal="right" vertical="center" wrapText="1"/>
    </xf>
    <xf numFmtId="171" fontId="9" fillId="3" borderId="1" xfId="1" applyNumberFormat="1" applyFont="1" applyFill="1" applyBorder="1" applyAlignment="1">
      <alignment horizontal="right" vertical="center" wrapText="1"/>
    </xf>
    <xf numFmtId="0" fontId="13" fillId="0" borderId="5" xfId="0" applyFont="1" applyBorder="1" applyAlignment="1"/>
    <xf numFmtId="167" fontId="13" fillId="0" borderId="5" xfId="1" applyNumberFormat="1" applyFont="1" applyBorder="1" applyAlignment="1">
      <alignment vertical="center"/>
    </xf>
    <xf numFmtId="9" fontId="10" fillId="0" borderId="1" xfId="1" applyNumberFormat="1" applyFont="1" applyBorder="1" applyAlignment="1">
      <alignment vertical="center" wrapText="1"/>
    </xf>
    <xf numFmtId="10" fontId="10" fillId="3" borderId="1" xfId="1" applyNumberFormat="1" applyFont="1" applyFill="1" applyBorder="1" applyAlignment="1">
      <alignment vertical="center"/>
    </xf>
    <xf numFmtId="9" fontId="10" fillId="0" borderId="1" xfId="0" applyNumberFormat="1" applyFont="1" applyBorder="1" applyAlignment="1">
      <alignment vertical="center" wrapText="1"/>
    </xf>
    <xf numFmtId="167" fontId="13" fillId="0" borderId="1" xfId="1" applyNumberFormat="1" applyFont="1" applyBorder="1" applyAlignment="1">
      <alignment vertical="center" wrapText="1"/>
    </xf>
    <xf numFmtId="167" fontId="13" fillId="0" borderId="1" xfId="1" applyNumberFormat="1" applyFont="1" applyBorder="1" applyAlignment="1">
      <alignment vertical="center"/>
    </xf>
    <xf numFmtId="0" fontId="62" fillId="0" borderId="1" xfId="0" applyFont="1" applyFill="1" applyBorder="1" applyAlignment="1">
      <alignment horizontal="right" wrapText="1"/>
    </xf>
    <xf numFmtId="0" fontId="62" fillId="0" borderId="1" xfId="0" applyFont="1" applyFill="1" applyBorder="1" applyAlignment="1">
      <alignment wrapText="1"/>
    </xf>
    <xf numFmtId="2" fontId="62" fillId="0" borderId="1" xfId="0" applyNumberFormat="1" applyFont="1" applyFill="1" applyBorder="1" applyAlignment="1">
      <alignment horizontal="center" vertical="center" wrapText="1"/>
    </xf>
    <xf numFmtId="9" fontId="62" fillId="0" borderId="1" xfId="0" applyNumberFormat="1" applyFont="1" applyFill="1" applyBorder="1" applyAlignment="1">
      <alignment horizontal="center" vertical="center" wrapText="1"/>
    </xf>
    <xf numFmtId="0" fontId="62" fillId="0" borderId="1" xfId="0" applyFont="1" applyFill="1" applyBorder="1" applyAlignment="1">
      <alignment horizontal="center" vertical="center" wrapText="1"/>
    </xf>
    <xf numFmtId="0" fontId="62" fillId="0" borderId="0" xfId="0" applyFont="1" applyFill="1" applyAlignment="1">
      <alignment wrapText="1"/>
    </xf>
    <xf numFmtId="0" fontId="63" fillId="0" borderId="1" xfId="0" applyFont="1" applyBorder="1" applyAlignment="1">
      <alignment vertical="center" wrapText="1"/>
    </xf>
    <xf numFmtId="0" fontId="64" fillId="0" borderId="1" xfId="0" applyFont="1" applyBorder="1" applyAlignment="1">
      <alignment horizontal="center" vertical="center"/>
    </xf>
    <xf numFmtId="9" fontId="5" fillId="0" borderId="1" xfId="0" applyNumberFormat="1" applyFont="1" applyBorder="1" applyAlignment="1">
      <alignment vertical="center"/>
    </xf>
    <xf numFmtId="172" fontId="5" fillId="0" borderId="1" xfId="0" applyNumberFormat="1" applyFont="1" applyBorder="1" applyAlignment="1">
      <alignment vertical="center"/>
    </xf>
    <xf numFmtId="0" fontId="65" fillId="0" borderId="1" xfId="0" applyFont="1" applyBorder="1" applyAlignment="1">
      <alignment vertical="center"/>
    </xf>
    <xf numFmtId="0" fontId="65" fillId="0" borderId="1" xfId="0" applyFont="1" applyBorder="1" applyAlignment="1">
      <alignment horizontal="center" vertical="center"/>
    </xf>
    <xf numFmtId="2" fontId="65" fillId="0" borderId="1" xfId="0" applyNumberFormat="1" applyFont="1" applyBorder="1" applyAlignment="1">
      <alignment horizontal="center" vertical="center"/>
    </xf>
    <xf numFmtId="10" fontId="65" fillId="0" borderId="1" xfId="12" applyNumberFormat="1" applyFont="1" applyBorder="1" applyAlignment="1">
      <alignment horizontal="center" vertical="center"/>
    </xf>
    <xf numFmtId="171" fontId="58" fillId="0" borderId="1" xfId="1" applyNumberFormat="1" applyFont="1" applyBorder="1" applyAlignment="1">
      <alignment horizontal="right" vertical="center" wrapText="1"/>
    </xf>
    <xf numFmtId="0" fontId="53" fillId="0" borderId="0" xfId="0" applyFont="1"/>
    <xf numFmtId="0" fontId="57" fillId="0" borderId="5" xfId="0" applyFont="1" applyBorder="1" applyAlignment="1">
      <alignment horizontal="center" vertical="center" wrapText="1"/>
    </xf>
    <xf numFmtId="0" fontId="5" fillId="0" borderId="5" xfId="0" applyFont="1" applyBorder="1" applyAlignment="1">
      <alignment vertical="center" wrapText="1"/>
    </xf>
    <xf numFmtId="0" fontId="5" fillId="0" borderId="0" xfId="0" applyFont="1" applyAlignment="1">
      <alignment vertical="center"/>
    </xf>
    <xf numFmtId="0" fontId="33" fillId="3" borderId="1" xfId="0" applyFont="1" applyFill="1" applyBorder="1" applyAlignment="1">
      <alignment horizontal="center" vertical="center"/>
    </xf>
    <xf numFmtId="0" fontId="33" fillId="3" borderId="1" xfId="0" applyFont="1" applyFill="1" applyBorder="1" applyAlignment="1">
      <alignment vertical="center"/>
    </xf>
    <xf numFmtId="0" fontId="33" fillId="3" borderId="0" xfId="0" applyFont="1" applyFill="1" applyAlignment="1">
      <alignment vertical="center"/>
    </xf>
    <xf numFmtId="2" fontId="36" fillId="3" borderId="1" xfId="0" applyNumberFormat="1" applyFont="1" applyFill="1" applyBorder="1" applyAlignment="1">
      <alignment horizontal="right" vertical="center" wrapText="1"/>
    </xf>
    <xf numFmtId="0" fontId="49" fillId="0" borderId="1" xfId="0" applyFont="1" applyBorder="1" applyAlignment="1">
      <alignment vertical="center"/>
    </xf>
    <xf numFmtId="0" fontId="49" fillId="0" borderId="0" xfId="0" applyFont="1" applyAlignment="1">
      <alignment vertical="center"/>
    </xf>
    <xf numFmtId="0" fontId="36" fillId="3" borderId="1" xfId="0" applyFont="1" applyFill="1" applyBorder="1" applyAlignment="1">
      <alignment horizontal="center" vertical="center"/>
    </xf>
    <xf numFmtId="0" fontId="36" fillId="3" borderId="1" xfId="0" applyFont="1" applyFill="1" applyBorder="1" applyAlignment="1">
      <alignment horizontal="left" vertical="center"/>
    </xf>
    <xf numFmtId="0" fontId="49" fillId="2" borderId="1" xfId="0" applyFont="1" applyFill="1" applyBorder="1" applyAlignment="1">
      <alignment vertical="center"/>
    </xf>
    <xf numFmtId="0" fontId="33" fillId="3" borderId="1" xfId="0" applyFont="1" applyFill="1" applyBorder="1" applyAlignment="1">
      <alignment horizontal="left" vertical="center"/>
    </xf>
    <xf numFmtId="0" fontId="49" fillId="0" borderId="1" xfId="0" applyFont="1" applyBorder="1" applyAlignment="1">
      <alignment horizontal="left" vertical="center"/>
    </xf>
    <xf numFmtId="0" fontId="36" fillId="3" borderId="1" xfId="0" applyFont="1" applyFill="1" applyBorder="1" applyAlignment="1">
      <alignment vertical="center"/>
    </xf>
    <xf numFmtId="166" fontId="12" fillId="0" borderId="1" xfId="1" applyNumberFormat="1" applyFont="1" applyBorder="1" applyAlignment="1">
      <alignment horizontal="center" vertical="center" wrapText="1"/>
    </xf>
    <xf numFmtId="168" fontId="42" fillId="9" borderId="1" xfId="0" applyNumberFormat="1" applyFont="1" applyFill="1" applyBorder="1" applyAlignment="1">
      <alignment horizontal="center" vertical="center" wrapText="1"/>
    </xf>
    <xf numFmtId="0" fontId="58" fillId="0" borderId="0" xfId="0" applyFont="1" applyAlignment="1">
      <alignment vertical="center"/>
    </xf>
    <xf numFmtId="0" fontId="55" fillId="0" borderId="1" xfId="0" applyFont="1" applyBorder="1" applyAlignment="1">
      <alignment horizontal="right" vertical="center"/>
    </xf>
    <xf numFmtId="0" fontId="55" fillId="0" borderId="1" xfId="0" applyFont="1" applyBorder="1" applyAlignment="1">
      <alignment vertical="center"/>
    </xf>
    <xf numFmtId="167" fontId="55" fillId="0" borderId="1" xfId="1" applyNumberFormat="1" applyFont="1" applyBorder="1" applyAlignment="1">
      <alignment horizontal="right" vertical="center"/>
    </xf>
    <xf numFmtId="9" fontId="66" fillId="0" borderId="1" xfId="1" applyNumberFormat="1" applyFont="1" applyBorder="1" applyAlignment="1">
      <alignment horizontal="right" vertical="center" wrapText="1"/>
    </xf>
    <xf numFmtId="10" fontId="66" fillId="3" borderId="1" xfId="1" applyNumberFormat="1" applyFont="1" applyFill="1" applyBorder="1" applyAlignment="1">
      <alignment horizontal="right" vertical="center"/>
    </xf>
    <xf numFmtId="9" fontId="66" fillId="0" borderId="1" xfId="0" applyNumberFormat="1" applyFont="1" applyBorder="1" applyAlignment="1">
      <alignment horizontal="right" vertical="center" wrapText="1"/>
    </xf>
    <xf numFmtId="0" fontId="55" fillId="0" borderId="0" xfId="0" applyFont="1"/>
    <xf numFmtId="0" fontId="55" fillId="0" borderId="1" xfId="0" applyFont="1" applyFill="1" applyBorder="1" applyAlignment="1">
      <alignment horizontal="left" vertical="center"/>
    </xf>
    <xf numFmtId="171" fontId="10" fillId="0" borderId="1" xfId="12" applyNumberFormat="1" applyFont="1" applyBorder="1" applyAlignment="1">
      <alignment horizontal="right" vertical="center" wrapText="1"/>
    </xf>
    <xf numFmtId="0" fontId="9" fillId="9" borderId="1" xfId="0" applyFont="1" applyFill="1" applyBorder="1" applyAlignment="1">
      <alignment horizontal="center" vertical="center" wrapText="1"/>
    </xf>
    <xf numFmtId="0" fontId="9" fillId="9" borderId="1" xfId="0" applyFont="1" applyFill="1" applyBorder="1" applyAlignment="1">
      <alignment vertical="center" wrapText="1"/>
    </xf>
    <xf numFmtId="0" fontId="9" fillId="9" borderId="0" xfId="0" applyFont="1" applyFill="1" applyAlignment="1">
      <alignment horizontal="left" vertical="center" wrapText="1"/>
    </xf>
    <xf numFmtId="0" fontId="36" fillId="3" borderId="1" xfId="0" applyFont="1" applyFill="1" applyBorder="1" applyAlignment="1">
      <alignment horizontal="right" vertical="center" wrapText="1"/>
    </xf>
    <xf numFmtId="2" fontId="36" fillId="3" borderId="1" xfId="0" applyNumberFormat="1" applyFont="1" applyFill="1" applyBorder="1" applyAlignment="1">
      <alignment horizontal="center" vertical="center" wrapText="1"/>
    </xf>
    <xf numFmtId="0" fontId="36" fillId="3" borderId="0" xfId="0" applyFont="1" applyFill="1" applyAlignment="1">
      <alignment vertical="center" wrapText="1"/>
    </xf>
    <xf numFmtId="0" fontId="36" fillId="3" borderId="1" xfId="0" applyFont="1" applyFill="1" applyBorder="1" applyAlignment="1">
      <alignment wrapText="1"/>
    </xf>
    <xf numFmtId="0" fontId="36" fillId="3" borderId="0" xfId="0" applyFont="1" applyFill="1" applyAlignment="1">
      <alignment wrapText="1"/>
    </xf>
    <xf numFmtId="1" fontId="36" fillId="3" borderId="1" xfId="0" applyNumberFormat="1" applyFont="1" applyFill="1" applyBorder="1" applyAlignment="1">
      <alignment horizontal="right" vertical="center" wrapText="1"/>
    </xf>
    <xf numFmtId="1" fontId="41" fillId="0" borderId="1" xfId="0" applyNumberFormat="1" applyFont="1" applyFill="1" applyBorder="1" applyAlignment="1">
      <alignment horizontal="right" vertical="center" wrapText="1"/>
    </xf>
    <xf numFmtId="2" fontId="41" fillId="0" borderId="1" xfId="0" applyNumberFormat="1" applyFont="1" applyFill="1" applyBorder="1" applyAlignment="1">
      <alignment horizontal="center" vertical="center" wrapText="1"/>
    </xf>
    <xf numFmtId="0" fontId="41" fillId="0" borderId="1" xfId="0" applyFont="1" applyFill="1" applyBorder="1" applyAlignment="1">
      <alignment horizontal="center" vertical="center" wrapText="1"/>
    </xf>
    <xf numFmtId="9" fontId="41" fillId="0" borderId="1" xfId="0" applyNumberFormat="1" applyFont="1" applyFill="1" applyBorder="1" applyAlignment="1">
      <alignment horizontal="center" vertical="center" wrapText="1"/>
    </xf>
    <xf numFmtId="0" fontId="41" fillId="0" borderId="0" xfId="0" applyFont="1" applyFill="1" applyAlignment="1">
      <alignment wrapText="1"/>
    </xf>
    <xf numFmtId="0" fontId="16" fillId="3" borderId="1" xfId="0" applyFont="1" applyFill="1" applyBorder="1" applyAlignment="1">
      <alignment horizontal="center" vertical="center" wrapText="1"/>
    </xf>
    <xf numFmtId="1" fontId="16" fillId="3" borderId="1" xfId="0" applyNumberFormat="1" applyFont="1" applyFill="1" applyBorder="1" applyAlignment="1">
      <alignment horizontal="right" vertical="center" wrapText="1"/>
    </xf>
    <xf numFmtId="0" fontId="16" fillId="3" borderId="1" xfId="0" applyFont="1" applyFill="1" applyBorder="1" applyAlignment="1">
      <alignment vertical="center" wrapText="1"/>
    </xf>
    <xf numFmtId="2" fontId="16" fillId="3" borderId="1" xfId="0" applyNumberFormat="1" applyFont="1" applyFill="1" applyBorder="1" applyAlignment="1">
      <alignment horizontal="center" vertical="center" wrapText="1"/>
    </xf>
    <xf numFmtId="0" fontId="16" fillId="3" borderId="1" xfId="0" applyFont="1" applyFill="1" applyBorder="1" applyAlignment="1">
      <alignment wrapText="1"/>
    </xf>
    <xf numFmtId="0" fontId="16" fillId="3" borderId="0" xfId="0" applyFont="1" applyFill="1" applyAlignment="1">
      <alignment wrapText="1"/>
    </xf>
    <xf numFmtId="2" fontId="41" fillId="0" borderId="1" xfId="0" applyNumberFormat="1" applyFont="1" applyBorder="1" applyAlignment="1">
      <alignment horizontal="center" vertical="center" wrapText="1"/>
    </xf>
    <xf numFmtId="9" fontId="41" fillId="0" borderId="1" xfId="0" applyNumberFormat="1" applyFont="1" applyBorder="1" applyAlignment="1">
      <alignment horizontal="center" vertical="center" wrapText="1"/>
    </xf>
    <xf numFmtId="0" fontId="41" fillId="0" borderId="0" xfId="0" applyFont="1" applyAlignment="1">
      <alignment wrapText="1"/>
    </xf>
    <xf numFmtId="2" fontId="35" fillId="0" borderId="1" xfId="0" applyNumberFormat="1" applyFont="1" applyBorder="1" applyAlignment="1">
      <alignment horizontal="center" vertical="center" wrapText="1"/>
    </xf>
    <xf numFmtId="1" fontId="35" fillId="0" borderId="1" xfId="0" applyNumberFormat="1" applyFont="1" applyBorder="1" applyAlignment="1">
      <alignment horizontal="center" vertical="center" wrapText="1"/>
    </xf>
    <xf numFmtId="9" fontId="35" fillId="0" borderId="1" xfId="0" applyNumberFormat="1" applyFont="1" applyBorder="1" applyAlignment="1">
      <alignment horizontal="center" vertical="center" wrapText="1"/>
    </xf>
    <xf numFmtId="0" fontId="41" fillId="0" borderId="1" xfId="0" applyFont="1" applyBorder="1" applyAlignment="1">
      <alignment horizontal="right" vertical="center" wrapText="1"/>
    </xf>
    <xf numFmtId="1" fontId="36" fillId="3" borderId="0" xfId="0" applyNumberFormat="1" applyFont="1" applyFill="1" applyAlignment="1">
      <alignment wrapText="1"/>
    </xf>
    <xf numFmtId="0" fontId="5" fillId="0" borderId="1" xfId="0" applyFont="1" applyBorder="1" applyAlignment="1"/>
    <xf numFmtId="167" fontId="5" fillId="0" borderId="1" xfId="1" applyNumberFormat="1" applyFont="1" applyBorder="1" applyAlignment="1">
      <alignment vertical="center"/>
    </xf>
    <xf numFmtId="167" fontId="7" fillId="0" borderId="1" xfId="1" applyNumberFormat="1" applyFont="1" applyBorder="1" applyAlignment="1">
      <alignment vertical="center"/>
    </xf>
    <xf numFmtId="167" fontId="7" fillId="0" borderId="6" xfId="1" applyNumberFormat="1" applyFont="1" applyBorder="1" applyAlignment="1">
      <alignment vertical="center"/>
    </xf>
    <xf numFmtId="167" fontId="55" fillId="0" borderId="1" xfId="1" applyNumberFormat="1" applyFont="1" applyBorder="1" applyAlignment="1">
      <alignment vertical="center"/>
    </xf>
    <xf numFmtId="167" fontId="32" fillId="0" borderId="1" xfId="1" applyNumberFormat="1" applyFont="1" applyBorder="1" applyAlignment="1">
      <alignment vertical="center"/>
    </xf>
    <xf numFmtId="167" fontId="5" fillId="0" borderId="5" xfId="1" applyNumberFormat="1" applyFont="1" applyBorder="1" applyAlignment="1">
      <alignment vertical="center"/>
    </xf>
    <xf numFmtId="167" fontId="5" fillId="0" borderId="1" xfId="1" applyNumberFormat="1" applyFont="1" applyBorder="1" applyAlignment="1">
      <alignment vertical="center" wrapText="1"/>
    </xf>
    <xf numFmtId="0" fontId="37" fillId="0" borderId="0" xfId="0" applyFont="1" applyAlignment="1">
      <alignment vertical="center"/>
    </xf>
    <xf numFmtId="2" fontId="9" fillId="9" borderId="1" xfId="0" applyNumberFormat="1" applyFont="1" applyFill="1" applyBorder="1" applyAlignment="1">
      <alignment horizontal="center" vertical="center" wrapText="1"/>
    </xf>
    <xf numFmtId="168" fontId="9" fillId="9" borderId="1" xfId="0" applyNumberFormat="1" applyFont="1" applyFill="1" applyBorder="1" applyAlignment="1">
      <alignment horizontal="right" vertical="center" wrapText="1"/>
    </xf>
    <xf numFmtId="167" fontId="9" fillId="9" borderId="1" xfId="1" applyNumberFormat="1" applyFont="1" applyFill="1" applyBorder="1" applyAlignment="1">
      <alignment horizontal="center" vertical="center" wrapText="1"/>
    </xf>
    <xf numFmtId="0" fontId="35" fillId="3" borderId="0" xfId="0" applyFont="1" applyFill="1" applyAlignment="1">
      <alignment wrapText="1"/>
    </xf>
    <xf numFmtId="0" fontId="36" fillId="3" borderId="5" xfId="0" applyFont="1" applyFill="1" applyBorder="1" applyAlignment="1">
      <alignment wrapText="1"/>
    </xf>
    <xf numFmtId="0" fontId="36" fillId="3" borderId="6" xfId="0" applyFont="1" applyFill="1" applyBorder="1" applyAlignment="1">
      <alignment wrapText="1"/>
    </xf>
    <xf numFmtId="0" fontId="36" fillId="3" borderId="2" xfId="0" applyFont="1" applyFill="1" applyBorder="1" applyAlignment="1">
      <alignment horizontal="center" vertical="center" wrapText="1"/>
    </xf>
    <xf numFmtId="0" fontId="11" fillId="0" borderId="1" xfId="0" applyFont="1" applyBorder="1" applyAlignment="1">
      <alignment horizontal="right" vertical="center"/>
    </xf>
    <xf numFmtId="0" fontId="11" fillId="0" borderId="1" xfId="0" applyFont="1" applyBorder="1" applyAlignment="1">
      <alignment vertical="center"/>
    </xf>
    <xf numFmtId="9" fontId="11" fillId="0" borderId="1" xfId="1" applyNumberFormat="1" applyFont="1" applyBorder="1" applyAlignment="1">
      <alignment horizontal="right" vertical="center" wrapText="1"/>
    </xf>
    <xf numFmtId="10" fontId="11" fillId="3" borderId="1" xfId="1" applyNumberFormat="1" applyFont="1" applyFill="1" applyBorder="1" applyAlignment="1">
      <alignment horizontal="right" vertical="center"/>
    </xf>
    <xf numFmtId="9" fontId="11" fillId="0" borderId="1" xfId="0" applyNumberFormat="1" applyFont="1" applyBorder="1" applyAlignment="1">
      <alignment horizontal="right" vertical="center" wrapText="1"/>
    </xf>
    <xf numFmtId="0" fontId="16" fillId="3" borderId="1" xfId="0" applyFont="1" applyFill="1" applyBorder="1" applyAlignment="1">
      <alignment horizontal="right" wrapText="1"/>
    </xf>
    <xf numFmtId="0" fontId="16" fillId="3" borderId="7" xfId="2" applyFont="1" applyFill="1" applyBorder="1" applyAlignment="1">
      <alignment horizontal="center" vertical="center" wrapText="1"/>
    </xf>
    <xf numFmtId="0" fontId="16" fillId="3" borderId="0" xfId="0" applyFont="1" applyFill="1" applyAlignment="1">
      <alignment horizontal="left" wrapText="1"/>
    </xf>
    <xf numFmtId="49" fontId="16" fillId="3" borderId="1" xfId="0" applyNumberFormat="1" applyFont="1" applyFill="1" applyBorder="1" applyAlignment="1">
      <alignment horizontal="right" vertical="center" wrapText="1"/>
    </xf>
    <xf numFmtId="49" fontId="16" fillId="3" borderId="2" xfId="0" applyNumberFormat="1" applyFont="1" applyFill="1" applyBorder="1" applyAlignment="1">
      <alignment horizontal="center" vertical="center" wrapText="1"/>
    </xf>
    <xf numFmtId="49" fontId="16" fillId="3" borderId="1" xfId="0" applyNumberFormat="1" applyFont="1" applyFill="1" applyBorder="1" applyAlignment="1">
      <alignment horizontal="center" vertical="center" wrapText="1"/>
    </xf>
    <xf numFmtId="0" fontId="16" fillId="3" borderId="1" xfId="0" applyFont="1" applyFill="1" applyBorder="1" applyAlignment="1">
      <alignment horizontal="right" vertical="center" wrapText="1"/>
    </xf>
    <xf numFmtId="0" fontId="16" fillId="3" borderId="2" xfId="0" applyFont="1" applyFill="1" applyBorder="1" applyAlignment="1">
      <alignment horizontal="center" vertical="center" wrapText="1"/>
    </xf>
    <xf numFmtId="0" fontId="16" fillId="3" borderId="0" xfId="0" applyFont="1" applyFill="1" applyAlignment="1">
      <alignment horizontal="left" vertical="center" wrapText="1"/>
    </xf>
    <xf numFmtId="49" fontId="16" fillId="3" borderId="1" xfId="0" applyNumberFormat="1" applyFont="1" applyFill="1" applyBorder="1" applyAlignment="1">
      <alignment horizontal="right" wrapText="1"/>
    </xf>
    <xf numFmtId="49" fontId="16" fillId="3" borderId="1" xfId="0" applyNumberFormat="1" applyFont="1" applyFill="1" applyBorder="1" applyAlignment="1">
      <alignment wrapText="1"/>
    </xf>
    <xf numFmtId="3" fontId="16" fillId="3" borderId="1" xfId="0" applyNumberFormat="1" applyFont="1" applyFill="1" applyBorder="1" applyAlignment="1">
      <alignment horizontal="center" vertical="center" wrapText="1"/>
    </xf>
    <xf numFmtId="49" fontId="16" fillId="3" borderId="1" xfId="0" applyNumberFormat="1" applyFont="1" applyFill="1" applyBorder="1" applyAlignment="1">
      <alignment vertical="center" wrapText="1"/>
    </xf>
    <xf numFmtId="0" fontId="13" fillId="0" borderId="1" xfId="0" applyFont="1" applyFill="1" applyBorder="1" applyAlignment="1">
      <alignment horizontal="right" vertical="center"/>
    </xf>
    <xf numFmtId="0" fontId="13" fillId="0" borderId="1" xfId="0" applyFont="1" applyFill="1" applyBorder="1" applyAlignment="1">
      <alignment vertical="center"/>
    </xf>
    <xf numFmtId="0" fontId="13" fillId="0" borderId="1" xfId="0" applyFont="1" applyFill="1" applyBorder="1" applyAlignment="1">
      <alignment horizontal="center"/>
    </xf>
    <xf numFmtId="167" fontId="13" fillId="0" borderId="1" xfId="1" applyNumberFormat="1" applyFont="1" applyFill="1" applyBorder="1" applyAlignment="1">
      <alignment horizontal="right" vertical="center"/>
    </xf>
    <xf numFmtId="9" fontId="13" fillId="0" borderId="1" xfId="1" applyNumberFormat="1" applyFont="1" applyFill="1" applyBorder="1" applyAlignment="1">
      <alignment horizontal="right" vertical="center" wrapText="1"/>
    </xf>
    <xf numFmtId="10" fontId="13" fillId="0" borderId="1" xfId="1" applyNumberFormat="1" applyFont="1" applyFill="1" applyBorder="1" applyAlignment="1">
      <alignment horizontal="right" vertical="center"/>
    </xf>
    <xf numFmtId="9" fontId="13" fillId="0" borderId="1" xfId="0" applyNumberFormat="1" applyFont="1" applyFill="1" applyBorder="1" applyAlignment="1">
      <alignment horizontal="right" vertical="center" wrapText="1"/>
    </xf>
    <xf numFmtId="0" fontId="13" fillId="0" borderId="1" xfId="0" applyFont="1" applyFill="1" applyBorder="1" applyAlignment="1">
      <alignment horizontal="center" vertical="center"/>
    </xf>
    <xf numFmtId="0" fontId="13" fillId="0" borderId="0" xfId="0" applyFont="1" applyFill="1"/>
    <xf numFmtId="1" fontId="9" fillId="9" borderId="1" xfId="0" applyNumberFormat="1"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8" borderId="1" xfId="0" applyFont="1" applyFill="1" applyBorder="1" applyAlignment="1">
      <alignment vertical="center" wrapText="1"/>
    </xf>
    <xf numFmtId="169" fontId="9" fillId="8" borderId="1" xfId="0" applyNumberFormat="1" applyFont="1" applyFill="1" applyBorder="1" applyAlignment="1">
      <alignment horizontal="center" vertical="center" wrapText="1"/>
    </xf>
    <xf numFmtId="0" fontId="9" fillId="8" borderId="0" xfId="0" applyFont="1" applyFill="1" applyAlignment="1">
      <alignment horizontal="left" vertical="center" wrapText="1"/>
    </xf>
    <xf numFmtId="43" fontId="12" fillId="3" borderId="1" xfId="1" applyFont="1" applyFill="1" applyBorder="1" applyAlignment="1">
      <alignment horizontal="center" vertical="center" wrapText="1"/>
    </xf>
    <xf numFmtId="49" fontId="10" fillId="0" borderId="1" xfId="0" applyNumberFormat="1" applyFont="1" applyFill="1" applyBorder="1" applyAlignment="1">
      <alignment horizontal="righ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0" xfId="0" applyFont="1" applyFill="1" applyAlignment="1">
      <alignment horizontal="center" vertical="center" wrapText="1"/>
    </xf>
    <xf numFmtId="49" fontId="14" fillId="0" borderId="1" xfId="0" applyNumberFormat="1" applyFont="1" applyBorder="1" applyAlignment="1">
      <alignment horizontal="right" vertical="center" wrapText="1"/>
    </xf>
    <xf numFmtId="49" fontId="14" fillId="0" borderId="1" xfId="0" applyNumberFormat="1" applyFont="1" applyBorder="1" applyAlignment="1">
      <alignment wrapText="1"/>
    </xf>
    <xf numFmtId="0" fontId="14" fillId="0" borderId="0" xfId="0" applyFont="1" applyAlignment="1">
      <alignment horizontal="left" wrapText="1"/>
    </xf>
    <xf numFmtId="0" fontId="14" fillId="0" borderId="1" xfId="0" applyFont="1" applyBorder="1" applyAlignment="1">
      <alignment horizontal="right" vertical="center" wrapText="1"/>
    </xf>
    <xf numFmtId="0" fontId="14" fillId="2" borderId="1" xfId="0" applyFont="1" applyFill="1" applyBorder="1" applyAlignment="1">
      <alignment vertical="center" wrapText="1"/>
    </xf>
    <xf numFmtId="0" fontId="14" fillId="2" borderId="1" xfId="0" applyFont="1" applyFill="1" applyBorder="1" applyAlignment="1">
      <alignment horizontal="center" vertical="center" wrapText="1"/>
    </xf>
    <xf numFmtId="0" fontId="13" fillId="0" borderId="0" xfId="0" applyFont="1" applyAlignment="1">
      <alignment horizontal="left" wrapText="1"/>
    </xf>
    <xf numFmtId="0" fontId="53" fillId="0" borderId="20" xfId="0" applyFont="1" applyBorder="1" applyAlignment="1">
      <alignment horizontal="center"/>
    </xf>
    <xf numFmtId="0" fontId="67" fillId="2" borderId="20" xfId="0" applyFont="1" applyFill="1" applyBorder="1"/>
    <xf numFmtId="169" fontId="3" fillId="2" borderId="20" xfId="1" applyNumberFormat="1" applyFont="1" applyFill="1" applyBorder="1" applyAlignment="1">
      <alignment horizontal="center"/>
    </xf>
    <xf numFmtId="0" fontId="5" fillId="0" borderId="20" xfId="0" applyFont="1" applyBorder="1"/>
    <xf numFmtId="165" fontId="3" fillId="2" borderId="20" xfId="1" applyNumberFormat="1" applyFont="1" applyFill="1" applyBorder="1" applyAlignment="1">
      <alignment horizontal="center"/>
    </xf>
    <xf numFmtId="0" fontId="5" fillId="0" borderId="20" xfId="0" applyFont="1" applyBorder="1" applyAlignment="1">
      <alignment horizontal="center"/>
    </xf>
    <xf numFmtId="0" fontId="53" fillId="0" borderId="23" xfId="0" applyFont="1" applyBorder="1" applyAlignment="1">
      <alignment horizontal="center"/>
    </xf>
    <xf numFmtId="0" fontId="67" fillId="2" borderId="23" xfId="0" applyFont="1" applyFill="1" applyBorder="1"/>
    <xf numFmtId="169" fontId="3" fillId="2" borderId="23" xfId="1" applyNumberFormat="1" applyFont="1" applyFill="1" applyBorder="1" applyAlignment="1">
      <alignment horizontal="center"/>
    </xf>
    <xf numFmtId="0" fontId="5" fillId="0" borderId="23" xfId="0" applyFont="1" applyBorder="1"/>
    <xf numFmtId="0" fontId="5" fillId="0" borderId="23" xfId="0" applyFont="1" applyBorder="1" applyAlignment="1">
      <alignment horizontal="center"/>
    </xf>
    <xf numFmtId="0" fontId="69" fillId="3" borderId="1" xfId="0" applyFont="1" applyFill="1" applyBorder="1" applyAlignment="1">
      <alignment horizontal="center" vertical="center"/>
    </xf>
    <xf numFmtId="0" fontId="69" fillId="3" borderId="1" xfId="0" applyFont="1" applyFill="1" applyBorder="1" applyAlignment="1">
      <alignment vertical="center"/>
    </xf>
    <xf numFmtId="0" fontId="69" fillId="3" borderId="0" xfId="0" applyFont="1" applyFill="1" applyAlignment="1">
      <alignment vertical="center"/>
    </xf>
    <xf numFmtId="0" fontId="69" fillId="3" borderId="1" xfId="0" applyFont="1" applyFill="1" applyBorder="1" applyAlignment="1">
      <alignment horizontal="center"/>
    </xf>
    <xf numFmtId="0" fontId="69" fillId="3" borderId="1" xfId="0" applyFont="1" applyFill="1" applyBorder="1"/>
    <xf numFmtId="0" fontId="69" fillId="3" borderId="0" xfId="0" applyFont="1" applyFill="1"/>
    <xf numFmtId="169" fontId="69" fillId="3" borderId="1" xfId="1" applyNumberFormat="1" applyFont="1" applyFill="1" applyBorder="1" applyAlignment="1">
      <alignment vertical="center"/>
    </xf>
    <xf numFmtId="169" fontId="69" fillId="3" borderId="1" xfId="1" applyNumberFormat="1" applyFont="1" applyFill="1" applyBorder="1" applyAlignment="1">
      <alignment horizontal="center" vertical="center"/>
    </xf>
    <xf numFmtId="0" fontId="68" fillId="3" borderId="1" xfId="0" applyFont="1" applyFill="1" applyBorder="1" applyAlignment="1">
      <alignment horizontal="center" vertical="center"/>
    </xf>
    <xf numFmtId="0" fontId="68" fillId="3" borderId="1" xfId="0" applyFont="1" applyFill="1" applyBorder="1" applyAlignment="1">
      <alignment vertical="center"/>
    </xf>
    <xf numFmtId="0" fontId="53" fillId="3" borderId="0" xfId="0" applyFont="1" applyFill="1" applyAlignment="1">
      <alignment vertical="center"/>
    </xf>
    <xf numFmtId="2" fontId="3" fillId="3" borderId="1" xfId="0" applyNumberFormat="1" applyFont="1" applyFill="1" applyBorder="1" applyAlignment="1">
      <alignment horizontal="right" vertical="center" wrapText="1"/>
    </xf>
    <xf numFmtId="0" fontId="16" fillId="2" borderId="7" xfId="2" applyFont="1" applyFill="1" applyBorder="1" applyAlignment="1">
      <alignment horizontal="right" vertical="center" wrapText="1"/>
    </xf>
    <xf numFmtId="0" fontId="16" fillId="2" borderId="7" xfId="2" applyFont="1" applyFill="1" applyBorder="1" applyAlignment="1">
      <alignment vertical="center" wrapText="1"/>
    </xf>
    <xf numFmtId="0" fontId="16" fillId="2" borderId="7" xfId="2" applyFont="1" applyFill="1" applyBorder="1" applyAlignment="1">
      <alignment horizontal="center" vertical="center" wrapText="1"/>
    </xf>
    <xf numFmtId="0" fontId="13" fillId="2" borderId="0" xfId="0" applyFont="1" applyFill="1" applyAlignment="1">
      <alignment horizontal="left" vertical="center" wrapText="1"/>
    </xf>
    <xf numFmtId="0" fontId="12" fillId="0" borderId="1" xfId="0" applyFont="1" applyBorder="1" applyAlignment="1">
      <alignment horizontal="center" vertical="center" wrapText="1"/>
    </xf>
    <xf numFmtId="0" fontId="12" fillId="0" borderId="0" xfId="0" applyFont="1" applyAlignment="1">
      <alignment horizontal="center" vertical="center" wrapText="1"/>
    </xf>
    <xf numFmtId="0" fontId="16" fillId="3" borderId="5" xfId="4" applyFont="1" applyFill="1" applyBorder="1" applyAlignment="1">
      <alignment horizontal="right" vertical="center" wrapText="1"/>
    </xf>
    <xf numFmtId="0" fontId="16" fillId="3" borderId="5" xfId="4" applyFont="1" applyFill="1" applyBorder="1" applyAlignment="1">
      <alignment vertical="center" wrapText="1"/>
    </xf>
    <xf numFmtId="0" fontId="16" fillId="3" borderId="5" xfId="4" applyFont="1" applyFill="1" applyBorder="1" applyAlignment="1">
      <alignment horizontal="center" vertical="center" wrapText="1"/>
    </xf>
    <xf numFmtId="0" fontId="13" fillId="3" borderId="0" xfId="0" applyFont="1" applyFill="1" applyAlignment="1">
      <alignment horizontal="left" vertical="center" wrapText="1"/>
    </xf>
    <xf numFmtId="167" fontId="9" fillId="9" borderId="1" xfId="0" applyNumberFormat="1" applyFont="1" applyFill="1" applyBorder="1" applyAlignment="1">
      <alignment horizontal="center" vertical="center" wrapText="1"/>
    </xf>
    <xf numFmtId="0" fontId="36" fillId="3" borderId="1" xfId="7" applyFont="1" applyFill="1" applyBorder="1" applyAlignment="1">
      <alignment horizontal="right" wrapText="1"/>
    </xf>
    <xf numFmtId="0" fontId="36" fillId="3" borderId="1" xfId="7" applyFont="1" applyFill="1" applyBorder="1" applyAlignment="1">
      <alignment horizontal="center" vertical="center" wrapText="1"/>
    </xf>
    <xf numFmtId="0" fontId="36" fillId="3" borderId="16" xfId="0" applyFont="1" applyFill="1" applyBorder="1" applyAlignment="1">
      <alignment horizontal="right" wrapText="1"/>
    </xf>
    <xf numFmtId="0" fontId="36" fillId="3" borderId="16" xfId="0" applyFont="1" applyFill="1" applyBorder="1" applyAlignment="1">
      <alignment wrapText="1"/>
    </xf>
    <xf numFmtId="170" fontId="9" fillId="9" borderId="1" xfId="0" applyNumberFormat="1" applyFont="1" applyFill="1" applyBorder="1" applyAlignment="1">
      <alignment horizontal="center" vertical="center" wrapText="1"/>
    </xf>
    <xf numFmtId="0" fontId="14" fillId="9" borderId="0" xfId="0" applyFont="1" applyFill="1" applyAlignment="1">
      <alignment horizontal="left" vertical="center" wrapText="1"/>
    </xf>
    <xf numFmtId="0" fontId="35" fillId="3" borderId="1" xfId="0" applyFont="1" applyFill="1" applyBorder="1" applyAlignment="1">
      <alignment horizontal="right" wrapText="1"/>
    </xf>
    <xf numFmtId="167" fontId="36" fillId="3" borderId="1" xfId="1" applyNumberFormat="1" applyFont="1" applyFill="1" applyBorder="1" applyAlignment="1">
      <alignment horizontal="center" vertical="center" wrapText="1"/>
    </xf>
    <xf numFmtId="1" fontId="36" fillId="3" borderId="6" xfId="11" applyNumberFormat="1" applyFont="1" applyFill="1" applyBorder="1" applyAlignment="1">
      <alignment horizontal="right" vertical="center" wrapText="1"/>
    </xf>
    <xf numFmtId="0" fontId="36" fillId="3" borderId="6" xfId="0" applyFont="1" applyFill="1" applyBorder="1" applyAlignment="1">
      <alignment vertical="center" wrapText="1"/>
    </xf>
    <xf numFmtId="1" fontId="36" fillId="3" borderId="1" xfId="11" applyNumberFormat="1" applyFont="1" applyFill="1" applyBorder="1" applyAlignment="1">
      <alignment horizontal="right" vertical="center" wrapText="1"/>
    </xf>
    <xf numFmtId="0" fontId="36" fillId="3" borderId="6" xfId="0" applyFont="1" applyFill="1" applyBorder="1" applyAlignment="1">
      <alignment horizontal="right" wrapText="1"/>
    </xf>
    <xf numFmtId="0" fontId="36" fillId="3" borderId="6" xfId="0" applyFont="1" applyFill="1" applyBorder="1" applyAlignment="1">
      <alignment horizontal="right" vertical="center" wrapText="1"/>
    </xf>
    <xf numFmtId="0" fontId="36" fillId="3" borderId="1" xfId="0" applyFont="1" applyFill="1" applyBorder="1" applyAlignment="1">
      <alignment horizontal="center"/>
    </xf>
    <xf numFmtId="0" fontId="36" fillId="3" borderId="1" xfId="0" applyFont="1" applyFill="1" applyBorder="1" applyAlignment="1"/>
    <xf numFmtId="0" fontId="9" fillId="9" borderId="0" xfId="0" applyFont="1" applyFill="1" applyAlignment="1">
      <alignment horizontal="center" vertical="center" wrapText="1"/>
    </xf>
    <xf numFmtId="168" fontId="40" fillId="9" borderId="1" xfId="0" applyNumberFormat="1" applyFont="1" applyFill="1" applyBorder="1" applyAlignment="1">
      <alignment horizontal="center" vertical="center" wrapText="1"/>
    </xf>
    <xf numFmtId="2" fontId="40" fillId="9" borderId="1" xfId="0" applyNumberFormat="1" applyFont="1" applyFill="1" applyBorder="1" applyAlignment="1">
      <alignment horizontal="center" vertical="center" wrapText="1"/>
    </xf>
    <xf numFmtId="0" fontId="70" fillId="9" borderId="1" xfId="0" applyFont="1" applyFill="1" applyBorder="1" applyAlignment="1">
      <alignment horizontal="center" vertical="center"/>
    </xf>
    <xf numFmtId="0" fontId="70" fillId="9" borderId="1" xfId="0" applyFont="1" applyFill="1" applyBorder="1" applyAlignment="1">
      <alignment vertical="center"/>
    </xf>
    <xf numFmtId="169" fontId="70" fillId="9" borderId="1" xfId="0" applyNumberFormat="1" applyFont="1" applyFill="1" applyBorder="1" applyAlignment="1">
      <alignment horizontal="center" vertical="center"/>
    </xf>
    <xf numFmtId="0" fontId="70" fillId="9" borderId="0" xfId="0" applyFont="1" applyFill="1" applyAlignment="1">
      <alignment vertical="center"/>
    </xf>
    <xf numFmtId="49" fontId="13" fillId="0" borderId="1" xfId="0" applyNumberFormat="1" applyFont="1" applyBorder="1" applyAlignment="1">
      <alignment horizontal="center" vertical="center" wrapText="1"/>
    </xf>
    <xf numFmtId="49" fontId="14" fillId="0" borderId="1"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14" fillId="0" borderId="2" xfId="0" applyFont="1" applyBorder="1" applyAlignment="1">
      <alignment horizontal="center" vertical="center" wrapText="1"/>
    </xf>
    <xf numFmtId="169" fontId="36" fillId="3" borderId="1" xfId="1" applyNumberFormat="1" applyFont="1" applyFill="1" applyBorder="1" applyAlignment="1">
      <alignment horizontal="center" vertical="center" wrapText="1"/>
    </xf>
    <xf numFmtId="168" fontId="32" fillId="0" borderId="1" xfId="0" applyNumberFormat="1" applyFont="1" applyBorder="1" applyAlignment="1">
      <alignment horizontal="right" vertical="center" wrapText="1"/>
    </xf>
    <xf numFmtId="169" fontId="39" fillId="0" borderId="1" xfId="1" applyNumberFormat="1" applyFont="1" applyBorder="1" applyAlignment="1">
      <alignment vertical="center" wrapText="1"/>
    </xf>
    <xf numFmtId="0" fontId="42" fillId="0" borderId="1" xfId="0" applyFont="1" applyBorder="1" applyAlignment="1">
      <alignment horizontal="center" vertical="center" wrapText="1"/>
    </xf>
    <xf numFmtId="169" fontId="32" fillId="0" borderId="1" xfId="1" applyNumberFormat="1" applyFont="1" applyBorder="1" applyAlignment="1">
      <alignment vertical="center" wrapText="1"/>
    </xf>
    <xf numFmtId="0" fontId="35" fillId="0" borderId="1" xfId="0" applyFont="1" applyFill="1" applyBorder="1" applyAlignment="1">
      <alignment horizontal="right" vertical="center" wrapText="1"/>
    </xf>
    <xf numFmtId="166" fontId="36" fillId="3" borderId="1" xfId="1" applyNumberFormat="1" applyFont="1" applyFill="1" applyBorder="1" applyAlignment="1">
      <alignment horizontal="right" vertical="center" wrapText="1"/>
    </xf>
    <xf numFmtId="166" fontId="35" fillId="0" borderId="1" xfId="1" applyNumberFormat="1" applyFont="1" applyFill="1" applyBorder="1" applyAlignment="1">
      <alignment horizontal="right" vertical="center" wrapText="1"/>
    </xf>
    <xf numFmtId="169" fontId="35" fillId="0" borderId="1" xfId="1" applyNumberFormat="1" applyFont="1" applyBorder="1" applyAlignment="1">
      <alignment vertical="center" wrapText="1"/>
    </xf>
    <xf numFmtId="0" fontId="33" fillId="0" borderId="1" xfId="0" applyFont="1" applyBorder="1" applyAlignment="1">
      <alignment horizontal="center" vertical="center" wrapText="1"/>
    </xf>
    <xf numFmtId="166" fontId="39" fillId="0" borderId="1" xfId="1" applyNumberFormat="1" applyFont="1" applyFill="1" applyBorder="1" applyAlignment="1">
      <alignment horizontal="right" vertical="center" wrapText="1"/>
    </xf>
    <xf numFmtId="169" fontId="40" fillId="3" borderId="1" xfId="1" applyNumberFormat="1" applyFont="1" applyFill="1" applyBorder="1" applyAlignment="1">
      <alignment horizontal="center" vertical="center" wrapText="1"/>
    </xf>
    <xf numFmtId="169" fontId="34" fillId="0" borderId="1" xfId="1" applyNumberFormat="1" applyFont="1" applyBorder="1" applyAlignment="1">
      <alignment vertical="center" wrapText="1"/>
    </xf>
    <xf numFmtId="0" fontId="35" fillId="3" borderId="1" xfId="0" applyFont="1" applyFill="1" applyBorder="1" applyAlignment="1">
      <alignment horizontal="center" vertical="center" wrapText="1"/>
    </xf>
    <xf numFmtId="0" fontId="36" fillId="3" borderId="5" xfId="0" applyFont="1" applyFill="1" applyBorder="1" applyAlignment="1">
      <alignment vertical="center" wrapText="1"/>
    </xf>
    <xf numFmtId="167" fontId="36" fillId="3" borderId="1" xfId="1" applyNumberFormat="1" applyFont="1" applyFill="1" applyBorder="1" applyAlignment="1">
      <alignment vertical="center" wrapText="1"/>
    </xf>
    <xf numFmtId="168" fontId="35" fillId="0" borderId="1" xfId="0" applyNumberFormat="1" applyFont="1" applyBorder="1" applyAlignment="1">
      <alignment horizontal="center" vertical="center" wrapText="1"/>
    </xf>
    <xf numFmtId="168" fontId="39" fillId="0" borderId="1" xfId="0" applyNumberFormat="1" applyFont="1" applyBorder="1" applyAlignment="1">
      <alignment horizontal="center" vertical="center" wrapText="1"/>
    </xf>
    <xf numFmtId="2" fontId="34" fillId="0" borderId="15" xfId="0" applyNumberFormat="1" applyFont="1" applyBorder="1" applyAlignment="1">
      <alignment horizontal="right" vertical="center" wrapText="1"/>
    </xf>
    <xf numFmtId="165" fontId="35" fillId="0" borderId="15" xfId="1" applyNumberFormat="1" applyFont="1" applyBorder="1" applyAlignment="1">
      <alignment horizontal="center" vertical="center" wrapText="1"/>
    </xf>
    <xf numFmtId="2" fontId="34" fillId="0" borderId="16" xfId="0" applyNumberFormat="1" applyFont="1" applyBorder="1" applyAlignment="1">
      <alignment horizontal="right" vertical="center" wrapText="1"/>
    </xf>
    <xf numFmtId="2" fontId="34" fillId="0" borderId="17" xfId="0" applyNumberFormat="1" applyFont="1" applyBorder="1" applyAlignment="1">
      <alignment horizontal="right" vertical="center" wrapText="1"/>
    </xf>
    <xf numFmtId="2" fontId="35" fillId="0" borderId="15" xfId="0" applyNumberFormat="1" applyFont="1" applyBorder="1" applyAlignment="1">
      <alignment horizontal="right" vertical="center" wrapText="1"/>
    </xf>
    <xf numFmtId="0" fontId="34" fillId="0" borderId="15" xfId="7" applyFont="1" applyBorder="1" applyAlignment="1">
      <alignment horizontal="center" vertical="center" wrapText="1"/>
    </xf>
    <xf numFmtId="2" fontId="35" fillId="0" borderId="16" xfId="0" applyNumberFormat="1" applyFont="1" applyBorder="1" applyAlignment="1">
      <alignment horizontal="right" vertical="center" wrapText="1"/>
    </xf>
    <xf numFmtId="0" fontId="34" fillId="0" borderId="16" xfId="7" applyFont="1" applyBorder="1" applyAlignment="1">
      <alignment horizontal="center" vertical="center" wrapText="1"/>
    </xf>
    <xf numFmtId="2" fontId="46" fillId="0" borderId="16" xfId="0" applyNumberFormat="1" applyFont="1" applyBorder="1" applyAlignment="1">
      <alignment horizontal="right" vertical="center" wrapText="1"/>
    </xf>
    <xf numFmtId="0" fontId="46" fillId="0" borderId="16" xfId="7" applyFont="1" applyBorder="1" applyAlignment="1">
      <alignment horizontal="center" vertical="center" wrapText="1"/>
    </xf>
    <xf numFmtId="2" fontId="35" fillId="0" borderId="17" xfId="0" applyNumberFormat="1" applyFont="1" applyBorder="1" applyAlignment="1">
      <alignment horizontal="right" vertical="center" wrapText="1"/>
    </xf>
    <xf numFmtId="0" fontId="34" fillId="0" borderId="17" xfId="7" applyFont="1" applyBorder="1" applyAlignment="1">
      <alignment horizontal="center" vertical="center" wrapText="1"/>
    </xf>
    <xf numFmtId="0" fontId="46" fillId="0" borderId="16" xfId="0" applyFont="1" applyBorder="1" applyAlignment="1">
      <alignment horizontal="center" vertical="center" wrapText="1"/>
    </xf>
    <xf numFmtId="2" fontId="46" fillId="0" borderId="17" xfId="0" applyNumberFormat="1" applyFont="1" applyBorder="1" applyAlignment="1">
      <alignment horizontal="right" vertical="center" wrapText="1"/>
    </xf>
    <xf numFmtId="0" fontId="46" fillId="0" borderId="17" xfId="0" applyFont="1" applyBorder="1" applyAlignment="1">
      <alignment horizontal="center" vertical="center" wrapText="1"/>
    </xf>
    <xf numFmtId="2" fontId="46" fillId="0" borderId="15" xfId="0" applyNumberFormat="1" applyFont="1" applyBorder="1" applyAlignment="1">
      <alignment horizontal="right" vertical="center" wrapText="1"/>
    </xf>
    <xf numFmtId="0" fontId="46" fillId="0" borderId="15" xfId="0" applyFont="1" applyBorder="1" applyAlignment="1">
      <alignment horizontal="center" vertical="center" wrapText="1"/>
    </xf>
    <xf numFmtId="0" fontId="35" fillId="0" borderId="17" xfId="0" applyFont="1" applyBorder="1" applyAlignment="1">
      <alignment horizontal="center" vertical="center" wrapText="1"/>
    </xf>
    <xf numFmtId="2" fontId="39" fillId="0" borderId="16" xfId="0" applyNumberFormat="1" applyFont="1" applyBorder="1" applyAlignment="1">
      <alignment horizontal="right" vertical="center" wrapText="1"/>
    </xf>
    <xf numFmtId="165" fontId="39" fillId="0" borderId="15" xfId="1" applyNumberFormat="1" applyFont="1" applyBorder="1" applyAlignment="1">
      <alignment horizontal="center" vertical="center" wrapText="1"/>
    </xf>
    <xf numFmtId="0" fontId="35" fillId="0" borderId="15" xfId="0" applyFont="1" applyBorder="1" applyAlignment="1">
      <alignment horizontal="center" vertical="center" wrapText="1"/>
    </xf>
    <xf numFmtId="2" fontId="39" fillId="0" borderId="15" xfId="0" applyNumberFormat="1" applyFont="1" applyBorder="1" applyAlignment="1">
      <alignment horizontal="right" vertical="center" wrapText="1"/>
    </xf>
    <xf numFmtId="2" fontId="39" fillId="0" borderId="17" xfId="0" applyNumberFormat="1" applyFont="1" applyBorder="1" applyAlignment="1">
      <alignment horizontal="right" vertical="center" wrapText="1"/>
    </xf>
    <xf numFmtId="2" fontId="36" fillId="3" borderId="16" xfId="0" applyNumberFormat="1" applyFont="1" applyFill="1" applyBorder="1" applyAlignment="1">
      <alignment horizontal="right" vertical="center" wrapText="1"/>
    </xf>
    <xf numFmtId="0" fontId="36" fillId="3" borderId="16" xfId="0" applyFont="1" applyFill="1" applyBorder="1" applyAlignment="1">
      <alignment horizontal="center" vertical="center" wrapText="1"/>
    </xf>
    <xf numFmtId="2" fontId="34" fillId="0" borderId="5" xfId="0" applyNumberFormat="1" applyFont="1" applyBorder="1" applyAlignment="1">
      <alignment horizontal="right" vertical="center" wrapText="1"/>
    </xf>
    <xf numFmtId="0" fontId="34" fillId="0" borderId="5" xfId="0" applyFont="1" applyBorder="1" applyAlignment="1">
      <alignment horizontal="center" vertical="center" wrapText="1"/>
    </xf>
    <xf numFmtId="2" fontId="34" fillId="0" borderId="10" xfId="0" applyNumberFormat="1" applyFont="1" applyBorder="1" applyAlignment="1">
      <alignment horizontal="right" vertical="center" wrapText="1"/>
    </xf>
    <xf numFmtId="0" fontId="34" fillId="0" borderId="10" xfId="0" applyFont="1" applyBorder="1" applyAlignment="1">
      <alignment horizontal="center" vertical="center" wrapText="1"/>
    </xf>
    <xf numFmtId="2" fontId="34" fillId="0" borderId="6" xfId="0" applyNumberFormat="1" applyFont="1" applyBorder="1" applyAlignment="1">
      <alignment horizontal="right" vertical="center" wrapText="1"/>
    </xf>
    <xf numFmtId="0" fontId="39" fillId="0" borderId="15" xfId="7" applyFont="1" applyBorder="1" applyAlignment="1">
      <alignment horizontal="center" vertical="center" wrapText="1"/>
    </xf>
    <xf numFmtId="2" fontId="34" fillId="0" borderId="18" xfId="0" applyNumberFormat="1" applyFont="1" applyBorder="1" applyAlignment="1">
      <alignment horizontal="right" vertical="center" wrapText="1"/>
    </xf>
    <xf numFmtId="0" fontId="34" fillId="0" borderId="18" xfId="0" applyFont="1" applyBorder="1" applyAlignment="1">
      <alignment horizontal="center" vertical="center" wrapText="1"/>
    </xf>
    <xf numFmtId="165" fontId="35" fillId="0" borderId="5" xfId="1" applyNumberFormat="1" applyFont="1" applyBorder="1" applyAlignment="1">
      <alignment horizontal="center" vertical="center" wrapText="1"/>
    </xf>
    <xf numFmtId="2" fontId="34" fillId="0" borderId="1" xfId="0" applyNumberFormat="1" applyFont="1" applyBorder="1" applyAlignment="1">
      <alignment horizontal="right" vertical="center" wrapText="1"/>
    </xf>
    <xf numFmtId="165" fontId="35" fillId="0" borderId="1" xfId="1" applyNumberFormat="1" applyFont="1" applyBorder="1" applyAlignment="1">
      <alignment horizontal="center" vertical="center" wrapText="1"/>
    </xf>
    <xf numFmtId="0" fontId="50" fillId="0" borderId="1" xfId="0" applyFont="1" applyBorder="1" applyAlignment="1">
      <alignment horizontal="center" vertical="center" wrapText="1"/>
    </xf>
    <xf numFmtId="2" fontId="35" fillId="3" borderId="1" xfId="0" applyNumberFormat="1" applyFont="1" applyFill="1" applyBorder="1" applyAlignment="1">
      <alignment horizontal="right" vertical="center" wrapText="1"/>
    </xf>
    <xf numFmtId="2" fontId="41" fillId="0" borderId="1" xfId="0" applyNumberFormat="1" applyFont="1" applyBorder="1" applyAlignment="1">
      <alignment horizontal="right" vertical="center" wrapText="1"/>
    </xf>
    <xf numFmtId="2" fontId="49" fillId="0" borderId="1" xfId="0" applyNumberFormat="1" applyFont="1" applyBorder="1" applyAlignment="1">
      <alignment horizontal="right" vertical="center" wrapText="1"/>
    </xf>
    <xf numFmtId="0" fontId="3" fillId="0" borderId="1" xfId="0" applyFont="1" applyBorder="1" applyAlignment="1">
      <alignment vertical="center"/>
    </xf>
    <xf numFmtId="2" fontId="3" fillId="0" borderId="1" xfId="0" applyNumberFormat="1" applyFont="1" applyBorder="1" applyAlignment="1">
      <alignment horizontal="right" vertical="center" wrapText="1"/>
    </xf>
    <xf numFmtId="0" fontId="53" fillId="0" borderId="1" xfId="0" applyFont="1" applyBorder="1" applyAlignment="1">
      <alignment vertical="center"/>
    </xf>
    <xf numFmtId="0" fontId="54" fillId="0" borderId="1" xfId="0" applyFont="1" applyBorder="1" applyAlignment="1">
      <alignment vertical="center"/>
    </xf>
    <xf numFmtId="0" fontId="53" fillId="0" borderId="1" xfId="0" applyFont="1" applyBorder="1" applyAlignment="1">
      <alignment horizontal="center" vertical="center"/>
    </xf>
    <xf numFmtId="0" fontId="3" fillId="0" borderId="5" xfId="0" applyFont="1" applyBorder="1" applyAlignment="1">
      <alignment vertical="center" wrapText="1"/>
    </xf>
    <xf numFmtId="2" fontId="41" fillId="9" borderId="1" xfId="0" applyNumberFormat="1" applyFont="1" applyFill="1" applyBorder="1" applyAlignment="1">
      <alignment horizontal="right" vertical="center" wrapText="1"/>
    </xf>
    <xf numFmtId="166" fontId="10" fillId="0" borderId="0" xfId="1" applyNumberFormat="1" applyFont="1" applyAlignment="1">
      <alignment horizontal="center" vertical="center" wrapText="1"/>
    </xf>
    <xf numFmtId="166" fontId="10" fillId="0" borderId="1" xfId="1" applyNumberFormat="1" applyFont="1" applyBorder="1" applyAlignment="1">
      <alignment horizontal="center" vertical="center" wrapText="1"/>
    </xf>
    <xf numFmtId="167" fontId="9" fillId="3" borderId="1" xfId="0" applyNumberFormat="1" applyFont="1" applyFill="1" applyBorder="1" applyAlignment="1">
      <alignment horizontal="center" vertical="center" wrapText="1"/>
    </xf>
    <xf numFmtId="166" fontId="9" fillId="3" borderId="1" xfId="1" applyNumberFormat="1" applyFont="1" applyFill="1" applyBorder="1" applyAlignment="1">
      <alignment horizontal="center" vertical="center" wrapText="1"/>
    </xf>
    <xf numFmtId="166" fontId="17" fillId="9" borderId="1" xfId="1" applyNumberFormat="1" applyFont="1" applyFill="1" applyBorder="1" applyAlignment="1">
      <alignment horizontal="center" vertical="center" wrapText="1"/>
    </xf>
    <xf numFmtId="166" fontId="16" fillId="2" borderId="7" xfId="1" applyNumberFormat="1" applyFont="1" applyFill="1" applyBorder="1" applyAlignment="1">
      <alignment horizontal="center" vertical="center" wrapText="1"/>
    </xf>
    <xf numFmtId="166" fontId="13" fillId="2" borderId="7" xfId="1" applyNumberFormat="1" applyFont="1" applyFill="1" applyBorder="1" applyAlignment="1">
      <alignment horizontal="center" vertical="center" wrapText="1"/>
    </xf>
    <xf numFmtId="166" fontId="11" fillId="2" borderId="7" xfId="1" applyNumberFormat="1" applyFont="1" applyFill="1" applyBorder="1" applyAlignment="1">
      <alignment horizontal="center" vertical="center" wrapText="1"/>
    </xf>
    <xf numFmtId="166" fontId="9" fillId="2" borderId="7" xfId="1" applyNumberFormat="1" applyFont="1" applyFill="1" applyBorder="1" applyAlignment="1">
      <alignment horizontal="center" vertical="center" wrapText="1"/>
    </xf>
    <xf numFmtId="166" fontId="9" fillId="3" borderId="7" xfId="1" applyNumberFormat="1" applyFont="1" applyFill="1" applyBorder="1" applyAlignment="1">
      <alignment horizontal="center" vertical="center" wrapText="1"/>
    </xf>
    <xf numFmtId="166" fontId="16" fillId="3" borderId="7" xfId="1" applyNumberFormat="1" applyFont="1" applyFill="1" applyBorder="1" applyAlignment="1">
      <alignment horizontal="center" vertical="center" wrapText="1"/>
    </xf>
    <xf numFmtId="3" fontId="10"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3" fontId="13" fillId="0" borderId="1" xfId="0" applyNumberFormat="1" applyFont="1" applyBorder="1" applyAlignment="1">
      <alignment horizontal="center" vertical="center" wrapText="1"/>
    </xf>
    <xf numFmtId="3" fontId="14" fillId="0" borderId="1" xfId="0" applyNumberFormat="1" applyFont="1" applyBorder="1" applyAlignment="1">
      <alignment horizontal="center" vertical="center" wrapText="1"/>
    </xf>
    <xf numFmtId="167" fontId="32" fillId="0" borderId="1" xfId="1" applyNumberFormat="1" applyFont="1" applyBorder="1" applyAlignment="1">
      <alignment horizontal="center" vertical="center" wrapText="1"/>
    </xf>
    <xf numFmtId="2" fontId="40" fillId="3" borderId="1" xfId="0" applyNumberFormat="1" applyFont="1" applyFill="1" applyBorder="1" applyAlignment="1">
      <alignment horizontal="center" vertical="center" wrapText="1"/>
    </xf>
    <xf numFmtId="1" fontId="32" fillId="0" borderId="1" xfId="0" applyNumberFormat="1" applyFont="1" applyFill="1" applyBorder="1" applyAlignment="1">
      <alignment horizontal="center" vertical="center" wrapText="1"/>
    </xf>
    <xf numFmtId="167" fontId="35" fillId="0" borderId="1" xfId="1" applyNumberFormat="1" applyFont="1" applyBorder="1" applyAlignment="1">
      <alignment horizontal="center" vertical="center" wrapText="1"/>
    </xf>
    <xf numFmtId="167" fontId="35" fillId="3" borderId="1" xfId="1" applyNumberFormat="1" applyFont="1" applyFill="1" applyBorder="1" applyAlignment="1">
      <alignment horizontal="center" vertical="center" wrapText="1"/>
    </xf>
    <xf numFmtId="167" fontId="39" fillId="0" borderId="1" xfId="1" applyNumberFormat="1" applyFont="1" applyBorder="1" applyAlignment="1">
      <alignment horizontal="center" vertical="center" wrapText="1"/>
    </xf>
    <xf numFmtId="43" fontId="9" fillId="9" borderId="1" xfId="1" applyNumberFormat="1" applyFont="1" applyFill="1" applyBorder="1" applyAlignment="1">
      <alignment horizontal="center" vertical="center" wrapText="1"/>
    </xf>
    <xf numFmtId="2" fontId="34" fillId="0" borderId="15" xfId="0" applyNumberFormat="1" applyFont="1" applyBorder="1" applyAlignment="1">
      <alignment horizontal="center" vertical="center" wrapText="1"/>
    </xf>
    <xf numFmtId="2" fontId="34" fillId="0" borderId="16" xfId="0" applyNumberFormat="1" applyFont="1" applyBorder="1" applyAlignment="1">
      <alignment horizontal="center" vertical="center" wrapText="1"/>
    </xf>
    <xf numFmtId="2" fontId="34" fillId="0" borderId="17" xfId="0" applyNumberFormat="1" applyFont="1" applyBorder="1" applyAlignment="1">
      <alignment horizontal="center" vertical="center" wrapText="1"/>
    </xf>
    <xf numFmtId="2" fontId="35" fillId="0" borderId="15" xfId="0" applyNumberFormat="1" applyFont="1" applyBorder="1" applyAlignment="1">
      <alignment horizontal="center" vertical="center" wrapText="1"/>
    </xf>
    <xf numFmtId="2" fontId="35" fillId="0" borderId="16" xfId="0" applyNumberFormat="1" applyFont="1" applyBorder="1" applyAlignment="1">
      <alignment horizontal="center" vertical="center" wrapText="1"/>
    </xf>
    <xf numFmtId="2" fontId="46" fillId="0" borderId="16" xfId="0" applyNumberFormat="1" applyFont="1" applyBorder="1" applyAlignment="1">
      <alignment horizontal="center" vertical="center" wrapText="1"/>
    </xf>
    <xf numFmtId="2" fontId="35" fillId="0" borderId="17" xfId="0" applyNumberFormat="1" applyFont="1" applyBorder="1" applyAlignment="1">
      <alignment horizontal="center" vertical="center" wrapText="1"/>
    </xf>
    <xf numFmtId="2" fontId="46" fillId="0" borderId="17" xfId="0" applyNumberFormat="1" applyFont="1" applyBorder="1" applyAlignment="1">
      <alignment horizontal="center" vertical="center" wrapText="1"/>
    </xf>
    <xf numFmtId="2" fontId="46" fillId="0" borderId="15" xfId="0" applyNumberFormat="1" applyFont="1" applyBorder="1" applyAlignment="1">
      <alignment horizontal="center" vertical="center" wrapText="1"/>
    </xf>
    <xf numFmtId="2" fontId="39" fillId="0" borderId="16" xfId="0" applyNumberFormat="1" applyFont="1" applyBorder="1" applyAlignment="1">
      <alignment horizontal="center" vertical="center" wrapText="1"/>
    </xf>
    <xf numFmtId="2" fontId="39" fillId="0" borderId="15" xfId="0" applyNumberFormat="1" applyFont="1" applyBorder="1" applyAlignment="1">
      <alignment horizontal="center" vertical="center" wrapText="1"/>
    </xf>
    <xf numFmtId="2" fontId="39" fillId="0" borderId="17" xfId="0" applyNumberFormat="1" applyFont="1" applyBorder="1" applyAlignment="1">
      <alignment horizontal="center" vertical="center" wrapText="1"/>
    </xf>
    <xf numFmtId="2" fontId="36" fillId="3" borderId="16" xfId="0" applyNumberFormat="1" applyFont="1" applyFill="1" applyBorder="1" applyAlignment="1">
      <alignment horizontal="center" vertical="center" wrapText="1"/>
    </xf>
    <xf numFmtId="2" fontId="34" fillId="0" borderId="5" xfId="0" applyNumberFormat="1" applyFont="1" applyBorder="1" applyAlignment="1">
      <alignment horizontal="center" vertical="center" wrapText="1"/>
    </xf>
    <xf numFmtId="2" fontId="34" fillId="0" borderId="10" xfId="0" applyNumberFormat="1" applyFont="1" applyBorder="1" applyAlignment="1">
      <alignment horizontal="center" vertical="center" wrapText="1"/>
    </xf>
    <xf numFmtId="2" fontId="34" fillId="0" borderId="6" xfId="0" applyNumberFormat="1" applyFont="1" applyBorder="1" applyAlignment="1">
      <alignment horizontal="center" vertical="center" wrapText="1"/>
    </xf>
    <xf numFmtId="9" fontId="39" fillId="0" borderId="15" xfId="7" applyNumberFormat="1" applyFont="1" applyBorder="1" applyAlignment="1">
      <alignment horizontal="center" vertical="center" wrapText="1"/>
    </xf>
    <xf numFmtId="9" fontId="34" fillId="0" borderId="16" xfId="7" applyNumberFormat="1" applyFont="1" applyBorder="1" applyAlignment="1">
      <alignment horizontal="center" vertical="center" wrapText="1"/>
    </xf>
    <xf numFmtId="9" fontId="34" fillId="0" borderId="17" xfId="7" applyNumberFormat="1" applyFont="1" applyBorder="1" applyAlignment="1">
      <alignment horizontal="center" vertical="center" wrapText="1"/>
    </xf>
    <xf numFmtId="168" fontId="39" fillId="0" borderId="15" xfId="0" applyNumberFormat="1" applyFont="1" applyBorder="1" applyAlignment="1">
      <alignment horizontal="center" vertical="center" wrapText="1"/>
    </xf>
    <xf numFmtId="168" fontId="39" fillId="0" borderId="16" xfId="0" applyNumberFormat="1" applyFont="1" applyBorder="1" applyAlignment="1">
      <alignment horizontal="center" vertical="center" wrapText="1"/>
    </xf>
    <xf numFmtId="168" fontId="34" fillId="0" borderId="17" xfId="0" applyNumberFormat="1" applyFont="1" applyBorder="1" applyAlignment="1">
      <alignment horizontal="center" vertical="center" wrapText="1"/>
    </xf>
    <xf numFmtId="2" fontId="34" fillId="0" borderId="18" xfId="0" applyNumberFormat="1" applyFont="1" applyBorder="1" applyAlignment="1">
      <alignment horizontal="center" vertical="center" wrapText="1"/>
    </xf>
    <xf numFmtId="2" fontId="34" fillId="0" borderId="1" xfId="0" applyNumberFormat="1" applyFont="1" applyBorder="1" applyAlignment="1">
      <alignment horizontal="center" vertical="center" wrapText="1"/>
    </xf>
    <xf numFmtId="168" fontId="36" fillId="3" borderId="1" xfId="0" applyNumberFormat="1" applyFont="1" applyFill="1" applyBorder="1" applyAlignment="1">
      <alignment horizontal="center" vertical="center" wrapText="1"/>
    </xf>
    <xf numFmtId="168" fontId="34" fillId="0" borderId="1" xfId="0" applyNumberFormat="1" applyFont="1" applyBorder="1" applyAlignment="1">
      <alignment horizontal="center" vertical="center" wrapText="1"/>
    </xf>
    <xf numFmtId="168" fontId="41" fillId="0" borderId="1" xfId="0" applyNumberFormat="1" applyFont="1" applyBorder="1" applyAlignment="1">
      <alignment horizontal="center" vertical="center" wrapText="1"/>
    </xf>
    <xf numFmtId="168" fontId="35" fillId="3" borderId="1" xfId="0" applyNumberFormat="1" applyFont="1" applyFill="1" applyBorder="1" applyAlignment="1">
      <alignment horizontal="center" vertical="center" wrapText="1"/>
    </xf>
    <xf numFmtId="0" fontId="40" fillId="9" borderId="1" xfId="0" applyFont="1" applyFill="1" applyBorder="1" applyAlignment="1">
      <alignment horizontal="center" vertical="center"/>
    </xf>
    <xf numFmtId="168" fontId="49" fillId="0" borderId="1" xfId="0" applyNumberFormat="1" applyFont="1" applyBorder="1" applyAlignment="1">
      <alignment horizontal="center" vertical="center" wrapText="1"/>
    </xf>
    <xf numFmtId="168" fontId="3" fillId="0" borderId="1" xfId="0" applyNumberFormat="1" applyFont="1" applyBorder="1" applyAlignment="1">
      <alignment horizontal="center" vertical="center" wrapText="1"/>
    </xf>
    <xf numFmtId="168" fontId="41" fillId="9" borderId="1" xfId="0" applyNumberFormat="1" applyFont="1" applyFill="1" applyBorder="1" applyAlignment="1">
      <alignment horizontal="center" vertical="center" wrapText="1"/>
    </xf>
    <xf numFmtId="168" fontId="3" fillId="3" borderId="1" xfId="0" applyNumberFormat="1" applyFont="1" applyFill="1" applyBorder="1" applyAlignment="1">
      <alignment horizontal="center" vertical="center" wrapText="1"/>
    </xf>
    <xf numFmtId="43" fontId="10" fillId="3" borderId="0" xfId="1" applyFont="1" applyFill="1" applyAlignment="1">
      <alignment vertical="center" wrapText="1"/>
    </xf>
    <xf numFmtId="43" fontId="10" fillId="3" borderId="1" xfId="1" applyFont="1" applyFill="1" applyBorder="1" applyAlignment="1">
      <alignment vertical="center" wrapText="1"/>
    </xf>
    <xf numFmtId="167" fontId="9" fillId="3" borderId="1" xfId="0" applyNumberFormat="1" applyFont="1" applyFill="1" applyBorder="1" applyAlignment="1">
      <alignment vertical="center" wrapText="1"/>
    </xf>
    <xf numFmtId="43" fontId="9" fillId="3" borderId="1" xfId="1" applyFont="1" applyFill="1" applyBorder="1" applyAlignment="1">
      <alignment vertical="center" wrapText="1"/>
    </xf>
    <xf numFmtId="167" fontId="17" fillId="9" borderId="1" xfId="0" applyNumberFormat="1" applyFont="1" applyFill="1" applyBorder="1" applyAlignment="1">
      <alignment vertical="center" wrapText="1"/>
    </xf>
    <xf numFmtId="43" fontId="17" fillId="9" borderId="1" xfId="1" applyFont="1" applyFill="1" applyBorder="1" applyAlignment="1">
      <alignment vertical="center" wrapText="1"/>
    </xf>
    <xf numFmtId="167" fontId="16" fillId="2" borderId="7" xfId="1" applyNumberFormat="1" applyFont="1" applyFill="1" applyBorder="1" applyAlignment="1">
      <alignment vertical="center" wrapText="1"/>
    </xf>
    <xf numFmtId="43" fontId="16" fillId="3" borderId="7" xfId="1" applyFont="1" applyFill="1" applyBorder="1" applyAlignment="1">
      <alignment vertical="center" wrapText="1"/>
    </xf>
    <xf numFmtId="43" fontId="13" fillId="3" borderId="8" xfId="1" applyFont="1" applyFill="1" applyBorder="1" applyAlignment="1">
      <alignment vertical="center" wrapText="1"/>
    </xf>
    <xf numFmtId="168" fontId="10" fillId="0" borderId="8" xfId="2" applyNumberFormat="1" applyFont="1" applyBorder="1" applyAlignment="1">
      <alignment vertical="center" wrapText="1"/>
    </xf>
    <xf numFmtId="43" fontId="11" fillId="3" borderId="8" xfId="1" applyFont="1" applyFill="1" applyBorder="1" applyAlignment="1">
      <alignment vertical="center" wrapText="1"/>
    </xf>
    <xf numFmtId="43" fontId="11" fillId="3" borderId="9" xfId="1" applyFont="1" applyFill="1" applyBorder="1" applyAlignment="1">
      <alignment vertical="center" wrapText="1"/>
    </xf>
    <xf numFmtId="43" fontId="9" fillId="3" borderId="10" xfId="1" applyFont="1" applyFill="1" applyBorder="1" applyAlignment="1">
      <alignment vertical="center" wrapText="1"/>
    </xf>
    <xf numFmtId="0" fontId="9" fillId="2" borderId="7" xfId="2" applyFont="1" applyFill="1" applyBorder="1" applyAlignment="1">
      <alignment vertical="center" wrapText="1"/>
    </xf>
    <xf numFmtId="43" fontId="13" fillId="3" borderId="7" xfId="1" applyFont="1" applyFill="1" applyBorder="1" applyAlignment="1">
      <alignment vertical="center" wrapText="1"/>
    </xf>
    <xf numFmtId="43" fontId="13" fillId="3" borderId="9" xfId="1" applyFont="1" applyFill="1" applyBorder="1" applyAlignment="1">
      <alignment vertical="center" wrapText="1"/>
    </xf>
    <xf numFmtId="43" fontId="10" fillId="3" borderId="7" xfId="1" applyFont="1" applyFill="1" applyBorder="1" applyAlignment="1">
      <alignment vertical="center" wrapText="1"/>
    </xf>
    <xf numFmtId="43" fontId="10" fillId="3" borderId="8" xfId="1" applyFont="1" applyFill="1" applyBorder="1" applyAlignment="1">
      <alignment vertical="center" wrapText="1"/>
    </xf>
    <xf numFmtId="2" fontId="10" fillId="0" borderId="8" xfId="0" applyNumberFormat="1" applyFont="1" applyBorder="1" applyAlignment="1">
      <alignment vertical="center" wrapText="1"/>
    </xf>
    <xf numFmtId="43" fontId="10" fillId="3" borderId="9" xfId="1" applyFont="1" applyFill="1" applyBorder="1" applyAlignment="1">
      <alignment vertical="center" wrapText="1"/>
    </xf>
    <xf numFmtId="0" fontId="9" fillId="3" borderId="7" xfId="2" applyFont="1" applyFill="1" applyBorder="1" applyAlignment="1">
      <alignment vertical="center" wrapText="1"/>
    </xf>
    <xf numFmtId="167" fontId="9" fillId="3" borderId="11" xfId="1" applyNumberFormat="1" applyFont="1" applyFill="1" applyBorder="1" applyAlignment="1">
      <alignment vertical="center" wrapText="1"/>
    </xf>
    <xf numFmtId="43" fontId="9" fillId="3" borderId="11" xfId="1" applyFont="1" applyFill="1" applyBorder="1" applyAlignment="1">
      <alignment vertical="center" wrapText="1"/>
    </xf>
    <xf numFmtId="164" fontId="39" fillId="0" borderId="7" xfId="3" applyNumberFormat="1" applyFont="1" applyBorder="1" applyAlignment="1">
      <alignment vertical="center" wrapText="1"/>
    </xf>
    <xf numFmtId="43" fontId="11" fillId="3" borderId="7" xfId="1" applyFont="1" applyFill="1" applyBorder="1" applyAlignment="1">
      <alignment vertical="center" wrapText="1"/>
    </xf>
    <xf numFmtId="164" fontId="35" fillId="0" borderId="8" xfId="3" applyNumberFormat="1" applyFont="1" applyBorder="1" applyAlignment="1">
      <alignment vertical="center" wrapText="1"/>
    </xf>
    <xf numFmtId="164" fontId="35" fillId="0" borderId="9" xfId="3" applyNumberFormat="1" applyFont="1" applyBorder="1" applyAlignment="1">
      <alignment vertical="center" wrapText="1"/>
    </xf>
    <xf numFmtId="167" fontId="9" fillId="3" borderId="10" xfId="1" applyNumberFormat="1" applyFont="1" applyFill="1" applyBorder="1" applyAlignment="1">
      <alignment vertical="center" wrapText="1"/>
    </xf>
    <xf numFmtId="0" fontId="19" fillId="0" borderId="7" xfId="0" applyFont="1" applyFill="1" applyBorder="1" applyAlignment="1">
      <alignment vertical="center" wrapText="1"/>
    </xf>
    <xf numFmtId="0" fontId="19" fillId="0" borderId="8" xfId="0" applyFont="1" applyFill="1" applyBorder="1" applyAlignment="1">
      <alignment vertical="center" wrapText="1"/>
    </xf>
    <xf numFmtId="43" fontId="16" fillId="3" borderId="1" xfId="1" applyFont="1" applyFill="1" applyBorder="1" applyAlignment="1">
      <alignment vertical="center" wrapText="1"/>
    </xf>
    <xf numFmtId="0" fontId="16" fillId="3" borderId="7" xfId="2" applyFont="1" applyFill="1" applyBorder="1" applyAlignment="1">
      <alignment vertical="center" wrapText="1"/>
    </xf>
    <xf numFmtId="0" fontId="11" fillId="0" borderId="8" xfId="0" applyFont="1" applyFill="1" applyBorder="1" applyAlignment="1">
      <alignment vertical="center" wrapText="1"/>
    </xf>
    <xf numFmtId="0" fontId="11" fillId="0" borderId="9" xfId="0" applyFont="1" applyFill="1" applyBorder="1" applyAlignment="1">
      <alignment vertical="center" wrapText="1"/>
    </xf>
    <xf numFmtId="167" fontId="16" fillId="3" borderId="5" xfId="1" applyNumberFormat="1" applyFont="1" applyFill="1" applyBorder="1" applyAlignment="1">
      <alignment vertical="center" wrapText="1"/>
    </xf>
    <xf numFmtId="43" fontId="16" fillId="3" borderId="5" xfId="1" applyFont="1" applyFill="1" applyBorder="1" applyAlignment="1">
      <alignment vertical="center" wrapText="1"/>
    </xf>
    <xf numFmtId="164" fontId="32" fillId="0" borderId="7" xfId="4" applyNumberFormat="1" applyFont="1" applyBorder="1" applyAlignment="1">
      <alignment vertical="center" wrapText="1"/>
    </xf>
    <xf numFmtId="164" fontId="32" fillId="0" borderId="8" xfId="4" applyNumberFormat="1" applyFont="1" applyBorder="1" applyAlignment="1">
      <alignment vertical="center" wrapText="1"/>
    </xf>
    <xf numFmtId="164" fontId="32" fillId="0" borderId="9" xfId="4" applyNumberFormat="1" applyFont="1" applyBorder="1" applyAlignment="1">
      <alignment vertical="center" wrapText="1"/>
    </xf>
    <xf numFmtId="0" fontId="11" fillId="0" borderId="7" xfId="0" applyFont="1" applyFill="1" applyBorder="1" applyAlignment="1">
      <alignment vertical="center" wrapText="1"/>
    </xf>
    <xf numFmtId="43" fontId="19" fillId="3" borderId="8" xfId="1" applyFont="1" applyFill="1" applyBorder="1" applyAlignment="1">
      <alignment vertical="center" wrapText="1"/>
    </xf>
    <xf numFmtId="43" fontId="19" fillId="3" borderId="9" xfId="1" applyFont="1" applyFill="1" applyBorder="1" applyAlignment="1">
      <alignment vertical="center" wrapText="1"/>
    </xf>
    <xf numFmtId="0" fontId="13" fillId="0" borderId="7" xfId="3" applyFont="1" applyFill="1" applyBorder="1" applyAlignment="1">
      <alignment vertical="center" wrapText="1"/>
    </xf>
    <xf numFmtId="2" fontId="13" fillId="0" borderId="7" xfId="3" applyNumberFormat="1" applyFont="1" applyBorder="1" applyAlignment="1">
      <alignment vertical="center" wrapText="1"/>
    </xf>
    <xf numFmtId="0" fontId="13" fillId="0" borderId="8" xfId="3" applyFont="1" applyFill="1" applyBorder="1" applyAlignment="1">
      <alignment vertical="center" wrapText="1"/>
    </xf>
    <xf numFmtId="2" fontId="13" fillId="0" borderId="8" xfId="3" applyNumberFormat="1" applyFont="1" applyBorder="1" applyAlignment="1">
      <alignment vertical="center" wrapText="1"/>
    </xf>
    <xf numFmtId="2" fontId="11" fillId="0" borderId="8" xfId="3" applyNumberFormat="1" applyFont="1" applyBorder="1" applyAlignment="1">
      <alignment vertical="center" wrapText="1"/>
    </xf>
    <xf numFmtId="0" fontId="13" fillId="0" borderId="9" xfId="3" applyFont="1" applyFill="1" applyBorder="1" applyAlignment="1">
      <alignment vertical="center" wrapText="1"/>
    </xf>
    <xf numFmtId="2" fontId="13" fillId="0" borderId="9" xfId="3" applyNumberFormat="1" applyFont="1" applyBorder="1" applyAlignment="1">
      <alignment vertical="center" wrapText="1"/>
    </xf>
    <xf numFmtId="2" fontId="10" fillId="0" borderId="7" xfId="0" applyNumberFormat="1" applyFont="1" applyBorder="1" applyAlignment="1">
      <alignment vertical="center" wrapText="1"/>
    </xf>
    <xf numFmtId="0" fontId="10" fillId="0" borderId="12" xfId="0" applyFont="1" applyBorder="1" applyAlignment="1">
      <alignment vertical="center" wrapText="1"/>
    </xf>
    <xf numFmtId="167" fontId="9" fillId="9" borderId="1" xfId="1" applyNumberFormat="1" applyFont="1" applyFill="1" applyBorder="1" applyAlignment="1">
      <alignment vertical="center" wrapText="1"/>
    </xf>
    <xf numFmtId="43" fontId="9" fillId="9" borderId="1" xfId="1" applyFont="1" applyFill="1" applyBorder="1" applyAlignment="1">
      <alignment vertical="center" wrapText="1"/>
    </xf>
    <xf numFmtId="1" fontId="9" fillId="9" borderId="1" xfId="0" applyNumberFormat="1" applyFont="1" applyFill="1" applyBorder="1" applyAlignment="1">
      <alignment vertical="center" wrapText="1"/>
    </xf>
    <xf numFmtId="0" fontId="16" fillId="3" borderId="1" xfId="0" applyNumberFormat="1" applyFont="1" applyFill="1" applyBorder="1" applyAlignment="1">
      <alignment vertical="center" wrapText="1"/>
    </xf>
    <xf numFmtId="3" fontId="16" fillId="3" borderId="1" xfId="0" applyNumberFormat="1" applyFont="1" applyFill="1" applyBorder="1" applyAlignment="1">
      <alignment vertical="center" wrapText="1"/>
    </xf>
    <xf numFmtId="0" fontId="10" fillId="0" borderId="1" xfId="0" applyNumberFormat="1" applyFont="1" applyBorder="1" applyAlignment="1">
      <alignment vertical="center" wrapText="1"/>
    </xf>
    <xf numFmtId="43" fontId="12" fillId="3" borderId="9" xfId="1" applyFont="1" applyFill="1" applyBorder="1" applyAlignment="1">
      <alignment vertical="center" wrapText="1"/>
    </xf>
    <xf numFmtId="0" fontId="11" fillId="0" borderId="1" xfId="0" applyNumberFormat="1" applyFont="1" applyBorder="1" applyAlignment="1">
      <alignment vertical="center" wrapText="1"/>
    </xf>
    <xf numFmtId="49" fontId="11" fillId="0" borderId="1" xfId="0" applyNumberFormat="1" applyFont="1" applyBorder="1" applyAlignment="1">
      <alignment vertical="center" wrapText="1"/>
    </xf>
    <xf numFmtId="167" fontId="16" fillId="3" borderId="1" xfId="1" applyNumberFormat="1" applyFont="1" applyFill="1" applyBorder="1" applyAlignment="1">
      <alignment vertical="center" wrapText="1"/>
    </xf>
    <xf numFmtId="0" fontId="13" fillId="2" borderId="1" xfId="0" applyFont="1" applyFill="1" applyBorder="1" applyAlignment="1">
      <alignment vertical="center" wrapText="1"/>
    </xf>
    <xf numFmtId="10" fontId="13" fillId="0" borderId="1" xfId="0" applyNumberFormat="1" applyFont="1" applyBorder="1" applyAlignment="1">
      <alignment vertical="center" wrapText="1"/>
    </xf>
    <xf numFmtId="9" fontId="13" fillId="0" borderId="1" xfId="0" applyNumberFormat="1" applyFont="1" applyBorder="1" applyAlignment="1">
      <alignment vertical="center" wrapText="1"/>
    </xf>
    <xf numFmtId="9" fontId="11" fillId="0" borderId="1" xfId="0" applyNumberFormat="1" applyFont="1" applyBorder="1" applyAlignment="1">
      <alignment vertical="center" wrapText="1"/>
    </xf>
    <xf numFmtId="9" fontId="11" fillId="0" borderId="5" xfId="0" applyNumberFormat="1" applyFont="1" applyBorder="1" applyAlignment="1">
      <alignment vertical="center" wrapText="1"/>
    </xf>
    <xf numFmtId="1" fontId="16" fillId="3" borderId="1" xfId="0" applyNumberFormat="1" applyFont="1" applyFill="1" applyBorder="1" applyAlignment="1">
      <alignment vertical="center" wrapText="1"/>
    </xf>
    <xf numFmtId="0" fontId="18" fillId="0" borderId="1" xfId="0" applyFont="1" applyBorder="1" applyAlignment="1">
      <alignment vertical="center" wrapText="1"/>
    </xf>
    <xf numFmtId="0" fontId="18" fillId="0" borderId="10" xfId="0" applyFont="1" applyBorder="1" applyAlignment="1">
      <alignment vertical="center" wrapText="1"/>
    </xf>
    <xf numFmtId="0" fontId="18" fillId="0" borderId="13" xfId="0" applyFont="1" applyBorder="1" applyAlignment="1">
      <alignment vertical="center" wrapText="1"/>
    </xf>
    <xf numFmtId="0" fontId="11" fillId="2" borderId="1" xfId="0" applyFont="1" applyFill="1" applyBorder="1" applyAlignment="1">
      <alignment vertical="center" wrapText="1"/>
    </xf>
    <xf numFmtId="43" fontId="16" fillId="3" borderId="9" xfId="1" applyFont="1" applyFill="1" applyBorder="1" applyAlignment="1">
      <alignment vertical="center" wrapText="1"/>
    </xf>
    <xf numFmtId="0" fontId="14" fillId="0" borderId="1" xfId="0" applyNumberFormat="1" applyFont="1" applyBorder="1" applyAlignment="1">
      <alignment vertical="center" wrapText="1"/>
    </xf>
    <xf numFmtId="43" fontId="14" fillId="3" borderId="9" xfId="1" applyFont="1" applyFill="1" applyBorder="1" applyAlignment="1">
      <alignment vertical="center" wrapText="1"/>
    </xf>
    <xf numFmtId="49" fontId="14" fillId="0" borderId="1" xfId="0" applyNumberFormat="1" applyFont="1" applyBorder="1" applyAlignment="1">
      <alignment vertical="center" wrapText="1"/>
    </xf>
    <xf numFmtId="169" fontId="16" fillId="3" borderId="1" xfId="1" applyNumberFormat="1" applyFont="1" applyFill="1" applyBorder="1" applyAlignment="1">
      <alignment vertical="center" wrapText="1"/>
    </xf>
    <xf numFmtId="0" fontId="11" fillId="4" borderId="1" xfId="0" applyFont="1" applyFill="1" applyBorder="1" applyAlignment="1">
      <alignment vertical="center" wrapText="1"/>
    </xf>
    <xf numFmtId="0" fontId="19" fillId="2" borderId="1" xfId="0" applyFont="1" applyFill="1" applyBorder="1" applyAlignment="1">
      <alignment vertical="center" wrapText="1"/>
    </xf>
    <xf numFmtId="1" fontId="11" fillId="0" borderId="1" xfId="0" applyNumberFormat="1" applyFont="1" applyBorder="1" applyAlignment="1">
      <alignment vertical="center" wrapText="1"/>
    </xf>
    <xf numFmtId="1" fontId="10" fillId="0" borderId="1" xfId="0" applyNumberFormat="1" applyFont="1" applyBorder="1" applyAlignment="1">
      <alignment vertical="center" wrapText="1"/>
    </xf>
    <xf numFmtId="169" fontId="9" fillId="8" borderId="1" xfId="0" applyNumberFormat="1" applyFont="1" applyFill="1" applyBorder="1" applyAlignment="1">
      <alignment vertical="center" wrapText="1"/>
    </xf>
    <xf numFmtId="169" fontId="36" fillId="3" borderId="1" xfId="1" applyNumberFormat="1" applyFont="1" applyFill="1" applyBorder="1" applyAlignment="1">
      <alignment vertical="center" wrapText="1"/>
    </xf>
    <xf numFmtId="43" fontId="36" fillId="3" borderId="1" xfId="1" applyFont="1" applyFill="1" applyBorder="1" applyAlignment="1">
      <alignment vertical="center" wrapText="1"/>
    </xf>
    <xf numFmtId="43" fontId="35" fillId="3" borderId="1" xfId="1" applyFont="1" applyFill="1" applyBorder="1" applyAlignment="1">
      <alignment vertical="center" wrapText="1"/>
    </xf>
    <xf numFmtId="0" fontId="42" fillId="0" borderId="1" xfId="0" applyFont="1" applyBorder="1" applyAlignment="1">
      <alignment vertical="center" wrapText="1"/>
    </xf>
    <xf numFmtId="0" fontId="36" fillId="0" borderId="1" xfId="0" applyFont="1" applyBorder="1" applyAlignment="1">
      <alignment vertical="center" wrapText="1"/>
    </xf>
    <xf numFmtId="0" fontId="35" fillId="0" borderId="1" xfId="0" applyFont="1" applyFill="1" applyBorder="1" applyAlignment="1">
      <alignment vertical="center" wrapText="1"/>
    </xf>
    <xf numFmtId="43" fontId="39" fillId="3" borderId="1" xfId="1" applyFont="1" applyFill="1" applyBorder="1" applyAlignment="1">
      <alignment vertical="center" wrapText="1"/>
    </xf>
    <xf numFmtId="0" fontId="34" fillId="0" borderId="1" xfId="7" applyFont="1" applyBorder="1" applyAlignment="1">
      <alignment vertical="center" wrapText="1"/>
    </xf>
    <xf numFmtId="0" fontId="35" fillId="0" borderId="1" xfId="3" applyFont="1" applyBorder="1" applyAlignment="1">
      <alignment vertical="center" wrapText="1"/>
    </xf>
    <xf numFmtId="0" fontId="39" fillId="0" borderId="1" xfId="7" applyFont="1" applyBorder="1" applyAlignment="1">
      <alignment vertical="center" wrapText="1"/>
    </xf>
    <xf numFmtId="0" fontId="39" fillId="0" borderId="1" xfId="3" applyFont="1" applyBorder="1" applyAlignment="1">
      <alignment vertical="center" wrapText="1"/>
    </xf>
    <xf numFmtId="169" fontId="40" fillId="3" borderId="1" xfId="1" applyNumberFormat="1" applyFont="1" applyFill="1" applyBorder="1" applyAlignment="1">
      <alignment vertical="center" wrapText="1"/>
    </xf>
    <xf numFmtId="0" fontId="41" fillId="0" borderId="1" xfId="0" applyFont="1" applyBorder="1" applyAlignment="1">
      <alignment vertical="center" wrapText="1"/>
    </xf>
    <xf numFmtId="0" fontId="35" fillId="0" borderId="1" xfId="0" applyNumberFormat="1" applyFont="1" applyFill="1" applyBorder="1" applyAlignment="1">
      <alignment vertical="center" wrapText="1"/>
    </xf>
    <xf numFmtId="0" fontId="35" fillId="0" borderId="1" xfId="3" applyFont="1" applyFill="1" applyBorder="1" applyAlignment="1">
      <alignment vertical="center" wrapText="1"/>
    </xf>
    <xf numFmtId="0" fontId="35" fillId="0" borderId="1" xfId="9" applyFont="1" applyBorder="1" applyAlignment="1">
      <alignment vertical="center" wrapText="1"/>
    </xf>
    <xf numFmtId="43" fontId="33" fillId="3" borderId="1" xfId="1" applyFont="1" applyFill="1" applyBorder="1" applyAlignment="1">
      <alignment vertical="center" wrapText="1"/>
    </xf>
    <xf numFmtId="43" fontId="32" fillId="3" borderId="1" xfId="1" applyFont="1" applyFill="1" applyBorder="1" applyAlignment="1">
      <alignment vertical="center" wrapText="1"/>
    </xf>
    <xf numFmtId="0" fontId="62" fillId="0" borderId="1" xfId="0" applyFont="1" applyFill="1" applyBorder="1" applyAlignment="1">
      <alignment vertical="center" wrapText="1"/>
    </xf>
    <xf numFmtId="43" fontId="62" fillId="0" borderId="1" xfId="1" applyFont="1" applyFill="1" applyBorder="1" applyAlignment="1">
      <alignment vertical="center" wrapText="1"/>
    </xf>
    <xf numFmtId="43" fontId="41" fillId="0" borderId="1" xfId="1" applyFont="1" applyFill="1" applyBorder="1" applyAlignment="1">
      <alignment vertical="center" wrapText="1"/>
    </xf>
    <xf numFmtId="43" fontId="41" fillId="3" borderId="1" xfId="1" applyFont="1" applyFill="1" applyBorder="1" applyAlignment="1">
      <alignment vertical="center" wrapText="1"/>
    </xf>
    <xf numFmtId="1" fontId="34" fillId="0" borderId="1" xfId="0" applyNumberFormat="1" applyFont="1" applyBorder="1" applyAlignment="1">
      <alignment vertical="center" wrapText="1"/>
    </xf>
    <xf numFmtId="170" fontId="9" fillId="9" borderId="1" xfId="0" applyNumberFormat="1" applyFont="1" applyFill="1" applyBorder="1" applyAlignment="1">
      <alignment vertical="center" wrapText="1"/>
    </xf>
    <xf numFmtId="43" fontId="35" fillId="3" borderId="15" xfId="1" applyFont="1" applyFill="1" applyBorder="1" applyAlignment="1">
      <alignment vertical="center" wrapText="1"/>
    </xf>
    <xf numFmtId="43" fontId="35" fillId="3" borderId="16" xfId="1" applyFont="1" applyFill="1" applyBorder="1" applyAlignment="1">
      <alignment vertical="center" wrapText="1"/>
    </xf>
    <xf numFmtId="43" fontId="35" fillId="3" borderId="17" xfId="1" applyFont="1" applyFill="1" applyBorder="1" applyAlignment="1">
      <alignment vertical="center" wrapText="1"/>
    </xf>
    <xf numFmtId="0" fontId="35" fillId="0" borderId="15" xfId="7" applyFont="1" applyBorder="1" applyAlignment="1">
      <alignment vertical="center" wrapText="1"/>
    </xf>
    <xf numFmtId="0" fontId="34" fillId="0" borderId="15" xfId="7" applyFont="1" applyBorder="1" applyAlignment="1">
      <alignment vertical="center" wrapText="1"/>
    </xf>
    <xf numFmtId="0" fontId="35" fillId="0" borderId="16" xfId="7" applyFont="1" applyBorder="1" applyAlignment="1">
      <alignment vertical="center" wrapText="1"/>
    </xf>
    <xf numFmtId="0" fontId="34" fillId="0" borderId="16" xfId="7" applyFont="1" applyBorder="1" applyAlignment="1">
      <alignment vertical="center" wrapText="1"/>
    </xf>
    <xf numFmtId="0" fontId="46" fillId="0" borderId="16" xfId="7" applyFont="1" applyBorder="1" applyAlignment="1">
      <alignment vertical="center" wrapText="1"/>
    </xf>
    <xf numFmtId="43" fontId="46" fillId="3" borderId="16" xfId="1" applyFont="1" applyFill="1" applyBorder="1" applyAlignment="1">
      <alignment vertical="center" wrapText="1"/>
    </xf>
    <xf numFmtId="0" fontId="35" fillId="0" borderId="17" xfId="7" applyFont="1" applyBorder="1" applyAlignment="1">
      <alignment vertical="center" wrapText="1"/>
    </xf>
    <xf numFmtId="0" fontId="34" fillId="0" borderId="17" xfId="7" applyFont="1" applyBorder="1" applyAlignment="1">
      <alignment vertical="center" wrapText="1"/>
    </xf>
    <xf numFmtId="43" fontId="34" fillId="3" borderId="15" xfId="1" applyFont="1" applyFill="1" applyBorder="1" applyAlignment="1">
      <alignment vertical="center" wrapText="1"/>
    </xf>
    <xf numFmtId="43" fontId="34" fillId="3" borderId="16" xfId="1" applyFont="1" applyFill="1" applyBorder="1" applyAlignment="1">
      <alignment vertical="center" wrapText="1"/>
    </xf>
    <xf numFmtId="0" fontId="34" fillId="0" borderId="16" xfId="0" applyFont="1" applyFill="1" applyBorder="1" applyAlignment="1">
      <alignment vertical="center" wrapText="1"/>
    </xf>
    <xf numFmtId="43" fontId="34" fillId="3" borderId="17" xfId="1" applyFont="1" applyFill="1" applyBorder="1" applyAlignment="1">
      <alignment vertical="center" wrapText="1"/>
    </xf>
    <xf numFmtId="0" fontId="46" fillId="0" borderId="16" xfId="0" applyFont="1" applyBorder="1" applyAlignment="1">
      <alignment vertical="center" wrapText="1"/>
    </xf>
    <xf numFmtId="0" fontId="46" fillId="0" borderId="17" xfId="0" applyFont="1" applyBorder="1" applyAlignment="1">
      <alignment vertical="center" wrapText="1"/>
    </xf>
    <xf numFmtId="43" fontId="46" fillId="3" borderId="17" xfId="1" applyFont="1" applyFill="1" applyBorder="1" applyAlignment="1">
      <alignment vertical="center" wrapText="1"/>
    </xf>
    <xf numFmtId="0" fontId="46" fillId="0" borderId="15" xfId="0" applyFont="1" applyBorder="1" applyAlignment="1">
      <alignment vertical="center" wrapText="1"/>
    </xf>
    <xf numFmtId="43" fontId="46" fillId="3" borderId="15" xfId="1" applyFont="1" applyFill="1" applyBorder="1" applyAlignment="1">
      <alignment vertical="center" wrapText="1"/>
    </xf>
    <xf numFmtId="0" fontId="34" fillId="0" borderId="16" xfId="0" applyNumberFormat="1" applyFont="1" applyBorder="1" applyAlignment="1">
      <alignment vertical="center" wrapText="1"/>
    </xf>
    <xf numFmtId="0" fontId="34" fillId="0" borderId="15" xfId="10" applyFont="1" applyBorder="1" applyAlignment="1">
      <alignment vertical="center" wrapText="1"/>
    </xf>
    <xf numFmtId="0" fontId="34" fillId="4" borderId="15" xfId="10" applyFont="1" applyFill="1" applyBorder="1" applyAlignment="1">
      <alignment vertical="center" wrapText="1"/>
    </xf>
    <xf numFmtId="0" fontId="34" fillId="4" borderId="16" xfId="10" applyFont="1" applyFill="1" applyBorder="1" applyAlignment="1">
      <alignment vertical="center" wrapText="1"/>
    </xf>
    <xf numFmtId="0" fontId="39" fillId="4" borderId="16" xfId="10" applyFont="1" applyFill="1" applyBorder="1" applyAlignment="1">
      <alignment vertical="center" wrapText="1"/>
    </xf>
    <xf numFmtId="43" fontId="39" fillId="3" borderId="16" xfId="1" applyFont="1" applyFill="1" applyBorder="1" applyAlignment="1">
      <alignment vertical="center" wrapText="1"/>
    </xf>
    <xf numFmtId="0" fontId="35" fillId="4" borderId="16" xfId="10" applyFont="1" applyFill="1" applyBorder="1" applyAlignment="1">
      <alignment vertical="center" wrapText="1"/>
    </xf>
    <xf numFmtId="0" fontId="34" fillId="4" borderId="17" xfId="10" applyFont="1" applyFill="1" applyBorder="1" applyAlignment="1">
      <alignment vertical="center" wrapText="1"/>
    </xf>
    <xf numFmtId="170" fontId="36" fillId="3" borderId="1" xfId="0" applyNumberFormat="1" applyFont="1" applyFill="1" applyBorder="1" applyAlignment="1">
      <alignment vertical="center" wrapText="1"/>
    </xf>
    <xf numFmtId="170" fontId="39" fillId="4" borderId="15" xfId="1" applyNumberFormat="1" applyFont="1" applyFill="1" applyBorder="1" applyAlignment="1">
      <alignment vertical="center" wrapText="1"/>
    </xf>
    <xf numFmtId="43" fontId="39" fillId="3" borderId="15" xfId="1" applyFont="1" applyFill="1" applyBorder="1" applyAlignment="1">
      <alignment vertical="center" wrapText="1"/>
    </xf>
    <xf numFmtId="170" fontId="39" fillId="4" borderId="16" xfId="1" applyNumberFormat="1" applyFont="1" applyFill="1" applyBorder="1" applyAlignment="1">
      <alignment vertical="center" wrapText="1"/>
    </xf>
    <xf numFmtId="170" fontId="35" fillId="4" borderId="16" xfId="1" applyNumberFormat="1" applyFont="1" applyFill="1" applyBorder="1" applyAlignment="1">
      <alignment vertical="center" wrapText="1"/>
    </xf>
    <xf numFmtId="170" fontId="39" fillId="4" borderId="17" xfId="1" applyNumberFormat="1" applyFont="1" applyFill="1" applyBorder="1" applyAlignment="1">
      <alignment vertical="center" wrapText="1"/>
    </xf>
    <xf numFmtId="0" fontId="39" fillId="0" borderId="17" xfId="0" applyFont="1" applyBorder="1" applyAlignment="1">
      <alignment vertical="center" wrapText="1"/>
    </xf>
    <xf numFmtId="43" fontId="39" fillId="3" borderId="17" xfId="1" applyFont="1" applyFill="1" applyBorder="1" applyAlignment="1">
      <alignment vertical="center" wrapText="1"/>
    </xf>
    <xf numFmtId="170" fontId="39" fillId="4" borderId="15" xfId="0" applyNumberFormat="1" applyFont="1" applyFill="1" applyBorder="1" applyAlignment="1">
      <alignment vertical="center" wrapText="1"/>
    </xf>
    <xf numFmtId="170" fontId="35" fillId="4" borderId="16" xfId="0" applyNumberFormat="1" applyFont="1" applyFill="1" applyBorder="1" applyAlignment="1">
      <alignment vertical="center" wrapText="1"/>
    </xf>
    <xf numFmtId="170" fontId="39" fillId="4" borderId="16" xfId="0" applyNumberFormat="1" applyFont="1" applyFill="1" applyBorder="1" applyAlignment="1">
      <alignment vertical="center" wrapText="1"/>
    </xf>
    <xf numFmtId="9" fontId="34" fillId="0" borderId="16" xfId="0" applyNumberFormat="1" applyFont="1" applyBorder="1" applyAlignment="1">
      <alignment vertical="center" wrapText="1"/>
    </xf>
    <xf numFmtId="0" fontId="36" fillId="3" borderId="16" xfId="0" applyFont="1" applyFill="1" applyBorder="1" applyAlignment="1">
      <alignment vertical="center" wrapText="1"/>
    </xf>
    <xf numFmtId="43" fontId="36" fillId="3" borderId="16" xfId="1" applyFont="1" applyFill="1" applyBorder="1" applyAlignment="1">
      <alignment vertical="center" wrapText="1"/>
    </xf>
    <xf numFmtId="0" fontId="34" fillId="0" borderId="5" xfId="0" applyFont="1" applyBorder="1" applyAlignment="1">
      <alignment vertical="center" wrapText="1"/>
    </xf>
    <xf numFmtId="43" fontId="35" fillId="3" borderId="5" xfId="1" applyFont="1" applyFill="1" applyBorder="1" applyAlignment="1">
      <alignment vertical="center" wrapText="1"/>
    </xf>
    <xf numFmtId="0" fontId="34" fillId="0" borderId="10" xfId="0" applyFont="1" applyBorder="1" applyAlignment="1">
      <alignment vertical="center" wrapText="1"/>
    </xf>
    <xf numFmtId="43" fontId="35" fillId="3" borderId="10" xfId="1" applyFont="1" applyFill="1" applyBorder="1" applyAlignment="1">
      <alignment vertical="center" wrapText="1"/>
    </xf>
    <xf numFmtId="0" fontId="34" fillId="0" borderId="6" xfId="0" applyFont="1" applyBorder="1" applyAlignment="1">
      <alignment vertical="center" wrapText="1"/>
    </xf>
    <xf numFmtId="43" fontId="35" fillId="3" borderId="6" xfId="1" applyFont="1" applyFill="1" applyBorder="1" applyAlignment="1">
      <alignment vertical="center" wrapText="1"/>
    </xf>
    <xf numFmtId="0" fontId="39" fillId="0" borderId="15" xfId="7" applyFont="1" applyBorder="1" applyAlignment="1">
      <alignment vertical="center" wrapText="1"/>
    </xf>
    <xf numFmtId="0" fontId="34" fillId="0" borderId="18" xfId="0" applyFont="1" applyBorder="1" applyAlignment="1">
      <alignment vertical="center" wrapText="1"/>
    </xf>
    <xf numFmtId="43" fontId="35" fillId="3" borderId="18" xfId="1" applyFont="1" applyFill="1" applyBorder="1" applyAlignment="1">
      <alignment vertical="center" wrapText="1"/>
    </xf>
    <xf numFmtId="167" fontId="17" fillId="9" borderId="1" xfId="1" applyNumberFormat="1" applyFont="1" applyFill="1" applyBorder="1" applyAlignment="1">
      <alignment vertical="center" wrapText="1"/>
    </xf>
    <xf numFmtId="0" fontId="50" fillId="0" borderId="1" xfId="0" applyFont="1" applyBorder="1" applyAlignment="1">
      <alignment vertical="center" wrapText="1"/>
    </xf>
    <xf numFmtId="0" fontId="41" fillId="0" borderId="15" xfId="0" applyFont="1" applyBorder="1" applyAlignment="1">
      <alignment vertical="center" wrapText="1"/>
    </xf>
    <xf numFmtId="1" fontId="35" fillId="0" borderId="16" xfId="7" applyNumberFormat="1" applyFont="1" applyFill="1" applyBorder="1" applyAlignment="1">
      <alignment vertical="center" wrapText="1"/>
    </xf>
    <xf numFmtId="169" fontId="35" fillId="4" borderId="16" xfId="0" applyNumberFormat="1" applyFont="1" applyFill="1" applyBorder="1" applyAlignment="1">
      <alignment vertical="center" wrapText="1"/>
    </xf>
    <xf numFmtId="0" fontId="34" fillId="4" borderId="16" xfId="0" applyFont="1" applyFill="1" applyBorder="1" applyAlignment="1">
      <alignment vertical="center" wrapText="1"/>
    </xf>
    <xf numFmtId="169" fontId="41" fillId="4" borderId="16" xfId="0" applyNumberFormat="1" applyFont="1" applyFill="1" applyBorder="1" applyAlignment="1">
      <alignment vertical="center" wrapText="1"/>
    </xf>
    <xf numFmtId="0" fontId="41" fillId="0" borderId="16" xfId="0" applyFont="1" applyFill="1" applyBorder="1" applyAlignment="1">
      <alignment vertical="center" wrapText="1"/>
    </xf>
    <xf numFmtId="169" fontId="34" fillId="0" borderId="16" xfId="0" applyNumberFormat="1" applyFont="1" applyFill="1" applyBorder="1" applyAlignment="1">
      <alignment vertical="center" wrapText="1"/>
    </xf>
    <xf numFmtId="169" fontId="34" fillId="0" borderId="17" xfId="0" applyNumberFormat="1" applyFont="1" applyFill="1" applyBorder="1" applyAlignment="1">
      <alignment vertical="center" wrapText="1"/>
    </xf>
    <xf numFmtId="0" fontId="35" fillId="0" borderId="22" xfId="0" applyFont="1" applyBorder="1" applyAlignment="1">
      <alignment vertical="center" wrapText="1"/>
    </xf>
    <xf numFmtId="0" fontId="36" fillId="0" borderId="22" xfId="0" applyFont="1" applyBorder="1" applyAlignment="1">
      <alignment vertical="center" wrapText="1"/>
    </xf>
    <xf numFmtId="0" fontId="36" fillId="0" borderId="20" xfId="0" applyFont="1" applyBorder="1" applyAlignment="1">
      <alignment vertical="center" wrapText="1"/>
    </xf>
    <xf numFmtId="0" fontId="35" fillId="0" borderId="23" xfId="0" applyFont="1" applyBorder="1" applyAlignment="1">
      <alignment vertical="center" wrapText="1"/>
    </xf>
    <xf numFmtId="169" fontId="41" fillId="0" borderId="1" xfId="0" applyNumberFormat="1" applyFont="1" applyFill="1" applyBorder="1" applyAlignment="1">
      <alignment vertical="center" wrapText="1"/>
    </xf>
    <xf numFmtId="169" fontId="34" fillId="4" borderId="1" xfId="0" applyNumberFormat="1" applyFont="1" applyFill="1" applyBorder="1" applyAlignment="1">
      <alignment vertical="center" wrapText="1"/>
    </xf>
    <xf numFmtId="169" fontId="34" fillId="0" borderId="1" xfId="0" applyNumberFormat="1" applyFont="1" applyFill="1" applyBorder="1" applyAlignment="1">
      <alignment vertical="center" wrapText="1"/>
    </xf>
    <xf numFmtId="169" fontId="36" fillId="3" borderId="1" xfId="0" applyNumberFormat="1" applyFont="1" applyFill="1" applyBorder="1" applyAlignment="1">
      <alignment vertical="center" wrapText="1"/>
    </xf>
    <xf numFmtId="0" fontId="48" fillId="0" borderId="1" xfId="0" applyFont="1" applyBorder="1" applyAlignment="1">
      <alignment vertical="center" wrapText="1"/>
    </xf>
    <xf numFmtId="1" fontId="35" fillId="0" borderId="20" xfId="0" applyNumberFormat="1" applyFont="1" applyBorder="1" applyAlignment="1">
      <alignment vertical="center" wrapText="1"/>
    </xf>
    <xf numFmtId="1" fontId="35" fillId="0" borderId="21" xfId="0" applyNumberFormat="1" applyFont="1" applyBorder="1" applyAlignment="1">
      <alignment vertical="center" wrapText="1"/>
    </xf>
    <xf numFmtId="0" fontId="35" fillId="0" borderId="6" xfId="0" applyFont="1" applyBorder="1" applyAlignment="1">
      <alignment vertical="center" wrapText="1"/>
    </xf>
    <xf numFmtId="169" fontId="34" fillId="0" borderId="6" xfId="0" applyNumberFormat="1" applyFont="1" applyFill="1" applyBorder="1" applyAlignment="1">
      <alignment vertical="center" wrapText="1"/>
    </xf>
    <xf numFmtId="43" fontId="49" fillId="3" borderId="1" xfId="1" applyFont="1" applyFill="1" applyBorder="1" applyAlignment="1">
      <alignment vertical="center" wrapText="1"/>
    </xf>
    <xf numFmtId="0" fontId="52" fillId="0" borderId="1" xfId="0" applyFont="1" applyBorder="1" applyAlignment="1">
      <alignment vertical="center" wrapText="1"/>
    </xf>
    <xf numFmtId="43" fontId="3" fillId="3" borderId="1" xfId="1" applyFont="1" applyFill="1" applyBorder="1" applyAlignment="1">
      <alignment vertical="center" wrapText="1"/>
    </xf>
    <xf numFmtId="0" fontId="57" fillId="0" borderId="1" xfId="0" applyFont="1" applyBorder="1" applyAlignment="1">
      <alignment vertical="center" wrapText="1"/>
    </xf>
    <xf numFmtId="0" fontId="3" fillId="2" borderId="1" xfId="14" applyFont="1" applyFill="1" applyBorder="1" applyAlignment="1">
      <alignment vertical="center"/>
    </xf>
    <xf numFmtId="0" fontId="31" fillId="0" borderId="1" xfId="0" applyFont="1" applyBorder="1" applyAlignment="1">
      <alignment vertical="center"/>
    </xf>
    <xf numFmtId="0" fontId="3" fillId="0" borderId="5" xfId="0" applyFont="1" applyBorder="1" applyAlignment="1">
      <alignment vertical="center"/>
    </xf>
    <xf numFmtId="0" fontId="3" fillId="0" borderId="1" xfId="15" applyFont="1" applyBorder="1" applyAlignment="1">
      <alignment vertical="center" wrapText="1"/>
    </xf>
    <xf numFmtId="43" fontId="40" fillId="9" borderId="1" xfId="1" applyFont="1" applyFill="1" applyBorder="1" applyAlignment="1">
      <alignment vertical="center" wrapText="1"/>
    </xf>
    <xf numFmtId="0" fontId="3" fillId="0" borderId="1" xfId="0" applyFont="1" applyFill="1" applyBorder="1" applyAlignment="1">
      <alignment vertical="center"/>
    </xf>
    <xf numFmtId="0" fontId="49" fillId="0" borderId="1" xfId="0" applyFont="1" applyFill="1" applyBorder="1" applyAlignment="1">
      <alignment vertical="center"/>
    </xf>
    <xf numFmtId="1" fontId="49" fillId="0" borderId="1" xfId="0" applyNumberFormat="1" applyFont="1" applyBorder="1" applyAlignment="1">
      <alignment vertical="center"/>
    </xf>
    <xf numFmtId="1" fontId="7" fillId="0" borderId="1" xfId="0" applyNumberFormat="1" applyFont="1" applyBorder="1" applyAlignment="1">
      <alignment vertical="center"/>
    </xf>
    <xf numFmtId="169" fontId="70" fillId="9" borderId="1" xfId="0" applyNumberFormat="1" applyFont="1" applyFill="1" applyBorder="1" applyAlignment="1">
      <alignment vertical="center"/>
    </xf>
    <xf numFmtId="43" fontId="41" fillId="9" borderId="1" xfId="1" applyFont="1" applyFill="1" applyBorder="1" applyAlignment="1">
      <alignment vertical="center" wrapText="1"/>
    </xf>
    <xf numFmtId="0" fontId="13" fillId="0" borderId="0" xfId="0" applyFont="1" applyAlignment="1">
      <alignment horizontal="right" vertical="center" wrapText="1"/>
    </xf>
    <xf numFmtId="166" fontId="16" fillId="2" borderId="7" xfId="1" applyNumberFormat="1" applyFont="1" applyFill="1" applyBorder="1" applyAlignment="1">
      <alignment horizontal="right" vertical="center" wrapText="1"/>
    </xf>
    <xf numFmtId="166" fontId="13" fillId="2" borderId="7" xfId="1" applyNumberFormat="1" applyFont="1" applyFill="1" applyBorder="1" applyAlignment="1">
      <alignment horizontal="right" vertical="center" wrapText="1"/>
    </xf>
    <xf numFmtId="166" fontId="11" fillId="2" borderId="7" xfId="1" applyNumberFormat="1" applyFont="1" applyFill="1" applyBorder="1" applyAlignment="1">
      <alignment horizontal="right" vertical="center" wrapText="1"/>
    </xf>
    <xf numFmtId="166" fontId="14" fillId="2" borderId="7" xfId="1" applyNumberFormat="1" applyFont="1" applyFill="1" applyBorder="1" applyAlignment="1">
      <alignment horizontal="right" vertical="center" wrapText="1"/>
    </xf>
    <xf numFmtId="166" fontId="9" fillId="2" borderId="7" xfId="1" applyNumberFormat="1" applyFont="1" applyFill="1" applyBorder="1" applyAlignment="1">
      <alignment horizontal="right" vertical="center" wrapText="1"/>
    </xf>
    <xf numFmtId="166" fontId="9" fillId="3" borderId="7" xfId="1" applyNumberFormat="1" applyFont="1" applyFill="1" applyBorder="1" applyAlignment="1">
      <alignment horizontal="right" vertical="center" wrapText="1"/>
    </xf>
    <xf numFmtId="166" fontId="16" fillId="3" borderId="7" xfId="1" applyNumberFormat="1" applyFont="1" applyFill="1" applyBorder="1" applyAlignment="1">
      <alignment horizontal="right" vertical="center" wrapText="1"/>
    </xf>
    <xf numFmtId="2" fontId="9" fillId="9" borderId="1" xfId="0" applyNumberFormat="1" applyFont="1" applyFill="1" applyBorder="1" applyAlignment="1">
      <alignment horizontal="right" vertical="center" wrapText="1"/>
    </xf>
    <xf numFmtId="3" fontId="16" fillId="3" borderId="1" xfId="0" applyNumberFormat="1" applyFont="1" applyFill="1" applyBorder="1" applyAlignment="1">
      <alignment horizontal="right" vertical="center" wrapText="1"/>
    </xf>
    <xf numFmtId="3" fontId="10" fillId="0" borderId="1" xfId="0" applyNumberFormat="1" applyFont="1" applyBorder="1" applyAlignment="1">
      <alignment horizontal="right" vertical="center" wrapText="1"/>
    </xf>
    <xf numFmtId="3" fontId="11" fillId="0" borderId="1" xfId="0" applyNumberFormat="1" applyFont="1" applyBorder="1" applyAlignment="1">
      <alignment horizontal="right" vertical="center" wrapText="1"/>
    </xf>
    <xf numFmtId="3" fontId="13" fillId="0" borderId="1" xfId="0" applyNumberFormat="1" applyFont="1" applyBorder="1" applyAlignment="1">
      <alignment horizontal="right" vertical="center" wrapText="1"/>
    </xf>
    <xf numFmtId="3" fontId="10" fillId="0" borderId="1" xfId="0" applyNumberFormat="1" applyFont="1" applyFill="1" applyBorder="1" applyAlignment="1">
      <alignment horizontal="right" vertical="center" wrapText="1"/>
    </xf>
    <xf numFmtId="3" fontId="14" fillId="0" borderId="1" xfId="0" applyNumberFormat="1" applyFont="1" applyBorder="1" applyAlignment="1">
      <alignment horizontal="right" vertical="center" wrapText="1"/>
    </xf>
    <xf numFmtId="43" fontId="9" fillId="8" borderId="1" xfId="1" applyFont="1" applyFill="1" applyBorder="1" applyAlignment="1">
      <alignment horizontal="right" vertical="center" wrapText="1"/>
    </xf>
    <xf numFmtId="0" fontId="35" fillId="3" borderId="1" xfId="0" applyFont="1" applyFill="1" applyBorder="1" applyAlignment="1">
      <alignment horizontal="right" vertical="center" wrapText="1"/>
    </xf>
    <xf numFmtId="166" fontId="9" fillId="9" borderId="1" xfId="1" applyNumberFormat="1" applyFont="1" applyFill="1" applyBorder="1" applyAlignment="1">
      <alignment horizontal="right" vertical="center" wrapText="1"/>
    </xf>
    <xf numFmtId="1" fontId="33" fillId="3" borderId="1" xfId="0" applyNumberFormat="1" applyFont="1" applyFill="1" applyBorder="1" applyAlignment="1">
      <alignment horizontal="right" vertical="center" wrapText="1"/>
    </xf>
    <xf numFmtId="1" fontId="62" fillId="0" borderId="1" xfId="0" applyNumberFormat="1" applyFont="1" applyFill="1" applyBorder="1" applyAlignment="1">
      <alignment horizontal="right" vertical="center" wrapText="1"/>
    </xf>
    <xf numFmtId="1" fontId="41" fillId="0" borderId="1" xfId="0" applyNumberFormat="1" applyFont="1" applyBorder="1" applyAlignment="1">
      <alignment horizontal="right" vertical="center" wrapText="1"/>
    </xf>
    <xf numFmtId="170" fontId="9" fillId="9" borderId="1" xfId="0" applyNumberFormat="1" applyFont="1" applyFill="1" applyBorder="1" applyAlignment="1">
      <alignment horizontal="right" vertical="center" wrapText="1"/>
    </xf>
    <xf numFmtId="0" fontId="9" fillId="9" borderId="1" xfId="0" applyFont="1" applyFill="1" applyBorder="1" applyAlignment="1">
      <alignment horizontal="right" vertical="center" wrapText="1"/>
    </xf>
    <xf numFmtId="2" fontId="40" fillId="9" borderId="1" xfId="0" applyNumberFormat="1" applyFont="1" applyFill="1" applyBorder="1" applyAlignment="1">
      <alignment horizontal="right"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8" fillId="0" borderId="0" xfId="0" applyFont="1" applyAlignment="1">
      <alignment horizontal="center" vertical="center"/>
    </xf>
    <xf numFmtId="0" fontId="12" fillId="0" borderId="0" xfId="0" applyFont="1" applyAlignment="1">
      <alignment horizontal="left" vertical="center" wrapText="1"/>
    </xf>
    <xf numFmtId="0" fontId="8" fillId="0" borderId="0" xfId="0" applyFont="1" applyAlignment="1">
      <alignment horizontal="left" vertical="center" wrapText="1"/>
    </xf>
    <xf numFmtId="0" fontId="12" fillId="0" borderId="0" xfId="0" applyFont="1" applyFill="1" applyAlignment="1">
      <alignment horizontal="center" vertical="center"/>
    </xf>
    <xf numFmtId="0" fontId="8" fillId="0" borderId="0" xfId="0" applyFont="1" applyFill="1" applyAlignment="1">
      <alignment horizontal="center" vertical="center"/>
    </xf>
    <xf numFmtId="0"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left" vertical="center" wrapText="1"/>
    </xf>
    <xf numFmtId="0" fontId="11" fillId="6" borderId="1" xfId="0" applyNumberFormat="1" applyFont="1" applyFill="1" applyBorder="1" applyAlignment="1">
      <alignment horizontal="center" vertical="center" wrapText="1"/>
    </xf>
    <xf numFmtId="0" fontId="11" fillId="6"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left" vertical="center" wrapText="1"/>
    </xf>
    <xf numFmtId="0" fontId="14" fillId="0" borderId="1" xfId="0" applyNumberFormat="1" applyFont="1" applyFill="1" applyBorder="1" applyAlignment="1">
      <alignment horizontal="center" vertical="center" wrapText="1"/>
    </xf>
    <xf numFmtId="0" fontId="14" fillId="0" borderId="5" xfId="0" applyNumberFormat="1" applyFont="1" applyFill="1" applyBorder="1" applyAlignment="1">
      <alignment horizontal="center" vertical="center" wrapText="1"/>
    </xf>
    <xf numFmtId="0" fontId="14" fillId="0" borderId="6" xfId="0" applyNumberFormat="1"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xf>
    <xf numFmtId="0" fontId="14" fillId="7" borderId="1" xfId="0" applyNumberFormat="1" applyFont="1" applyFill="1" applyBorder="1" applyAlignment="1">
      <alignment horizontal="center" vertical="center" wrapText="1"/>
    </xf>
    <xf numFmtId="0" fontId="14" fillId="7" borderId="1" xfId="0" applyNumberFormat="1" applyFont="1" applyFill="1" applyBorder="1" applyAlignment="1">
      <alignment horizontal="left" vertical="center" wrapText="1"/>
    </xf>
    <xf numFmtId="0" fontId="16" fillId="0" borderId="1" xfId="0" applyNumberFormat="1" applyFont="1" applyFill="1" applyBorder="1" applyAlignment="1">
      <alignment horizontal="center" vertical="center" wrapText="1"/>
    </xf>
    <xf numFmtId="0" fontId="28" fillId="0" borderId="1" xfId="0" applyNumberFormat="1" applyFont="1" applyFill="1" applyBorder="1" applyAlignment="1">
      <alignment horizontal="center" vertical="center" wrapText="1"/>
    </xf>
  </cellXfs>
  <cellStyles count="16">
    <cellStyle name="Comma" xfId="1" builtinId="3"/>
    <cellStyle name="Comma 2" xfId="5"/>
    <cellStyle name="Excel Built-in Normal" xfId="15"/>
    <cellStyle name="Normal" xfId="0" builtinId="0"/>
    <cellStyle name="Normal 2" xfId="2"/>
    <cellStyle name="Normal 2 2" xfId="3"/>
    <cellStyle name="Normal 4" xfId="4"/>
    <cellStyle name="Normal_4a" xfId="13"/>
    <cellStyle name="Normal_4a_1" xfId="14"/>
    <cellStyle name="Normal_Sheet1" xfId="7"/>
    <cellStyle name="Normal_Sheet1_1" xfId="8"/>
    <cellStyle name="Normal_Sheet1_Sheet2" xfId="9"/>
    <cellStyle name="Normal_Sheet2" xfId="10"/>
    <cellStyle name="Normal_Sheet3" xfId="6"/>
    <cellStyle name="Normal_Sheet9" xfId="11"/>
    <cellStyle name="Percent" xfId="1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79"/>
  <sheetViews>
    <sheetView tabSelected="1" topLeftCell="A2" workbookViewId="0">
      <pane xSplit="2" ySplit="6" topLeftCell="E62" activePane="bottomRight" state="frozen"/>
      <selection activeCell="A2" sqref="A2"/>
      <selection pane="topRight" activeCell="C2" sqref="C2"/>
      <selection pane="bottomLeft" activeCell="A8" sqref="A8"/>
      <selection pane="bottomRight" activeCell="T2" sqref="T1:AK1048576"/>
    </sheetView>
  </sheetViews>
  <sheetFormatPr defaultColWidth="9.125" defaultRowHeight="25.15" customHeight="1" x14ac:dyDescent="0.25"/>
  <cols>
    <col min="1" max="1" width="5" style="365" customWidth="1"/>
    <col min="2" max="2" width="23.25" style="489" customWidth="1"/>
    <col min="3" max="3" width="6.25" style="368" customWidth="1"/>
    <col min="4" max="4" width="8.625" style="368" customWidth="1"/>
    <col min="5" max="6" width="9.75" style="546" customWidth="1"/>
    <col min="7" max="7" width="10.25" style="547" customWidth="1"/>
    <col min="8" max="8" width="8.375" style="546" customWidth="1"/>
    <col min="9" max="9" width="8.375" style="548" customWidth="1"/>
    <col min="10" max="10" width="8.875" style="546" customWidth="1"/>
    <col min="11" max="11" width="10" style="547" customWidth="1"/>
    <col min="12" max="12" width="6.75" style="368" customWidth="1"/>
    <col min="13" max="13" width="5.75" style="368" customWidth="1"/>
    <col min="14" max="14" width="5.375" style="368" customWidth="1"/>
    <col min="15" max="15" width="4.625" style="368" customWidth="1"/>
    <col min="16" max="16" width="6" style="502" customWidth="1"/>
    <col min="17" max="17" width="4.25" style="502" customWidth="1"/>
    <col min="18" max="18" width="6.125" style="502" customWidth="1"/>
    <col min="19" max="19" width="11.125" style="368" customWidth="1"/>
    <col min="20" max="16384" width="9.125" style="368"/>
  </cols>
  <sheetData>
    <row r="1" spans="1:19" ht="25.15" customHeight="1" x14ac:dyDescent="0.25">
      <c r="B1" s="366" t="s">
        <v>10</v>
      </c>
      <c r="C1" s="367"/>
      <c r="D1" s="367"/>
    </row>
    <row r="2" spans="1:19" ht="38.450000000000003" customHeight="1" x14ac:dyDescent="0.25">
      <c r="A2" s="1249" t="s">
        <v>22</v>
      </c>
      <c r="B2" s="1250"/>
      <c r="C2" s="1250"/>
      <c r="D2" s="1250"/>
      <c r="E2" s="1250"/>
      <c r="F2" s="1250"/>
      <c r="G2" s="1250"/>
      <c r="H2" s="1250"/>
      <c r="I2" s="1250"/>
      <c r="J2" s="1250"/>
      <c r="K2" s="1250"/>
      <c r="L2" s="1250"/>
      <c r="M2" s="1250"/>
      <c r="N2" s="1250"/>
      <c r="O2" s="1250"/>
      <c r="P2" s="1250"/>
      <c r="Q2" s="1250"/>
      <c r="R2" s="1250"/>
      <c r="S2" s="1250"/>
    </row>
    <row r="3" spans="1:19" ht="25.15" customHeight="1" x14ac:dyDescent="0.25">
      <c r="A3" s="1251"/>
      <c r="B3" s="1251"/>
      <c r="C3" s="1251"/>
      <c r="D3" s="1251"/>
      <c r="E3" s="1251"/>
      <c r="F3" s="1251"/>
      <c r="G3" s="1251"/>
      <c r="H3" s="1251"/>
      <c r="I3" s="1251"/>
      <c r="J3" s="1251"/>
      <c r="K3" s="1251"/>
      <c r="L3" s="1251"/>
      <c r="M3" s="1251"/>
      <c r="N3" s="1251"/>
      <c r="O3" s="1251"/>
      <c r="P3" s="1251"/>
      <c r="Q3" s="1251"/>
      <c r="R3" s="1251"/>
      <c r="S3" s="1251"/>
    </row>
    <row r="5" spans="1:19" s="114" customFormat="1" ht="27.6" customHeight="1" x14ac:dyDescent="0.2">
      <c r="A5" s="1248" t="s">
        <v>0</v>
      </c>
      <c r="B5" s="1248" t="s">
        <v>1</v>
      </c>
      <c r="C5" s="1246" t="s">
        <v>17</v>
      </c>
      <c r="D5" s="1246" t="s">
        <v>18</v>
      </c>
      <c r="E5" s="1248" t="s">
        <v>5</v>
      </c>
      <c r="F5" s="1248"/>
      <c r="G5" s="1248"/>
      <c r="H5" s="1243" t="s">
        <v>7</v>
      </c>
      <c r="I5" s="1244"/>
      <c r="J5" s="1244"/>
      <c r="K5" s="1245"/>
      <c r="L5" s="1243" t="s">
        <v>15</v>
      </c>
      <c r="M5" s="1244"/>
      <c r="N5" s="1244"/>
      <c r="O5" s="1245"/>
      <c r="P5" s="1248" t="s">
        <v>23</v>
      </c>
      <c r="Q5" s="1248"/>
      <c r="R5" s="1248"/>
      <c r="S5" s="1246" t="s">
        <v>1706</v>
      </c>
    </row>
    <row r="6" spans="1:19" s="114" customFormat="1" ht="50.45" customHeight="1" x14ac:dyDescent="0.2">
      <c r="A6" s="1248"/>
      <c r="B6" s="1248"/>
      <c r="C6" s="1247"/>
      <c r="D6" s="1247"/>
      <c r="E6" s="560" t="s">
        <v>6</v>
      </c>
      <c r="F6" s="560" t="s">
        <v>3</v>
      </c>
      <c r="G6" s="116" t="s">
        <v>4</v>
      </c>
      <c r="H6" s="560" t="s">
        <v>20</v>
      </c>
      <c r="I6" s="369" t="s">
        <v>4</v>
      </c>
      <c r="J6" s="560" t="s">
        <v>9</v>
      </c>
      <c r="K6" s="116" t="s">
        <v>4</v>
      </c>
      <c r="L6" s="116" t="s">
        <v>12</v>
      </c>
      <c r="M6" s="116" t="s">
        <v>13</v>
      </c>
      <c r="N6" s="116" t="s">
        <v>14</v>
      </c>
      <c r="O6" s="116" t="s">
        <v>16</v>
      </c>
      <c r="P6" s="164" t="s">
        <v>31</v>
      </c>
      <c r="Q6" s="164" t="s">
        <v>32</v>
      </c>
      <c r="R6" s="164" t="s">
        <v>2</v>
      </c>
      <c r="S6" s="1247"/>
    </row>
    <row r="7" spans="1:19" s="112" customFormat="1" ht="15.6" customHeight="1" x14ac:dyDescent="0.2">
      <c r="A7" s="13">
        <v>1</v>
      </c>
      <c r="B7" s="13">
        <v>2</v>
      </c>
      <c r="C7" s="13">
        <v>3</v>
      </c>
      <c r="D7" s="13">
        <v>4</v>
      </c>
      <c r="E7" s="561">
        <v>5</v>
      </c>
      <c r="F7" s="561">
        <v>6</v>
      </c>
      <c r="G7" s="13" t="s">
        <v>37</v>
      </c>
      <c r="H7" s="561">
        <v>8</v>
      </c>
      <c r="I7" s="27" t="s">
        <v>21</v>
      </c>
      <c r="J7" s="561">
        <v>10</v>
      </c>
      <c r="K7" s="13" t="s">
        <v>19</v>
      </c>
      <c r="L7" s="13">
        <v>12</v>
      </c>
      <c r="M7" s="13">
        <v>13</v>
      </c>
      <c r="N7" s="13">
        <v>14</v>
      </c>
      <c r="O7" s="13">
        <v>15</v>
      </c>
      <c r="P7" s="13" t="s">
        <v>33</v>
      </c>
      <c r="Q7" s="13" t="s">
        <v>34</v>
      </c>
      <c r="R7" s="13" t="s">
        <v>35</v>
      </c>
      <c r="S7" s="13">
        <v>17</v>
      </c>
    </row>
    <row r="8" spans="1:19" s="522" customFormat="1" ht="25.15" customHeight="1" x14ac:dyDescent="0.2">
      <c r="A8" s="245"/>
      <c r="B8" s="240" t="s">
        <v>36</v>
      </c>
      <c r="C8" s="518">
        <f>C9+C23+C43+C65+C79+C97+C119+C135+C153+C168</f>
        <v>161</v>
      </c>
      <c r="D8" s="518">
        <f t="shared" ref="D8:L8" si="0">D9+D23+D43+D65+D79+D97+D119+D135+D153+D168</f>
        <v>1462</v>
      </c>
      <c r="E8" s="524">
        <f t="shared" si="0"/>
        <v>125986</v>
      </c>
      <c r="F8" s="524">
        <f t="shared" si="0"/>
        <v>120744</v>
      </c>
      <c r="G8" s="519">
        <f>F8/E8*100</f>
        <v>95.839220230819294</v>
      </c>
      <c r="H8" s="524">
        <f t="shared" si="0"/>
        <v>33540</v>
      </c>
      <c r="I8" s="520">
        <f t="shared" ref="I8:I71" si="1">H8/E8</f>
        <v>0.26622005619672029</v>
      </c>
      <c r="J8" s="524">
        <f t="shared" si="0"/>
        <v>33439</v>
      </c>
      <c r="K8" s="521">
        <f>J8/H8</f>
        <v>0.99698867024448423</v>
      </c>
      <c r="L8" s="518">
        <f t="shared" si="0"/>
        <v>150</v>
      </c>
      <c r="M8" s="518">
        <f t="shared" ref="M8" si="2">M9+M23+M43+M65+M79+M97+M119+M135+M153+M168</f>
        <v>2</v>
      </c>
      <c r="N8" s="518">
        <f t="shared" ref="N8" si="3">N9+N23+N43+N65+N79+N97+N119+N135+N153+N168</f>
        <v>14</v>
      </c>
      <c r="O8" s="518">
        <f t="shared" ref="O8" si="4">O9+O23+O43+O65+O79+O97+O119+O135+O153+O168</f>
        <v>4</v>
      </c>
      <c r="P8" s="518">
        <f t="shared" ref="P8" si="5">P9+P23+P43+P65+P79+P97+P119+P135+P153+P168</f>
        <v>126</v>
      </c>
      <c r="Q8" s="518">
        <f t="shared" ref="Q8" si="6">Q9+Q23+Q43+Q65+Q79+Q97+Q119+Q135+Q153+Q168</f>
        <v>6</v>
      </c>
      <c r="R8" s="518">
        <f t="shared" ref="R8" si="7">R9+R23+R43+R65+R79+R97+R119+R135+R153+R168</f>
        <v>29</v>
      </c>
      <c r="S8" s="518">
        <f t="shared" ref="S8" si="8">S9+S23+S43+S65+S79+S97+S119+S135+S153+S168</f>
        <v>51</v>
      </c>
    </row>
    <row r="9" spans="1:19" s="427" customFormat="1" ht="25.15" customHeight="1" x14ac:dyDescent="0.2">
      <c r="A9" s="329" t="s">
        <v>2</v>
      </c>
      <c r="B9" s="29" t="s">
        <v>38</v>
      </c>
      <c r="C9" s="26">
        <f>SUM(C10:C22)</f>
        <v>13</v>
      </c>
      <c r="D9" s="26">
        <f t="shared" ref="D9:J9" si="9">SUM(D10:D22)</f>
        <v>153</v>
      </c>
      <c r="E9" s="370">
        <f t="shared" si="9"/>
        <v>12319</v>
      </c>
      <c r="F9" s="370">
        <f t="shared" si="9"/>
        <v>12262</v>
      </c>
      <c r="G9" s="371">
        <f>F9/E9*100</f>
        <v>99.537300105528047</v>
      </c>
      <c r="H9" s="370">
        <f t="shared" si="9"/>
        <v>4937</v>
      </c>
      <c r="I9" s="515">
        <f t="shared" si="1"/>
        <v>0.40076304894877829</v>
      </c>
      <c r="J9" s="370">
        <f t="shared" si="9"/>
        <v>4937</v>
      </c>
      <c r="K9" s="517">
        <f>J9/H9</f>
        <v>1</v>
      </c>
      <c r="L9" s="26">
        <f>COUNTA(L10:L22)</f>
        <v>13</v>
      </c>
      <c r="M9" s="26">
        <f t="shared" ref="M9:R9" si="10">COUNTA(M10:M22)</f>
        <v>0</v>
      </c>
      <c r="N9" s="26">
        <f t="shared" si="10"/>
        <v>0</v>
      </c>
      <c r="O9" s="26">
        <f t="shared" si="10"/>
        <v>0</v>
      </c>
      <c r="P9" s="26">
        <f t="shared" si="10"/>
        <v>13</v>
      </c>
      <c r="Q9" s="26">
        <f t="shared" si="10"/>
        <v>0</v>
      </c>
      <c r="R9" s="26">
        <f t="shared" si="10"/>
        <v>0</v>
      </c>
      <c r="S9" s="26"/>
    </row>
    <row r="10" spans="1:19" s="377" customFormat="1" ht="25.15" customHeight="1" x14ac:dyDescent="0.25">
      <c r="A10" s="372">
        <v>1</v>
      </c>
      <c r="B10" s="373" t="s">
        <v>39</v>
      </c>
      <c r="C10" s="374">
        <v>1</v>
      </c>
      <c r="D10" s="375">
        <v>16</v>
      </c>
      <c r="E10" s="549">
        <v>1099</v>
      </c>
      <c r="F10" s="549">
        <v>1098</v>
      </c>
      <c r="G10" s="512">
        <f>F10/E10</f>
        <v>0.99909008189262971</v>
      </c>
      <c r="H10" s="549">
        <v>488</v>
      </c>
      <c r="I10" s="514">
        <f t="shared" si="1"/>
        <v>0.44404003639672429</v>
      </c>
      <c r="J10" s="549">
        <v>488</v>
      </c>
      <c r="K10" s="494">
        <f>J10/H10</f>
        <v>1</v>
      </c>
      <c r="L10" s="376" t="s">
        <v>53</v>
      </c>
      <c r="M10" s="372"/>
      <c r="N10" s="376"/>
      <c r="O10" s="372"/>
      <c r="P10" s="503" t="s">
        <v>31</v>
      </c>
      <c r="Q10" s="503"/>
      <c r="R10" s="503"/>
      <c r="S10" s="372" t="s">
        <v>40</v>
      </c>
    </row>
    <row r="11" spans="1:19" s="377" customFormat="1" ht="25.15" customHeight="1" x14ac:dyDescent="0.25">
      <c r="A11" s="378">
        <v>2</v>
      </c>
      <c r="B11" s="379" t="s">
        <v>41</v>
      </c>
      <c r="C11" s="380">
        <v>1</v>
      </c>
      <c r="D11" s="381">
        <v>10</v>
      </c>
      <c r="E11" s="162">
        <v>648</v>
      </c>
      <c r="F11" s="162">
        <v>647</v>
      </c>
      <c r="G11" s="512">
        <f t="shared" ref="G11:G74" si="11">F11/E11</f>
        <v>0.99845679012345678</v>
      </c>
      <c r="H11" s="162">
        <v>392</v>
      </c>
      <c r="I11" s="514">
        <f t="shared" si="1"/>
        <v>0.60493827160493829</v>
      </c>
      <c r="J11" s="162">
        <v>392</v>
      </c>
      <c r="K11" s="494">
        <f t="shared" ref="K11:K74" si="12">J11/H11</f>
        <v>1</v>
      </c>
      <c r="L11" s="376" t="s">
        <v>53</v>
      </c>
      <c r="M11" s="382"/>
      <c r="N11" s="383"/>
      <c r="O11" s="378"/>
      <c r="P11" s="404" t="s">
        <v>31</v>
      </c>
      <c r="Q11" s="404"/>
      <c r="R11" s="404"/>
      <c r="S11" s="378"/>
    </row>
    <row r="12" spans="1:19" s="391" customFormat="1" ht="25.15" customHeight="1" x14ac:dyDescent="0.25">
      <c r="A12" s="385">
        <v>3</v>
      </c>
      <c r="B12" s="386" t="s">
        <v>42</v>
      </c>
      <c r="C12" s="387">
        <v>1</v>
      </c>
      <c r="D12" s="388">
        <v>10</v>
      </c>
      <c r="E12" s="550">
        <v>730</v>
      </c>
      <c r="F12" s="550">
        <v>721</v>
      </c>
      <c r="G12" s="516">
        <f t="shared" si="11"/>
        <v>0.98767123287671232</v>
      </c>
      <c r="H12" s="550">
        <v>281</v>
      </c>
      <c r="I12" s="514">
        <f t="shared" si="1"/>
        <v>0.38493150684931504</v>
      </c>
      <c r="J12" s="550">
        <v>281</v>
      </c>
      <c r="K12" s="494">
        <f t="shared" si="12"/>
        <v>1</v>
      </c>
      <c r="L12" s="376" t="s">
        <v>53</v>
      </c>
      <c r="M12" s="386"/>
      <c r="N12" s="389"/>
      <c r="O12" s="386"/>
      <c r="P12" s="390" t="s">
        <v>31</v>
      </c>
      <c r="Q12" s="390"/>
      <c r="R12" s="390"/>
      <c r="S12" s="386"/>
    </row>
    <row r="13" spans="1:19" s="391" customFormat="1" ht="25.15" customHeight="1" x14ac:dyDescent="0.25">
      <c r="A13" s="392">
        <v>4</v>
      </c>
      <c r="B13" s="386" t="s">
        <v>43</v>
      </c>
      <c r="C13" s="387">
        <v>1</v>
      </c>
      <c r="D13" s="393">
        <v>11</v>
      </c>
      <c r="E13" s="550">
        <v>961</v>
      </c>
      <c r="F13" s="550">
        <v>961</v>
      </c>
      <c r="G13" s="512">
        <f t="shared" si="11"/>
        <v>1</v>
      </c>
      <c r="H13" s="550">
        <v>324</v>
      </c>
      <c r="I13" s="514">
        <f t="shared" si="1"/>
        <v>0.33714880332986474</v>
      </c>
      <c r="J13" s="550">
        <v>324</v>
      </c>
      <c r="K13" s="494">
        <f t="shared" si="12"/>
        <v>1</v>
      </c>
      <c r="L13" s="376" t="s">
        <v>53</v>
      </c>
      <c r="M13" s="389"/>
      <c r="N13" s="389"/>
      <c r="O13" s="389"/>
      <c r="P13" s="390" t="s">
        <v>31</v>
      </c>
      <c r="Q13" s="390"/>
      <c r="R13" s="390"/>
      <c r="S13" s="386"/>
    </row>
    <row r="14" spans="1:19" s="377" customFormat="1" ht="25.15" customHeight="1" x14ac:dyDescent="0.25">
      <c r="A14" s="394">
        <v>5</v>
      </c>
      <c r="B14" s="395" t="s">
        <v>44</v>
      </c>
      <c r="C14" s="380">
        <v>1</v>
      </c>
      <c r="D14" s="396">
        <v>13</v>
      </c>
      <c r="E14" s="550">
        <v>1288</v>
      </c>
      <c r="F14" s="550">
        <v>1283</v>
      </c>
      <c r="G14" s="512">
        <f t="shared" si="11"/>
        <v>0.9961180124223602</v>
      </c>
      <c r="H14" s="161">
        <v>774</v>
      </c>
      <c r="I14" s="514">
        <f t="shared" si="1"/>
        <v>0.60093167701863359</v>
      </c>
      <c r="J14" s="161">
        <v>774</v>
      </c>
      <c r="K14" s="494">
        <f t="shared" si="12"/>
        <v>1</v>
      </c>
      <c r="L14" s="376" t="s">
        <v>53</v>
      </c>
      <c r="M14" s="397"/>
      <c r="N14" s="397"/>
      <c r="O14" s="397"/>
      <c r="P14" s="397" t="s">
        <v>31</v>
      </c>
      <c r="Q14" s="397"/>
      <c r="R14" s="397"/>
      <c r="S14" s="397"/>
    </row>
    <row r="15" spans="1:19" s="377" customFormat="1" ht="25.15" customHeight="1" x14ac:dyDescent="0.25">
      <c r="A15" s="378">
        <v>6</v>
      </c>
      <c r="B15" s="398" t="s">
        <v>45</v>
      </c>
      <c r="C15" s="380">
        <v>1</v>
      </c>
      <c r="D15" s="399">
        <v>15</v>
      </c>
      <c r="E15" s="162">
        <v>1165</v>
      </c>
      <c r="F15" s="400">
        <v>1161</v>
      </c>
      <c r="G15" s="512">
        <f t="shared" si="11"/>
        <v>0.99656652360515019</v>
      </c>
      <c r="H15" s="162">
        <v>376</v>
      </c>
      <c r="I15" s="514">
        <f t="shared" si="1"/>
        <v>0.32274678111587984</v>
      </c>
      <c r="J15" s="162">
        <v>376</v>
      </c>
      <c r="K15" s="494">
        <f t="shared" si="12"/>
        <v>1</v>
      </c>
      <c r="L15" s="376" t="s">
        <v>53</v>
      </c>
      <c r="M15" s="134"/>
      <c r="N15" s="134"/>
      <c r="O15" s="401"/>
      <c r="P15" s="134" t="s">
        <v>31</v>
      </c>
      <c r="Q15" s="404"/>
      <c r="R15" s="404"/>
      <c r="S15" s="401"/>
    </row>
    <row r="16" spans="1:19" s="377" customFormat="1" ht="25.15" customHeight="1" x14ac:dyDescent="0.25">
      <c r="A16" s="394">
        <v>7</v>
      </c>
      <c r="B16" s="401" t="s">
        <v>46</v>
      </c>
      <c r="C16" s="380">
        <v>1</v>
      </c>
      <c r="D16" s="381">
        <v>11</v>
      </c>
      <c r="E16" s="162">
        <v>1009</v>
      </c>
      <c r="F16" s="162">
        <v>1009</v>
      </c>
      <c r="G16" s="512">
        <f t="shared" si="11"/>
        <v>1</v>
      </c>
      <c r="H16" s="162">
        <v>517</v>
      </c>
      <c r="I16" s="514">
        <f t="shared" si="1"/>
        <v>0.51238850346878095</v>
      </c>
      <c r="J16" s="162">
        <v>517</v>
      </c>
      <c r="K16" s="494">
        <f t="shared" si="12"/>
        <v>1</v>
      </c>
      <c r="L16" s="376" t="s">
        <v>53</v>
      </c>
      <c r="M16" s="401"/>
      <c r="N16" s="384"/>
      <c r="O16" s="401"/>
      <c r="P16" s="404" t="s">
        <v>31</v>
      </c>
      <c r="Q16" s="404"/>
      <c r="R16" s="404"/>
      <c r="S16" s="401"/>
    </row>
    <row r="17" spans="1:19" s="377" customFormat="1" ht="25.15" customHeight="1" x14ac:dyDescent="0.25">
      <c r="A17" s="378">
        <v>8</v>
      </c>
      <c r="B17" s="401" t="s">
        <v>47</v>
      </c>
      <c r="C17" s="380">
        <v>1</v>
      </c>
      <c r="D17" s="381">
        <v>9</v>
      </c>
      <c r="E17" s="162">
        <v>1004</v>
      </c>
      <c r="F17" s="400">
        <v>974</v>
      </c>
      <c r="G17" s="516">
        <f t="shared" si="11"/>
        <v>0.97011952191235062</v>
      </c>
      <c r="H17" s="162">
        <v>290</v>
      </c>
      <c r="I17" s="514">
        <f t="shared" si="1"/>
        <v>0.28884462151394424</v>
      </c>
      <c r="J17" s="162">
        <v>290</v>
      </c>
      <c r="K17" s="494">
        <f t="shared" si="12"/>
        <v>1</v>
      </c>
      <c r="L17" s="376" t="s">
        <v>53</v>
      </c>
      <c r="M17" s="401"/>
      <c r="N17" s="384"/>
      <c r="O17" s="401"/>
      <c r="P17" s="404" t="s">
        <v>31</v>
      </c>
      <c r="Q17" s="404"/>
      <c r="R17" s="404"/>
      <c r="S17" s="401"/>
    </row>
    <row r="18" spans="1:19" s="377" customFormat="1" ht="25.15" customHeight="1" x14ac:dyDescent="0.25">
      <c r="A18" s="402">
        <v>9</v>
      </c>
      <c r="B18" s="403" t="s">
        <v>48</v>
      </c>
      <c r="C18" s="404">
        <v>1</v>
      </c>
      <c r="D18" s="405">
        <v>10</v>
      </c>
      <c r="E18" s="162">
        <v>764</v>
      </c>
      <c r="F18" s="162">
        <v>764</v>
      </c>
      <c r="G18" s="512">
        <f t="shared" si="11"/>
        <v>1</v>
      </c>
      <c r="H18" s="162">
        <v>195</v>
      </c>
      <c r="I18" s="514">
        <f t="shared" si="1"/>
        <v>0.25523560209424084</v>
      </c>
      <c r="J18" s="162">
        <v>195</v>
      </c>
      <c r="K18" s="494">
        <f t="shared" si="12"/>
        <v>1</v>
      </c>
      <c r="L18" s="376" t="s">
        <v>53</v>
      </c>
      <c r="M18" s="404"/>
      <c r="N18" s="404"/>
      <c r="O18" s="404"/>
      <c r="P18" s="404" t="s">
        <v>31</v>
      </c>
      <c r="Q18" s="404"/>
      <c r="R18" s="404"/>
      <c r="S18" s="401"/>
    </row>
    <row r="19" spans="1:19" s="411" customFormat="1" ht="25.15" customHeight="1" x14ac:dyDescent="0.25">
      <c r="A19" s="406">
        <v>10</v>
      </c>
      <c r="B19" s="407" t="s">
        <v>49</v>
      </c>
      <c r="C19" s="408">
        <v>1</v>
      </c>
      <c r="D19" s="409">
        <v>10</v>
      </c>
      <c r="E19" s="163">
        <v>1133</v>
      </c>
      <c r="F19" s="400">
        <v>1130</v>
      </c>
      <c r="G19" s="512">
        <f t="shared" si="11"/>
        <v>0.99735216240070612</v>
      </c>
      <c r="H19" s="163">
        <v>524</v>
      </c>
      <c r="I19" s="514">
        <f t="shared" si="1"/>
        <v>0.46248896734333628</v>
      </c>
      <c r="J19" s="163">
        <v>524</v>
      </c>
      <c r="K19" s="494">
        <f t="shared" si="12"/>
        <v>1</v>
      </c>
      <c r="L19" s="376" t="s">
        <v>53</v>
      </c>
      <c r="M19" s="408"/>
      <c r="N19" s="408"/>
      <c r="O19" s="410"/>
      <c r="P19" s="408" t="s">
        <v>31</v>
      </c>
      <c r="Q19" s="408"/>
      <c r="R19" s="408"/>
      <c r="S19" s="408"/>
    </row>
    <row r="20" spans="1:19" s="411" customFormat="1" ht="25.15" customHeight="1" x14ac:dyDescent="0.25">
      <c r="A20" s="412">
        <v>11</v>
      </c>
      <c r="B20" s="413" t="s">
        <v>50</v>
      </c>
      <c r="C20" s="414">
        <v>1</v>
      </c>
      <c r="D20" s="415">
        <v>15</v>
      </c>
      <c r="E20" s="163">
        <v>1016</v>
      </c>
      <c r="F20" s="163">
        <v>1014</v>
      </c>
      <c r="G20" s="512">
        <f t="shared" si="11"/>
        <v>0.99803149606299213</v>
      </c>
      <c r="H20" s="163">
        <v>270</v>
      </c>
      <c r="I20" s="514">
        <f t="shared" si="1"/>
        <v>0.26574803149606302</v>
      </c>
      <c r="J20" s="163">
        <v>270</v>
      </c>
      <c r="K20" s="494">
        <f t="shared" si="12"/>
        <v>1</v>
      </c>
      <c r="L20" s="376" t="s">
        <v>53</v>
      </c>
      <c r="M20" s="413"/>
      <c r="N20" s="414"/>
      <c r="O20" s="413"/>
      <c r="P20" s="504" t="s">
        <v>31</v>
      </c>
      <c r="Q20" s="504"/>
      <c r="R20" s="504"/>
      <c r="S20" s="413"/>
    </row>
    <row r="21" spans="1:19" ht="25.15" customHeight="1" x14ac:dyDescent="0.25">
      <c r="A21" s="416">
        <v>12</v>
      </c>
      <c r="B21" s="417" t="s">
        <v>51</v>
      </c>
      <c r="C21" s="418">
        <v>1</v>
      </c>
      <c r="D21" s="419">
        <v>14</v>
      </c>
      <c r="E21" s="551">
        <v>970</v>
      </c>
      <c r="F21" s="552">
        <v>968</v>
      </c>
      <c r="G21" s="512">
        <f t="shared" si="11"/>
        <v>0.99793814432989691</v>
      </c>
      <c r="H21" s="552">
        <v>308</v>
      </c>
      <c r="I21" s="514">
        <f t="shared" si="1"/>
        <v>0.31752577319587627</v>
      </c>
      <c r="J21" s="551">
        <v>308</v>
      </c>
      <c r="K21" s="494">
        <f t="shared" si="12"/>
        <v>1</v>
      </c>
      <c r="L21" s="376" t="s">
        <v>53</v>
      </c>
      <c r="M21" s="417"/>
      <c r="N21" s="420"/>
      <c r="O21" s="421"/>
      <c r="P21" s="505" t="s">
        <v>31</v>
      </c>
      <c r="Q21" s="505"/>
      <c r="R21" s="505"/>
      <c r="S21" s="421"/>
    </row>
    <row r="22" spans="1:19" ht="25.15" customHeight="1" x14ac:dyDescent="0.25">
      <c r="A22" s="422">
        <v>13</v>
      </c>
      <c r="B22" s="423" t="s">
        <v>52</v>
      </c>
      <c r="C22" s="424">
        <v>1</v>
      </c>
      <c r="D22" s="425">
        <v>9</v>
      </c>
      <c r="E22" s="553">
        <v>532</v>
      </c>
      <c r="F22" s="553">
        <v>532</v>
      </c>
      <c r="G22" s="512">
        <f t="shared" si="11"/>
        <v>1</v>
      </c>
      <c r="H22" s="553">
        <v>198</v>
      </c>
      <c r="I22" s="514">
        <f t="shared" si="1"/>
        <v>0.37218045112781956</v>
      </c>
      <c r="J22" s="553">
        <v>198</v>
      </c>
      <c r="K22" s="494">
        <f t="shared" si="12"/>
        <v>1</v>
      </c>
      <c r="L22" s="376" t="s">
        <v>53</v>
      </c>
      <c r="M22" s="424"/>
      <c r="N22" s="426"/>
      <c r="O22" s="424"/>
      <c r="P22" s="506" t="s">
        <v>31</v>
      </c>
      <c r="Q22" s="506"/>
      <c r="R22" s="506"/>
      <c r="S22" s="423"/>
    </row>
    <row r="23" spans="1:19" s="427" customFormat="1" ht="25.15" customHeight="1" x14ac:dyDescent="0.2">
      <c r="A23" s="329" t="s">
        <v>32</v>
      </c>
      <c r="B23" s="29" t="s">
        <v>348</v>
      </c>
      <c r="C23" s="26">
        <f>SUM(C24:C42)</f>
        <v>19</v>
      </c>
      <c r="D23" s="26">
        <f t="shared" ref="D23:J23" si="13">SUM(D24:D42)</f>
        <v>183</v>
      </c>
      <c r="E23" s="370">
        <f t="shared" si="13"/>
        <v>16132</v>
      </c>
      <c r="F23" s="370">
        <f t="shared" si="13"/>
        <v>15955</v>
      </c>
      <c r="G23" s="703">
        <f t="shared" si="11"/>
        <v>0.98902801884453262</v>
      </c>
      <c r="H23" s="370">
        <f t="shared" si="13"/>
        <v>3751</v>
      </c>
      <c r="I23" s="515">
        <f t="shared" si="1"/>
        <v>0.23251921646417059</v>
      </c>
      <c r="J23" s="370">
        <f t="shared" si="13"/>
        <v>3740</v>
      </c>
      <c r="K23" s="517">
        <f t="shared" si="12"/>
        <v>0.99706744868035191</v>
      </c>
      <c r="L23" s="26">
        <f>COUNTA(L24:L42)</f>
        <v>19</v>
      </c>
      <c r="M23" s="26">
        <f t="shared" ref="M23:R23" si="14">COUNTA(M24:M42)</f>
        <v>2</v>
      </c>
      <c r="N23" s="26">
        <f t="shared" si="14"/>
        <v>4</v>
      </c>
      <c r="O23" s="26">
        <f t="shared" si="14"/>
        <v>0</v>
      </c>
      <c r="P23" s="26">
        <f t="shared" si="14"/>
        <v>14</v>
      </c>
      <c r="Q23" s="26">
        <f t="shared" si="14"/>
        <v>1</v>
      </c>
      <c r="R23" s="26">
        <f t="shared" si="14"/>
        <v>4</v>
      </c>
      <c r="S23" s="26">
        <f t="shared" ref="S23" si="15">COUNTA(S24:S42)</f>
        <v>7</v>
      </c>
    </row>
    <row r="24" spans="1:19" s="436" customFormat="1" ht="25.15" customHeight="1" x14ac:dyDescent="0.25">
      <c r="A24" s="798">
        <v>1</v>
      </c>
      <c r="B24" s="799" t="s">
        <v>349</v>
      </c>
      <c r="C24" s="431">
        <v>1</v>
      </c>
      <c r="D24" s="431">
        <v>7</v>
      </c>
      <c r="E24" s="557">
        <v>497</v>
      </c>
      <c r="F24" s="557">
        <v>497</v>
      </c>
      <c r="G24" s="800">
        <f t="shared" si="11"/>
        <v>1</v>
      </c>
      <c r="H24" s="557">
        <v>233</v>
      </c>
      <c r="I24" s="801">
        <f t="shared" si="1"/>
        <v>0.46881287726358151</v>
      </c>
      <c r="J24" s="557">
        <v>233</v>
      </c>
      <c r="K24" s="802">
        <f t="shared" si="12"/>
        <v>1</v>
      </c>
      <c r="L24" s="431" t="s">
        <v>53</v>
      </c>
      <c r="M24" s="431" t="s">
        <v>53</v>
      </c>
      <c r="N24" s="431"/>
      <c r="O24" s="431"/>
      <c r="P24" s="508" t="s">
        <v>31</v>
      </c>
      <c r="Q24" s="508"/>
      <c r="R24" s="508"/>
      <c r="S24" s="431"/>
    </row>
    <row r="25" spans="1:19" s="377" customFormat="1" ht="25.15" customHeight="1" x14ac:dyDescent="0.25">
      <c r="A25" s="109">
        <v>2</v>
      </c>
      <c r="B25" s="209" t="s">
        <v>350</v>
      </c>
      <c r="C25" s="102">
        <v>1</v>
      </c>
      <c r="D25" s="102">
        <v>9</v>
      </c>
      <c r="E25" s="160">
        <v>612</v>
      </c>
      <c r="F25" s="160">
        <v>612</v>
      </c>
      <c r="G25" s="700">
        <f t="shared" si="11"/>
        <v>1</v>
      </c>
      <c r="H25" s="160">
        <v>102</v>
      </c>
      <c r="I25" s="701">
        <f t="shared" si="1"/>
        <v>0.16666666666666666</v>
      </c>
      <c r="J25" s="160">
        <v>102</v>
      </c>
      <c r="K25" s="702">
        <f t="shared" si="12"/>
        <v>1</v>
      </c>
      <c r="L25" s="102" t="s">
        <v>53</v>
      </c>
      <c r="M25" s="102" t="s">
        <v>53</v>
      </c>
      <c r="N25" s="102" t="s">
        <v>53</v>
      </c>
      <c r="O25" s="102"/>
      <c r="P25" s="110" t="s">
        <v>31</v>
      </c>
      <c r="Q25" s="110"/>
      <c r="R25" s="110"/>
      <c r="S25" s="102" t="s">
        <v>40</v>
      </c>
    </row>
    <row r="26" spans="1:19" s="377" customFormat="1" ht="25.15" customHeight="1" x14ac:dyDescent="0.25">
      <c r="A26" s="109">
        <v>3</v>
      </c>
      <c r="B26" s="209" t="s">
        <v>351</v>
      </c>
      <c r="C26" s="102">
        <v>1</v>
      </c>
      <c r="D26" s="102">
        <v>15</v>
      </c>
      <c r="E26" s="160">
        <v>1303</v>
      </c>
      <c r="F26" s="160">
        <v>1303</v>
      </c>
      <c r="G26" s="700">
        <f t="shared" si="11"/>
        <v>1</v>
      </c>
      <c r="H26" s="160">
        <v>453</v>
      </c>
      <c r="I26" s="701">
        <f t="shared" si="1"/>
        <v>0.34765924788948582</v>
      </c>
      <c r="J26" s="160">
        <v>453</v>
      </c>
      <c r="K26" s="702">
        <f t="shared" si="12"/>
        <v>1</v>
      </c>
      <c r="L26" s="102" t="s">
        <v>53</v>
      </c>
      <c r="M26" s="102"/>
      <c r="N26" s="102" t="s">
        <v>53</v>
      </c>
      <c r="O26" s="102"/>
      <c r="P26" s="110" t="s">
        <v>31</v>
      </c>
      <c r="Q26" s="110"/>
      <c r="R26" s="110"/>
      <c r="S26" s="102"/>
    </row>
    <row r="27" spans="1:19" s="377" customFormat="1" ht="25.15" customHeight="1" x14ac:dyDescent="0.25">
      <c r="A27" s="109">
        <v>4</v>
      </c>
      <c r="B27" s="209" t="s">
        <v>352</v>
      </c>
      <c r="C27" s="102">
        <v>1</v>
      </c>
      <c r="D27" s="102">
        <v>12</v>
      </c>
      <c r="E27" s="160">
        <v>1165</v>
      </c>
      <c r="F27" s="160">
        <v>1164</v>
      </c>
      <c r="G27" s="700">
        <f t="shared" si="11"/>
        <v>0.9991416309012876</v>
      </c>
      <c r="H27" s="160">
        <v>255</v>
      </c>
      <c r="I27" s="701">
        <f t="shared" si="1"/>
        <v>0.21888412017167383</v>
      </c>
      <c r="J27" s="160">
        <v>254</v>
      </c>
      <c r="K27" s="702">
        <f t="shared" si="12"/>
        <v>0.99607843137254903</v>
      </c>
      <c r="L27" s="102" t="s">
        <v>53</v>
      </c>
      <c r="M27" s="102"/>
      <c r="N27" s="102"/>
      <c r="O27" s="102"/>
      <c r="P27" s="110" t="s">
        <v>31</v>
      </c>
      <c r="Q27" s="110"/>
      <c r="R27" s="110"/>
      <c r="S27" s="102" t="s">
        <v>40</v>
      </c>
    </row>
    <row r="28" spans="1:19" s="377" customFormat="1" ht="25.15" customHeight="1" x14ac:dyDescent="0.25">
      <c r="A28" s="109">
        <v>5</v>
      </c>
      <c r="B28" s="209" t="s">
        <v>353</v>
      </c>
      <c r="C28" s="102">
        <v>1</v>
      </c>
      <c r="D28" s="102">
        <v>7</v>
      </c>
      <c r="E28" s="160">
        <v>875</v>
      </c>
      <c r="F28" s="160">
        <v>875</v>
      </c>
      <c r="G28" s="700">
        <f t="shared" si="11"/>
        <v>1</v>
      </c>
      <c r="H28" s="160">
        <v>324</v>
      </c>
      <c r="I28" s="701">
        <f t="shared" si="1"/>
        <v>0.37028571428571427</v>
      </c>
      <c r="J28" s="160">
        <v>324</v>
      </c>
      <c r="K28" s="702">
        <f t="shared" si="12"/>
        <v>1</v>
      </c>
      <c r="L28" s="102" t="s">
        <v>53</v>
      </c>
      <c r="M28" s="102"/>
      <c r="N28" s="102"/>
      <c r="O28" s="102"/>
      <c r="P28" s="110" t="s">
        <v>31</v>
      </c>
      <c r="Q28" s="110"/>
      <c r="R28" s="110"/>
      <c r="S28" s="102"/>
    </row>
    <row r="29" spans="1:19" s="377" customFormat="1" ht="25.15" customHeight="1" x14ac:dyDescent="0.25">
      <c r="A29" s="109">
        <v>6</v>
      </c>
      <c r="B29" s="209" t="s">
        <v>355</v>
      </c>
      <c r="C29" s="102">
        <v>1</v>
      </c>
      <c r="D29" s="102">
        <v>7</v>
      </c>
      <c r="E29" s="160">
        <v>553</v>
      </c>
      <c r="F29" s="160">
        <v>553</v>
      </c>
      <c r="G29" s="700">
        <f t="shared" si="11"/>
        <v>1</v>
      </c>
      <c r="H29" s="160">
        <v>203</v>
      </c>
      <c r="I29" s="701">
        <f t="shared" si="1"/>
        <v>0.36708860759493672</v>
      </c>
      <c r="J29" s="160">
        <v>203</v>
      </c>
      <c r="K29" s="702">
        <f t="shared" si="12"/>
        <v>1</v>
      </c>
      <c r="L29" s="102" t="s">
        <v>53</v>
      </c>
      <c r="M29" s="102"/>
      <c r="N29" s="102"/>
      <c r="O29" s="102"/>
      <c r="P29" s="110" t="s">
        <v>31</v>
      </c>
      <c r="Q29" s="110"/>
      <c r="R29" s="110"/>
      <c r="S29" s="102"/>
    </row>
    <row r="30" spans="1:19" s="377" customFormat="1" ht="25.15" customHeight="1" x14ac:dyDescent="0.25">
      <c r="A30" s="109">
        <v>7</v>
      </c>
      <c r="B30" s="209" t="s">
        <v>356</v>
      </c>
      <c r="C30" s="102">
        <v>1</v>
      </c>
      <c r="D30" s="102">
        <v>11</v>
      </c>
      <c r="E30" s="160">
        <v>983</v>
      </c>
      <c r="F30" s="160">
        <v>983</v>
      </c>
      <c r="G30" s="700">
        <f t="shared" si="11"/>
        <v>1</v>
      </c>
      <c r="H30" s="160">
        <v>242</v>
      </c>
      <c r="I30" s="701">
        <f t="shared" si="1"/>
        <v>0.24618514750762971</v>
      </c>
      <c r="J30" s="160">
        <v>242</v>
      </c>
      <c r="K30" s="702">
        <f t="shared" si="12"/>
        <v>1</v>
      </c>
      <c r="L30" s="102" t="s">
        <v>53</v>
      </c>
      <c r="M30" s="102"/>
      <c r="N30" s="102"/>
      <c r="O30" s="102"/>
      <c r="P30" s="110" t="s">
        <v>31</v>
      </c>
      <c r="Q30" s="110"/>
      <c r="R30" s="110"/>
      <c r="S30" s="102"/>
    </row>
    <row r="31" spans="1:19" s="377" customFormat="1" ht="25.15" customHeight="1" x14ac:dyDescent="0.25">
      <c r="A31" s="109">
        <v>8</v>
      </c>
      <c r="B31" s="209" t="s">
        <v>358</v>
      </c>
      <c r="C31" s="102">
        <v>1</v>
      </c>
      <c r="D31" s="102">
        <v>14</v>
      </c>
      <c r="E31" s="160">
        <v>995</v>
      </c>
      <c r="F31" s="160">
        <v>995</v>
      </c>
      <c r="G31" s="700">
        <f t="shared" si="11"/>
        <v>1</v>
      </c>
      <c r="H31" s="160">
        <v>304</v>
      </c>
      <c r="I31" s="701">
        <f t="shared" si="1"/>
        <v>0.3055276381909548</v>
      </c>
      <c r="J31" s="160">
        <v>304</v>
      </c>
      <c r="K31" s="702">
        <f t="shared" si="12"/>
        <v>1</v>
      </c>
      <c r="L31" s="102" t="s">
        <v>53</v>
      </c>
      <c r="M31" s="102"/>
      <c r="N31" s="102"/>
      <c r="O31" s="102"/>
      <c r="P31" s="110" t="s">
        <v>31</v>
      </c>
      <c r="Q31" s="110"/>
      <c r="R31" s="110"/>
      <c r="S31" s="102"/>
    </row>
    <row r="32" spans="1:19" s="377" customFormat="1" ht="25.15" customHeight="1" x14ac:dyDescent="0.25">
      <c r="A32" s="109">
        <v>9</v>
      </c>
      <c r="B32" s="209" t="s">
        <v>359</v>
      </c>
      <c r="C32" s="102">
        <v>1</v>
      </c>
      <c r="D32" s="102">
        <v>13</v>
      </c>
      <c r="E32" s="160">
        <v>1152</v>
      </c>
      <c r="F32" s="160">
        <v>1150</v>
      </c>
      <c r="G32" s="700">
        <f t="shared" si="11"/>
        <v>0.99826388888888884</v>
      </c>
      <c r="H32" s="160">
        <v>412</v>
      </c>
      <c r="I32" s="701">
        <f t="shared" si="1"/>
        <v>0.3576388888888889</v>
      </c>
      <c r="J32" s="160">
        <v>412</v>
      </c>
      <c r="K32" s="702">
        <f t="shared" si="12"/>
        <v>1</v>
      </c>
      <c r="L32" s="102" t="s">
        <v>53</v>
      </c>
      <c r="M32" s="102"/>
      <c r="N32" s="102"/>
      <c r="O32" s="102"/>
      <c r="P32" s="110" t="s">
        <v>31</v>
      </c>
      <c r="Q32" s="110"/>
      <c r="R32" s="110"/>
      <c r="S32" s="102"/>
    </row>
    <row r="33" spans="1:19" s="377" customFormat="1" ht="25.15" customHeight="1" x14ac:dyDescent="0.25">
      <c r="A33" s="109">
        <v>10</v>
      </c>
      <c r="B33" s="209" t="s">
        <v>360</v>
      </c>
      <c r="C33" s="102">
        <v>1</v>
      </c>
      <c r="D33" s="102">
        <v>8</v>
      </c>
      <c r="E33" s="160">
        <v>682</v>
      </c>
      <c r="F33" s="160">
        <v>682</v>
      </c>
      <c r="G33" s="700">
        <f t="shared" si="11"/>
        <v>1</v>
      </c>
      <c r="H33" s="160">
        <v>226</v>
      </c>
      <c r="I33" s="701">
        <f t="shared" si="1"/>
        <v>0.33137829912023459</v>
      </c>
      <c r="J33" s="160">
        <v>226</v>
      </c>
      <c r="K33" s="702">
        <f t="shared" si="12"/>
        <v>1</v>
      </c>
      <c r="L33" s="102" t="s">
        <v>53</v>
      </c>
      <c r="M33" s="102"/>
      <c r="N33" s="102"/>
      <c r="O33" s="102"/>
      <c r="P33" s="110" t="s">
        <v>31</v>
      </c>
      <c r="Q33" s="110"/>
      <c r="R33" s="110"/>
      <c r="S33" s="102"/>
    </row>
    <row r="34" spans="1:19" s="824" customFormat="1" ht="25.15" customHeight="1" x14ac:dyDescent="0.25">
      <c r="A34" s="816">
        <v>11</v>
      </c>
      <c r="B34" s="817" t="s">
        <v>361</v>
      </c>
      <c r="C34" s="818">
        <v>1</v>
      </c>
      <c r="D34" s="818">
        <v>6</v>
      </c>
      <c r="E34" s="819">
        <v>455</v>
      </c>
      <c r="F34" s="819">
        <v>455</v>
      </c>
      <c r="G34" s="820">
        <f t="shared" si="11"/>
        <v>1</v>
      </c>
      <c r="H34" s="819">
        <v>143</v>
      </c>
      <c r="I34" s="821">
        <f t="shared" si="1"/>
        <v>0.31428571428571428</v>
      </c>
      <c r="J34" s="819">
        <v>143</v>
      </c>
      <c r="K34" s="822">
        <f t="shared" si="12"/>
        <v>1</v>
      </c>
      <c r="L34" s="818" t="s">
        <v>53</v>
      </c>
      <c r="M34" s="818"/>
      <c r="N34" s="818"/>
      <c r="O34" s="818"/>
      <c r="P34" s="823" t="s">
        <v>31</v>
      </c>
      <c r="Q34" s="823"/>
      <c r="R34" s="823"/>
      <c r="S34" s="818"/>
    </row>
    <row r="35" spans="1:19" s="377" customFormat="1" ht="25.15" customHeight="1" x14ac:dyDescent="0.25">
      <c r="A35" s="109">
        <v>12</v>
      </c>
      <c r="B35" s="209" t="s">
        <v>362</v>
      </c>
      <c r="C35" s="102">
        <v>1</v>
      </c>
      <c r="D35" s="102">
        <v>7</v>
      </c>
      <c r="E35" s="160">
        <v>564</v>
      </c>
      <c r="F35" s="160">
        <v>564</v>
      </c>
      <c r="G35" s="700">
        <f t="shared" si="11"/>
        <v>1</v>
      </c>
      <c r="H35" s="160">
        <v>204</v>
      </c>
      <c r="I35" s="701">
        <f t="shared" si="1"/>
        <v>0.36170212765957449</v>
      </c>
      <c r="J35" s="160">
        <v>204</v>
      </c>
      <c r="K35" s="702">
        <f t="shared" si="12"/>
        <v>1</v>
      </c>
      <c r="L35" s="102" t="s">
        <v>53</v>
      </c>
      <c r="M35" s="102"/>
      <c r="N35" s="102" t="s">
        <v>53</v>
      </c>
      <c r="O35" s="102"/>
      <c r="P35" s="110" t="s">
        <v>31</v>
      </c>
      <c r="Q35" s="110"/>
      <c r="R35" s="110"/>
      <c r="S35" s="102"/>
    </row>
    <row r="36" spans="1:19" s="377" customFormat="1" ht="25.15" customHeight="1" x14ac:dyDescent="0.25">
      <c r="A36" s="109">
        <v>13</v>
      </c>
      <c r="B36" s="209" t="s">
        <v>363</v>
      </c>
      <c r="C36" s="102">
        <v>1</v>
      </c>
      <c r="D36" s="102">
        <v>5</v>
      </c>
      <c r="E36" s="160">
        <v>416</v>
      </c>
      <c r="F36" s="160">
        <v>416</v>
      </c>
      <c r="G36" s="700">
        <f t="shared" si="11"/>
        <v>1</v>
      </c>
      <c r="H36" s="160">
        <v>117</v>
      </c>
      <c r="I36" s="701">
        <f t="shared" si="1"/>
        <v>0.28125</v>
      </c>
      <c r="J36" s="160">
        <v>117</v>
      </c>
      <c r="K36" s="702">
        <f t="shared" si="12"/>
        <v>1</v>
      </c>
      <c r="L36" s="102" t="s">
        <v>53</v>
      </c>
      <c r="M36" s="102"/>
      <c r="N36" s="102"/>
      <c r="O36" s="102"/>
      <c r="P36" s="110" t="s">
        <v>31</v>
      </c>
      <c r="Q36" s="110"/>
      <c r="R36" s="110"/>
      <c r="S36" s="102"/>
    </row>
    <row r="37" spans="1:19" s="377" customFormat="1" ht="25.15" customHeight="1" x14ac:dyDescent="0.25">
      <c r="A37" s="109">
        <v>14</v>
      </c>
      <c r="B37" s="209" t="s">
        <v>365</v>
      </c>
      <c r="C37" s="102">
        <v>1</v>
      </c>
      <c r="D37" s="102">
        <v>10</v>
      </c>
      <c r="E37" s="160">
        <v>649</v>
      </c>
      <c r="F37" s="160">
        <v>649</v>
      </c>
      <c r="G37" s="700">
        <f t="shared" si="11"/>
        <v>1</v>
      </c>
      <c r="H37" s="160">
        <v>127</v>
      </c>
      <c r="I37" s="701">
        <f t="shared" si="1"/>
        <v>0.19568567026194145</v>
      </c>
      <c r="J37" s="160">
        <v>127</v>
      </c>
      <c r="K37" s="702">
        <f t="shared" si="12"/>
        <v>1</v>
      </c>
      <c r="L37" s="102" t="s">
        <v>53</v>
      </c>
      <c r="M37" s="102"/>
      <c r="N37" s="102"/>
      <c r="O37" s="102"/>
      <c r="P37" s="110" t="s">
        <v>31</v>
      </c>
      <c r="Q37" s="110"/>
      <c r="R37" s="110"/>
      <c r="S37" s="102" t="s">
        <v>40</v>
      </c>
    </row>
    <row r="38" spans="1:19" s="428" customFormat="1" ht="25.15" customHeight="1" x14ac:dyDescent="0.25">
      <c r="A38" s="316">
        <v>15</v>
      </c>
      <c r="B38" s="101" t="s">
        <v>366</v>
      </c>
      <c r="C38" s="2">
        <v>1</v>
      </c>
      <c r="D38" s="2">
        <v>11</v>
      </c>
      <c r="E38" s="555">
        <v>1385</v>
      </c>
      <c r="F38" s="555">
        <v>1369</v>
      </c>
      <c r="G38" s="699">
        <f t="shared" si="11"/>
        <v>0.98844765342960283</v>
      </c>
      <c r="H38" s="556">
        <v>131</v>
      </c>
      <c r="I38" s="697">
        <f t="shared" si="1"/>
        <v>9.4584837545126352E-2</v>
      </c>
      <c r="J38" s="556">
        <v>121</v>
      </c>
      <c r="K38" s="698">
        <f t="shared" si="12"/>
        <v>0.92366412213740456</v>
      </c>
      <c r="L38" s="2" t="s">
        <v>53</v>
      </c>
      <c r="M38" s="2"/>
      <c r="N38" s="2"/>
      <c r="O38" s="2"/>
      <c r="P38" s="507"/>
      <c r="Q38" s="507"/>
      <c r="R38" s="507" t="s">
        <v>2</v>
      </c>
      <c r="S38" s="2" t="s">
        <v>367</v>
      </c>
    </row>
    <row r="39" spans="1:19" s="377" customFormat="1" ht="25.15" customHeight="1" x14ac:dyDescent="0.25">
      <c r="A39" s="109">
        <v>16</v>
      </c>
      <c r="B39" s="209" t="s">
        <v>369</v>
      </c>
      <c r="C39" s="102">
        <v>1</v>
      </c>
      <c r="D39" s="102">
        <v>10</v>
      </c>
      <c r="E39" s="160">
        <v>966</v>
      </c>
      <c r="F39" s="160">
        <v>966</v>
      </c>
      <c r="G39" s="700">
        <f t="shared" si="11"/>
        <v>1</v>
      </c>
      <c r="H39" s="160">
        <v>106</v>
      </c>
      <c r="I39" s="701">
        <f t="shared" si="1"/>
        <v>0.10973084886128365</v>
      </c>
      <c r="J39" s="160">
        <v>106</v>
      </c>
      <c r="K39" s="702">
        <f t="shared" si="12"/>
        <v>1</v>
      </c>
      <c r="L39" s="102" t="s">
        <v>53</v>
      </c>
      <c r="M39" s="102"/>
      <c r="N39" s="102" t="s">
        <v>53</v>
      </c>
      <c r="O39" s="102"/>
      <c r="P39" s="110"/>
      <c r="Q39" s="110" t="s">
        <v>32</v>
      </c>
      <c r="R39" s="110"/>
      <c r="S39" s="102"/>
    </row>
    <row r="40" spans="1:19" s="428" customFormat="1" ht="25.15" customHeight="1" x14ac:dyDescent="0.25">
      <c r="A40" s="316">
        <v>17</v>
      </c>
      <c r="B40" s="101" t="s">
        <v>370</v>
      </c>
      <c r="C40" s="2">
        <v>1</v>
      </c>
      <c r="D40" s="2">
        <v>14</v>
      </c>
      <c r="E40" s="555">
        <v>1371</v>
      </c>
      <c r="F40" s="555">
        <v>1371</v>
      </c>
      <c r="G40" s="699">
        <f t="shared" si="11"/>
        <v>1</v>
      </c>
      <c r="H40" s="555">
        <v>80</v>
      </c>
      <c r="I40" s="697">
        <f t="shared" si="1"/>
        <v>5.8351568198395334E-2</v>
      </c>
      <c r="J40" s="555">
        <v>80</v>
      </c>
      <c r="K40" s="698">
        <f t="shared" si="12"/>
        <v>1</v>
      </c>
      <c r="L40" s="2" t="s">
        <v>53</v>
      </c>
      <c r="M40" s="2"/>
      <c r="N40" s="2"/>
      <c r="O40" s="2"/>
      <c r="P40" s="507"/>
      <c r="Q40" s="507"/>
      <c r="R40" s="507" t="s">
        <v>2</v>
      </c>
      <c r="S40" s="2" t="s">
        <v>40</v>
      </c>
    </row>
    <row r="41" spans="1:19" s="428" customFormat="1" ht="25.15" customHeight="1" x14ac:dyDescent="0.25">
      <c r="A41" s="316">
        <v>18</v>
      </c>
      <c r="B41" s="101" t="s">
        <v>372</v>
      </c>
      <c r="C41" s="2">
        <v>1</v>
      </c>
      <c r="D41" s="2">
        <v>6</v>
      </c>
      <c r="E41" s="555">
        <v>764</v>
      </c>
      <c r="F41" s="555">
        <v>606</v>
      </c>
      <c r="G41" s="699">
        <f t="shared" si="11"/>
        <v>0.79319371727748689</v>
      </c>
      <c r="H41" s="555">
        <v>30</v>
      </c>
      <c r="I41" s="697">
        <f t="shared" si="1"/>
        <v>3.9267015706806283E-2</v>
      </c>
      <c r="J41" s="555">
        <v>30</v>
      </c>
      <c r="K41" s="698">
        <f t="shared" si="12"/>
        <v>1</v>
      </c>
      <c r="L41" s="2" t="s">
        <v>53</v>
      </c>
      <c r="M41" s="2"/>
      <c r="N41" s="2"/>
      <c r="O41" s="2"/>
      <c r="P41" s="507"/>
      <c r="Q41" s="507"/>
      <c r="R41" s="507" t="s">
        <v>2</v>
      </c>
      <c r="S41" s="2" t="s">
        <v>40</v>
      </c>
    </row>
    <row r="42" spans="1:19" s="428" customFormat="1" ht="25.15" customHeight="1" x14ac:dyDescent="0.25">
      <c r="A42" s="316">
        <v>19</v>
      </c>
      <c r="B42" s="101" t="s">
        <v>373</v>
      </c>
      <c r="C42" s="2">
        <v>1</v>
      </c>
      <c r="D42" s="2">
        <v>11</v>
      </c>
      <c r="E42" s="555">
        <v>745</v>
      </c>
      <c r="F42" s="555">
        <v>745</v>
      </c>
      <c r="G42" s="696">
        <f t="shared" si="11"/>
        <v>1</v>
      </c>
      <c r="H42" s="555">
        <v>59</v>
      </c>
      <c r="I42" s="697">
        <f t="shared" si="1"/>
        <v>7.9194630872483227E-2</v>
      </c>
      <c r="J42" s="555">
        <v>59</v>
      </c>
      <c r="K42" s="698">
        <f t="shared" si="12"/>
        <v>1</v>
      </c>
      <c r="L42" s="2" t="s">
        <v>53</v>
      </c>
      <c r="M42" s="2"/>
      <c r="N42" s="2"/>
      <c r="O42" s="2"/>
      <c r="P42" s="507"/>
      <c r="Q42" s="507"/>
      <c r="R42" s="507" t="s">
        <v>2</v>
      </c>
      <c r="S42" s="2" t="s">
        <v>374</v>
      </c>
    </row>
    <row r="43" spans="1:19" s="427" customFormat="1" ht="25.15" customHeight="1" x14ac:dyDescent="0.2">
      <c r="A43" s="329" t="s">
        <v>31</v>
      </c>
      <c r="B43" s="29" t="s">
        <v>788</v>
      </c>
      <c r="C43" s="26">
        <f>SUM(C44:C64)</f>
        <v>21</v>
      </c>
      <c r="D43" s="26">
        <f t="shared" ref="D43:J43" si="16">SUM(D44:D64)</f>
        <v>203</v>
      </c>
      <c r="E43" s="370">
        <f t="shared" si="16"/>
        <v>17224</v>
      </c>
      <c r="F43" s="370">
        <f t="shared" si="16"/>
        <v>16997</v>
      </c>
      <c r="G43" s="513">
        <f t="shared" si="11"/>
        <v>0.98682071528100324</v>
      </c>
      <c r="H43" s="370">
        <f t="shared" si="16"/>
        <v>3804</v>
      </c>
      <c r="I43" s="515">
        <f t="shared" si="1"/>
        <v>0.2208546214584301</v>
      </c>
      <c r="J43" s="370">
        <f t="shared" si="16"/>
        <v>3800</v>
      </c>
      <c r="K43" s="523">
        <f t="shared" si="12"/>
        <v>0.9989484752891693</v>
      </c>
      <c r="L43" s="26">
        <f>COUNTA(L44:L64)</f>
        <v>21</v>
      </c>
      <c r="M43" s="26">
        <f t="shared" ref="M43:S43" si="17">COUNTA(M44:M64)</f>
        <v>0</v>
      </c>
      <c r="N43" s="26">
        <f t="shared" si="17"/>
        <v>1</v>
      </c>
      <c r="O43" s="26">
        <f t="shared" si="17"/>
        <v>4</v>
      </c>
      <c r="P43" s="26">
        <f t="shared" si="17"/>
        <v>15</v>
      </c>
      <c r="Q43" s="26">
        <f t="shared" si="17"/>
        <v>3</v>
      </c>
      <c r="R43" s="26">
        <f t="shared" si="17"/>
        <v>3</v>
      </c>
      <c r="S43" s="26">
        <f t="shared" si="17"/>
        <v>14</v>
      </c>
    </row>
    <row r="44" spans="1:19" s="432" customFormat="1" ht="25.15" customHeight="1" x14ac:dyDescent="0.25">
      <c r="A44" s="429">
        <v>1</v>
      </c>
      <c r="B44" s="430" t="s">
        <v>809</v>
      </c>
      <c r="C44" s="431">
        <v>1</v>
      </c>
      <c r="D44" s="429">
        <v>11</v>
      </c>
      <c r="E44" s="557">
        <v>1661</v>
      </c>
      <c r="F44" s="557">
        <v>1516</v>
      </c>
      <c r="G44" s="512">
        <f t="shared" si="11"/>
        <v>0.91270319084888618</v>
      </c>
      <c r="H44" s="557">
        <v>47</v>
      </c>
      <c r="I44" s="514">
        <f t="shared" si="1"/>
        <v>2.8296207104154123E-2</v>
      </c>
      <c r="J44" s="557">
        <v>45</v>
      </c>
      <c r="K44" s="494">
        <f t="shared" si="12"/>
        <v>0.95744680851063835</v>
      </c>
      <c r="L44" s="431" t="s">
        <v>53</v>
      </c>
      <c r="M44" s="430"/>
      <c r="N44" s="430"/>
      <c r="O44" s="430"/>
      <c r="P44" s="508"/>
      <c r="Q44" s="508"/>
      <c r="R44" s="508" t="s">
        <v>2</v>
      </c>
      <c r="S44" s="430"/>
    </row>
    <row r="45" spans="1:19" ht="25.15" customHeight="1" x14ac:dyDescent="0.25">
      <c r="A45" s="433">
        <v>2</v>
      </c>
      <c r="B45" s="434" t="s">
        <v>791</v>
      </c>
      <c r="C45" s="102">
        <v>1</v>
      </c>
      <c r="D45" s="433">
        <v>9</v>
      </c>
      <c r="E45" s="554">
        <v>730</v>
      </c>
      <c r="F45" s="554">
        <v>728</v>
      </c>
      <c r="G45" s="512">
        <f t="shared" si="11"/>
        <v>0.99726027397260275</v>
      </c>
      <c r="H45" s="554">
        <v>175</v>
      </c>
      <c r="I45" s="514">
        <f t="shared" si="1"/>
        <v>0.23972602739726026</v>
      </c>
      <c r="J45" s="554">
        <v>175</v>
      </c>
      <c r="K45" s="494">
        <f t="shared" si="12"/>
        <v>1</v>
      </c>
      <c r="L45" s="102" t="s">
        <v>53</v>
      </c>
      <c r="M45" s="1"/>
      <c r="N45" s="1"/>
      <c r="O45" s="1"/>
      <c r="P45" s="496" t="s">
        <v>31</v>
      </c>
      <c r="Q45" s="496"/>
      <c r="R45" s="496"/>
      <c r="S45" s="1" t="s">
        <v>40</v>
      </c>
    </row>
    <row r="46" spans="1:19" ht="25.15" customHeight="1" x14ac:dyDescent="0.25">
      <c r="A46" s="433">
        <v>3</v>
      </c>
      <c r="B46" s="103" t="s">
        <v>805</v>
      </c>
      <c r="C46" s="102">
        <v>1</v>
      </c>
      <c r="D46" s="107">
        <v>13</v>
      </c>
      <c r="E46" s="160">
        <v>1207</v>
      </c>
      <c r="F46" s="160">
        <v>1207</v>
      </c>
      <c r="G46" s="512">
        <f t="shared" si="11"/>
        <v>1</v>
      </c>
      <c r="H46" s="160">
        <v>239</v>
      </c>
      <c r="I46" s="514">
        <f t="shared" si="1"/>
        <v>0.19801159900579951</v>
      </c>
      <c r="J46" s="160">
        <v>239</v>
      </c>
      <c r="K46" s="494">
        <f t="shared" si="12"/>
        <v>1</v>
      </c>
      <c r="L46" s="102" t="s">
        <v>53</v>
      </c>
      <c r="M46" s="102"/>
      <c r="N46" s="102"/>
      <c r="O46" s="102"/>
      <c r="P46" s="110" t="s">
        <v>31</v>
      </c>
      <c r="Q46" s="110"/>
      <c r="R46" s="509"/>
      <c r="S46" s="435"/>
    </row>
    <row r="47" spans="1:19" ht="25.15" customHeight="1" x14ac:dyDescent="0.25">
      <c r="A47" s="433">
        <v>4</v>
      </c>
      <c r="B47" s="434" t="s">
        <v>798</v>
      </c>
      <c r="C47" s="102">
        <v>1</v>
      </c>
      <c r="D47" s="107">
        <v>14</v>
      </c>
      <c r="E47" s="554">
        <v>1317</v>
      </c>
      <c r="F47" s="160">
        <v>1309</v>
      </c>
      <c r="G47" s="512">
        <f t="shared" si="11"/>
        <v>0.99392558845861811</v>
      </c>
      <c r="H47" s="160">
        <v>600</v>
      </c>
      <c r="I47" s="514">
        <f t="shared" si="1"/>
        <v>0.45558086560364464</v>
      </c>
      <c r="J47" s="160">
        <v>600</v>
      </c>
      <c r="K47" s="494">
        <f t="shared" si="12"/>
        <v>1</v>
      </c>
      <c r="L47" s="102" t="s">
        <v>53</v>
      </c>
      <c r="M47" s="102"/>
      <c r="N47" s="102"/>
      <c r="O47" s="102"/>
      <c r="P47" s="110" t="s">
        <v>31</v>
      </c>
      <c r="Q47" s="110"/>
      <c r="R47" s="509"/>
      <c r="S47" s="435"/>
    </row>
    <row r="48" spans="1:19" ht="25.15" customHeight="1" x14ac:dyDescent="0.25">
      <c r="A48" s="433">
        <v>5</v>
      </c>
      <c r="B48" s="434" t="s">
        <v>801</v>
      </c>
      <c r="C48" s="102">
        <v>1</v>
      </c>
      <c r="D48" s="433">
        <v>8</v>
      </c>
      <c r="E48" s="554">
        <v>769</v>
      </c>
      <c r="F48" s="554">
        <v>769</v>
      </c>
      <c r="G48" s="512">
        <f t="shared" si="11"/>
        <v>1</v>
      </c>
      <c r="H48" s="554">
        <v>256</v>
      </c>
      <c r="I48" s="514">
        <f t="shared" si="1"/>
        <v>0.3328998699609883</v>
      </c>
      <c r="J48" s="554">
        <v>256</v>
      </c>
      <c r="K48" s="494">
        <f t="shared" si="12"/>
        <v>1</v>
      </c>
      <c r="L48" s="102" t="s">
        <v>53</v>
      </c>
      <c r="M48" s="1"/>
      <c r="N48" s="1"/>
      <c r="O48" s="1" t="s">
        <v>53</v>
      </c>
      <c r="P48" s="496" t="s">
        <v>31</v>
      </c>
      <c r="Q48" s="496"/>
      <c r="R48" s="496"/>
      <c r="S48" s="434"/>
    </row>
    <row r="49" spans="1:19" ht="25.15" customHeight="1" x14ac:dyDescent="0.25">
      <c r="A49" s="433">
        <v>6</v>
      </c>
      <c r="B49" s="434" t="s">
        <v>795</v>
      </c>
      <c r="C49" s="102">
        <v>1</v>
      </c>
      <c r="D49" s="433">
        <v>11</v>
      </c>
      <c r="E49" s="554">
        <v>749</v>
      </c>
      <c r="F49" s="554">
        <v>749</v>
      </c>
      <c r="G49" s="512">
        <f t="shared" si="11"/>
        <v>1</v>
      </c>
      <c r="H49" s="554">
        <v>321</v>
      </c>
      <c r="I49" s="514">
        <f t="shared" si="1"/>
        <v>0.42857142857142855</v>
      </c>
      <c r="J49" s="554">
        <v>321</v>
      </c>
      <c r="K49" s="494">
        <f t="shared" si="12"/>
        <v>1</v>
      </c>
      <c r="L49" s="102" t="s">
        <v>53</v>
      </c>
      <c r="M49" s="1"/>
      <c r="N49" s="1"/>
      <c r="O49" s="1"/>
      <c r="P49" s="496" t="s">
        <v>31</v>
      </c>
      <c r="Q49" s="496"/>
      <c r="R49" s="496"/>
      <c r="S49" s="434"/>
    </row>
    <row r="50" spans="1:19" ht="25.15" customHeight="1" x14ac:dyDescent="0.25">
      <c r="A50" s="433">
        <v>7</v>
      </c>
      <c r="B50" s="434" t="s">
        <v>815</v>
      </c>
      <c r="C50" s="102">
        <v>1</v>
      </c>
      <c r="D50" s="434">
        <v>10</v>
      </c>
      <c r="E50" s="554">
        <v>733</v>
      </c>
      <c r="F50" s="554">
        <v>733</v>
      </c>
      <c r="G50" s="512">
        <f t="shared" si="11"/>
        <v>1</v>
      </c>
      <c r="H50" s="554">
        <v>205</v>
      </c>
      <c r="I50" s="514">
        <f t="shared" si="1"/>
        <v>0.27967257844474763</v>
      </c>
      <c r="J50" s="554">
        <v>205</v>
      </c>
      <c r="K50" s="494">
        <f t="shared" si="12"/>
        <v>1</v>
      </c>
      <c r="L50" s="102" t="s">
        <v>53</v>
      </c>
      <c r="M50" s="434"/>
      <c r="N50" s="434"/>
      <c r="O50" s="434"/>
      <c r="P50" s="496" t="s">
        <v>31</v>
      </c>
      <c r="Q50" s="496"/>
      <c r="R50" s="496"/>
      <c r="S50" s="1" t="s">
        <v>40</v>
      </c>
    </row>
    <row r="51" spans="1:19" ht="25.15" customHeight="1" x14ac:dyDescent="0.25">
      <c r="A51" s="433">
        <v>8</v>
      </c>
      <c r="B51" s="434" t="s">
        <v>792</v>
      </c>
      <c r="C51" s="102">
        <v>1</v>
      </c>
      <c r="D51" s="434">
        <v>6</v>
      </c>
      <c r="E51" s="554">
        <v>342</v>
      </c>
      <c r="F51" s="554">
        <v>342</v>
      </c>
      <c r="G51" s="512">
        <f t="shared" si="11"/>
        <v>1</v>
      </c>
      <c r="H51" s="554">
        <v>141</v>
      </c>
      <c r="I51" s="514">
        <f t="shared" si="1"/>
        <v>0.41228070175438597</v>
      </c>
      <c r="J51" s="554">
        <v>141</v>
      </c>
      <c r="K51" s="494">
        <f t="shared" si="12"/>
        <v>1</v>
      </c>
      <c r="L51" s="102" t="s">
        <v>53</v>
      </c>
      <c r="M51" s="434"/>
      <c r="N51" s="434"/>
      <c r="O51" s="434"/>
      <c r="P51" s="496" t="s">
        <v>31</v>
      </c>
      <c r="Q51" s="496"/>
      <c r="R51" s="496"/>
      <c r="S51" s="1" t="s">
        <v>40</v>
      </c>
    </row>
    <row r="52" spans="1:19" ht="25.15" customHeight="1" x14ac:dyDescent="0.25">
      <c r="A52" s="433">
        <v>9</v>
      </c>
      <c r="B52" s="434" t="s">
        <v>802</v>
      </c>
      <c r="C52" s="102">
        <v>1</v>
      </c>
      <c r="D52" s="434">
        <v>7</v>
      </c>
      <c r="E52" s="554">
        <v>654</v>
      </c>
      <c r="F52" s="554">
        <v>654</v>
      </c>
      <c r="G52" s="512">
        <f t="shared" si="11"/>
        <v>1</v>
      </c>
      <c r="H52" s="554">
        <v>150</v>
      </c>
      <c r="I52" s="514">
        <f t="shared" si="1"/>
        <v>0.22935779816513763</v>
      </c>
      <c r="J52" s="554">
        <v>150</v>
      </c>
      <c r="K52" s="494">
        <f t="shared" si="12"/>
        <v>1</v>
      </c>
      <c r="L52" s="102" t="s">
        <v>53</v>
      </c>
      <c r="M52" s="434"/>
      <c r="N52" s="434"/>
      <c r="O52" s="434"/>
      <c r="P52" s="496" t="s">
        <v>31</v>
      </c>
      <c r="Q52" s="496"/>
      <c r="R52" s="496"/>
      <c r="S52" s="1" t="s">
        <v>40</v>
      </c>
    </row>
    <row r="53" spans="1:19" s="436" customFormat="1" ht="25.15" customHeight="1" x14ac:dyDescent="0.25">
      <c r="A53" s="429">
        <v>10</v>
      </c>
      <c r="B53" s="430" t="s">
        <v>793</v>
      </c>
      <c r="C53" s="431">
        <v>1</v>
      </c>
      <c r="D53" s="430">
        <v>7</v>
      </c>
      <c r="E53" s="557">
        <v>610</v>
      </c>
      <c r="F53" s="557">
        <v>610</v>
      </c>
      <c r="G53" s="512">
        <f t="shared" si="11"/>
        <v>1</v>
      </c>
      <c r="H53" s="557">
        <v>62</v>
      </c>
      <c r="I53" s="514">
        <f t="shared" si="1"/>
        <v>0.10163934426229508</v>
      </c>
      <c r="J53" s="557">
        <v>62</v>
      </c>
      <c r="K53" s="494">
        <f t="shared" si="12"/>
        <v>1</v>
      </c>
      <c r="L53" s="431" t="s">
        <v>53</v>
      </c>
      <c r="M53" s="430"/>
      <c r="N53" s="430"/>
      <c r="O53" s="430"/>
      <c r="P53" s="508"/>
      <c r="Q53" s="508" t="s">
        <v>32</v>
      </c>
      <c r="R53" s="508"/>
      <c r="S53" s="431" t="s">
        <v>40</v>
      </c>
    </row>
    <row r="54" spans="1:19" ht="25.15" customHeight="1" x14ac:dyDescent="0.25">
      <c r="A54" s="433">
        <v>11</v>
      </c>
      <c r="B54" s="103" t="s">
        <v>811</v>
      </c>
      <c r="C54" s="102">
        <v>1</v>
      </c>
      <c r="D54" s="107">
        <v>9</v>
      </c>
      <c r="E54" s="160">
        <v>805</v>
      </c>
      <c r="F54" s="160">
        <v>804</v>
      </c>
      <c r="G54" s="512">
        <f t="shared" si="11"/>
        <v>0.99875776397515525</v>
      </c>
      <c r="H54" s="160">
        <v>144</v>
      </c>
      <c r="I54" s="514">
        <f t="shared" si="1"/>
        <v>0.17888198757763976</v>
      </c>
      <c r="J54" s="160">
        <v>144</v>
      </c>
      <c r="K54" s="494">
        <f t="shared" si="12"/>
        <v>1</v>
      </c>
      <c r="L54" s="102" t="s">
        <v>53</v>
      </c>
      <c r="M54" s="103"/>
      <c r="N54" s="103"/>
      <c r="O54" s="102" t="s">
        <v>53</v>
      </c>
      <c r="P54" s="110" t="s">
        <v>31</v>
      </c>
      <c r="Q54" s="110"/>
      <c r="R54" s="110"/>
      <c r="S54" s="102" t="s">
        <v>40</v>
      </c>
    </row>
    <row r="55" spans="1:19" s="436" customFormat="1" ht="25.15" customHeight="1" x14ac:dyDescent="0.25">
      <c r="A55" s="429">
        <v>12</v>
      </c>
      <c r="B55" s="430" t="s">
        <v>812</v>
      </c>
      <c r="C55" s="431">
        <v>1</v>
      </c>
      <c r="D55" s="429">
        <v>10</v>
      </c>
      <c r="E55" s="557">
        <v>1264</v>
      </c>
      <c r="F55" s="557">
        <v>1264</v>
      </c>
      <c r="G55" s="512">
        <f t="shared" si="11"/>
        <v>1</v>
      </c>
      <c r="H55" s="557">
        <v>136</v>
      </c>
      <c r="I55" s="514">
        <f t="shared" si="1"/>
        <v>0.10759493670886076</v>
      </c>
      <c r="J55" s="557">
        <v>136</v>
      </c>
      <c r="K55" s="494">
        <f t="shared" si="12"/>
        <v>1</v>
      </c>
      <c r="L55" s="431" t="s">
        <v>53</v>
      </c>
      <c r="M55" s="430"/>
      <c r="N55" s="430"/>
      <c r="O55" s="430"/>
      <c r="P55" s="508"/>
      <c r="Q55" s="508" t="s">
        <v>32</v>
      </c>
      <c r="R55" s="508"/>
      <c r="S55" s="431" t="s">
        <v>40</v>
      </c>
    </row>
    <row r="56" spans="1:19" ht="25.15" customHeight="1" x14ac:dyDescent="0.25">
      <c r="A56" s="433">
        <v>13</v>
      </c>
      <c r="B56" s="437" t="s">
        <v>794</v>
      </c>
      <c r="C56" s="102">
        <v>1</v>
      </c>
      <c r="D56" s="433">
        <v>16</v>
      </c>
      <c r="E56" s="160">
        <v>1065</v>
      </c>
      <c r="F56" s="160">
        <v>1064</v>
      </c>
      <c r="G56" s="512">
        <f t="shared" si="11"/>
        <v>0.99906103286384973</v>
      </c>
      <c r="H56" s="554">
        <v>238</v>
      </c>
      <c r="I56" s="514">
        <f t="shared" si="1"/>
        <v>0.22347417840375586</v>
      </c>
      <c r="J56" s="554">
        <v>238</v>
      </c>
      <c r="K56" s="494">
        <f t="shared" si="12"/>
        <v>1</v>
      </c>
      <c r="L56" s="102" t="s">
        <v>53</v>
      </c>
      <c r="M56" s="1"/>
      <c r="N56" s="1"/>
      <c r="O56" s="1"/>
      <c r="P56" s="496" t="s">
        <v>31</v>
      </c>
      <c r="Q56" s="496"/>
      <c r="R56" s="496"/>
      <c r="S56" s="1" t="s">
        <v>40</v>
      </c>
    </row>
    <row r="57" spans="1:19" s="436" customFormat="1" ht="25.15" customHeight="1" x14ac:dyDescent="0.25">
      <c r="A57" s="429">
        <v>14</v>
      </c>
      <c r="B57" s="438" t="s">
        <v>806</v>
      </c>
      <c r="C57" s="431">
        <v>1</v>
      </c>
      <c r="D57" s="429">
        <v>7</v>
      </c>
      <c r="E57" s="557">
        <v>532</v>
      </c>
      <c r="F57" s="557">
        <v>532</v>
      </c>
      <c r="G57" s="512">
        <f t="shared" si="11"/>
        <v>1</v>
      </c>
      <c r="H57" s="557">
        <v>28</v>
      </c>
      <c r="I57" s="514">
        <f t="shared" si="1"/>
        <v>5.2631578947368418E-2</v>
      </c>
      <c r="J57" s="557">
        <v>28</v>
      </c>
      <c r="K57" s="494">
        <f t="shared" si="12"/>
        <v>1</v>
      </c>
      <c r="L57" s="431" t="s">
        <v>53</v>
      </c>
      <c r="M57" s="431"/>
      <c r="N57" s="431"/>
      <c r="O57" s="431"/>
      <c r="P57" s="508"/>
      <c r="Q57" s="508"/>
      <c r="R57" s="508" t="s">
        <v>2</v>
      </c>
      <c r="S57" s="431" t="s">
        <v>914</v>
      </c>
    </row>
    <row r="58" spans="1:19" s="436" customFormat="1" ht="25.15" customHeight="1" x14ac:dyDescent="0.25">
      <c r="A58" s="429">
        <v>15</v>
      </c>
      <c r="B58" s="430" t="s">
        <v>915</v>
      </c>
      <c r="C58" s="431">
        <v>1</v>
      </c>
      <c r="D58" s="430">
        <v>13</v>
      </c>
      <c r="E58" s="557">
        <v>1221</v>
      </c>
      <c r="F58" s="557">
        <v>1155</v>
      </c>
      <c r="G58" s="512">
        <f t="shared" si="11"/>
        <v>0.94594594594594594</v>
      </c>
      <c r="H58" s="557">
        <v>125</v>
      </c>
      <c r="I58" s="514">
        <f t="shared" si="1"/>
        <v>0.10237510237510238</v>
      </c>
      <c r="J58" s="557">
        <v>125</v>
      </c>
      <c r="K58" s="494">
        <f t="shared" si="12"/>
        <v>1</v>
      </c>
      <c r="L58" s="431" t="s">
        <v>53</v>
      </c>
      <c r="M58" s="430"/>
      <c r="N58" s="430"/>
      <c r="O58" s="430"/>
      <c r="P58" s="508"/>
      <c r="Q58" s="508" t="s">
        <v>32</v>
      </c>
      <c r="R58" s="508"/>
      <c r="S58" s="431" t="s">
        <v>40</v>
      </c>
    </row>
    <row r="59" spans="1:19" ht="25.15" customHeight="1" x14ac:dyDescent="0.25">
      <c r="A59" s="433">
        <v>16</v>
      </c>
      <c r="B59" s="103" t="s">
        <v>819</v>
      </c>
      <c r="C59" s="102">
        <v>1</v>
      </c>
      <c r="D59" s="103">
        <v>13</v>
      </c>
      <c r="E59" s="160">
        <v>927</v>
      </c>
      <c r="F59" s="160">
        <v>927</v>
      </c>
      <c r="G59" s="512">
        <f t="shared" si="11"/>
        <v>1</v>
      </c>
      <c r="H59" s="160">
        <v>195</v>
      </c>
      <c r="I59" s="514">
        <f t="shared" si="1"/>
        <v>0.21035598705501618</v>
      </c>
      <c r="J59" s="160">
        <v>195</v>
      </c>
      <c r="K59" s="494">
        <f t="shared" si="12"/>
        <v>1</v>
      </c>
      <c r="L59" s="102" t="s">
        <v>53</v>
      </c>
      <c r="M59" s="103"/>
      <c r="N59" s="103"/>
      <c r="O59" s="102" t="s">
        <v>53</v>
      </c>
      <c r="P59" s="110" t="s">
        <v>31</v>
      </c>
      <c r="Q59" s="110"/>
      <c r="R59" s="110"/>
      <c r="S59" s="102" t="s">
        <v>40</v>
      </c>
    </row>
    <row r="60" spans="1:19" ht="25.15" customHeight="1" x14ac:dyDescent="0.25">
      <c r="A60" s="433">
        <v>17</v>
      </c>
      <c r="B60" s="103" t="s">
        <v>728</v>
      </c>
      <c r="C60" s="102">
        <v>1</v>
      </c>
      <c r="D60" s="107">
        <v>7</v>
      </c>
      <c r="E60" s="160">
        <v>429</v>
      </c>
      <c r="F60" s="160">
        <v>429</v>
      </c>
      <c r="G60" s="512">
        <f t="shared" si="11"/>
        <v>1</v>
      </c>
      <c r="H60" s="160">
        <v>135</v>
      </c>
      <c r="I60" s="514">
        <f t="shared" si="1"/>
        <v>0.31468531468531469</v>
      </c>
      <c r="J60" s="160">
        <v>135</v>
      </c>
      <c r="K60" s="494">
        <f t="shared" si="12"/>
        <v>1</v>
      </c>
      <c r="L60" s="102" t="s">
        <v>53</v>
      </c>
      <c r="M60" s="102"/>
      <c r="N60" s="102"/>
      <c r="O60" s="102" t="s">
        <v>53</v>
      </c>
      <c r="P60" s="110" t="s">
        <v>31</v>
      </c>
      <c r="Q60" s="110"/>
      <c r="R60" s="110"/>
      <c r="S60" s="102"/>
    </row>
    <row r="61" spans="1:19" ht="25.15" customHeight="1" x14ac:dyDescent="0.25">
      <c r="A61" s="433">
        <v>18</v>
      </c>
      <c r="B61" s="103" t="s">
        <v>823</v>
      </c>
      <c r="C61" s="102">
        <v>1</v>
      </c>
      <c r="D61" s="103">
        <v>8</v>
      </c>
      <c r="E61" s="160">
        <v>396</v>
      </c>
      <c r="F61" s="160">
        <v>396</v>
      </c>
      <c r="G61" s="512">
        <f t="shared" si="11"/>
        <v>1</v>
      </c>
      <c r="H61" s="160">
        <v>140</v>
      </c>
      <c r="I61" s="514">
        <f t="shared" si="1"/>
        <v>0.35353535353535354</v>
      </c>
      <c r="J61" s="160">
        <v>140</v>
      </c>
      <c r="K61" s="494">
        <f t="shared" si="12"/>
        <v>1</v>
      </c>
      <c r="L61" s="102" t="s">
        <v>53</v>
      </c>
      <c r="M61" s="103"/>
      <c r="N61" s="103"/>
      <c r="O61" s="103"/>
      <c r="P61" s="110" t="s">
        <v>31</v>
      </c>
      <c r="Q61" s="110"/>
      <c r="R61" s="110"/>
      <c r="S61" s="102" t="s">
        <v>40</v>
      </c>
    </row>
    <row r="62" spans="1:19" ht="25.15" customHeight="1" x14ac:dyDescent="0.25">
      <c r="A62" s="433">
        <v>19</v>
      </c>
      <c r="B62" s="103" t="s">
        <v>821</v>
      </c>
      <c r="C62" s="102">
        <v>1</v>
      </c>
      <c r="D62" s="103">
        <v>7</v>
      </c>
      <c r="E62" s="160">
        <v>523</v>
      </c>
      <c r="F62" s="160">
        <v>523</v>
      </c>
      <c r="G62" s="512">
        <f t="shared" si="11"/>
        <v>1</v>
      </c>
      <c r="H62" s="160">
        <v>143</v>
      </c>
      <c r="I62" s="514">
        <f t="shared" si="1"/>
        <v>0.27342256214149141</v>
      </c>
      <c r="J62" s="160">
        <v>143</v>
      </c>
      <c r="K62" s="494">
        <f t="shared" si="12"/>
        <v>1</v>
      </c>
      <c r="L62" s="102" t="s">
        <v>53</v>
      </c>
      <c r="M62" s="103"/>
      <c r="N62" s="103"/>
      <c r="O62" s="103"/>
      <c r="P62" s="110" t="s">
        <v>31</v>
      </c>
      <c r="Q62" s="110"/>
      <c r="R62" s="110"/>
      <c r="S62" s="102" t="s">
        <v>40</v>
      </c>
    </row>
    <row r="63" spans="1:19" ht="25.15" customHeight="1" x14ac:dyDescent="0.25">
      <c r="A63" s="433">
        <v>20</v>
      </c>
      <c r="B63" s="103" t="s">
        <v>828</v>
      </c>
      <c r="C63" s="102">
        <v>1</v>
      </c>
      <c r="D63" s="103">
        <v>8</v>
      </c>
      <c r="E63" s="160">
        <v>518</v>
      </c>
      <c r="F63" s="160">
        <v>518</v>
      </c>
      <c r="G63" s="512">
        <f t="shared" si="11"/>
        <v>1</v>
      </c>
      <c r="H63" s="160">
        <v>241</v>
      </c>
      <c r="I63" s="514">
        <f t="shared" si="1"/>
        <v>0.46525096525096526</v>
      </c>
      <c r="J63" s="160">
        <v>241</v>
      </c>
      <c r="K63" s="494">
        <f t="shared" si="12"/>
        <v>1</v>
      </c>
      <c r="L63" s="102" t="s">
        <v>53</v>
      </c>
      <c r="M63" s="103"/>
      <c r="N63" s="103"/>
      <c r="O63" s="103"/>
      <c r="P63" s="110" t="s">
        <v>31</v>
      </c>
      <c r="Q63" s="110"/>
      <c r="R63" s="110"/>
      <c r="S63" s="102"/>
    </row>
    <row r="64" spans="1:19" s="436" customFormat="1" ht="25.15" customHeight="1" x14ac:dyDescent="0.25">
      <c r="A64" s="429">
        <v>21</v>
      </c>
      <c r="B64" s="430" t="s">
        <v>916</v>
      </c>
      <c r="C64" s="431">
        <v>1</v>
      </c>
      <c r="D64" s="430">
        <v>9</v>
      </c>
      <c r="E64" s="557">
        <v>772</v>
      </c>
      <c r="F64" s="557">
        <v>768</v>
      </c>
      <c r="G64" s="512">
        <f t="shared" si="11"/>
        <v>0.99481865284974091</v>
      </c>
      <c r="H64" s="557">
        <v>83</v>
      </c>
      <c r="I64" s="514">
        <f t="shared" si="1"/>
        <v>0.10751295336787564</v>
      </c>
      <c r="J64" s="557">
        <v>81</v>
      </c>
      <c r="K64" s="494">
        <f t="shared" si="12"/>
        <v>0.97590361445783136</v>
      </c>
      <c r="L64" s="431" t="s">
        <v>53</v>
      </c>
      <c r="M64" s="430"/>
      <c r="N64" s="431" t="s">
        <v>53</v>
      </c>
      <c r="O64" s="430"/>
      <c r="P64" s="508"/>
      <c r="Q64" s="508"/>
      <c r="R64" s="508" t="s">
        <v>2</v>
      </c>
      <c r="S64" s="431" t="s">
        <v>914</v>
      </c>
    </row>
    <row r="65" spans="1:19" s="475" customFormat="1" ht="25.15" customHeight="1" x14ac:dyDescent="0.2">
      <c r="A65" s="441" t="s">
        <v>405</v>
      </c>
      <c r="B65" s="442" t="s">
        <v>869</v>
      </c>
      <c r="C65" s="443">
        <f>SUM(C66:C78)</f>
        <v>13</v>
      </c>
      <c r="D65" s="443">
        <f t="shared" ref="D65:J65" si="18">SUM(D66:D78)</f>
        <v>97</v>
      </c>
      <c r="E65" s="493">
        <f t="shared" si="18"/>
        <v>6039</v>
      </c>
      <c r="F65" s="493">
        <f t="shared" si="18"/>
        <v>6039</v>
      </c>
      <c r="G65" s="513">
        <f t="shared" si="11"/>
        <v>1</v>
      </c>
      <c r="H65" s="493">
        <f t="shared" si="18"/>
        <v>2236</v>
      </c>
      <c r="I65" s="515">
        <f t="shared" si="1"/>
        <v>0.37025997681735384</v>
      </c>
      <c r="J65" s="493">
        <f t="shared" si="18"/>
        <v>2232</v>
      </c>
      <c r="K65" s="523">
        <f t="shared" si="12"/>
        <v>0.99821109123434704</v>
      </c>
      <c r="L65" s="443">
        <f>COUNTA(L66:L78)</f>
        <v>13</v>
      </c>
      <c r="M65" s="443">
        <f t="shared" ref="M65:S65" si="19">COUNTA(M66:M78)</f>
        <v>0</v>
      </c>
      <c r="N65" s="443">
        <f t="shared" si="19"/>
        <v>6</v>
      </c>
      <c r="O65" s="443">
        <f t="shared" si="19"/>
        <v>0</v>
      </c>
      <c r="P65" s="497">
        <f t="shared" si="19"/>
        <v>13</v>
      </c>
      <c r="Q65" s="497">
        <f t="shared" si="19"/>
        <v>0</v>
      </c>
      <c r="R65" s="497">
        <f t="shared" si="19"/>
        <v>0</v>
      </c>
      <c r="S65" s="443">
        <f t="shared" si="19"/>
        <v>7</v>
      </c>
    </row>
    <row r="66" spans="1:19" s="105" customFormat="1" ht="25.15" customHeight="1" x14ac:dyDescent="0.25">
      <c r="A66" s="107">
        <v>1</v>
      </c>
      <c r="B66" s="103" t="s">
        <v>1139</v>
      </c>
      <c r="C66" s="111">
        <v>1</v>
      </c>
      <c r="D66" s="704">
        <v>6</v>
      </c>
      <c r="E66" s="705">
        <v>490</v>
      </c>
      <c r="F66" s="705">
        <v>490</v>
      </c>
      <c r="G66" s="706">
        <f t="shared" si="11"/>
        <v>1</v>
      </c>
      <c r="H66" s="705">
        <v>189</v>
      </c>
      <c r="I66" s="707">
        <f t="shared" si="1"/>
        <v>0.38571428571428573</v>
      </c>
      <c r="J66" s="705">
        <v>189</v>
      </c>
      <c r="K66" s="708">
        <f t="shared" si="12"/>
        <v>1</v>
      </c>
      <c r="L66" s="104" t="s">
        <v>53</v>
      </c>
      <c r="M66" s="104"/>
      <c r="N66" s="104" t="s">
        <v>53</v>
      </c>
      <c r="O66" s="104"/>
      <c r="P66" s="210" t="s">
        <v>31</v>
      </c>
      <c r="Q66" s="210"/>
      <c r="R66" s="210"/>
      <c r="S66" s="104" t="s">
        <v>1140</v>
      </c>
    </row>
    <row r="67" spans="1:19" s="105" customFormat="1" ht="25.15" customHeight="1" x14ac:dyDescent="0.25">
      <c r="A67" s="107">
        <v>2</v>
      </c>
      <c r="B67" s="103" t="s">
        <v>1141</v>
      </c>
      <c r="C67" s="111">
        <v>1</v>
      </c>
      <c r="D67" s="106">
        <v>7</v>
      </c>
      <c r="E67" s="709">
        <v>554</v>
      </c>
      <c r="F67" s="709">
        <v>554</v>
      </c>
      <c r="G67" s="706">
        <f t="shared" si="11"/>
        <v>1</v>
      </c>
      <c r="H67" s="709">
        <v>158</v>
      </c>
      <c r="I67" s="707">
        <f t="shared" si="1"/>
        <v>0.2851985559566787</v>
      </c>
      <c r="J67" s="709">
        <v>158</v>
      </c>
      <c r="K67" s="708">
        <f t="shared" si="12"/>
        <v>1</v>
      </c>
      <c r="L67" s="102" t="s">
        <v>53</v>
      </c>
      <c r="M67" s="102"/>
      <c r="N67" s="102"/>
      <c r="O67" s="102"/>
      <c r="P67" s="210" t="s">
        <v>31</v>
      </c>
      <c r="Q67" s="8"/>
      <c r="R67" s="8"/>
      <c r="S67" s="104" t="s">
        <v>1140</v>
      </c>
    </row>
    <row r="68" spans="1:19" s="105" customFormat="1" ht="25.15" customHeight="1" x14ac:dyDescent="0.25">
      <c r="A68" s="107">
        <v>3</v>
      </c>
      <c r="B68" s="103" t="s">
        <v>1142</v>
      </c>
      <c r="C68" s="111">
        <v>1</v>
      </c>
      <c r="D68" s="111">
        <v>5</v>
      </c>
      <c r="E68" s="710">
        <v>310</v>
      </c>
      <c r="F68" s="710">
        <v>310</v>
      </c>
      <c r="G68" s="706">
        <f t="shared" si="11"/>
        <v>1</v>
      </c>
      <c r="H68" s="710">
        <v>134</v>
      </c>
      <c r="I68" s="707">
        <f t="shared" si="1"/>
        <v>0.43225806451612903</v>
      </c>
      <c r="J68" s="710">
        <v>134</v>
      </c>
      <c r="K68" s="708">
        <f t="shared" si="12"/>
        <v>1</v>
      </c>
      <c r="L68" s="102" t="s">
        <v>53</v>
      </c>
      <c r="M68" s="107"/>
      <c r="N68" s="102" t="s">
        <v>53</v>
      </c>
      <c r="O68" s="108"/>
      <c r="P68" s="210" t="s">
        <v>31</v>
      </c>
      <c r="Q68" s="510"/>
      <c r="R68" s="110"/>
      <c r="S68" s="104" t="s">
        <v>1140</v>
      </c>
    </row>
    <row r="69" spans="1:19" s="105" customFormat="1" ht="25.15" customHeight="1" x14ac:dyDescent="0.25">
      <c r="A69" s="107">
        <v>4</v>
      </c>
      <c r="B69" s="103" t="s">
        <v>1143</v>
      </c>
      <c r="C69" s="111">
        <v>1</v>
      </c>
      <c r="D69" s="209">
        <v>6</v>
      </c>
      <c r="E69" s="710">
        <v>497</v>
      </c>
      <c r="F69" s="710">
        <v>497</v>
      </c>
      <c r="G69" s="706">
        <f t="shared" si="11"/>
        <v>1</v>
      </c>
      <c r="H69" s="710">
        <v>210</v>
      </c>
      <c r="I69" s="707">
        <f t="shared" si="1"/>
        <v>0.42253521126760563</v>
      </c>
      <c r="J69" s="710">
        <v>210</v>
      </c>
      <c r="K69" s="708">
        <f t="shared" si="12"/>
        <v>1</v>
      </c>
      <c r="L69" s="110" t="s">
        <v>53</v>
      </c>
      <c r="M69" s="110"/>
      <c r="N69" s="110"/>
      <c r="O69" s="110"/>
      <c r="P69" s="210" t="s">
        <v>31</v>
      </c>
      <c r="Q69" s="110"/>
      <c r="R69" s="110"/>
      <c r="S69" s="110"/>
    </row>
    <row r="70" spans="1:19" s="105" customFormat="1" ht="25.15" customHeight="1" x14ac:dyDescent="0.25">
      <c r="A70" s="107">
        <v>5</v>
      </c>
      <c r="B70" s="103" t="s">
        <v>1144</v>
      </c>
      <c r="C70" s="111">
        <v>1</v>
      </c>
      <c r="D70" s="111">
        <v>4</v>
      </c>
      <c r="E70" s="710">
        <v>362</v>
      </c>
      <c r="F70" s="710">
        <v>362</v>
      </c>
      <c r="G70" s="706">
        <f t="shared" si="11"/>
        <v>1</v>
      </c>
      <c r="H70" s="710">
        <v>169</v>
      </c>
      <c r="I70" s="707">
        <f t="shared" si="1"/>
        <v>0.46685082872928174</v>
      </c>
      <c r="J70" s="710">
        <v>169</v>
      </c>
      <c r="K70" s="708">
        <f t="shared" si="12"/>
        <v>1</v>
      </c>
      <c r="L70" s="110" t="s">
        <v>53</v>
      </c>
      <c r="M70" s="110"/>
      <c r="N70" s="110"/>
      <c r="O70" s="110"/>
      <c r="P70" s="210" t="s">
        <v>31</v>
      </c>
      <c r="Q70" s="110"/>
      <c r="R70" s="110"/>
      <c r="S70" s="103"/>
    </row>
    <row r="71" spans="1:19" s="105" customFormat="1" ht="25.15" customHeight="1" x14ac:dyDescent="0.25">
      <c r="A71" s="107">
        <v>6</v>
      </c>
      <c r="B71" s="103" t="s">
        <v>1145</v>
      </c>
      <c r="C71" s="111">
        <v>1</v>
      </c>
      <c r="D71" s="111">
        <v>6</v>
      </c>
      <c r="E71" s="710">
        <v>288</v>
      </c>
      <c r="F71" s="710">
        <v>288</v>
      </c>
      <c r="G71" s="706">
        <f t="shared" si="11"/>
        <v>1</v>
      </c>
      <c r="H71" s="710">
        <v>125</v>
      </c>
      <c r="I71" s="707">
        <f t="shared" si="1"/>
        <v>0.43402777777777779</v>
      </c>
      <c r="J71" s="710">
        <v>125</v>
      </c>
      <c r="K71" s="708">
        <f t="shared" si="12"/>
        <v>1</v>
      </c>
      <c r="L71" s="102" t="s">
        <v>53</v>
      </c>
      <c r="M71" s="102"/>
      <c r="N71" s="102" t="s">
        <v>53</v>
      </c>
      <c r="O71" s="102"/>
      <c r="P71" s="210" t="s">
        <v>31</v>
      </c>
      <c r="Q71" s="110"/>
      <c r="R71" s="110"/>
      <c r="S71" s="102"/>
    </row>
    <row r="72" spans="1:19" s="105" customFormat="1" ht="25.15" customHeight="1" x14ac:dyDescent="0.25">
      <c r="A72" s="107">
        <v>7</v>
      </c>
      <c r="B72" s="103" t="s">
        <v>1146</v>
      </c>
      <c r="C72" s="111">
        <v>1</v>
      </c>
      <c r="D72" s="111">
        <v>7</v>
      </c>
      <c r="E72" s="710">
        <v>490</v>
      </c>
      <c r="F72" s="710">
        <v>490</v>
      </c>
      <c r="G72" s="706">
        <f t="shared" si="11"/>
        <v>1</v>
      </c>
      <c r="H72" s="710">
        <v>197</v>
      </c>
      <c r="I72" s="707">
        <f t="shared" ref="I72:I137" si="20">H72/E72</f>
        <v>0.4020408163265306</v>
      </c>
      <c r="J72" s="710">
        <v>197</v>
      </c>
      <c r="K72" s="708">
        <f t="shared" si="12"/>
        <v>1</v>
      </c>
      <c r="L72" s="102" t="s">
        <v>53</v>
      </c>
      <c r="M72" s="102"/>
      <c r="N72" s="102" t="s">
        <v>53</v>
      </c>
      <c r="O72" s="102"/>
      <c r="P72" s="210" t="s">
        <v>31</v>
      </c>
      <c r="Q72" s="110"/>
      <c r="R72" s="110"/>
      <c r="S72" s="102"/>
    </row>
    <row r="73" spans="1:19" s="105" customFormat="1" ht="25.15" customHeight="1" x14ac:dyDescent="0.25">
      <c r="A73" s="107">
        <v>8</v>
      </c>
      <c r="B73" s="103" t="s">
        <v>1147</v>
      </c>
      <c r="C73" s="111">
        <v>1</v>
      </c>
      <c r="D73" s="209">
        <v>8</v>
      </c>
      <c r="E73" s="710">
        <v>456</v>
      </c>
      <c r="F73" s="710">
        <v>456</v>
      </c>
      <c r="G73" s="706">
        <f t="shared" si="11"/>
        <v>1</v>
      </c>
      <c r="H73" s="710">
        <v>194</v>
      </c>
      <c r="I73" s="707">
        <f t="shared" si="20"/>
        <v>0.42543859649122806</v>
      </c>
      <c r="J73" s="710">
        <v>193</v>
      </c>
      <c r="K73" s="708">
        <f t="shared" si="12"/>
        <v>0.99484536082474229</v>
      </c>
      <c r="L73" s="110" t="s">
        <v>53</v>
      </c>
      <c r="M73" s="110"/>
      <c r="N73" s="110" t="s">
        <v>53</v>
      </c>
      <c r="O73" s="110"/>
      <c r="P73" s="210" t="s">
        <v>31</v>
      </c>
      <c r="Q73" s="110"/>
      <c r="R73" s="110"/>
      <c r="S73" s="110" t="s">
        <v>1140</v>
      </c>
    </row>
    <row r="74" spans="1:19" s="105" customFormat="1" ht="25.15" customHeight="1" x14ac:dyDescent="0.25">
      <c r="A74" s="107">
        <v>9</v>
      </c>
      <c r="B74" s="103" t="s">
        <v>1148</v>
      </c>
      <c r="C74" s="111">
        <v>1</v>
      </c>
      <c r="D74" s="111">
        <v>14</v>
      </c>
      <c r="E74" s="710">
        <v>734</v>
      </c>
      <c r="F74" s="710">
        <v>734</v>
      </c>
      <c r="G74" s="706">
        <f t="shared" si="11"/>
        <v>1</v>
      </c>
      <c r="H74" s="710">
        <v>303</v>
      </c>
      <c r="I74" s="707">
        <f t="shared" si="20"/>
        <v>0.41280653950953677</v>
      </c>
      <c r="J74" s="710">
        <v>303</v>
      </c>
      <c r="K74" s="708">
        <f t="shared" si="12"/>
        <v>1</v>
      </c>
      <c r="L74" s="102" t="s">
        <v>53</v>
      </c>
      <c r="M74" s="103"/>
      <c r="N74" s="102" t="s">
        <v>53</v>
      </c>
      <c r="O74" s="103"/>
      <c r="P74" s="210" t="s">
        <v>31</v>
      </c>
      <c r="Q74" s="110"/>
      <c r="R74" s="110"/>
      <c r="S74" s="110" t="s">
        <v>1140</v>
      </c>
    </row>
    <row r="75" spans="1:19" s="105" customFormat="1" ht="25.15" customHeight="1" x14ac:dyDescent="0.25">
      <c r="A75" s="107">
        <v>10</v>
      </c>
      <c r="B75" s="103" t="s">
        <v>1149</v>
      </c>
      <c r="C75" s="111">
        <v>1</v>
      </c>
      <c r="D75" s="111">
        <v>9</v>
      </c>
      <c r="E75" s="710">
        <v>412</v>
      </c>
      <c r="F75" s="710">
        <v>412</v>
      </c>
      <c r="G75" s="706">
        <f t="shared" ref="G75:G138" si="21">F75/E75</f>
        <v>1</v>
      </c>
      <c r="H75" s="710">
        <v>75</v>
      </c>
      <c r="I75" s="707">
        <f t="shared" si="20"/>
        <v>0.18203883495145631</v>
      </c>
      <c r="J75" s="710">
        <v>75</v>
      </c>
      <c r="K75" s="708">
        <f t="shared" ref="K75:K138" si="22">J75/H75</f>
        <v>1</v>
      </c>
      <c r="L75" s="102" t="s">
        <v>53</v>
      </c>
      <c r="M75" s="102"/>
      <c r="N75" s="102"/>
      <c r="O75" s="102"/>
      <c r="P75" s="210" t="s">
        <v>31</v>
      </c>
      <c r="Q75" s="110"/>
      <c r="R75" s="110"/>
      <c r="S75" s="110" t="s">
        <v>1140</v>
      </c>
    </row>
    <row r="76" spans="1:19" s="790" customFormat="1" ht="25.15" customHeight="1" x14ac:dyDescent="0.2">
      <c r="A76" s="109">
        <v>11</v>
      </c>
      <c r="B76" s="209" t="s">
        <v>1150</v>
      </c>
      <c r="C76" s="209">
        <v>1</v>
      </c>
      <c r="D76" s="209">
        <v>8</v>
      </c>
      <c r="E76" s="710">
        <v>375</v>
      </c>
      <c r="F76" s="710">
        <v>375</v>
      </c>
      <c r="G76" s="706">
        <f t="shared" si="21"/>
        <v>1</v>
      </c>
      <c r="H76" s="710">
        <v>100</v>
      </c>
      <c r="I76" s="707">
        <f t="shared" si="20"/>
        <v>0.26666666666666666</v>
      </c>
      <c r="J76" s="710">
        <v>100</v>
      </c>
      <c r="K76" s="708">
        <f t="shared" si="22"/>
        <v>1</v>
      </c>
      <c r="L76" s="110" t="s">
        <v>53</v>
      </c>
      <c r="M76" s="110"/>
      <c r="N76" s="110"/>
      <c r="O76" s="110"/>
      <c r="P76" s="210" t="s">
        <v>31</v>
      </c>
      <c r="Q76" s="110"/>
      <c r="R76" s="110"/>
      <c r="S76" s="110" t="s">
        <v>1140</v>
      </c>
    </row>
    <row r="77" spans="1:19" s="105" customFormat="1" ht="25.15" customHeight="1" x14ac:dyDescent="0.25">
      <c r="A77" s="107">
        <v>12</v>
      </c>
      <c r="B77" s="103" t="s">
        <v>1151</v>
      </c>
      <c r="C77" s="111">
        <v>1</v>
      </c>
      <c r="D77" s="209">
        <v>6</v>
      </c>
      <c r="E77" s="710">
        <v>403</v>
      </c>
      <c r="F77" s="710">
        <v>403</v>
      </c>
      <c r="G77" s="706">
        <f t="shared" si="21"/>
        <v>1</v>
      </c>
      <c r="H77" s="710">
        <v>183</v>
      </c>
      <c r="I77" s="707">
        <f t="shared" si="20"/>
        <v>0.45409429280397023</v>
      </c>
      <c r="J77" s="710">
        <v>183</v>
      </c>
      <c r="K77" s="708">
        <f t="shared" si="22"/>
        <v>1</v>
      </c>
      <c r="L77" s="110" t="s">
        <v>53</v>
      </c>
      <c r="M77" s="110"/>
      <c r="N77" s="110"/>
      <c r="O77" s="110"/>
      <c r="P77" s="210" t="s">
        <v>31</v>
      </c>
      <c r="Q77" s="110"/>
      <c r="R77" s="110"/>
      <c r="S77" s="110"/>
    </row>
    <row r="78" spans="1:19" s="440" customFormat="1" ht="25.15" customHeight="1" x14ac:dyDescent="0.2">
      <c r="A78" s="109">
        <v>13</v>
      </c>
      <c r="B78" s="209" t="s">
        <v>885</v>
      </c>
      <c r="C78" s="209">
        <v>1</v>
      </c>
      <c r="D78" s="636">
        <v>11</v>
      </c>
      <c r="E78" s="709">
        <v>668</v>
      </c>
      <c r="F78" s="709">
        <v>668</v>
      </c>
      <c r="G78" s="706">
        <f t="shared" si="21"/>
        <v>1</v>
      </c>
      <c r="H78" s="709">
        <v>199</v>
      </c>
      <c r="I78" s="707">
        <f t="shared" si="20"/>
        <v>0.29790419161676646</v>
      </c>
      <c r="J78" s="709">
        <v>196</v>
      </c>
      <c r="K78" s="708">
        <f t="shared" si="22"/>
        <v>0.98492462311557794</v>
      </c>
      <c r="L78" s="8" t="s">
        <v>53</v>
      </c>
      <c r="M78" s="8"/>
      <c r="N78" s="8"/>
      <c r="O78" s="8"/>
      <c r="P78" s="210" t="s">
        <v>31</v>
      </c>
      <c r="Q78" s="8"/>
      <c r="R78" s="8"/>
      <c r="S78" s="8"/>
    </row>
    <row r="79" spans="1:19" s="439" customFormat="1" ht="25.15" customHeight="1" x14ac:dyDescent="0.25">
      <c r="A79" s="441" t="s">
        <v>419</v>
      </c>
      <c r="B79" s="442" t="s">
        <v>754</v>
      </c>
      <c r="C79" s="443">
        <f>SUM(C80:C96)</f>
        <v>17</v>
      </c>
      <c r="D79" s="443">
        <f t="shared" ref="D79:H79" si="23">SUM(D80:D96)</f>
        <v>119</v>
      </c>
      <c r="E79" s="493">
        <f>SUM(E80:E96)</f>
        <v>9067</v>
      </c>
      <c r="F79" s="493">
        <f t="shared" si="23"/>
        <v>8815</v>
      </c>
      <c r="G79" s="513">
        <f t="shared" si="21"/>
        <v>0.97220690415793543</v>
      </c>
      <c r="H79" s="493">
        <f t="shared" si="23"/>
        <v>3678</v>
      </c>
      <c r="I79" s="515">
        <f t="shared" si="20"/>
        <v>0.4056468512187052</v>
      </c>
      <c r="J79" s="493">
        <f>SUM(J80:J96)</f>
        <v>3660</v>
      </c>
      <c r="K79" s="523">
        <f t="shared" si="22"/>
        <v>0.9951060358890701</v>
      </c>
      <c r="L79" s="443">
        <f>COUNTA(L80:L96)</f>
        <v>17</v>
      </c>
      <c r="M79" s="443">
        <f t="shared" ref="M79:S79" si="24">COUNTA(M80:M96)</f>
        <v>0</v>
      </c>
      <c r="N79" s="443">
        <f t="shared" si="24"/>
        <v>0</v>
      </c>
      <c r="O79" s="443">
        <f t="shared" si="24"/>
        <v>0</v>
      </c>
      <c r="P79" s="497">
        <f t="shared" si="24"/>
        <v>16</v>
      </c>
      <c r="Q79" s="497">
        <f t="shared" si="24"/>
        <v>0</v>
      </c>
      <c r="R79" s="497">
        <f t="shared" si="24"/>
        <v>1</v>
      </c>
      <c r="S79" s="443">
        <f t="shared" si="24"/>
        <v>7</v>
      </c>
    </row>
    <row r="80" spans="1:19" s="448" customFormat="1" ht="25.15" customHeight="1" x14ac:dyDescent="0.25">
      <c r="A80" s="444">
        <v>1</v>
      </c>
      <c r="B80" s="445" t="s">
        <v>1242</v>
      </c>
      <c r="C80" s="446">
        <v>1</v>
      </c>
      <c r="D80" s="446">
        <v>8</v>
      </c>
      <c r="E80" s="525">
        <v>986</v>
      </c>
      <c r="F80" s="525">
        <v>866</v>
      </c>
      <c r="G80" s="512">
        <f t="shared" si="21"/>
        <v>0.87829614604462469</v>
      </c>
      <c r="H80" s="525">
        <v>62</v>
      </c>
      <c r="I80" s="514">
        <f t="shared" si="20"/>
        <v>6.2880324543610547E-2</v>
      </c>
      <c r="J80" s="783">
        <v>62</v>
      </c>
      <c r="K80" s="494">
        <f t="shared" si="22"/>
        <v>1</v>
      </c>
      <c r="L80" s="447" t="s">
        <v>53</v>
      </c>
      <c r="M80" s="447"/>
      <c r="N80" s="447"/>
      <c r="O80" s="447"/>
      <c r="P80" s="447"/>
      <c r="Q80" s="447"/>
      <c r="R80" s="447" t="s">
        <v>2</v>
      </c>
      <c r="S80" s="447" t="s">
        <v>367</v>
      </c>
    </row>
    <row r="81" spans="1:148" s="448" customFormat="1" ht="25.15" customHeight="1" x14ac:dyDescent="0.25">
      <c r="A81" s="449">
        <v>2</v>
      </c>
      <c r="B81" s="450" t="s">
        <v>758</v>
      </c>
      <c r="C81" s="447">
        <v>1</v>
      </c>
      <c r="D81" s="447">
        <v>6</v>
      </c>
      <c r="E81" s="525">
        <v>774</v>
      </c>
      <c r="F81" s="525">
        <v>653</v>
      </c>
      <c r="G81" s="512">
        <f t="shared" si="21"/>
        <v>0.84366925064599485</v>
      </c>
      <c r="H81" s="525">
        <v>194</v>
      </c>
      <c r="I81" s="514">
        <f t="shared" si="20"/>
        <v>0.25064599483204136</v>
      </c>
      <c r="J81" s="783">
        <v>178</v>
      </c>
      <c r="K81" s="494">
        <f t="shared" si="22"/>
        <v>0.91752577319587625</v>
      </c>
      <c r="L81" s="447" t="s">
        <v>53</v>
      </c>
      <c r="M81" s="447"/>
      <c r="N81" s="447"/>
      <c r="O81" s="447"/>
      <c r="P81" s="447" t="s">
        <v>31</v>
      </c>
      <c r="Q81" s="447"/>
      <c r="R81" s="447"/>
      <c r="S81" s="451"/>
    </row>
    <row r="82" spans="1:148" s="448" customFormat="1" ht="25.15" customHeight="1" x14ac:dyDescent="0.25">
      <c r="A82" s="449">
        <v>3</v>
      </c>
      <c r="B82" s="452" t="s">
        <v>1243</v>
      </c>
      <c r="C82" s="446">
        <v>1</v>
      </c>
      <c r="D82" s="446">
        <v>5</v>
      </c>
      <c r="E82" s="525">
        <v>384</v>
      </c>
      <c r="F82" s="525">
        <v>384</v>
      </c>
      <c r="G82" s="512">
        <f t="shared" si="21"/>
        <v>1</v>
      </c>
      <c r="H82" s="525">
        <v>237</v>
      </c>
      <c r="I82" s="514">
        <f t="shared" si="20"/>
        <v>0.6171875</v>
      </c>
      <c r="J82" s="783">
        <v>237</v>
      </c>
      <c r="K82" s="494">
        <f t="shared" si="22"/>
        <v>1</v>
      </c>
      <c r="L82" s="447" t="s">
        <v>53</v>
      </c>
      <c r="M82" s="447"/>
      <c r="N82" s="447"/>
      <c r="O82" s="447"/>
      <c r="P82" s="447" t="s">
        <v>31</v>
      </c>
      <c r="Q82" s="447"/>
      <c r="R82" s="447"/>
      <c r="S82" s="451"/>
    </row>
    <row r="83" spans="1:148" s="448" customFormat="1" ht="25.15" customHeight="1" x14ac:dyDescent="0.25">
      <c r="A83" s="449">
        <v>4</v>
      </c>
      <c r="B83" s="450" t="s">
        <v>759</v>
      </c>
      <c r="C83" s="447">
        <v>1</v>
      </c>
      <c r="D83" s="447">
        <v>6</v>
      </c>
      <c r="E83" s="487">
        <v>341</v>
      </c>
      <c r="F83" s="487">
        <v>341</v>
      </c>
      <c r="G83" s="512">
        <f t="shared" si="21"/>
        <v>1</v>
      </c>
      <c r="H83" s="487">
        <v>141</v>
      </c>
      <c r="I83" s="514">
        <f t="shared" si="20"/>
        <v>0.41348973607038125</v>
      </c>
      <c r="J83" s="784">
        <v>141</v>
      </c>
      <c r="K83" s="494">
        <f t="shared" si="22"/>
        <v>1</v>
      </c>
      <c r="L83" s="447" t="s">
        <v>53</v>
      </c>
      <c r="M83" s="447"/>
      <c r="N83" s="447"/>
      <c r="O83" s="447"/>
      <c r="P83" s="447" t="s">
        <v>31</v>
      </c>
      <c r="Q83" s="447"/>
      <c r="R83" s="447"/>
      <c r="S83" s="447" t="s">
        <v>367</v>
      </c>
    </row>
    <row r="84" spans="1:148" s="448" customFormat="1" ht="25.15" customHeight="1" x14ac:dyDescent="0.25">
      <c r="A84" s="453">
        <v>5</v>
      </c>
      <c r="B84" s="454" t="s">
        <v>775</v>
      </c>
      <c r="C84" s="455">
        <v>1</v>
      </c>
      <c r="D84" s="455">
        <v>6</v>
      </c>
      <c r="E84" s="526">
        <v>261</v>
      </c>
      <c r="F84" s="526">
        <v>261</v>
      </c>
      <c r="G84" s="512">
        <f t="shared" si="21"/>
        <v>1</v>
      </c>
      <c r="H84" s="526">
        <v>164</v>
      </c>
      <c r="I84" s="514">
        <f t="shared" si="20"/>
        <v>0.62835249042145591</v>
      </c>
      <c r="J84" s="785">
        <v>164</v>
      </c>
      <c r="K84" s="494">
        <f t="shared" si="22"/>
        <v>1</v>
      </c>
      <c r="L84" s="455" t="s">
        <v>53</v>
      </c>
      <c r="M84" s="455"/>
      <c r="N84" s="455"/>
      <c r="O84" s="455"/>
      <c r="P84" s="447" t="s">
        <v>31</v>
      </c>
      <c r="Q84" s="455"/>
      <c r="R84" s="455"/>
      <c r="S84" s="455" t="s">
        <v>367</v>
      </c>
    </row>
    <row r="85" spans="1:148" s="751" customFormat="1" ht="25.15" customHeight="1" x14ac:dyDescent="0.25">
      <c r="A85" s="745">
        <v>6</v>
      </c>
      <c r="B85" s="746" t="s">
        <v>767</v>
      </c>
      <c r="C85" s="565">
        <v>1</v>
      </c>
      <c r="D85" s="565">
        <v>12</v>
      </c>
      <c r="E85" s="747">
        <v>790</v>
      </c>
      <c r="F85" s="747">
        <v>789</v>
      </c>
      <c r="G85" s="748">
        <f t="shared" si="21"/>
        <v>0.99873417721518987</v>
      </c>
      <c r="H85" s="747">
        <v>219</v>
      </c>
      <c r="I85" s="749">
        <f t="shared" si="20"/>
        <v>0.2772151898734177</v>
      </c>
      <c r="J85" s="786">
        <v>219</v>
      </c>
      <c r="K85" s="750">
        <f t="shared" si="22"/>
        <v>1</v>
      </c>
      <c r="L85" s="565" t="s">
        <v>53</v>
      </c>
      <c r="M85" s="565"/>
      <c r="N85" s="565"/>
      <c r="O85" s="565"/>
      <c r="P85" s="565" t="s">
        <v>31</v>
      </c>
      <c r="Q85" s="565"/>
      <c r="R85" s="565"/>
      <c r="S85" s="565"/>
    </row>
    <row r="86" spans="1:148" s="459" customFormat="1" ht="25.15" customHeight="1" x14ac:dyDescent="0.25">
      <c r="A86" s="456">
        <v>7</v>
      </c>
      <c r="B86" s="96" t="s">
        <v>1244</v>
      </c>
      <c r="C86" s="457">
        <v>1</v>
      </c>
      <c r="D86" s="457">
        <v>7</v>
      </c>
      <c r="E86" s="527">
        <v>654</v>
      </c>
      <c r="F86" s="527">
        <v>653</v>
      </c>
      <c r="G86" s="512">
        <f t="shared" si="21"/>
        <v>0.99847094801223246</v>
      </c>
      <c r="H86" s="527">
        <v>203</v>
      </c>
      <c r="I86" s="514">
        <f t="shared" si="20"/>
        <v>0.31039755351681958</v>
      </c>
      <c r="J86" s="787">
        <v>202</v>
      </c>
      <c r="K86" s="494">
        <f t="shared" si="22"/>
        <v>0.99507389162561577</v>
      </c>
      <c r="L86" s="458" t="s">
        <v>53</v>
      </c>
      <c r="M86" s="458"/>
      <c r="N86" s="458"/>
      <c r="O86" s="458"/>
      <c r="P86" s="458" t="s">
        <v>31</v>
      </c>
      <c r="Q86" s="458"/>
      <c r="R86" s="458"/>
      <c r="S86" s="458" t="s">
        <v>367</v>
      </c>
    </row>
    <row r="87" spans="1:148" s="751" customFormat="1" ht="25.15" customHeight="1" x14ac:dyDescent="0.25">
      <c r="A87" s="745">
        <v>8</v>
      </c>
      <c r="B87" s="752" t="s">
        <v>761</v>
      </c>
      <c r="C87" s="565">
        <v>1</v>
      </c>
      <c r="D87" s="565">
        <v>12</v>
      </c>
      <c r="E87" s="747">
        <v>1012</v>
      </c>
      <c r="F87" s="747">
        <v>1008</v>
      </c>
      <c r="G87" s="748">
        <f t="shared" si="21"/>
        <v>0.99604743083003955</v>
      </c>
      <c r="H87" s="747">
        <v>174</v>
      </c>
      <c r="I87" s="749">
        <f t="shared" si="20"/>
        <v>0.17193675889328064</v>
      </c>
      <c r="J87" s="786">
        <v>174</v>
      </c>
      <c r="K87" s="750">
        <f t="shared" si="22"/>
        <v>1</v>
      </c>
      <c r="L87" s="565" t="s">
        <v>53</v>
      </c>
      <c r="M87" s="565"/>
      <c r="N87" s="565"/>
      <c r="O87" s="565"/>
      <c r="P87" s="565" t="s">
        <v>31</v>
      </c>
      <c r="Q87" s="565"/>
      <c r="R87" s="565"/>
      <c r="S87" s="565" t="s">
        <v>367</v>
      </c>
    </row>
    <row r="88" spans="1:148" s="448" customFormat="1" ht="25.15" customHeight="1" x14ac:dyDescent="0.25">
      <c r="A88" s="449">
        <v>9</v>
      </c>
      <c r="B88" s="450" t="s">
        <v>771</v>
      </c>
      <c r="C88" s="447">
        <v>1</v>
      </c>
      <c r="D88" s="447">
        <v>4</v>
      </c>
      <c r="E88" s="487">
        <v>214</v>
      </c>
      <c r="F88" s="487">
        <v>214</v>
      </c>
      <c r="G88" s="512">
        <f t="shared" si="21"/>
        <v>1</v>
      </c>
      <c r="H88" s="487">
        <v>116</v>
      </c>
      <c r="I88" s="514">
        <f t="shared" si="20"/>
        <v>0.54205607476635509</v>
      </c>
      <c r="J88" s="784">
        <v>116</v>
      </c>
      <c r="K88" s="494">
        <f t="shared" si="22"/>
        <v>1</v>
      </c>
      <c r="L88" s="447" t="s">
        <v>53</v>
      </c>
      <c r="M88" s="447"/>
      <c r="N88" s="447"/>
      <c r="O88" s="447"/>
      <c r="P88" s="447" t="s">
        <v>31</v>
      </c>
      <c r="Q88" s="447"/>
      <c r="R88" s="447"/>
      <c r="S88" s="447" t="s">
        <v>367</v>
      </c>
    </row>
    <row r="89" spans="1:148" s="460" customFormat="1" ht="25.15" customHeight="1" x14ac:dyDescent="0.2">
      <c r="A89" s="444">
        <v>10</v>
      </c>
      <c r="B89" s="445" t="s">
        <v>770</v>
      </c>
      <c r="C89" s="446">
        <v>1</v>
      </c>
      <c r="D89" s="446">
        <v>5</v>
      </c>
      <c r="E89" s="525">
        <v>330</v>
      </c>
      <c r="F89" s="525">
        <v>329</v>
      </c>
      <c r="G89" s="512">
        <f t="shared" si="21"/>
        <v>0.99696969696969695</v>
      </c>
      <c r="H89" s="525">
        <v>65</v>
      </c>
      <c r="I89" s="514">
        <f t="shared" si="20"/>
        <v>0.19696969696969696</v>
      </c>
      <c r="J89" s="783">
        <v>65</v>
      </c>
      <c r="K89" s="494">
        <f t="shared" si="22"/>
        <v>1</v>
      </c>
      <c r="L89" s="446" t="s">
        <v>53</v>
      </c>
      <c r="M89" s="446"/>
      <c r="N89" s="445"/>
      <c r="O89" s="445"/>
      <c r="P89" s="447" t="s">
        <v>31</v>
      </c>
      <c r="Q89" s="446"/>
      <c r="R89" s="446"/>
      <c r="S89" s="445"/>
    </row>
    <row r="90" spans="1:148" s="448" customFormat="1" ht="25.15" customHeight="1" x14ac:dyDescent="0.25">
      <c r="A90" s="444">
        <v>11</v>
      </c>
      <c r="B90" s="461" t="s">
        <v>776</v>
      </c>
      <c r="C90" s="462">
        <v>1</v>
      </c>
      <c r="D90" s="446">
        <v>3</v>
      </c>
      <c r="E90" s="525">
        <v>184</v>
      </c>
      <c r="F90" s="525">
        <v>184</v>
      </c>
      <c r="G90" s="512">
        <f t="shared" si="21"/>
        <v>1</v>
      </c>
      <c r="H90" s="525">
        <v>107</v>
      </c>
      <c r="I90" s="514">
        <f t="shared" si="20"/>
        <v>0.58152173913043481</v>
      </c>
      <c r="J90" s="783">
        <v>107</v>
      </c>
      <c r="K90" s="494">
        <f t="shared" si="22"/>
        <v>1</v>
      </c>
      <c r="L90" s="446" t="s">
        <v>477</v>
      </c>
      <c r="M90" s="446"/>
      <c r="N90" s="446"/>
      <c r="O90" s="463"/>
      <c r="P90" s="447" t="s">
        <v>31</v>
      </c>
      <c r="Q90" s="446"/>
      <c r="R90" s="446"/>
      <c r="S90" s="463"/>
    </row>
    <row r="91" spans="1:148" s="448" customFormat="1" ht="25.15" customHeight="1" x14ac:dyDescent="0.25">
      <c r="A91" s="449">
        <v>12</v>
      </c>
      <c r="B91" s="450" t="s">
        <v>769</v>
      </c>
      <c r="C91" s="447">
        <v>1</v>
      </c>
      <c r="D91" s="447">
        <v>8</v>
      </c>
      <c r="E91" s="487">
        <v>628</v>
      </c>
      <c r="F91" s="487">
        <v>628</v>
      </c>
      <c r="G91" s="512">
        <f t="shared" si="21"/>
        <v>1</v>
      </c>
      <c r="H91" s="487">
        <v>428</v>
      </c>
      <c r="I91" s="514">
        <f t="shared" si="20"/>
        <v>0.68152866242038213</v>
      </c>
      <c r="J91" s="784">
        <v>428</v>
      </c>
      <c r="K91" s="494">
        <f t="shared" si="22"/>
        <v>1</v>
      </c>
      <c r="L91" s="447" t="s">
        <v>53</v>
      </c>
      <c r="M91" s="447"/>
      <c r="N91" s="447"/>
      <c r="O91" s="447"/>
      <c r="P91" s="447" t="s">
        <v>31</v>
      </c>
      <c r="Q91" s="447"/>
      <c r="R91" s="447"/>
      <c r="S91" s="450"/>
    </row>
    <row r="92" spans="1:148" s="448" customFormat="1" ht="25.15" customHeight="1" x14ac:dyDescent="0.25">
      <c r="A92" s="464">
        <v>13</v>
      </c>
      <c r="B92" s="465" t="s">
        <v>772</v>
      </c>
      <c r="C92" s="466">
        <v>1</v>
      </c>
      <c r="D92" s="467">
        <v>9</v>
      </c>
      <c r="E92" s="528">
        <v>617</v>
      </c>
      <c r="F92" s="528">
        <v>617</v>
      </c>
      <c r="G92" s="512">
        <f t="shared" si="21"/>
        <v>1</v>
      </c>
      <c r="H92" s="528">
        <v>399</v>
      </c>
      <c r="I92" s="514">
        <f t="shared" si="20"/>
        <v>0.64667747163695299</v>
      </c>
      <c r="J92" s="788">
        <v>399</v>
      </c>
      <c r="K92" s="494">
        <f t="shared" si="22"/>
        <v>1</v>
      </c>
      <c r="L92" s="467" t="s">
        <v>53</v>
      </c>
      <c r="M92" s="467"/>
      <c r="N92" s="467"/>
      <c r="O92" s="467"/>
      <c r="P92" s="447" t="s">
        <v>31</v>
      </c>
      <c r="Q92" s="467"/>
      <c r="R92" s="467"/>
      <c r="S92" s="468"/>
    </row>
    <row r="93" spans="1:148" s="448" customFormat="1" ht="25.15" customHeight="1" x14ac:dyDescent="0.25">
      <c r="A93" s="469">
        <v>14</v>
      </c>
      <c r="B93" s="450" t="s">
        <v>1245</v>
      </c>
      <c r="C93" s="447">
        <v>1</v>
      </c>
      <c r="D93" s="447">
        <v>9</v>
      </c>
      <c r="E93" s="487">
        <v>617</v>
      </c>
      <c r="F93" s="487">
        <v>617</v>
      </c>
      <c r="G93" s="512">
        <f t="shared" si="21"/>
        <v>1</v>
      </c>
      <c r="H93" s="487">
        <v>427</v>
      </c>
      <c r="I93" s="514">
        <f t="shared" si="20"/>
        <v>0.69205834683954615</v>
      </c>
      <c r="J93" s="784">
        <v>427</v>
      </c>
      <c r="K93" s="494">
        <f t="shared" si="22"/>
        <v>1</v>
      </c>
      <c r="L93" s="447" t="s">
        <v>53</v>
      </c>
      <c r="M93" s="447"/>
      <c r="N93" s="447"/>
      <c r="O93" s="447"/>
      <c r="P93" s="447" t="s">
        <v>31</v>
      </c>
      <c r="Q93" s="447"/>
      <c r="R93" s="447"/>
      <c r="S93" s="451"/>
    </row>
    <row r="94" spans="1:148" s="448" customFormat="1" ht="25.15" customHeight="1" x14ac:dyDescent="0.25">
      <c r="A94" s="449">
        <v>15</v>
      </c>
      <c r="B94" s="450" t="s">
        <v>773</v>
      </c>
      <c r="C94" s="447">
        <v>1</v>
      </c>
      <c r="D94" s="447">
        <v>10</v>
      </c>
      <c r="E94" s="487">
        <v>665</v>
      </c>
      <c r="F94" s="487">
        <v>661</v>
      </c>
      <c r="G94" s="512">
        <f t="shared" si="21"/>
        <v>0.99398496240601508</v>
      </c>
      <c r="H94" s="487">
        <v>366</v>
      </c>
      <c r="I94" s="514">
        <f t="shared" si="20"/>
        <v>0.55037593984962407</v>
      </c>
      <c r="J94" s="784">
        <v>365</v>
      </c>
      <c r="K94" s="753">
        <f t="shared" si="22"/>
        <v>0.99726775956284153</v>
      </c>
      <c r="L94" s="447" t="s">
        <v>53</v>
      </c>
      <c r="M94" s="447"/>
      <c r="N94" s="447"/>
      <c r="O94" s="447"/>
      <c r="P94" s="447" t="s">
        <v>31</v>
      </c>
      <c r="Q94" s="447"/>
      <c r="R94" s="447"/>
      <c r="S94" s="451"/>
    </row>
    <row r="95" spans="1:148" s="450" customFormat="1" ht="25.15" customHeight="1" x14ac:dyDescent="0.2">
      <c r="A95" s="470">
        <v>16</v>
      </c>
      <c r="B95" s="471" t="s">
        <v>760</v>
      </c>
      <c r="C95" s="462">
        <v>1</v>
      </c>
      <c r="D95" s="462">
        <v>6</v>
      </c>
      <c r="E95" s="529">
        <v>393</v>
      </c>
      <c r="F95" s="529">
        <v>393</v>
      </c>
      <c r="G95" s="512">
        <f t="shared" si="21"/>
        <v>1</v>
      </c>
      <c r="H95" s="529">
        <v>236</v>
      </c>
      <c r="I95" s="514">
        <f t="shared" si="20"/>
        <v>0.60050890585241734</v>
      </c>
      <c r="J95" s="789">
        <v>236</v>
      </c>
      <c r="K95" s="494">
        <f t="shared" si="22"/>
        <v>1</v>
      </c>
      <c r="L95" s="462" t="s">
        <v>53</v>
      </c>
      <c r="M95" s="462"/>
      <c r="N95" s="471"/>
      <c r="O95" s="471"/>
      <c r="P95" s="447" t="s">
        <v>31</v>
      </c>
      <c r="Q95" s="462"/>
      <c r="R95" s="462"/>
      <c r="S95" s="462" t="s">
        <v>367</v>
      </c>
      <c r="T95" s="472"/>
      <c r="U95" s="472"/>
      <c r="V95" s="472"/>
      <c r="W95" s="472"/>
      <c r="X95" s="472"/>
      <c r="Y95" s="472"/>
      <c r="Z95" s="472"/>
      <c r="AA95" s="472"/>
      <c r="AB95" s="472"/>
      <c r="AC95" s="472"/>
      <c r="AD95" s="472"/>
      <c r="AE95" s="472"/>
      <c r="AF95" s="472"/>
      <c r="AG95" s="472"/>
      <c r="AH95" s="472"/>
      <c r="AI95" s="472"/>
      <c r="AJ95" s="472"/>
      <c r="AK95" s="472"/>
      <c r="AL95" s="472"/>
      <c r="AM95" s="472"/>
      <c r="AN95" s="472"/>
      <c r="AO95" s="472"/>
      <c r="AP95" s="472"/>
      <c r="AQ95" s="472"/>
      <c r="AR95" s="472"/>
      <c r="AS95" s="472"/>
      <c r="AT95" s="472"/>
      <c r="AU95" s="472"/>
      <c r="AV95" s="472"/>
      <c r="AW95" s="472"/>
      <c r="AX95" s="472"/>
      <c r="AY95" s="472"/>
      <c r="AZ95" s="472"/>
      <c r="BA95" s="472"/>
      <c r="BB95" s="472"/>
      <c r="BC95" s="472"/>
      <c r="BD95" s="472"/>
      <c r="BE95" s="472"/>
      <c r="BF95" s="472"/>
      <c r="BG95" s="472"/>
      <c r="BH95" s="472"/>
      <c r="BI95" s="472"/>
      <c r="BJ95" s="472"/>
      <c r="BK95" s="472"/>
      <c r="BL95" s="472"/>
      <c r="BM95" s="472"/>
      <c r="BN95" s="472"/>
      <c r="BO95" s="472"/>
      <c r="BP95" s="472"/>
      <c r="BQ95" s="472"/>
      <c r="BR95" s="472"/>
      <c r="BS95" s="472"/>
      <c r="BT95" s="472"/>
      <c r="BU95" s="472"/>
      <c r="BV95" s="472"/>
      <c r="BW95" s="472"/>
      <c r="BX95" s="472"/>
      <c r="BY95" s="472"/>
      <c r="BZ95" s="472"/>
      <c r="CA95" s="472"/>
      <c r="CB95" s="472"/>
      <c r="CC95" s="472"/>
      <c r="CD95" s="472"/>
      <c r="CE95" s="472"/>
      <c r="CF95" s="472"/>
      <c r="CG95" s="472"/>
      <c r="CH95" s="472"/>
      <c r="CI95" s="472"/>
      <c r="CJ95" s="472"/>
      <c r="CK95" s="472"/>
      <c r="CL95" s="472"/>
      <c r="CM95" s="472"/>
      <c r="CN95" s="472"/>
      <c r="CO95" s="472"/>
      <c r="CP95" s="472"/>
      <c r="CQ95" s="472"/>
      <c r="CR95" s="472"/>
      <c r="CS95" s="472"/>
      <c r="CT95" s="472"/>
      <c r="CU95" s="472"/>
      <c r="CV95" s="472"/>
      <c r="CW95" s="472"/>
      <c r="CX95" s="472"/>
      <c r="CY95" s="472"/>
      <c r="CZ95" s="472"/>
      <c r="DA95" s="472"/>
      <c r="DB95" s="472"/>
      <c r="DC95" s="472"/>
      <c r="DD95" s="472"/>
      <c r="DE95" s="472"/>
      <c r="DF95" s="472"/>
      <c r="DG95" s="472"/>
      <c r="DH95" s="472"/>
      <c r="DI95" s="472"/>
      <c r="DJ95" s="472"/>
      <c r="DK95" s="472"/>
      <c r="DL95" s="472"/>
      <c r="DM95" s="472"/>
      <c r="DN95" s="472"/>
      <c r="DO95" s="472"/>
      <c r="DP95" s="472"/>
      <c r="DQ95" s="472"/>
      <c r="DR95" s="472"/>
      <c r="DS95" s="472"/>
      <c r="DT95" s="472"/>
      <c r="DU95" s="472"/>
      <c r="DV95" s="472"/>
      <c r="DW95" s="472"/>
      <c r="DX95" s="472"/>
      <c r="DY95" s="472"/>
      <c r="DZ95" s="472"/>
      <c r="EA95" s="472"/>
      <c r="EB95" s="472"/>
      <c r="EC95" s="472"/>
      <c r="ED95" s="472"/>
      <c r="EE95" s="472"/>
      <c r="EF95" s="472"/>
      <c r="EG95" s="472"/>
      <c r="EH95" s="472"/>
      <c r="EI95" s="472"/>
      <c r="EJ95" s="472"/>
      <c r="EK95" s="472"/>
      <c r="EL95" s="472"/>
      <c r="EM95" s="472"/>
      <c r="EN95" s="472"/>
      <c r="EO95" s="472"/>
      <c r="EP95" s="472"/>
      <c r="EQ95" s="472"/>
      <c r="ER95" s="472"/>
    </row>
    <row r="96" spans="1:148" s="448" customFormat="1" ht="25.15" customHeight="1" x14ac:dyDescent="0.25">
      <c r="A96" s="449">
        <v>17</v>
      </c>
      <c r="B96" s="450" t="s">
        <v>756</v>
      </c>
      <c r="C96" s="447">
        <v>1</v>
      </c>
      <c r="D96" s="447">
        <v>3</v>
      </c>
      <c r="E96" s="487">
        <v>217</v>
      </c>
      <c r="F96" s="487">
        <v>217</v>
      </c>
      <c r="G96" s="512">
        <f t="shared" si="21"/>
        <v>1</v>
      </c>
      <c r="H96" s="487">
        <v>140</v>
      </c>
      <c r="I96" s="514">
        <f t="shared" si="20"/>
        <v>0.64516129032258063</v>
      </c>
      <c r="J96" s="784">
        <v>140</v>
      </c>
      <c r="K96" s="494">
        <f t="shared" si="22"/>
        <v>1</v>
      </c>
      <c r="L96" s="447" t="s">
        <v>53</v>
      </c>
      <c r="M96" s="447"/>
      <c r="N96" s="447"/>
      <c r="O96" s="447"/>
      <c r="P96" s="447" t="s">
        <v>31</v>
      </c>
      <c r="Q96" s="447"/>
      <c r="R96" s="447"/>
      <c r="S96" s="450"/>
    </row>
    <row r="97" spans="1:19" s="475" customFormat="1" ht="25.15" customHeight="1" x14ac:dyDescent="0.2">
      <c r="A97" s="441" t="s">
        <v>427</v>
      </c>
      <c r="B97" s="442" t="s">
        <v>657</v>
      </c>
      <c r="C97" s="443">
        <f>SUM(C98:C118)</f>
        <v>21</v>
      </c>
      <c r="D97" s="443">
        <f t="shared" ref="D97:J97" si="25">SUM(D98:D118)</f>
        <v>195</v>
      </c>
      <c r="E97" s="493">
        <f t="shared" si="25"/>
        <v>13655</v>
      </c>
      <c r="F97" s="493">
        <f t="shared" si="25"/>
        <v>13521</v>
      </c>
      <c r="G97" s="513">
        <f t="shared" si="21"/>
        <v>0.99018674478213109</v>
      </c>
      <c r="H97" s="493">
        <f t="shared" si="25"/>
        <v>5178</v>
      </c>
      <c r="I97" s="515">
        <f t="shared" si="20"/>
        <v>0.3792017575979495</v>
      </c>
      <c r="J97" s="493">
        <f t="shared" si="25"/>
        <v>5174</v>
      </c>
      <c r="K97" s="523">
        <f t="shared" si="22"/>
        <v>0.99922750096562374</v>
      </c>
      <c r="L97" s="443">
        <f>COUNTA(L98:L118)</f>
        <v>21</v>
      </c>
      <c r="M97" s="443">
        <f t="shared" ref="M97:S97" si="26">COUNTA(M98:M118)</f>
        <v>0</v>
      </c>
      <c r="N97" s="443">
        <f t="shared" si="26"/>
        <v>0</v>
      </c>
      <c r="O97" s="443">
        <f t="shared" si="26"/>
        <v>0</v>
      </c>
      <c r="P97" s="497">
        <f t="shared" si="26"/>
        <v>17</v>
      </c>
      <c r="Q97" s="497">
        <f t="shared" si="26"/>
        <v>1</v>
      </c>
      <c r="R97" s="497">
        <f t="shared" si="26"/>
        <v>3</v>
      </c>
      <c r="S97" s="443">
        <f t="shared" si="26"/>
        <v>9</v>
      </c>
    </row>
    <row r="98" spans="1:19" s="448" customFormat="1" ht="25.15" customHeight="1" x14ac:dyDescent="0.25">
      <c r="A98" s="317">
        <v>1</v>
      </c>
      <c r="B98" s="166" t="s">
        <v>679</v>
      </c>
      <c r="C98" s="165">
        <v>1</v>
      </c>
      <c r="D98" s="167">
        <v>15</v>
      </c>
      <c r="E98" s="530">
        <v>821</v>
      </c>
      <c r="F98" s="531">
        <v>820</v>
      </c>
      <c r="G98" s="512">
        <f t="shared" si="21"/>
        <v>0.99878197320341044</v>
      </c>
      <c r="H98" s="532">
        <v>511</v>
      </c>
      <c r="I98" s="514">
        <f t="shared" si="20"/>
        <v>0.62241169305724731</v>
      </c>
      <c r="J98" s="532">
        <v>511</v>
      </c>
      <c r="K98" s="494">
        <f t="shared" si="22"/>
        <v>1</v>
      </c>
      <c r="L98" s="168" t="s">
        <v>53</v>
      </c>
      <c r="M98" s="169"/>
      <c r="N98" s="169"/>
      <c r="O98" s="167"/>
      <c r="P98" s="167" t="s">
        <v>31</v>
      </c>
      <c r="Q98" s="167"/>
      <c r="R98" s="167"/>
      <c r="S98" s="167"/>
    </row>
    <row r="99" spans="1:19" s="448" customFormat="1" ht="25.15" customHeight="1" x14ac:dyDescent="0.25">
      <c r="A99" s="185">
        <v>2</v>
      </c>
      <c r="B99" s="171" t="s">
        <v>689</v>
      </c>
      <c r="C99" s="165">
        <v>1</v>
      </c>
      <c r="D99" s="173">
        <v>8</v>
      </c>
      <c r="E99" s="533">
        <v>557</v>
      </c>
      <c r="F99" s="534">
        <v>557</v>
      </c>
      <c r="G99" s="512">
        <f t="shared" si="21"/>
        <v>1</v>
      </c>
      <c r="H99" s="535">
        <v>124</v>
      </c>
      <c r="I99" s="514">
        <f t="shared" si="20"/>
        <v>0.22262118491921004</v>
      </c>
      <c r="J99" s="535">
        <v>123</v>
      </c>
      <c r="K99" s="494">
        <f t="shared" si="22"/>
        <v>0.99193548387096775</v>
      </c>
      <c r="L99" s="168" t="s">
        <v>53</v>
      </c>
      <c r="M99" s="175"/>
      <c r="N99" s="175"/>
      <c r="O99" s="176"/>
      <c r="P99" s="173" t="s">
        <v>31</v>
      </c>
      <c r="Q99" s="176"/>
      <c r="R99" s="176"/>
      <c r="S99" s="176"/>
    </row>
    <row r="100" spans="1:19" s="448" customFormat="1" ht="25.15" customHeight="1" x14ac:dyDescent="0.25">
      <c r="A100" s="185">
        <v>3</v>
      </c>
      <c r="B100" s="172" t="s">
        <v>1347</v>
      </c>
      <c r="C100" s="165">
        <v>1</v>
      </c>
      <c r="D100" s="173">
        <v>12</v>
      </c>
      <c r="E100" s="533">
        <v>600</v>
      </c>
      <c r="F100" s="533">
        <v>598</v>
      </c>
      <c r="G100" s="512">
        <f t="shared" si="21"/>
        <v>0.9966666666666667</v>
      </c>
      <c r="H100" s="535">
        <v>344</v>
      </c>
      <c r="I100" s="514">
        <f t="shared" si="20"/>
        <v>0.57333333333333336</v>
      </c>
      <c r="J100" s="535">
        <v>344</v>
      </c>
      <c r="K100" s="494">
        <f t="shared" si="22"/>
        <v>1</v>
      </c>
      <c r="L100" s="168" t="s">
        <v>53</v>
      </c>
      <c r="M100" s="174"/>
      <c r="N100" s="174"/>
      <c r="O100" s="177"/>
      <c r="P100" s="173" t="s">
        <v>31</v>
      </c>
      <c r="Q100" s="173"/>
      <c r="R100" s="173"/>
      <c r="S100" s="173" t="s">
        <v>1348</v>
      </c>
    </row>
    <row r="101" spans="1:19" s="448" customFormat="1" ht="25.15" customHeight="1" x14ac:dyDescent="0.25">
      <c r="A101" s="185">
        <v>4</v>
      </c>
      <c r="B101" s="172" t="s">
        <v>1349</v>
      </c>
      <c r="C101" s="165">
        <v>1</v>
      </c>
      <c r="D101" s="173">
        <v>12</v>
      </c>
      <c r="E101" s="533">
        <v>959</v>
      </c>
      <c r="F101" s="534">
        <v>958</v>
      </c>
      <c r="G101" s="512">
        <f t="shared" si="21"/>
        <v>0.99895724713242962</v>
      </c>
      <c r="H101" s="535">
        <v>542</v>
      </c>
      <c r="I101" s="514">
        <f t="shared" si="20"/>
        <v>0.56517205422314909</v>
      </c>
      <c r="J101" s="535">
        <v>542</v>
      </c>
      <c r="K101" s="494">
        <f t="shared" si="22"/>
        <v>1</v>
      </c>
      <c r="L101" s="168" t="s">
        <v>53</v>
      </c>
      <c r="M101" s="174"/>
      <c r="N101" s="174"/>
      <c r="O101" s="173"/>
      <c r="P101" s="173" t="s">
        <v>31</v>
      </c>
      <c r="Q101" s="173"/>
      <c r="R101" s="173"/>
      <c r="S101" s="173"/>
    </row>
    <row r="102" spans="1:19" s="448" customFormat="1" ht="25.15" customHeight="1" x14ac:dyDescent="0.25">
      <c r="A102" s="185">
        <v>5</v>
      </c>
      <c r="B102" s="172" t="s">
        <v>691</v>
      </c>
      <c r="C102" s="165">
        <v>1</v>
      </c>
      <c r="D102" s="173">
        <v>6</v>
      </c>
      <c r="E102" s="533">
        <v>381</v>
      </c>
      <c r="F102" s="534">
        <v>381</v>
      </c>
      <c r="G102" s="512">
        <f t="shared" si="21"/>
        <v>1</v>
      </c>
      <c r="H102" s="535">
        <v>182</v>
      </c>
      <c r="I102" s="514">
        <f t="shared" si="20"/>
        <v>0.47769028871391078</v>
      </c>
      <c r="J102" s="535">
        <v>182</v>
      </c>
      <c r="K102" s="494">
        <f t="shared" si="22"/>
        <v>1</v>
      </c>
      <c r="L102" s="168" t="s">
        <v>53</v>
      </c>
      <c r="M102" s="174"/>
      <c r="N102" s="174"/>
      <c r="O102" s="173"/>
      <c r="P102" s="173" t="s">
        <v>31</v>
      </c>
      <c r="Q102" s="176"/>
      <c r="R102" s="176"/>
      <c r="S102" s="176"/>
    </row>
    <row r="103" spans="1:19" s="448" customFormat="1" ht="25.15" customHeight="1" x14ac:dyDescent="0.25">
      <c r="A103" s="185">
        <v>6</v>
      </c>
      <c r="B103" s="172" t="s">
        <v>1350</v>
      </c>
      <c r="C103" s="165">
        <v>1</v>
      </c>
      <c r="D103" s="173">
        <v>14</v>
      </c>
      <c r="E103" s="533">
        <v>658</v>
      </c>
      <c r="F103" s="533">
        <v>658</v>
      </c>
      <c r="G103" s="512">
        <f t="shared" si="21"/>
        <v>1</v>
      </c>
      <c r="H103" s="535">
        <v>241</v>
      </c>
      <c r="I103" s="514">
        <f t="shared" si="20"/>
        <v>0.36626139817629177</v>
      </c>
      <c r="J103" s="535">
        <v>241</v>
      </c>
      <c r="K103" s="494">
        <f t="shared" si="22"/>
        <v>1</v>
      </c>
      <c r="L103" s="168" t="s">
        <v>53</v>
      </c>
      <c r="M103" s="174"/>
      <c r="N103" s="174"/>
      <c r="O103" s="173"/>
      <c r="P103" s="173" t="s">
        <v>31</v>
      </c>
      <c r="Q103" s="173"/>
      <c r="R103" s="173"/>
      <c r="S103" s="173" t="s">
        <v>40</v>
      </c>
    </row>
    <row r="104" spans="1:19" s="473" customFormat="1" ht="25.15" customHeight="1" x14ac:dyDescent="0.25">
      <c r="A104" s="318">
        <v>7</v>
      </c>
      <c r="B104" s="202" t="s">
        <v>1351</v>
      </c>
      <c r="C104" s="203">
        <v>1</v>
      </c>
      <c r="D104" s="204">
        <v>7</v>
      </c>
      <c r="E104" s="536">
        <v>680</v>
      </c>
      <c r="F104" s="536">
        <v>677</v>
      </c>
      <c r="G104" s="512">
        <f t="shared" si="21"/>
        <v>0.99558823529411766</v>
      </c>
      <c r="H104" s="537">
        <v>85</v>
      </c>
      <c r="I104" s="514">
        <f t="shared" si="20"/>
        <v>0.125</v>
      </c>
      <c r="J104" s="537">
        <v>85</v>
      </c>
      <c r="K104" s="494">
        <f t="shared" si="22"/>
        <v>1</v>
      </c>
      <c r="L104" s="206" t="s">
        <v>53</v>
      </c>
      <c r="M104" s="205"/>
      <c r="N104" s="205"/>
      <c r="O104" s="204"/>
      <c r="P104" s="204"/>
      <c r="Q104" s="204"/>
      <c r="R104" s="204" t="s">
        <v>2</v>
      </c>
      <c r="S104" s="204" t="s">
        <v>1544</v>
      </c>
    </row>
    <row r="105" spans="1:19" s="448" customFormat="1" ht="25.15" customHeight="1" x14ac:dyDescent="0.25">
      <c r="A105" s="185">
        <v>8</v>
      </c>
      <c r="B105" s="172" t="s">
        <v>1352</v>
      </c>
      <c r="C105" s="165">
        <v>1</v>
      </c>
      <c r="D105" s="173">
        <v>10</v>
      </c>
      <c r="E105" s="533">
        <v>411</v>
      </c>
      <c r="F105" s="533">
        <v>411</v>
      </c>
      <c r="G105" s="512">
        <f t="shared" si="21"/>
        <v>1</v>
      </c>
      <c r="H105" s="535">
        <v>246</v>
      </c>
      <c r="I105" s="514">
        <f t="shared" si="20"/>
        <v>0.59854014598540151</v>
      </c>
      <c r="J105" s="535">
        <v>246</v>
      </c>
      <c r="K105" s="494">
        <f t="shared" si="22"/>
        <v>1</v>
      </c>
      <c r="L105" s="168" t="s">
        <v>53</v>
      </c>
      <c r="M105" s="174"/>
      <c r="N105" s="174"/>
      <c r="O105" s="173"/>
      <c r="P105" s="173" t="s">
        <v>31</v>
      </c>
      <c r="Q105" s="173"/>
      <c r="R105" s="173"/>
      <c r="S105" s="173" t="s">
        <v>40</v>
      </c>
    </row>
    <row r="106" spans="1:19" s="474" customFormat="1" ht="25.15" customHeight="1" x14ac:dyDescent="0.25">
      <c r="A106" s="319">
        <v>9</v>
      </c>
      <c r="B106" s="202" t="s">
        <v>1353</v>
      </c>
      <c r="C106" s="207">
        <v>1</v>
      </c>
      <c r="D106" s="205">
        <v>13</v>
      </c>
      <c r="E106" s="538">
        <v>1425</v>
      </c>
      <c r="F106" s="538">
        <v>1413</v>
      </c>
      <c r="G106" s="512">
        <f t="shared" si="21"/>
        <v>0.991578947368421</v>
      </c>
      <c r="H106" s="537">
        <v>129</v>
      </c>
      <c r="I106" s="514">
        <f t="shared" si="20"/>
        <v>9.0526315789473691E-2</v>
      </c>
      <c r="J106" s="537">
        <v>126</v>
      </c>
      <c r="K106" s="494">
        <f t="shared" si="22"/>
        <v>0.97674418604651159</v>
      </c>
      <c r="L106" s="206" t="s">
        <v>53</v>
      </c>
      <c r="M106" s="208"/>
      <c r="N106" s="208"/>
      <c r="O106" s="205"/>
      <c r="P106" s="205"/>
      <c r="Q106" s="205"/>
      <c r="R106" s="205" t="s">
        <v>2</v>
      </c>
      <c r="S106" s="205" t="s">
        <v>1354</v>
      </c>
    </row>
    <row r="107" spans="1:19" s="448" customFormat="1" ht="25.15" customHeight="1" x14ac:dyDescent="0.25">
      <c r="A107" s="320">
        <v>10</v>
      </c>
      <c r="B107" s="178" t="s">
        <v>684</v>
      </c>
      <c r="C107" s="165">
        <v>1</v>
      </c>
      <c r="D107" s="179">
        <v>9</v>
      </c>
      <c r="E107" s="539">
        <v>1100</v>
      </c>
      <c r="F107" s="540">
        <v>1067</v>
      </c>
      <c r="G107" s="512">
        <f t="shared" si="21"/>
        <v>0.97</v>
      </c>
      <c r="H107" s="541">
        <v>137</v>
      </c>
      <c r="I107" s="514">
        <f t="shared" si="20"/>
        <v>0.12454545454545454</v>
      </c>
      <c r="J107" s="541">
        <v>137</v>
      </c>
      <c r="K107" s="494">
        <f t="shared" si="22"/>
        <v>1</v>
      </c>
      <c r="L107" s="168" t="s">
        <v>53</v>
      </c>
      <c r="M107" s="180"/>
      <c r="N107" s="180"/>
      <c r="O107" s="179"/>
      <c r="P107" s="179"/>
      <c r="Q107" s="179" t="s">
        <v>32</v>
      </c>
      <c r="R107" s="179"/>
      <c r="S107" s="179"/>
    </row>
    <row r="108" spans="1:19" s="448" customFormat="1" ht="25.15" customHeight="1" x14ac:dyDescent="0.25">
      <c r="A108" s="185">
        <v>11</v>
      </c>
      <c r="B108" s="172" t="s">
        <v>1355</v>
      </c>
      <c r="C108" s="165">
        <v>1</v>
      </c>
      <c r="D108" s="170">
        <v>8</v>
      </c>
      <c r="E108" s="558">
        <v>554</v>
      </c>
      <c r="F108" s="558">
        <v>554</v>
      </c>
      <c r="G108" s="512">
        <f t="shared" si="21"/>
        <v>1</v>
      </c>
      <c r="H108" s="559">
        <v>327</v>
      </c>
      <c r="I108" s="514">
        <f t="shared" si="20"/>
        <v>0.59025270758122739</v>
      </c>
      <c r="J108" s="559">
        <v>327</v>
      </c>
      <c r="K108" s="494">
        <f t="shared" si="22"/>
        <v>1</v>
      </c>
      <c r="L108" s="168" t="s">
        <v>53</v>
      </c>
      <c r="M108" s="181"/>
      <c r="N108" s="181"/>
      <c r="O108" s="170"/>
      <c r="P108" s="511" t="s">
        <v>31</v>
      </c>
      <c r="Q108" s="511"/>
      <c r="R108" s="511"/>
      <c r="S108" s="170"/>
    </row>
    <row r="109" spans="1:19" s="448" customFormat="1" ht="25.15" customHeight="1" x14ac:dyDescent="0.25">
      <c r="A109" s="185">
        <v>12</v>
      </c>
      <c r="B109" s="172" t="s">
        <v>1356</v>
      </c>
      <c r="C109" s="165">
        <v>1</v>
      </c>
      <c r="D109" s="173">
        <v>11</v>
      </c>
      <c r="E109" s="533">
        <v>805</v>
      </c>
      <c r="F109" s="533">
        <v>802</v>
      </c>
      <c r="G109" s="512">
        <f t="shared" si="21"/>
        <v>0.99627329192546588</v>
      </c>
      <c r="H109" s="535">
        <v>144</v>
      </c>
      <c r="I109" s="514">
        <f t="shared" si="20"/>
        <v>0.17888198757763976</v>
      </c>
      <c r="J109" s="535">
        <v>144</v>
      </c>
      <c r="K109" s="494">
        <f t="shared" si="22"/>
        <v>1</v>
      </c>
      <c r="L109" s="168" t="s">
        <v>53</v>
      </c>
      <c r="M109" s="174"/>
      <c r="N109" s="174"/>
      <c r="O109" s="173"/>
      <c r="P109" s="511" t="s">
        <v>31</v>
      </c>
      <c r="Q109" s="173"/>
      <c r="R109" s="173"/>
      <c r="S109" s="173" t="s">
        <v>1348</v>
      </c>
    </row>
    <row r="110" spans="1:19" s="448" customFormat="1" ht="25.15" customHeight="1" x14ac:dyDescent="0.25">
      <c r="A110" s="185">
        <v>13</v>
      </c>
      <c r="B110" s="172" t="s">
        <v>1357</v>
      </c>
      <c r="C110" s="165">
        <v>1</v>
      </c>
      <c r="D110" s="173">
        <v>7</v>
      </c>
      <c r="E110" s="533">
        <v>459</v>
      </c>
      <c r="F110" s="533">
        <v>459</v>
      </c>
      <c r="G110" s="512">
        <f t="shared" si="21"/>
        <v>1</v>
      </c>
      <c r="H110" s="535">
        <v>269</v>
      </c>
      <c r="I110" s="514">
        <f t="shared" si="20"/>
        <v>0.58605664488017428</v>
      </c>
      <c r="J110" s="535">
        <v>269</v>
      </c>
      <c r="K110" s="494">
        <f t="shared" si="22"/>
        <v>1</v>
      </c>
      <c r="L110" s="168" t="s">
        <v>53</v>
      </c>
      <c r="M110" s="174"/>
      <c r="N110" s="174"/>
      <c r="O110" s="173"/>
      <c r="P110" s="511" t="s">
        <v>31</v>
      </c>
      <c r="Q110" s="173"/>
      <c r="R110" s="173"/>
      <c r="S110" s="173"/>
    </row>
    <row r="111" spans="1:19" s="448" customFormat="1" ht="25.15" customHeight="1" x14ac:dyDescent="0.25">
      <c r="A111" s="185">
        <v>14</v>
      </c>
      <c r="B111" s="172" t="s">
        <v>695</v>
      </c>
      <c r="C111" s="165">
        <v>1</v>
      </c>
      <c r="D111" s="173">
        <v>11</v>
      </c>
      <c r="E111" s="533">
        <v>680</v>
      </c>
      <c r="F111" s="533">
        <v>680</v>
      </c>
      <c r="G111" s="512">
        <f t="shared" si="21"/>
        <v>1</v>
      </c>
      <c r="H111" s="535">
        <v>282</v>
      </c>
      <c r="I111" s="514">
        <f t="shared" si="20"/>
        <v>0.4147058823529412</v>
      </c>
      <c r="J111" s="535">
        <v>282</v>
      </c>
      <c r="K111" s="494">
        <f t="shared" si="22"/>
        <v>1</v>
      </c>
      <c r="L111" s="168" t="s">
        <v>53</v>
      </c>
      <c r="M111" s="174"/>
      <c r="N111" s="174"/>
      <c r="O111" s="173"/>
      <c r="P111" s="511" t="s">
        <v>31</v>
      </c>
      <c r="Q111" s="173"/>
      <c r="R111" s="173"/>
      <c r="S111" s="173"/>
    </row>
    <row r="112" spans="1:19" s="448" customFormat="1" ht="25.15" customHeight="1" x14ac:dyDescent="0.25">
      <c r="A112" s="185">
        <v>15</v>
      </c>
      <c r="B112" s="172" t="s">
        <v>1358</v>
      </c>
      <c r="C112" s="165">
        <v>1</v>
      </c>
      <c r="D112" s="173">
        <v>12</v>
      </c>
      <c r="E112" s="533">
        <v>949</v>
      </c>
      <c r="F112" s="534">
        <v>947</v>
      </c>
      <c r="G112" s="512">
        <f t="shared" si="21"/>
        <v>0.99789251844046367</v>
      </c>
      <c r="H112" s="535">
        <v>453</v>
      </c>
      <c r="I112" s="514">
        <f t="shared" si="20"/>
        <v>0.47734457323498419</v>
      </c>
      <c r="J112" s="535">
        <v>453</v>
      </c>
      <c r="K112" s="494">
        <f t="shared" si="22"/>
        <v>1</v>
      </c>
      <c r="L112" s="168" t="s">
        <v>53</v>
      </c>
      <c r="M112" s="182"/>
      <c r="N112" s="182"/>
      <c r="O112" s="173"/>
      <c r="P112" s="511" t="s">
        <v>31</v>
      </c>
      <c r="Q112" s="173"/>
      <c r="R112" s="173"/>
      <c r="S112" s="173"/>
    </row>
    <row r="113" spans="1:19" s="448" customFormat="1" ht="25.15" customHeight="1" x14ac:dyDescent="0.25">
      <c r="A113" s="185">
        <v>16</v>
      </c>
      <c r="B113" s="172" t="s">
        <v>1359</v>
      </c>
      <c r="C113" s="165">
        <v>1</v>
      </c>
      <c r="D113" s="173">
        <v>6</v>
      </c>
      <c r="E113" s="533">
        <v>233</v>
      </c>
      <c r="F113" s="534">
        <v>233</v>
      </c>
      <c r="G113" s="512">
        <f t="shared" si="21"/>
        <v>1</v>
      </c>
      <c r="H113" s="535">
        <v>166</v>
      </c>
      <c r="I113" s="514">
        <f t="shared" si="20"/>
        <v>0.71244635193133043</v>
      </c>
      <c r="J113" s="535">
        <v>166</v>
      </c>
      <c r="K113" s="494">
        <f t="shared" si="22"/>
        <v>1</v>
      </c>
      <c r="L113" s="168" t="s">
        <v>53</v>
      </c>
      <c r="M113" s="174"/>
      <c r="N113" s="174"/>
      <c r="O113" s="173"/>
      <c r="P113" s="511" t="s">
        <v>31</v>
      </c>
      <c r="Q113" s="176"/>
      <c r="R113" s="176"/>
      <c r="S113" s="176"/>
    </row>
    <row r="114" spans="1:19" s="448" customFormat="1" ht="25.15" customHeight="1" x14ac:dyDescent="0.25">
      <c r="A114" s="185">
        <v>17</v>
      </c>
      <c r="B114" s="172" t="s">
        <v>1360</v>
      </c>
      <c r="C114" s="165">
        <v>1</v>
      </c>
      <c r="D114" s="183">
        <v>5</v>
      </c>
      <c r="E114" s="533">
        <v>307</v>
      </c>
      <c r="F114" s="534">
        <v>307</v>
      </c>
      <c r="G114" s="512">
        <f t="shared" si="21"/>
        <v>1</v>
      </c>
      <c r="H114" s="535">
        <v>156</v>
      </c>
      <c r="I114" s="514">
        <f t="shared" si="20"/>
        <v>0.50814332247557004</v>
      </c>
      <c r="J114" s="535">
        <v>156</v>
      </c>
      <c r="K114" s="494">
        <f t="shared" si="22"/>
        <v>1</v>
      </c>
      <c r="L114" s="168" t="s">
        <v>53</v>
      </c>
      <c r="M114" s="184"/>
      <c r="N114" s="184"/>
      <c r="O114" s="183"/>
      <c r="P114" s="511" t="s">
        <v>31</v>
      </c>
      <c r="Q114" s="173"/>
      <c r="R114" s="173"/>
      <c r="S114" s="183"/>
    </row>
    <row r="115" spans="1:19" s="448" customFormat="1" ht="25.15" customHeight="1" x14ac:dyDescent="0.25">
      <c r="A115" s="185">
        <v>18</v>
      </c>
      <c r="B115" s="172" t="s">
        <v>690</v>
      </c>
      <c r="C115" s="165">
        <v>1</v>
      </c>
      <c r="D115" s="173">
        <v>7</v>
      </c>
      <c r="E115" s="533">
        <v>399</v>
      </c>
      <c r="F115" s="533">
        <v>399</v>
      </c>
      <c r="G115" s="512">
        <f t="shared" si="21"/>
        <v>1</v>
      </c>
      <c r="H115" s="535">
        <v>197</v>
      </c>
      <c r="I115" s="514">
        <f t="shared" si="20"/>
        <v>0.49373433583959897</v>
      </c>
      <c r="J115" s="535">
        <v>197</v>
      </c>
      <c r="K115" s="494">
        <f t="shared" si="22"/>
        <v>1</v>
      </c>
      <c r="L115" s="168" t="s">
        <v>53</v>
      </c>
      <c r="M115" s="175"/>
      <c r="N115" s="175"/>
      <c r="O115" s="176"/>
      <c r="P115" s="511" t="s">
        <v>31</v>
      </c>
      <c r="Q115" s="176"/>
      <c r="R115" s="176"/>
      <c r="S115" s="173" t="s">
        <v>40</v>
      </c>
    </row>
    <row r="116" spans="1:19" s="448" customFormat="1" ht="25.15" customHeight="1" x14ac:dyDescent="0.25">
      <c r="A116" s="185">
        <v>19</v>
      </c>
      <c r="B116" s="172" t="s">
        <v>1361</v>
      </c>
      <c r="C116" s="165">
        <v>1</v>
      </c>
      <c r="D116" s="173">
        <v>7</v>
      </c>
      <c r="E116" s="533">
        <v>544</v>
      </c>
      <c r="F116" s="534">
        <v>544</v>
      </c>
      <c r="G116" s="512">
        <f t="shared" si="21"/>
        <v>1</v>
      </c>
      <c r="H116" s="535">
        <v>321</v>
      </c>
      <c r="I116" s="514">
        <f t="shared" si="20"/>
        <v>0.59007352941176472</v>
      </c>
      <c r="J116" s="535">
        <v>321</v>
      </c>
      <c r="K116" s="494">
        <f t="shared" si="22"/>
        <v>1</v>
      </c>
      <c r="L116" s="168" t="s">
        <v>53</v>
      </c>
      <c r="M116" s="182"/>
      <c r="N116" s="182"/>
      <c r="O116" s="173"/>
      <c r="P116" s="511" t="s">
        <v>31</v>
      </c>
      <c r="Q116" s="173"/>
      <c r="R116" s="173"/>
      <c r="S116" s="173" t="s">
        <v>40</v>
      </c>
    </row>
    <row r="117" spans="1:19" s="448" customFormat="1" ht="25.15" customHeight="1" x14ac:dyDescent="0.25">
      <c r="A117" s="320">
        <v>20</v>
      </c>
      <c r="B117" s="178" t="s">
        <v>1362</v>
      </c>
      <c r="C117" s="165">
        <v>1</v>
      </c>
      <c r="D117" s="179">
        <v>6</v>
      </c>
      <c r="E117" s="539">
        <v>652</v>
      </c>
      <c r="F117" s="539">
        <v>575</v>
      </c>
      <c r="G117" s="512">
        <f t="shared" si="21"/>
        <v>0.88190184049079756</v>
      </c>
      <c r="H117" s="542">
        <v>26</v>
      </c>
      <c r="I117" s="514">
        <f t="shared" si="20"/>
        <v>3.9877300613496931E-2</v>
      </c>
      <c r="J117" s="541">
        <v>26</v>
      </c>
      <c r="K117" s="494">
        <f t="shared" si="22"/>
        <v>1</v>
      </c>
      <c r="L117" s="168" t="s">
        <v>53</v>
      </c>
      <c r="M117" s="180"/>
      <c r="N117" s="180"/>
      <c r="O117" s="179"/>
      <c r="P117" s="179"/>
      <c r="Q117" s="179"/>
      <c r="R117" s="179" t="s">
        <v>2</v>
      </c>
      <c r="S117" s="179"/>
    </row>
    <row r="118" spans="1:19" s="448" customFormat="1" ht="25.15" customHeight="1" x14ac:dyDescent="0.25">
      <c r="A118" s="321">
        <v>21</v>
      </c>
      <c r="B118" s="223" t="s">
        <v>1363</v>
      </c>
      <c r="C118" s="224">
        <v>1</v>
      </c>
      <c r="D118" s="225">
        <v>9</v>
      </c>
      <c r="E118" s="543">
        <v>481</v>
      </c>
      <c r="F118" s="544">
        <v>481</v>
      </c>
      <c r="G118" s="512">
        <f t="shared" si="21"/>
        <v>1</v>
      </c>
      <c r="H118" s="545">
        <v>296</v>
      </c>
      <c r="I118" s="514">
        <f t="shared" si="20"/>
        <v>0.61538461538461542</v>
      </c>
      <c r="J118" s="545">
        <v>296</v>
      </c>
      <c r="K118" s="494">
        <f t="shared" si="22"/>
        <v>1</v>
      </c>
      <c r="L118" s="227" t="s">
        <v>53</v>
      </c>
      <c r="M118" s="226"/>
      <c r="N118" s="228"/>
      <c r="O118" s="225"/>
      <c r="P118" s="225" t="s">
        <v>31</v>
      </c>
      <c r="Q118" s="225"/>
      <c r="R118" s="225"/>
      <c r="S118" s="225" t="s">
        <v>1364</v>
      </c>
    </row>
    <row r="119" spans="1:19" s="475" customFormat="1" ht="25.15" customHeight="1" x14ac:dyDescent="0.2">
      <c r="A119" s="441" t="s">
        <v>435</v>
      </c>
      <c r="B119" s="442" t="s">
        <v>722</v>
      </c>
      <c r="C119" s="443">
        <f>SUM(C120:C134)</f>
        <v>15</v>
      </c>
      <c r="D119" s="443">
        <f t="shared" ref="D119:S119" si="27">SUM(D120:D134)</f>
        <v>153</v>
      </c>
      <c r="E119" s="493">
        <f t="shared" si="27"/>
        <v>13768</v>
      </c>
      <c r="F119" s="493">
        <f t="shared" si="27"/>
        <v>13437</v>
      </c>
      <c r="G119" s="513">
        <f t="shared" si="21"/>
        <v>0.97595874491574663</v>
      </c>
      <c r="H119" s="493">
        <f t="shared" si="27"/>
        <v>2945</v>
      </c>
      <c r="I119" s="515">
        <f t="shared" si="20"/>
        <v>0.21390180127832656</v>
      </c>
      <c r="J119" s="493">
        <f t="shared" si="27"/>
        <v>2926</v>
      </c>
      <c r="K119" s="517">
        <f t="shared" si="22"/>
        <v>0.99354838709677418</v>
      </c>
      <c r="L119" s="443">
        <f>COUNTA(L120:L134)</f>
        <v>15</v>
      </c>
      <c r="M119" s="443">
        <f t="shared" ref="M119:R119" si="28">COUNTA(M120:M134)</f>
        <v>0</v>
      </c>
      <c r="N119" s="443">
        <f t="shared" si="28"/>
        <v>3</v>
      </c>
      <c r="O119" s="443">
        <f t="shared" si="28"/>
        <v>0</v>
      </c>
      <c r="P119" s="497">
        <f t="shared" si="28"/>
        <v>11</v>
      </c>
      <c r="Q119" s="497">
        <f t="shared" si="28"/>
        <v>0</v>
      </c>
      <c r="R119" s="497">
        <f t="shared" si="28"/>
        <v>4</v>
      </c>
      <c r="S119" s="443">
        <f t="shared" si="27"/>
        <v>0</v>
      </c>
    </row>
    <row r="120" spans="1:19" s="477" customFormat="1" ht="25.15" customHeight="1" x14ac:dyDescent="0.2">
      <c r="A120" s="476">
        <v>1</v>
      </c>
      <c r="B120" s="477" t="s">
        <v>1549</v>
      </c>
      <c r="C120" s="243">
        <v>1</v>
      </c>
      <c r="D120" s="243">
        <v>24</v>
      </c>
      <c r="E120" s="478">
        <v>3377</v>
      </c>
      <c r="F120" s="478">
        <v>3138</v>
      </c>
      <c r="G120" s="512">
        <f t="shared" si="21"/>
        <v>0.92922712466686408</v>
      </c>
      <c r="H120" s="476">
        <v>139</v>
      </c>
      <c r="I120" s="514">
        <f t="shared" si="20"/>
        <v>4.1160793603790345E-2</v>
      </c>
      <c r="J120" s="476">
        <v>130</v>
      </c>
      <c r="K120" s="494">
        <f t="shared" si="22"/>
        <v>0.93525179856115104</v>
      </c>
      <c r="L120" s="242" t="s">
        <v>53</v>
      </c>
      <c r="M120" s="243"/>
      <c r="N120" s="243"/>
      <c r="O120" s="243"/>
      <c r="P120" s="242"/>
      <c r="Q120" s="242"/>
      <c r="R120" s="242" t="s">
        <v>2</v>
      </c>
      <c r="S120" s="243"/>
    </row>
    <row r="121" spans="1:19" s="477" customFormat="1" ht="25.15" customHeight="1" x14ac:dyDescent="0.2">
      <c r="A121" s="476">
        <v>2</v>
      </c>
      <c r="B121" s="243" t="s">
        <v>743</v>
      </c>
      <c r="C121" s="243">
        <v>1</v>
      </c>
      <c r="D121" s="243">
        <v>16</v>
      </c>
      <c r="E121" s="478">
        <v>1236</v>
      </c>
      <c r="F121" s="478">
        <v>1236</v>
      </c>
      <c r="G121" s="512">
        <f t="shared" si="21"/>
        <v>1</v>
      </c>
      <c r="H121" s="476">
        <v>99</v>
      </c>
      <c r="I121" s="514">
        <f t="shared" si="20"/>
        <v>8.0097087378640783E-2</v>
      </c>
      <c r="J121" s="476">
        <v>99</v>
      </c>
      <c r="K121" s="494">
        <f t="shared" si="22"/>
        <v>1</v>
      </c>
      <c r="L121" s="242" t="s">
        <v>53</v>
      </c>
      <c r="M121" s="243"/>
      <c r="N121" s="243"/>
      <c r="O121" s="243"/>
      <c r="P121" s="242"/>
      <c r="Q121" s="242"/>
      <c r="R121" s="242" t="s">
        <v>2</v>
      </c>
      <c r="S121" s="243" t="s">
        <v>1705</v>
      </c>
    </row>
    <row r="122" spans="1:19" s="477" customFormat="1" ht="25.15" customHeight="1" x14ac:dyDescent="0.2">
      <c r="A122" s="476">
        <v>3</v>
      </c>
      <c r="B122" s="243" t="s">
        <v>748</v>
      </c>
      <c r="C122" s="243">
        <v>1</v>
      </c>
      <c r="D122" s="243">
        <v>10</v>
      </c>
      <c r="E122" s="478">
        <v>1309</v>
      </c>
      <c r="F122" s="478">
        <v>1283</v>
      </c>
      <c r="G122" s="512">
        <f t="shared" si="21"/>
        <v>0.98013750954927426</v>
      </c>
      <c r="H122" s="476">
        <v>120</v>
      </c>
      <c r="I122" s="514">
        <f t="shared" si="20"/>
        <v>9.1673032849503441E-2</v>
      </c>
      <c r="J122" s="476">
        <v>117</v>
      </c>
      <c r="K122" s="494">
        <f t="shared" si="22"/>
        <v>0.97499999999999998</v>
      </c>
      <c r="L122" s="242" t="s">
        <v>53</v>
      </c>
      <c r="M122" s="243"/>
      <c r="N122" s="243"/>
      <c r="O122" s="243"/>
      <c r="P122" s="242"/>
      <c r="Q122" s="242"/>
      <c r="R122" s="242" t="s">
        <v>2</v>
      </c>
      <c r="S122" s="243"/>
    </row>
    <row r="123" spans="1:19" s="477" customFormat="1" ht="25.15" customHeight="1" x14ac:dyDescent="0.2">
      <c r="A123" s="476">
        <v>4</v>
      </c>
      <c r="B123" s="243" t="s">
        <v>744</v>
      </c>
      <c r="C123" s="243">
        <v>1</v>
      </c>
      <c r="D123" s="243">
        <v>7</v>
      </c>
      <c r="E123" s="478">
        <v>862</v>
      </c>
      <c r="F123" s="479">
        <v>802</v>
      </c>
      <c r="G123" s="512">
        <f t="shared" si="21"/>
        <v>0.93039443155452439</v>
      </c>
      <c r="H123" s="480">
        <v>43</v>
      </c>
      <c r="I123" s="514">
        <f t="shared" si="20"/>
        <v>4.9883990719257539E-2</v>
      </c>
      <c r="J123" s="480">
        <v>37</v>
      </c>
      <c r="K123" s="494">
        <f t="shared" si="22"/>
        <v>0.86046511627906974</v>
      </c>
      <c r="L123" s="242" t="s">
        <v>53</v>
      </c>
      <c r="M123" s="244"/>
      <c r="N123" s="244"/>
      <c r="O123" s="244"/>
      <c r="P123" s="498"/>
      <c r="Q123" s="498"/>
      <c r="R123" s="242" t="s">
        <v>2</v>
      </c>
      <c r="S123" s="244" t="s">
        <v>1354</v>
      </c>
    </row>
    <row r="124" spans="1:19" s="481" customFormat="1" ht="25.15" customHeight="1" x14ac:dyDescent="0.2">
      <c r="A124" s="231">
        <v>5</v>
      </c>
      <c r="B124" s="233" t="s">
        <v>745</v>
      </c>
      <c r="C124" s="233">
        <v>1</v>
      </c>
      <c r="D124" s="233">
        <v>9</v>
      </c>
      <c r="E124" s="364">
        <v>860</v>
      </c>
      <c r="F124" s="364">
        <v>860</v>
      </c>
      <c r="G124" s="512">
        <f t="shared" si="21"/>
        <v>1</v>
      </c>
      <c r="H124" s="231">
        <v>143</v>
      </c>
      <c r="I124" s="514">
        <f t="shared" si="20"/>
        <v>0.16627906976744186</v>
      </c>
      <c r="J124" s="231">
        <v>143</v>
      </c>
      <c r="K124" s="494">
        <f t="shared" si="22"/>
        <v>1</v>
      </c>
      <c r="L124" s="229" t="s">
        <v>53</v>
      </c>
      <c r="M124" s="233"/>
      <c r="N124" s="233"/>
      <c r="O124" s="233"/>
      <c r="P124" s="230" t="s">
        <v>31</v>
      </c>
      <c r="Q124" s="230"/>
      <c r="R124" s="230"/>
      <c r="S124" s="233" t="s">
        <v>367</v>
      </c>
    </row>
    <row r="125" spans="1:19" s="481" customFormat="1" ht="25.15" customHeight="1" x14ac:dyDescent="0.2">
      <c r="A125" s="231">
        <v>6</v>
      </c>
      <c r="B125" s="233" t="s">
        <v>742</v>
      </c>
      <c r="C125" s="233">
        <v>1</v>
      </c>
      <c r="D125" s="233">
        <v>13</v>
      </c>
      <c r="E125" s="364">
        <v>1186</v>
      </c>
      <c r="F125" s="364">
        <v>1181</v>
      </c>
      <c r="G125" s="512">
        <f t="shared" si="21"/>
        <v>0.99578414839797635</v>
      </c>
      <c r="H125" s="231">
        <v>342</v>
      </c>
      <c r="I125" s="514">
        <f t="shared" si="20"/>
        <v>0.28836424957841483</v>
      </c>
      <c r="J125" s="231">
        <v>341</v>
      </c>
      <c r="K125" s="494">
        <f t="shared" si="22"/>
        <v>0.99707602339181289</v>
      </c>
      <c r="L125" s="229" t="s">
        <v>53</v>
      </c>
      <c r="M125" s="233"/>
      <c r="N125" s="233"/>
      <c r="O125" s="233"/>
      <c r="P125" s="230" t="s">
        <v>31</v>
      </c>
      <c r="Q125" s="230"/>
      <c r="R125" s="230"/>
      <c r="S125" s="233"/>
    </row>
    <row r="126" spans="1:19" s="481" customFormat="1" ht="25.15" customHeight="1" x14ac:dyDescent="0.2">
      <c r="A126" s="231">
        <v>7</v>
      </c>
      <c r="B126" s="233" t="s">
        <v>734</v>
      </c>
      <c r="C126" s="233">
        <v>1</v>
      </c>
      <c r="D126" s="233">
        <v>9</v>
      </c>
      <c r="E126" s="364">
        <v>808</v>
      </c>
      <c r="F126" s="364">
        <v>808</v>
      </c>
      <c r="G126" s="512">
        <f t="shared" si="21"/>
        <v>1</v>
      </c>
      <c r="H126" s="231">
        <v>347</v>
      </c>
      <c r="I126" s="514">
        <f t="shared" si="20"/>
        <v>0.42945544554455445</v>
      </c>
      <c r="J126" s="231">
        <v>347</v>
      </c>
      <c r="K126" s="494">
        <f t="shared" si="22"/>
        <v>1</v>
      </c>
      <c r="L126" s="229" t="s">
        <v>53</v>
      </c>
      <c r="M126" s="233"/>
      <c r="N126" s="233"/>
      <c r="O126" s="233"/>
      <c r="P126" s="230" t="s">
        <v>31</v>
      </c>
      <c r="Q126" s="230"/>
      <c r="R126" s="230"/>
      <c r="S126" s="233"/>
    </row>
    <row r="127" spans="1:19" s="481" customFormat="1" ht="25.15" customHeight="1" x14ac:dyDescent="0.2">
      <c r="A127" s="231">
        <v>8</v>
      </c>
      <c r="B127" s="233" t="s">
        <v>737</v>
      </c>
      <c r="C127" s="233">
        <v>1</v>
      </c>
      <c r="D127" s="233">
        <v>9</v>
      </c>
      <c r="E127" s="364">
        <v>546</v>
      </c>
      <c r="F127" s="364">
        <v>545</v>
      </c>
      <c r="G127" s="512">
        <f t="shared" si="21"/>
        <v>0.99816849816849818</v>
      </c>
      <c r="H127" s="231">
        <v>129</v>
      </c>
      <c r="I127" s="514">
        <f t="shared" si="20"/>
        <v>0.23626373626373626</v>
      </c>
      <c r="J127" s="231">
        <v>129</v>
      </c>
      <c r="K127" s="494">
        <f t="shared" si="22"/>
        <v>1</v>
      </c>
      <c r="L127" s="229" t="s">
        <v>53</v>
      </c>
      <c r="M127" s="233"/>
      <c r="N127" s="233"/>
      <c r="O127" s="233"/>
      <c r="P127" s="230" t="s">
        <v>31</v>
      </c>
      <c r="Q127" s="230"/>
      <c r="R127" s="230"/>
      <c r="S127" s="233"/>
    </row>
    <row r="128" spans="1:19" s="481" customFormat="1" ht="25.15" customHeight="1" x14ac:dyDescent="0.2">
      <c r="A128" s="231">
        <v>9</v>
      </c>
      <c r="B128" s="233" t="s">
        <v>731</v>
      </c>
      <c r="C128" s="233">
        <v>1</v>
      </c>
      <c r="D128" s="233">
        <v>11</v>
      </c>
      <c r="E128" s="364">
        <v>541</v>
      </c>
      <c r="F128" s="364">
        <v>541</v>
      </c>
      <c r="G128" s="512">
        <f t="shared" si="21"/>
        <v>1</v>
      </c>
      <c r="H128" s="231">
        <v>231</v>
      </c>
      <c r="I128" s="514">
        <f t="shared" si="20"/>
        <v>0.42698706099815159</v>
      </c>
      <c r="J128" s="231">
        <v>231</v>
      </c>
      <c r="K128" s="494">
        <f t="shared" si="22"/>
        <v>1</v>
      </c>
      <c r="L128" s="229" t="s">
        <v>53</v>
      </c>
      <c r="M128" s="233"/>
      <c r="N128" s="233"/>
      <c r="O128" s="233"/>
      <c r="P128" s="230" t="s">
        <v>31</v>
      </c>
      <c r="Q128" s="230"/>
      <c r="R128" s="230"/>
      <c r="S128" s="233"/>
    </row>
    <row r="129" spans="1:19" s="481" customFormat="1" ht="25.15" customHeight="1" x14ac:dyDescent="0.2">
      <c r="A129" s="231">
        <v>10</v>
      </c>
      <c r="B129" s="233" t="s">
        <v>727</v>
      </c>
      <c r="C129" s="233">
        <v>1</v>
      </c>
      <c r="D129" s="234">
        <v>10</v>
      </c>
      <c r="E129" s="364">
        <v>907</v>
      </c>
      <c r="F129" s="364">
        <v>907</v>
      </c>
      <c r="G129" s="512">
        <f t="shared" si="21"/>
        <v>1</v>
      </c>
      <c r="H129" s="232">
        <v>433</v>
      </c>
      <c r="I129" s="514">
        <f t="shared" si="20"/>
        <v>0.47739801543550164</v>
      </c>
      <c r="J129" s="232">
        <v>433</v>
      </c>
      <c r="K129" s="494">
        <f t="shared" si="22"/>
        <v>1</v>
      </c>
      <c r="L129" s="229" t="s">
        <v>53</v>
      </c>
      <c r="M129" s="234"/>
      <c r="N129" s="234" t="s">
        <v>53</v>
      </c>
      <c r="O129" s="234"/>
      <c r="P129" s="230" t="s">
        <v>31</v>
      </c>
      <c r="Q129" s="499"/>
      <c r="R129" s="499"/>
      <c r="S129" s="235"/>
    </row>
    <row r="130" spans="1:19" s="481" customFormat="1" ht="25.15" customHeight="1" x14ac:dyDescent="0.2">
      <c r="A130" s="231">
        <v>11</v>
      </c>
      <c r="B130" s="233" t="s">
        <v>728</v>
      </c>
      <c r="C130" s="233">
        <v>1</v>
      </c>
      <c r="D130" s="233">
        <v>10</v>
      </c>
      <c r="E130" s="364">
        <v>611</v>
      </c>
      <c r="F130" s="364">
        <v>611</v>
      </c>
      <c r="G130" s="512">
        <f t="shared" si="21"/>
        <v>1</v>
      </c>
      <c r="H130" s="231">
        <v>335</v>
      </c>
      <c r="I130" s="514">
        <f t="shared" si="20"/>
        <v>0.54828150572831424</v>
      </c>
      <c r="J130" s="231">
        <v>335</v>
      </c>
      <c r="K130" s="494">
        <f t="shared" si="22"/>
        <v>1</v>
      </c>
      <c r="L130" s="229" t="s">
        <v>53</v>
      </c>
      <c r="M130" s="233"/>
      <c r="N130" s="233"/>
      <c r="O130" s="233"/>
      <c r="P130" s="230" t="s">
        <v>31</v>
      </c>
      <c r="Q130" s="230"/>
      <c r="R130" s="230"/>
      <c r="S130" s="233"/>
    </row>
    <row r="131" spans="1:19" s="492" customFormat="1" ht="25.15" customHeight="1" x14ac:dyDescent="0.2">
      <c r="A131" s="490">
        <v>12</v>
      </c>
      <c r="B131" s="491" t="s">
        <v>724</v>
      </c>
      <c r="C131" s="491">
        <v>1</v>
      </c>
      <c r="D131" s="234">
        <v>3</v>
      </c>
      <c r="E131" s="364">
        <v>301</v>
      </c>
      <c r="F131" s="364">
        <v>301</v>
      </c>
      <c r="G131" s="512">
        <f t="shared" si="21"/>
        <v>1</v>
      </c>
      <c r="H131" s="232">
        <v>175</v>
      </c>
      <c r="I131" s="514">
        <f t="shared" si="20"/>
        <v>0.58139534883720934</v>
      </c>
      <c r="J131" s="232">
        <v>175</v>
      </c>
      <c r="K131" s="494">
        <f t="shared" si="22"/>
        <v>1</v>
      </c>
      <c r="L131" s="229" t="s">
        <v>53</v>
      </c>
      <c r="M131" s="234"/>
      <c r="N131" s="234" t="s">
        <v>53</v>
      </c>
      <c r="O131" s="286"/>
      <c r="P131" s="229" t="s">
        <v>31</v>
      </c>
      <c r="Q131" s="287"/>
      <c r="R131" s="287"/>
      <c r="S131" s="491"/>
    </row>
    <row r="132" spans="1:19" s="481" customFormat="1" ht="25.15" customHeight="1" x14ac:dyDescent="0.2">
      <c r="A132" s="231">
        <v>13</v>
      </c>
      <c r="B132" s="233" t="s">
        <v>736</v>
      </c>
      <c r="C132" s="233">
        <v>1</v>
      </c>
      <c r="D132" s="235">
        <v>9</v>
      </c>
      <c r="E132" s="364">
        <v>305</v>
      </c>
      <c r="F132" s="364">
        <v>305</v>
      </c>
      <c r="G132" s="512">
        <f t="shared" si="21"/>
        <v>1</v>
      </c>
      <c r="H132" s="482">
        <v>141</v>
      </c>
      <c r="I132" s="514">
        <f t="shared" si="20"/>
        <v>0.46229508196721314</v>
      </c>
      <c r="J132" s="482">
        <v>141</v>
      </c>
      <c r="K132" s="494">
        <f t="shared" si="22"/>
        <v>1</v>
      </c>
      <c r="L132" s="229" t="s">
        <v>53</v>
      </c>
      <c r="M132" s="235"/>
      <c r="N132" s="235" t="s">
        <v>53</v>
      </c>
      <c r="O132" s="235"/>
      <c r="P132" s="230" t="s">
        <v>31</v>
      </c>
      <c r="Q132" s="500"/>
      <c r="R132" s="500"/>
      <c r="S132" s="235"/>
    </row>
    <row r="133" spans="1:19" s="485" customFormat="1" ht="25.15" customHeight="1" x14ac:dyDescent="0.2">
      <c r="A133" s="483">
        <v>14</v>
      </c>
      <c r="B133" s="236" t="s">
        <v>741</v>
      </c>
      <c r="C133" s="236">
        <v>1</v>
      </c>
      <c r="D133" s="236">
        <v>5</v>
      </c>
      <c r="E133" s="484">
        <v>576</v>
      </c>
      <c r="F133" s="484">
        <v>576</v>
      </c>
      <c r="G133" s="512">
        <f t="shared" si="21"/>
        <v>1</v>
      </c>
      <c r="H133" s="483">
        <v>101</v>
      </c>
      <c r="I133" s="514">
        <f t="shared" si="20"/>
        <v>0.17534722222222221</v>
      </c>
      <c r="J133" s="483">
        <v>101</v>
      </c>
      <c r="K133" s="494">
        <f t="shared" si="22"/>
        <v>1</v>
      </c>
      <c r="L133" s="229" t="s">
        <v>53</v>
      </c>
      <c r="M133" s="236"/>
      <c r="N133" s="236"/>
      <c r="O133" s="236"/>
      <c r="P133" s="230" t="s">
        <v>31</v>
      </c>
      <c r="Q133" s="501"/>
      <c r="R133" s="501"/>
      <c r="S133" s="236"/>
    </row>
    <row r="134" spans="1:19" s="488" customFormat="1" ht="25.15" customHeight="1" x14ac:dyDescent="0.2">
      <c r="A134" s="449">
        <v>15</v>
      </c>
      <c r="B134" s="237" t="s">
        <v>723</v>
      </c>
      <c r="C134" s="237">
        <v>1</v>
      </c>
      <c r="D134" s="486">
        <v>8</v>
      </c>
      <c r="E134" s="487">
        <v>343</v>
      </c>
      <c r="F134" s="487">
        <v>343</v>
      </c>
      <c r="G134" s="512">
        <f t="shared" si="21"/>
        <v>1</v>
      </c>
      <c r="H134" s="449">
        <v>167</v>
      </c>
      <c r="I134" s="514">
        <f t="shared" si="20"/>
        <v>0.48688046647230321</v>
      </c>
      <c r="J134" s="449">
        <v>167</v>
      </c>
      <c r="K134" s="494">
        <f t="shared" si="22"/>
        <v>1</v>
      </c>
      <c r="L134" s="229" t="s">
        <v>53</v>
      </c>
      <c r="M134" s="237"/>
      <c r="N134" s="237"/>
      <c r="O134" s="237"/>
      <c r="P134" s="230" t="s">
        <v>31</v>
      </c>
      <c r="Q134" s="447"/>
      <c r="R134" s="447"/>
      <c r="S134" s="237"/>
    </row>
    <row r="135" spans="1:19" s="475" customFormat="1" ht="25.15" customHeight="1" x14ac:dyDescent="0.2">
      <c r="A135" s="441" t="s">
        <v>447</v>
      </c>
      <c r="B135" s="442" t="s">
        <v>1707</v>
      </c>
      <c r="C135" s="443">
        <f>SUM(C136:C152)</f>
        <v>17</v>
      </c>
      <c r="D135" s="443">
        <f t="shared" ref="D135:J135" si="29">SUM(D136:D152)</f>
        <v>146</v>
      </c>
      <c r="E135" s="493">
        <f t="shared" si="29"/>
        <v>10971</v>
      </c>
      <c r="F135" s="493">
        <f t="shared" si="29"/>
        <v>10946</v>
      </c>
      <c r="G135" s="513">
        <f t="shared" si="21"/>
        <v>0.99772126515358672</v>
      </c>
      <c r="H135" s="493">
        <f t="shared" si="29"/>
        <v>4460</v>
      </c>
      <c r="I135" s="515">
        <f t="shared" si="20"/>
        <v>0.40652629660012762</v>
      </c>
      <c r="J135" s="493">
        <f t="shared" si="29"/>
        <v>4460</v>
      </c>
      <c r="K135" s="517">
        <f t="shared" si="22"/>
        <v>1</v>
      </c>
      <c r="L135" s="443">
        <f>COUNTA(L136:L152)</f>
        <v>17</v>
      </c>
      <c r="M135" s="443">
        <f t="shared" ref="M135:S135" si="30">COUNTA(M136:M152)</f>
        <v>0</v>
      </c>
      <c r="N135" s="443">
        <f t="shared" si="30"/>
        <v>0</v>
      </c>
      <c r="O135" s="443">
        <f t="shared" si="30"/>
        <v>0</v>
      </c>
      <c r="P135" s="497">
        <f t="shared" si="30"/>
        <v>15</v>
      </c>
      <c r="Q135" s="497">
        <f t="shared" si="30"/>
        <v>1</v>
      </c>
      <c r="R135" s="497">
        <f t="shared" si="30"/>
        <v>1</v>
      </c>
      <c r="S135" s="443">
        <f t="shared" si="30"/>
        <v>7</v>
      </c>
    </row>
    <row r="136" spans="1:19" s="495" customFormat="1" ht="25.15" customHeight="1" x14ac:dyDescent="0.25">
      <c r="A136" s="571">
        <v>1</v>
      </c>
      <c r="B136" s="463" t="s">
        <v>775</v>
      </c>
      <c r="C136" s="571">
        <v>1</v>
      </c>
      <c r="D136" s="572">
        <v>9</v>
      </c>
      <c r="E136" s="572">
        <v>685</v>
      </c>
      <c r="F136" s="572">
        <v>679</v>
      </c>
      <c r="G136" s="573">
        <f t="shared" si="21"/>
        <v>0.99124087591240873</v>
      </c>
      <c r="H136" s="572">
        <v>365</v>
      </c>
      <c r="I136" s="574">
        <f t="shared" si="20"/>
        <v>0.53284671532846717</v>
      </c>
      <c r="J136" s="572">
        <v>365</v>
      </c>
      <c r="K136" s="575">
        <f t="shared" si="22"/>
        <v>1</v>
      </c>
      <c r="L136" s="571" t="s">
        <v>53</v>
      </c>
      <c r="M136" s="463"/>
      <c r="N136" s="463"/>
      <c r="O136" s="463"/>
      <c r="P136" s="446" t="s">
        <v>31</v>
      </c>
      <c r="Q136" s="446"/>
      <c r="R136" s="446"/>
      <c r="S136" s="446"/>
    </row>
    <row r="137" spans="1:19" s="579" customFormat="1" ht="25.15" customHeight="1" x14ac:dyDescent="0.25">
      <c r="A137" s="576">
        <v>2</v>
      </c>
      <c r="B137" s="577" t="s">
        <v>890</v>
      </c>
      <c r="C137" s="571">
        <v>1</v>
      </c>
      <c r="D137" s="578">
        <v>6</v>
      </c>
      <c r="E137" s="578">
        <v>512</v>
      </c>
      <c r="F137" s="578">
        <v>512</v>
      </c>
      <c r="G137" s="573">
        <f t="shared" si="21"/>
        <v>1</v>
      </c>
      <c r="H137" s="578">
        <v>236</v>
      </c>
      <c r="I137" s="574">
        <f t="shared" si="20"/>
        <v>0.4609375</v>
      </c>
      <c r="J137" s="578">
        <v>236</v>
      </c>
      <c r="K137" s="575">
        <f t="shared" si="22"/>
        <v>1</v>
      </c>
      <c r="L137" s="571" t="s">
        <v>53</v>
      </c>
      <c r="M137" s="577"/>
      <c r="N137" s="577"/>
      <c r="O137" s="577"/>
      <c r="P137" s="565" t="s">
        <v>31</v>
      </c>
      <c r="Q137" s="565"/>
      <c r="R137" s="565"/>
      <c r="S137" s="565"/>
    </row>
    <row r="138" spans="1:19" s="495" customFormat="1" ht="25.15" customHeight="1" x14ac:dyDescent="0.25">
      <c r="A138" s="582">
        <v>3</v>
      </c>
      <c r="B138" s="583" t="s">
        <v>1726</v>
      </c>
      <c r="C138" s="571">
        <v>1</v>
      </c>
      <c r="D138" s="584">
        <v>9</v>
      </c>
      <c r="E138" s="584">
        <v>719</v>
      </c>
      <c r="F138" s="584">
        <v>719</v>
      </c>
      <c r="G138" s="567">
        <f t="shared" si="21"/>
        <v>1</v>
      </c>
      <c r="H138" s="584">
        <v>83</v>
      </c>
      <c r="I138" s="568">
        <f t="shared" ref="I138:I167" si="31">H138/E138</f>
        <v>0.11543810848400557</v>
      </c>
      <c r="J138" s="584">
        <v>83</v>
      </c>
      <c r="K138" s="569">
        <f t="shared" si="22"/>
        <v>1</v>
      </c>
      <c r="L138" s="571" t="s">
        <v>53</v>
      </c>
      <c r="M138" s="583"/>
      <c r="N138" s="583"/>
      <c r="O138" s="583"/>
      <c r="P138" s="570"/>
      <c r="Q138" s="570" t="s">
        <v>32</v>
      </c>
      <c r="R138" s="570"/>
      <c r="S138" s="570" t="s">
        <v>367</v>
      </c>
    </row>
    <row r="139" spans="1:19" s="579" customFormat="1" ht="25.15" customHeight="1" x14ac:dyDescent="0.25">
      <c r="A139" s="571">
        <v>4</v>
      </c>
      <c r="B139" s="463" t="s">
        <v>888</v>
      </c>
      <c r="C139" s="571">
        <v>1</v>
      </c>
      <c r="D139" s="470">
        <v>6</v>
      </c>
      <c r="E139" s="470">
        <v>597</v>
      </c>
      <c r="F139" s="470">
        <v>597</v>
      </c>
      <c r="G139" s="573">
        <f t="shared" ref="G139:G167" si="32">F139/E139</f>
        <v>1</v>
      </c>
      <c r="H139" s="566">
        <v>338</v>
      </c>
      <c r="I139" s="574">
        <f t="shared" si="31"/>
        <v>0.56616415410385257</v>
      </c>
      <c r="J139" s="566">
        <v>338</v>
      </c>
      <c r="K139" s="575">
        <f t="shared" ref="K139:K167" si="33">J139/H139</f>
        <v>1</v>
      </c>
      <c r="L139" s="571" t="s">
        <v>53</v>
      </c>
      <c r="M139" s="462"/>
      <c r="N139" s="462"/>
      <c r="O139" s="462"/>
      <c r="P139" s="462" t="s">
        <v>31</v>
      </c>
      <c r="Q139" s="446"/>
      <c r="R139" s="446"/>
      <c r="S139" s="446"/>
    </row>
    <row r="140" spans="1:19" s="579" customFormat="1" ht="25.15" customHeight="1" x14ac:dyDescent="0.25">
      <c r="A140" s="571">
        <v>5</v>
      </c>
      <c r="B140" s="463" t="s">
        <v>769</v>
      </c>
      <c r="C140" s="571">
        <v>1</v>
      </c>
      <c r="D140" s="572">
        <v>7</v>
      </c>
      <c r="E140" s="572">
        <v>578</v>
      </c>
      <c r="F140" s="572">
        <v>578</v>
      </c>
      <c r="G140" s="573">
        <f t="shared" si="32"/>
        <v>1</v>
      </c>
      <c r="H140" s="572">
        <v>315</v>
      </c>
      <c r="I140" s="574">
        <f t="shared" si="31"/>
        <v>0.54498269896193774</v>
      </c>
      <c r="J140" s="572">
        <v>315</v>
      </c>
      <c r="K140" s="575">
        <f t="shared" si="33"/>
        <v>1</v>
      </c>
      <c r="L140" s="571" t="s">
        <v>53</v>
      </c>
      <c r="M140" s="463"/>
      <c r="N140" s="463"/>
      <c r="O140" s="463"/>
      <c r="P140" s="462" t="s">
        <v>31</v>
      </c>
      <c r="Q140" s="446"/>
      <c r="R140" s="446"/>
      <c r="S140" s="446"/>
    </row>
    <row r="141" spans="1:19" s="579" customFormat="1" ht="25.15" customHeight="1" x14ac:dyDescent="0.25">
      <c r="A141" s="571">
        <v>6</v>
      </c>
      <c r="B141" s="463" t="s">
        <v>889</v>
      </c>
      <c r="C141" s="571">
        <v>1</v>
      </c>
      <c r="D141" s="572">
        <v>5</v>
      </c>
      <c r="E141" s="572">
        <v>370</v>
      </c>
      <c r="F141" s="572">
        <v>370</v>
      </c>
      <c r="G141" s="573">
        <f t="shared" si="32"/>
        <v>1</v>
      </c>
      <c r="H141" s="572">
        <v>192</v>
      </c>
      <c r="I141" s="574">
        <f t="shared" si="31"/>
        <v>0.51891891891891895</v>
      </c>
      <c r="J141" s="572">
        <v>192</v>
      </c>
      <c r="K141" s="575">
        <f t="shared" si="33"/>
        <v>1</v>
      </c>
      <c r="L141" s="571" t="s">
        <v>53</v>
      </c>
      <c r="M141" s="463"/>
      <c r="N141" s="463"/>
      <c r="O141" s="463"/>
      <c r="P141" s="462" t="s">
        <v>31</v>
      </c>
      <c r="Q141" s="446"/>
      <c r="R141" s="446"/>
      <c r="S141" s="446"/>
    </row>
    <row r="142" spans="1:19" s="495" customFormat="1" ht="25.15" customHeight="1" x14ac:dyDescent="0.25">
      <c r="A142" s="571">
        <v>7</v>
      </c>
      <c r="B142" s="463" t="s">
        <v>891</v>
      </c>
      <c r="C142" s="571">
        <v>1</v>
      </c>
      <c r="D142" s="572">
        <v>8</v>
      </c>
      <c r="E142" s="572">
        <v>629</v>
      </c>
      <c r="F142" s="572">
        <v>629</v>
      </c>
      <c r="G142" s="573">
        <f t="shared" si="32"/>
        <v>1</v>
      </c>
      <c r="H142" s="572">
        <v>324</v>
      </c>
      <c r="I142" s="574">
        <f t="shared" si="31"/>
        <v>0.51510333863275037</v>
      </c>
      <c r="J142" s="572">
        <v>324</v>
      </c>
      <c r="K142" s="575">
        <f t="shared" si="33"/>
        <v>1</v>
      </c>
      <c r="L142" s="571" t="s">
        <v>53</v>
      </c>
      <c r="M142" s="463"/>
      <c r="N142" s="463"/>
      <c r="O142" s="463"/>
      <c r="P142" s="462" t="s">
        <v>31</v>
      </c>
      <c r="Q142" s="446"/>
      <c r="R142" s="446"/>
      <c r="S142" s="446"/>
    </row>
    <row r="143" spans="1:19" s="579" customFormat="1" ht="25.15" customHeight="1" x14ac:dyDescent="0.25">
      <c r="A143" s="571">
        <v>8</v>
      </c>
      <c r="B143" s="463" t="s">
        <v>897</v>
      </c>
      <c r="C143" s="571">
        <v>1</v>
      </c>
      <c r="D143" s="572">
        <v>9</v>
      </c>
      <c r="E143" s="572">
        <v>696</v>
      </c>
      <c r="F143" s="572">
        <v>696</v>
      </c>
      <c r="G143" s="573">
        <f t="shared" si="32"/>
        <v>1</v>
      </c>
      <c r="H143" s="572">
        <v>387</v>
      </c>
      <c r="I143" s="574">
        <f t="shared" si="31"/>
        <v>0.55603448275862066</v>
      </c>
      <c r="J143" s="572">
        <v>387</v>
      </c>
      <c r="K143" s="575">
        <f t="shared" si="33"/>
        <v>1</v>
      </c>
      <c r="L143" s="571" t="s">
        <v>53</v>
      </c>
      <c r="M143" s="463"/>
      <c r="N143" s="463"/>
      <c r="O143" s="463"/>
      <c r="P143" s="462" t="s">
        <v>31</v>
      </c>
      <c r="Q143" s="446"/>
      <c r="R143" s="446"/>
      <c r="S143" s="446"/>
    </row>
    <row r="144" spans="1:19" s="579" customFormat="1" ht="25.15" customHeight="1" x14ac:dyDescent="0.25">
      <c r="A144" s="571">
        <v>9</v>
      </c>
      <c r="B144" s="463" t="s">
        <v>900</v>
      </c>
      <c r="C144" s="571">
        <v>1</v>
      </c>
      <c r="D144" s="572">
        <v>3</v>
      </c>
      <c r="E144" s="572">
        <v>200</v>
      </c>
      <c r="F144" s="572">
        <v>200</v>
      </c>
      <c r="G144" s="573">
        <f t="shared" si="32"/>
        <v>1</v>
      </c>
      <c r="H144" s="572">
        <v>115</v>
      </c>
      <c r="I144" s="574">
        <f t="shared" si="31"/>
        <v>0.57499999999999996</v>
      </c>
      <c r="J144" s="572">
        <v>115</v>
      </c>
      <c r="K144" s="575">
        <f t="shared" si="33"/>
        <v>1</v>
      </c>
      <c r="L144" s="571" t="s">
        <v>53</v>
      </c>
      <c r="M144" s="463"/>
      <c r="N144" s="463"/>
      <c r="O144" s="463"/>
      <c r="P144" s="462" t="s">
        <v>31</v>
      </c>
      <c r="Q144" s="446"/>
      <c r="R144" s="446"/>
      <c r="S144" s="446" t="s">
        <v>367</v>
      </c>
    </row>
    <row r="145" spans="1:19" s="579" customFormat="1" ht="25.15" customHeight="1" x14ac:dyDescent="0.25">
      <c r="A145" s="571">
        <v>10</v>
      </c>
      <c r="B145" s="463" t="s">
        <v>902</v>
      </c>
      <c r="C145" s="571">
        <v>1</v>
      </c>
      <c r="D145" s="572">
        <v>8</v>
      </c>
      <c r="E145" s="572">
        <v>580</v>
      </c>
      <c r="F145" s="572">
        <v>580</v>
      </c>
      <c r="G145" s="573">
        <f t="shared" si="32"/>
        <v>1</v>
      </c>
      <c r="H145" s="572">
        <v>242</v>
      </c>
      <c r="I145" s="574">
        <f t="shared" si="31"/>
        <v>0.41724137931034483</v>
      </c>
      <c r="J145" s="572">
        <v>242</v>
      </c>
      <c r="K145" s="575">
        <f t="shared" si="33"/>
        <v>1</v>
      </c>
      <c r="L145" s="571" t="s">
        <v>53</v>
      </c>
      <c r="M145" s="463"/>
      <c r="N145" s="463"/>
      <c r="O145" s="463"/>
      <c r="P145" s="462" t="s">
        <v>31</v>
      </c>
      <c r="Q145" s="446"/>
      <c r="R145" s="446"/>
      <c r="S145" s="446"/>
    </row>
    <row r="146" spans="1:19" s="579" customFormat="1" ht="25.15" customHeight="1" x14ac:dyDescent="0.25">
      <c r="A146" s="571">
        <v>11</v>
      </c>
      <c r="B146" s="463" t="s">
        <v>892</v>
      </c>
      <c r="C146" s="571">
        <v>1</v>
      </c>
      <c r="D146" s="572">
        <v>7</v>
      </c>
      <c r="E146" s="572">
        <v>597</v>
      </c>
      <c r="F146" s="572">
        <v>597</v>
      </c>
      <c r="G146" s="573">
        <f t="shared" si="32"/>
        <v>1</v>
      </c>
      <c r="H146" s="572">
        <v>270</v>
      </c>
      <c r="I146" s="574">
        <f t="shared" si="31"/>
        <v>0.45226130653266333</v>
      </c>
      <c r="J146" s="572">
        <v>270</v>
      </c>
      <c r="K146" s="575">
        <f t="shared" si="33"/>
        <v>1</v>
      </c>
      <c r="L146" s="571" t="s">
        <v>53</v>
      </c>
      <c r="M146" s="580"/>
      <c r="N146" s="581"/>
      <c r="O146" s="463"/>
      <c r="P146" s="462" t="s">
        <v>31</v>
      </c>
      <c r="Q146" s="446"/>
      <c r="R146" s="446"/>
      <c r="S146" s="446"/>
    </row>
    <row r="147" spans="1:19" s="495" customFormat="1" ht="25.15" customHeight="1" x14ac:dyDescent="0.25">
      <c r="A147" s="582">
        <v>12</v>
      </c>
      <c r="B147" s="583" t="s">
        <v>1708</v>
      </c>
      <c r="C147" s="571">
        <v>1</v>
      </c>
      <c r="D147" s="584">
        <v>9</v>
      </c>
      <c r="E147" s="585">
        <v>1025</v>
      </c>
      <c r="F147" s="585">
        <v>1006</v>
      </c>
      <c r="G147" s="567">
        <f t="shared" si="32"/>
        <v>0.98146341463414632</v>
      </c>
      <c r="H147" s="584">
        <v>19</v>
      </c>
      <c r="I147" s="568">
        <f t="shared" si="31"/>
        <v>1.8536585365853658E-2</v>
      </c>
      <c r="J147" s="584">
        <v>19</v>
      </c>
      <c r="K147" s="569">
        <f t="shared" si="33"/>
        <v>1</v>
      </c>
      <c r="L147" s="571" t="s">
        <v>53</v>
      </c>
      <c r="M147" s="583"/>
      <c r="N147" s="583"/>
      <c r="O147" s="583"/>
      <c r="P147" s="570"/>
      <c r="Q147" s="570"/>
      <c r="R147" s="570" t="s">
        <v>2</v>
      </c>
      <c r="S147" s="570"/>
    </row>
    <row r="148" spans="1:19" s="579" customFormat="1" ht="25.15" customHeight="1" x14ac:dyDescent="0.25">
      <c r="A148" s="571">
        <v>13</v>
      </c>
      <c r="B148" s="463" t="s">
        <v>1709</v>
      </c>
      <c r="C148" s="571">
        <v>1</v>
      </c>
      <c r="D148" s="572">
        <v>10</v>
      </c>
      <c r="E148" s="572">
        <v>724</v>
      </c>
      <c r="F148" s="572">
        <v>724</v>
      </c>
      <c r="G148" s="573">
        <f t="shared" si="32"/>
        <v>1</v>
      </c>
      <c r="H148" s="572">
        <v>293</v>
      </c>
      <c r="I148" s="574">
        <f t="shared" si="31"/>
        <v>0.40469613259668508</v>
      </c>
      <c r="J148" s="572">
        <v>293</v>
      </c>
      <c r="K148" s="575">
        <f t="shared" si="33"/>
        <v>1</v>
      </c>
      <c r="L148" s="571" t="s">
        <v>53</v>
      </c>
      <c r="M148" s="463"/>
      <c r="N148" s="463"/>
      <c r="O148" s="586"/>
      <c r="P148" s="446" t="s">
        <v>31</v>
      </c>
      <c r="Q148" s="446"/>
      <c r="R148" s="446"/>
      <c r="S148" s="446" t="s">
        <v>40</v>
      </c>
    </row>
    <row r="149" spans="1:19" s="579" customFormat="1" ht="25.15" customHeight="1" x14ac:dyDescent="0.25">
      <c r="A149" s="571">
        <v>14</v>
      </c>
      <c r="B149" s="463" t="s">
        <v>893</v>
      </c>
      <c r="C149" s="571">
        <v>1</v>
      </c>
      <c r="D149" s="572">
        <v>13</v>
      </c>
      <c r="E149" s="572">
        <v>581</v>
      </c>
      <c r="F149" s="572">
        <v>581</v>
      </c>
      <c r="G149" s="573">
        <f t="shared" si="32"/>
        <v>1</v>
      </c>
      <c r="H149" s="572">
        <v>292</v>
      </c>
      <c r="I149" s="574">
        <f t="shared" si="31"/>
        <v>0.5025817555938038</v>
      </c>
      <c r="J149" s="572">
        <v>292</v>
      </c>
      <c r="K149" s="575">
        <f t="shared" si="33"/>
        <v>1</v>
      </c>
      <c r="L149" s="571" t="s">
        <v>53</v>
      </c>
      <c r="M149" s="463"/>
      <c r="N149" s="463"/>
      <c r="O149" s="463"/>
      <c r="P149" s="446" t="s">
        <v>31</v>
      </c>
      <c r="Q149" s="446"/>
      <c r="R149" s="446"/>
      <c r="S149" s="446" t="s">
        <v>40</v>
      </c>
    </row>
    <row r="150" spans="1:19" s="579" customFormat="1" ht="25.15" customHeight="1" x14ac:dyDescent="0.25">
      <c r="A150" s="571">
        <v>15</v>
      </c>
      <c r="B150" s="463" t="s">
        <v>898</v>
      </c>
      <c r="C150" s="571">
        <v>1</v>
      </c>
      <c r="D150" s="572">
        <v>13</v>
      </c>
      <c r="E150" s="572">
        <v>905</v>
      </c>
      <c r="F150" s="572">
        <v>905</v>
      </c>
      <c r="G150" s="573">
        <f t="shared" si="32"/>
        <v>1</v>
      </c>
      <c r="H150" s="572">
        <v>349</v>
      </c>
      <c r="I150" s="574">
        <f t="shared" si="31"/>
        <v>0.38563535911602209</v>
      </c>
      <c r="J150" s="572">
        <v>349</v>
      </c>
      <c r="K150" s="575">
        <f t="shared" si="33"/>
        <v>1</v>
      </c>
      <c r="L150" s="571" t="s">
        <v>53</v>
      </c>
      <c r="M150" s="463"/>
      <c r="N150" s="463"/>
      <c r="O150" s="463"/>
      <c r="P150" s="446" t="s">
        <v>31</v>
      </c>
      <c r="Q150" s="446"/>
      <c r="R150" s="446"/>
      <c r="S150" s="446" t="s">
        <v>40</v>
      </c>
    </row>
    <row r="151" spans="1:19" s="579" customFormat="1" ht="25.15" customHeight="1" x14ac:dyDescent="0.25">
      <c r="A151" s="571">
        <v>16</v>
      </c>
      <c r="B151" s="463" t="s">
        <v>901</v>
      </c>
      <c r="C151" s="571">
        <v>1</v>
      </c>
      <c r="D151" s="572">
        <v>14</v>
      </c>
      <c r="E151" s="572">
        <v>866</v>
      </c>
      <c r="F151" s="572">
        <v>866</v>
      </c>
      <c r="G151" s="573">
        <f t="shared" si="32"/>
        <v>1</v>
      </c>
      <c r="H151" s="572">
        <v>374</v>
      </c>
      <c r="I151" s="574">
        <f t="shared" si="31"/>
        <v>0.43187066974595845</v>
      </c>
      <c r="J151" s="572">
        <v>374</v>
      </c>
      <c r="K151" s="575">
        <f t="shared" si="33"/>
        <v>1</v>
      </c>
      <c r="L151" s="571" t="s">
        <v>53</v>
      </c>
      <c r="M151" s="463"/>
      <c r="N151" s="463"/>
      <c r="O151" s="463"/>
      <c r="P151" s="446" t="s">
        <v>31</v>
      </c>
      <c r="Q151" s="446"/>
      <c r="R151" s="446"/>
      <c r="S151" s="446" t="s">
        <v>40</v>
      </c>
    </row>
    <row r="152" spans="1:19" s="579" customFormat="1" ht="25.15" customHeight="1" x14ac:dyDescent="0.25">
      <c r="A152" s="571">
        <v>17</v>
      </c>
      <c r="B152" s="463" t="s">
        <v>894</v>
      </c>
      <c r="C152" s="571">
        <v>1</v>
      </c>
      <c r="D152" s="572">
        <v>10</v>
      </c>
      <c r="E152" s="572">
        <v>707</v>
      </c>
      <c r="F152" s="572">
        <v>707</v>
      </c>
      <c r="G152" s="573">
        <f t="shared" si="32"/>
        <v>1</v>
      </c>
      <c r="H152" s="572">
        <v>266</v>
      </c>
      <c r="I152" s="574">
        <f t="shared" si="31"/>
        <v>0.37623762376237624</v>
      </c>
      <c r="J152" s="572">
        <v>266</v>
      </c>
      <c r="K152" s="575">
        <f t="shared" si="33"/>
        <v>1</v>
      </c>
      <c r="L152" s="571" t="s">
        <v>53</v>
      </c>
      <c r="M152" s="463"/>
      <c r="N152" s="463"/>
      <c r="O152" s="463"/>
      <c r="P152" s="446" t="s">
        <v>31</v>
      </c>
      <c r="Q152" s="446"/>
      <c r="R152" s="446"/>
      <c r="S152" s="446" t="s">
        <v>40</v>
      </c>
    </row>
    <row r="153" spans="1:19" s="596" customFormat="1" ht="25.15" customHeight="1" x14ac:dyDescent="0.2">
      <c r="A153" s="587" t="s">
        <v>462</v>
      </c>
      <c r="B153" s="588" t="s">
        <v>700</v>
      </c>
      <c r="C153" s="589">
        <f>SUM(C154:C167)</f>
        <v>14</v>
      </c>
      <c r="D153" s="589">
        <f>SUM(D154:D167)</f>
        <v>95</v>
      </c>
      <c r="E153" s="590">
        <f t="shared" ref="E153:J153" si="34">SUM(E154:E167)</f>
        <v>7919</v>
      </c>
      <c r="F153" s="590">
        <f t="shared" si="34"/>
        <v>7802</v>
      </c>
      <c r="G153" s="591">
        <f t="shared" ref="G153" si="35">F153/E153</f>
        <v>0.98522540724838992</v>
      </c>
      <c r="H153" s="590">
        <f t="shared" si="34"/>
        <v>2312</v>
      </c>
      <c r="I153" s="592">
        <f t="shared" ref="I153" si="36">H153/E153</f>
        <v>0.29195605505745675</v>
      </c>
      <c r="J153" s="590">
        <f t="shared" si="34"/>
        <v>2297</v>
      </c>
      <c r="K153" s="593">
        <f t="shared" ref="K153:K168" si="37">J153/H153</f>
        <v>0.99351211072664358</v>
      </c>
      <c r="L153" s="594">
        <f>COUNTA(L154:L167)</f>
        <v>14</v>
      </c>
      <c r="M153" s="594">
        <f t="shared" ref="M153:R153" si="38">COUNTA(M154:M167)</f>
        <v>0</v>
      </c>
      <c r="N153" s="594">
        <f t="shared" si="38"/>
        <v>0</v>
      </c>
      <c r="O153" s="594">
        <f t="shared" si="38"/>
        <v>0</v>
      </c>
      <c r="P153" s="595">
        <f t="shared" si="38"/>
        <v>12</v>
      </c>
      <c r="Q153" s="595">
        <f t="shared" si="38"/>
        <v>0</v>
      </c>
      <c r="R153" s="595">
        <f t="shared" si="38"/>
        <v>2</v>
      </c>
      <c r="S153" s="594">
        <f>SUM(S154:S167)</f>
        <v>0</v>
      </c>
    </row>
    <row r="154" spans="1:19" s="744" customFormat="1" ht="25.15" customHeight="1" x14ac:dyDescent="0.2">
      <c r="A154" s="452">
        <v>1</v>
      </c>
      <c r="B154" s="452" t="s">
        <v>1853</v>
      </c>
      <c r="C154" s="446">
        <v>1</v>
      </c>
      <c r="D154" s="446">
        <v>9</v>
      </c>
      <c r="E154" s="446">
        <v>1146</v>
      </c>
      <c r="F154" s="445">
        <v>1040</v>
      </c>
      <c r="G154" s="725">
        <f t="shared" si="32"/>
        <v>0.9075043630017452</v>
      </c>
      <c r="H154" s="446">
        <v>215</v>
      </c>
      <c r="I154" s="574">
        <f t="shared" si="31"/>
        <v>0.18760907504363003</v>
      </c>
      <c r="J154" s="446">
        <v>201</v>
      </c>
      <c r="K154" s="575">
        <f t="shared" si="33"/>
        <v>0.93488372093023253</v>
      </c>
      <c r="L154" s="446" t="s">
        <v>53</v>
      </c>
      <c r="M154" s="445"/>
      <c r="N154" s="445"/>
      <c r="O154" s="445"/>
      <c r="P154" s="446" t="s">
        <v>31</v>
      </c>
      <c r="Q154" s="445"/>
      <c r="R154" s="445"/>
      <c r="S154" s="445" t="s">
        <v>367</v>
      </c>
    </row>
    <row r="155" spans="1:19" s="744" customFormat="1" ht="25.15" customHeight="1" x14ac:dyDescent="0.2">
      <c r="A155" s="452">
        <v>2</v>
      </c>
      <c r="B155" s="445" t="s">
        <v>1854</v>
      </c>
      <c r="C155" s="446">
        <v>1</v>
      </c>
      <c r="D155" s="446">
        <v>5</v>
      </c>
      <c r="E155" s="446">
        <v>508</v>
      </c>
      <c r="F155" s="445">
        <v>508</v>
      </c>
      <c r="G155" s="725">
        <f t="shared" si="32"/>
        <v>1</v>
      </c>
      <c r="H155" s="446">
        <v>99</v>
      </c>
      <c r="I155" s="574">
        <f t="shared" si="31"/>
        <v>0.19488188976377951</v>
      </c>
      <c r="J155" s="446">
        <v>99</v>
      </c>
      <c r="K155" s="575">
        <f t="shared" si="33"/>
        <v>1</v>
      </c>
      <c r="L155" s="446" t="s">
        <v>53</v>
      </c>
      <c r="M155" s="446"/>
      <c r="N155" s="446"/>
      <c r="O155" s="446"/>
      <c r="P155" s="446" t="s">
        <v>31</v>
      </c>
      <c r="Q155" s="446"/>
      <c r="R155" s="445"/>
      <c r="S155" s="445"/>
    </row>
    <row r="156" spans="1:19" s="744" customFormat="1" ht="25.15" customHeight="1" x14ac:dyDescent="0.2">
      <c r="A156" s="452">
        <v>3</v>
      </c>
      <c r="B156" s="452" t="s">
        <v>1855</v>
      </c>
      <c r="C156" s="446">
        <v>1</v>
      </c>
      <c r="D156" s="446">
        <v>6</v>
      </c>
      <c r="E156" s="446">
        <v>508</v>
      </c>
      <c r="F156" s="445">
        <v>501</v>
      </c>
      <c r="G156" s="725">
        <f t="shared" si="32"/>
        <v>0.98622047244094491</v>
      </c>
      <c r="H156" s="446">
        <v>31</v>
      </c>
      <c r="I156" s="574">
        <f t="shared" si="31"/>
        <v>6.1023622047244097E-2</v>
      </c>
      <c r="J156" s="446">
        <v>31</v>
      </c>
      <c r="K156" s="575">
        <f t="shared" si="33"/>
        <v>1</v>
      </c>
      <c r="L156" s="446" t="s">
        <v>53</v>
      </c>
      <c r="M156" s="446"/>
      <c r="N156" s="446"/>
      <c r="O156" s="446"/>
      <c r="P156" s="446"/>
      <c r="Q156" s="446"/>
      <c r="R156" s="446" t="s">
        <v>2</v>
      </c>
      <c r="S156" s="446" t="s">
        <v>1858</v>
      </c>
    </row>
    <row r="157" spans="1:19" s="440" customFormat="1" ht="25.15" customHeight="1" x14ac:dyDescent="0.2">
      <c r="A157" s="452">
        <v>4</v>
      </c>
      <c r="B157" s="471" t="s">
        <v>1715</v>
      </c>
      <c r="C157" s="446">
        <v>1</v>
      </c>
      <c r="D157" s="462">
        <v>7</v>
      </c>
      <c r="E157" s="462">
        <v>482</v>
      </c>
      <c r="F157" s="471">
        <v>482</v>
      </c>
      <c r="G157" s="725">
        <f t="shared" si="32"/>
        <v>1</v>
      </c>
      <c r="H157" s="462">
        <v>184</v>
      </c>
      <c r="I157" s="574">
        <f t="shared" si="31"/>
        <v>0.38174273858921159</v>
      </c>
      <c r="J157" s="462">
        <f>H157</f>
        <v>184</v>
      </c>
      <c r="K157" s="575">
        <f t="shared" si="33"/>
        <v>1</v>
      </c>
      <c r="L157" s="446" t="s">
        <v>53</v>
      </c>
      <c r="M157" s="462"/>
      <c r="N157" s="462"/>
      <c r="O157" s="462"/>
      <c r="P157" s="462" t="s">
        <v>31</v>
      </c>
      <c r="Q157" s="717"/>
      <c r="R157" s="717"/>
      <c r="S157" s="717"/>
    </row>
    <row r="158" spans="1:19" s="440" customFormat="1" ht="25.15" customHeight="1" x14ac:dyDescent="0.2">
      <c r="A158" s="452">
        <v>5</v>
      </c>
      <c r="B158" s="452" t="s">
        <v>1712</v>
      </c>
      <c r="C158" s="446">
        <v>1</v>
      </c>
      <c r="D158" s="446">
        <v>4</v>
      </c>
      <c r="E158" s="446">
        <v>299</v>
      </c>
      <c r="F158" s="445">
        <v>299</v>
      </c>
      <c r="G158" s="725">
        <f t="shared" si="32"/>
        <v>1</v>
      </c>
      <c r="H158" s="446">
        <v>126</v>
      </c>
      <c r="I158" s="574">
        <f t="shared" si="31"/>
        <v>0.42140468227424749</v>
      </c>
      <c r="J158" s="446">
        <v>126</v>
      </c>
      <c r="K158" s="575">
        <f t="shared" si="33"/>
        <v>1</v>
      </c>
      <c r="L158" s="446" t="s">
        <v>53</v>
      </c>
      <c r="M158" s="445"/>
      <c r="N158" s="445"/>
      <c r="O158" s="445"/>
      <c r="P158" s="446" t="s">
        <v>31</v>
      </c>
      <c r="Q158" s="446"/>
      <c r="R158" s="446"/>
      <c r="S158" s="446"/>
    </row>
    <row r="159" spans="1:19" s="440" customFormat="1" ht="25.15" customHeight="1" x14ac:dyDescent="0.2">
      <c r="A159" s="452">
        <v>6</v>
      </c>
      <c r="B159" s="452" t="s">
        <v>1711</v>
      </c>
      <c r="C159" s="446">
        <v>1</v>
      </c>
      <c r="D159" s="446">
        <v>6</v>
      </c>
      <c r="E159" s="446">
        <v>533</v>
      </c>
      <c r="F159" s="445">
        <v>533</v>
      </c>
      <c r="G159" s="725">
        <f t="shared" si="32"/>
        <v>1</v>
      </c>
      <c r="H159" s="446">
        <v>177</v>
      </c>
      <c r="I159" s="574">
        <f t="shared" si="31"/>
        <v>0.3320825515947467</v>
      </c>
      <c r="J159" s="446">
        <v>177</v>
      </c>
      <c r="K159" s="575">
        <f t="shared" si="33"/>
        <v>1</v>
      </c>
      <c r="L159" s="446" t="s">
        <v>53</v>
      </c>
      <c r="M159" s="446"/>
      <c r="N159" s="446"/>
      <c r="O159" s="446"/>
      <c r="P159" s="446" t="s">
        <v>31</v>
      </c>
      <c r="Q159" s="718"/>
      <c r="R159" s="718"/>
      <c r="S159" s="446" t="s">
        <v>367</v>
      </c>
    </row>
    <row r="160" spans="1:19" s="440" customFormat="1" ht="25.15" customHeight="1" x14ac:dyDescent="0.2">
      <c r="A160" s="452">
        <v>7</v>
      </c>
      <c r="B160" s="452" t="s">
        <v>1856</v>
      </c>
      <c r="C160" s="446">
        <v>1</v>
      </c>
      <c r="D160" s="446">
        <v>8</v>
      </c>
      <c r="E160" s="446">
        <v>500</v>
      </c>
      <c r="F160" s="445">
        <v>500</v>
      </c>
      <c r="G160" s="725">
        <f t="shared" si="32"/>
        <v>1</v>
      </c>
      <c r="H160" s="446">
        <v>238</v>
      </c>
      <c r="I160" s="574">
        <f t="shared" si="31"/>
        <v>0.47599999999999998</v>
      </c>
      <c r="J160" s="446">
        <v>238</v>
      </c>
      <c r="K160" s="575">
        <f t="shared" si="33"/>
        <v>1</v>
      </c>
      <c r="L160" s="446" t="s">
        <v>53</v>
      </c>
      <c r="M160" s="720"/>
      <c r="N160" s="445"/>
      <c r="O160" s="445"/>
      <c r="P160" s="446" t="s">
        <v>31</v>
      </c>
      <c r="Q160" s="446"/>
      <c r="R160" s="446"/>
      <c r="S160" s="446"/>
    </row>
    <row r="161" spans="1:19" s="440" customFormat="1" ht="25.15" customHeight="1" x14ac:dyDescent="0.2">
      <c r="A161" s="452">
        <v>8</v>
      </c>
      <c r="B161" s="461" t="s">
        <v>1296</v>
      </c>
      <c r="C161" s="446">
        <v>1</v>
      </c>
      <c r="D161" s="462">
        <v>7</v>
      </c>
      <c r="E161" s="462">
        <v>534</v>
      </c>
      <c r="F161" s="471">
        <v>534</v>
      </c>
      <c r="G161" s="725">
        <f t="shared" si="32"/>
        <v>1</v>
      </c>
      <c r="H161" s="462">
        <v>249</v>
      </c>
      <c r="I161" s="574">
        <f t="shared" si="31"/>
        <v>0.46629213483146065</v>
      </c>
      <c r="J161" s="462">
        <v>249</v>
      </c>
      <c r="K161" s="575">
        <f t="shared" si="33"/>
        <v>1</v>
      </c>
      <c r="L161" s="446" t="s">
        <v>53</v>
      </c>
      <c r="M161" s="462"/>
      <c r="N161" s="462"/>
      <c r="O161" s="462"/>
      <c r="P161" s="462" t="s">
        <v>31</v>
      </c>
      <c r="Q161" s="446"/>
      <c r="R161" s="446"/>
      <c r="S161" s="446" t="s">
        <v>367</v>
      </c>
    </row>
    <row r="162" spans="1:19" s="440" customFormat="1" ht="25.15" customHeight="1" x14ac:dyDescent="0.2">
      <c r="A162" s="461">
        <v>9</v>
      </c>
      <c r="B162" s="461" t="s">
        <v>1710</v>
      </c>
      <c r="C162" s="446">
        <v>1</v>
      </c>
      <c r="D162" s="462">
        <v>6</v>
      </c>
      <c r="E162" s="462">
        <v>459</v>
      </c>
      <c r="F162" s="471">
        <v>459</v>
      </c>
      <c r="G162" s="725">
        <f t="shared" si="32"/>
        <v>1</v>
      </c>
      <c r="H162" s="462">
        <v>195</v>
      </c>
      <c r="I162" s="574">
        <f t="shared" si="31"/>
        <v>0.42483660130718953</v>
      </c>
      <c r="J162" s="462">
        <v>195</v>
      </c>
      <c r="K162" s="575">
        <f t="shared" si="33"/>
        <v>1</v>
      </c>
      <c r="L162" s="446" t="s">
        <v>53</v>
      </c>
      <c r="M162" s="462"/>
      <c r="N162" s="462"/>
      <c r="O162" s="462"/>
      <c r="P162" s="462" t="s">
        <v>31</v>
      </c>
      <c r="Q162" s="462"/>
      <c r="R162" s="462"/>
      <c r="S162" s="462"/>
    </row>
    <row r="163" spans="1:19" s="440" customFormat="1" ht="25.15" customHeight="1" x14ac:dyDescent="0.2">
      <c r="A163" s="461">
        <v>10</v>
      </c>
      <c r="B163" s="461" t="s">
        <v>1380</v>
      </c>
      <c r="C163" s="446">
        <v>1</v>
      </c>
      <c r="D163" s="462">
        <v>6</v>
      </c>
      <c r="E163" s="462">
        <v>746</v>
      </c>
      <c r="F163" s="471">
        <v>746</v>
      </c>
      <c r="G163" s="725">
        <f t="shared" si="32"/>
        <v>1</v>
      </c>
      <c r="H163" s="462">
        <v>270</v>
      </c>
      <c r="I163" s="574">
        <f t="shared" si="31"/>
        <v>0.36193029490616624</v>
      </c>
      <c r="J163" s="462">
        <v>270</v>
      </c>
      <c r="K163" s="575">
        <f t="shared" si="33"/>
        <v>1</v>
      </c>
      <c r="L163" s="446" t="s">
        <v>53</v>
      </c>
      <c r="M163" s="462"/>
      <c r="N163" s="462"/>
      <c r="O163" s="462"/>
      <c r="P163" s="462" t="s">
        <v>31</v>
      </c>
      <c r="Q163" s="462"/>
      <c r="R163" s="462"/>
      <c r="S163" s="462"/>
    </row>
    <row r="164" spans="1:19" s="440" customFormat="1" ht="25.15" customHeight="1" x14ac:dyDescent="0.2">
      <c r="A164" s="237">
        <v>11</v>
      </c>
      <c r="B164" s="237" t="s">
        <v>1857</v>
      </c>
      <c r="C164" s="446">
        <v>1</v>
      </c>
      <c r="D164" s="447">
        <v>9</v>
      </c>
      <c r="E164" s="447">
        <v>772</v>
      </c>
      <c r="F164" s="721">
        <v>772</v>
      </c>
      <c r="G164" s="725">
        <f t="shared" si="32"/>
        <v>1</v>
      </c>
      <c r="H164" s="722">
        <v>87</v>
      </c>
      <c r="I164" s="574">
        <f t="shared" si="31"/>
        <v>0.11269430051813471</v>
      </c>
      <c r="J164" s="722">
        <v>87</v>
      </c>
      <c r="K164" s="575">
        <f t="shared" si="33"/>
        <v>1</v>
      </c>
      <c r="L164" s="446" t="s">
        <v>53</v>
      </c>
      <c r="M164" s="723"/>
      <c r="N164" s="724"/>
      <c r="O164" s="447"/>
      <c r="P164" s="447"/>
      <c r="Q164" s="447"/>
      <c r="R164" s="447" t="s">
        <v>2</v>
      </c>
      <c r="S164" s="447" t="s">
        <v>914</v>
      </c>
    </row>
    <row r="165" spans="1:19" s="440" customFormat="1" ht="25.15" customHeight="1" x14ac:dyDescent="0.2">
      <c r="A165" s="461">
        <v>12</v>
      </c>
      <c r="B165" s="445" t="s">
        <v>1713</v>
      </c>
      <c r="C165" s="446">
        <v>1</v>
      </c>
      <c r="D165" s="462">
        <v>9</v>
      </c>
      <c r="E165" s="462">
        <v>650</v>
      </c>
      <c r="F165" s="471">
        <v>646</v>
      </c>
      <c r="G165" s="725">
        <f t="shared" si="32"/>
        <v>0.99384615384615382</v>
      </c>
      <c r="H165" s="462">
        <v>148</v>
      </c>
      <c r="I165" s="574">
        <f t="shared" si="31"/>
        <v>0.22769230769230769</v>
      </c>
      <c r="J165" s="446">
        <v>148</v>
      </c>
      <c r="K165" s="575">
        <f t="shared" si="33"/>
        <v>1</v>
      </c>
      <c r="L165" s="446" t="s">
        <v>53</v>
      </c>
      <c r="M165" s="445"/>
      <c r="N165" s="445"/>
      <c r="O165" s="445"/>
      <c r="P165" s="446" t="s">
        <v>31</v>
      </c>
      <c r="Q165" s="445"/>
      <c r="R165" s="445"/>
      <c r="S165" s="462" t="s">
        <v>367</v>
      </c>
    </row>
    <row r="166" spans="1:19" s="440" customFormat="1" ht="25.15" customHeight="1" x14ac:dyDescent="0.2">
      <c r="A166" s="461">
        <v>13</v>
      </c>
      <c r="B166" s="445" t="s">
        <v>474</v>
      </c>
      <c r="C166" s="446">
        <v>1</v>
      </c>
      <c r="D166" s="446">
        <v>7</v>
      </c>
      <c r="E166" s="446">
        <v>293</v>
      </c>
      <c r="F166" s="445">
        <v>293</v>
      </c>
      <c r="G166" s="725">
        <f t="shared" si="32"/>
        <v>1</v>
      </c>
      <c r="H166" s="446">
        <v>120</v>
      </c>
      <c r="I166" s="574">
        <f t="shared" si="31"/>
        <v>0.40955631399317405</v>
      </c>
      <c r="J166" s="446">
        <f>H166</f>
        <v>120</v>
      </c>
      <c r="K166" s="575">
        <f t="shared" si="33"/>
        <v>1</v>
      </c>
      <c r="L166" s="446" t="s">
        <v>53</v>
      </c>
      <c r="M166" s="446"/>
      <c r="N166" s="446"/>
      <c r="O166" s="446"/>
      <c r="P166" s="446" t="s">
        <v>31</v>
      </c>
      <c r="Q166" s="446"/>
      <c r="R166" s="446"/>
      <c r="S166" s="446"/>
    </row>
    <row r="167" spans="1:19" s="440" customFormat="1" ht="25.15" customHeight="1" x14ac:dyDescent="0.2">
      <c r="A167" s="452">
        <v>14</v>
      </c>
      <c r="B167" s="452" t="s">
        <v>711</v>
      </c>
      <c r="C167" s="446">
        <v>1</v>
      </c>
      <c r="D167" s="462">
        <v>6</v>
      </c>
      <c r="E167" s="462">
        <v>489</v>
      </c>
      <c r="F167" s="471">
        <v>489</v>
      </c>
      <c r="G167" s="725">
        <f t="shared" si="32"/>
        <v>1</v>
      </c>
      <c r="H167" s="462">
        <v>173</v>
      </c>
      <c r="I167" s="574">
        <f t="shared" si="31"/>
        <v>0.35378323108384457</v>
      </c>
      <c r="J167" s="462">
        <v>172</v>
      </c>
      <c r="K167" s="575">
        <f t="shared" si="33"/>
        <v>0.9942196531791907</v>
      </c>
      <c r="L167" s="446" t="s">
        <v>53</v>
      </c>
      <c r="M167" s="462"/>
      <c r="N167" s="462"/>
      <c r="O167" s="462"/>
      <c r="P167" s="462" t="s">
        <v>31</v>
      </c>
      <c r="Q167" s="462"/>
      <c r="R167" s="462"/>
      <c r="S167" s="462"/>
    </row>
    <row r="168" spans="1:19" s="475" customFormat="1" ht="25.15" customHeight="1" x14ac:dyDescent="0.2">
      <c r="A168" s="497" t="s">
        <v>477</v>
      </c>
      <c r="B168" s="442" t="s">
        <v>1716</v>
      </c>
      <c r="C168" s="443">
        <f>SUM(C169:C179)</f>
        <v>11</v>
      </c>
      <c r="D168" s="443">
        <f t="shared" ref="D168:J168" si="39">SUM(D169:D179)</f>
        <v>118</v>
      </c>
      <c r="E168" s="493">
        <f t="shared" si="39"/>
        <v>18892</v>
      </c>
      <c r="F168" s="493">
        <f t="shared" si="39"/>
        <v>14970</v>
      </c>
      <c r="G168" s="513">
        <f>F168/E168</f>
        <v>0.79239889900486982</v>
      </c>
      <c r="H168" s="441">
        <f t="shared" si="39"/>
        <v>239</v>
      </c>
      <c r="I168" s="515">
        <f>H168/E168</f>
        <v>1.2650857505822571E-2</v>
      </c>
      <c r="J168" s="441">
        <f t="shared" si="39"/>
        <v>213</v>
      </c>
      <c r="K168" s="517">
        <f t="shared" si="37"/>
        <v>0.89121338912133896</v>
      </c>
      <c r="L168" s="443">
        <f>COUNTA(L169:L179)</f>
        <v>0</v>
      </c>
      <c r="M168" s="443">
        <f t="shared" ref="M168:S168" si="40">COUNTA(M169:M179)</f>
        <v>0</v>
      </c>
      <c r="N168" s="443">
        <f t="shared" si="40"/>
        <v>0</v>
      </c>
      <c r="O168" s="443">
        <f t="shared" si="40"/>
        <v>0</v>
      </c>
      <c r="P168" s="497">
        <f t="shared" si="40"/>
        <v>0</v>
      </c>
      <c r="Q168" s="497">
        <f t="shared" si="40"/>
        <v>0</v>
      </c>
      <c r="R168" s="497">
        <f t="shared" si="40"/>
        <v>11</v>
      </c>
      <c r="S168" s="443">
        <f t="shared" si="40"/>
        <v>0</v>
      </c>
    </row>
    <row r="169" spans="1:19" s="726" customFormat="1" ht="24.75" customHeight="1" x14ac:dyDescent="0.25">
      <c r="A169" s="845">
        <v>1</v>
      </c>
      <c r="B169" s="846" t="s">
        <v>1717</v>
      </c>
      <c r="C169" s="847">
        <v>1</v>
      </c>
      <c r="D169" s="848">
        <v>20</v>
      </c>
      <c r="E169" s="847">
        <v>2989</v>
      </c>
      <c r="F169" s="847">
        <v>2031</v>
      </c>
      <c r="G169" s="849">
        <v>147.16888232397832</v>
      </c>
      <c r="H169" s="847">
        <v>21</v>
      </c>
      <c r="I169" s="849">
        <v>0.70257611241217799</v>
      </c>
      <c r="J169" s="847">
        <v>13</v>
      </c>
      <c r="K169" s="849">
        <v>61.904761904761905</v>
      </c>
      <c r="L169" s="848"/>
      <c r="M169" s="848"/>
      <c r="N169" s="848"/>
      <c r="O169" s="848"/>
      <c r="P169" s="848"/>
      <c r="Q169" s="848"/>
      <c r="R169" s="850" t="s">
        <v>53</v>
      </c>
      <c r="S169" s="848"/>
    </row>
    <row r="170" spans="1:19" s="726" customFormat="1" ht="24.75" customHeight="1" x14ac:dyDescent="0.25">
      <c r="A170" s="845">
        <v>2</v>
      </c>
      <c r="B170" s="846" t="s">
        <v>1718</v>
      </c>
      <c r="C170" s="847">
        <v>1</v>
      </c>
      <c r="D170" s="848">
        <v>11</v>
      </c>
      <c r="E170" s="847">
        <v>2216</v>
      </c>
      <c r="F170" s="847">
        <v>1999</v>
      </c>
      <c r="G170" s="849">
        <v>110.85542771385693</v>
      </c>
      <c r="H170" s="847">
        <v>13</v>
      </c>
      <c r="I170" s="849">
        <v>0.58664259927797835</v>
      </c>
      <c r="J170" s="847">
        <v>9</v>
      </c>
      <c r="K170" s="849">
        <v>69.230769230769226</v>
      </c>
      <c r="L170" s="848"/>
      <c r="M170" s="848"/>
      <c r="N170" s="848"/>
      <c r="O170" s="848"/>
      <c r="P170" s="848"/>
      <c r="Q170" s="848"/>
      <c r="R170" s="850" t="s">
        <v>53</v>
      </c>
      <c r="S170" s="848"/>
    </row>
    <row r="171" spans="1:19" s="726" customFormat="1" ht="24.75" customHeight="1" x14ac:dyDescent="0.25">
      <c r="A171" s="845">
        <v>3</v>
      </c>
      <c r="B171" s="846" t="s">
        <v>1719</v>
      </c>
      <c r="C171" s="847">
        <v>1</v>
      </c>
      <c r="D171" s="848">
        <v>12</v>
      </c>
      <c r="E171" s="847">
        <v>2759</v>
      </c>
      <c r="F171" s="847">
        <v>1004</v>
      </c>
      <c r="G171" s="849">
        <v>274.80079681274901</v>
      </c>
      <c r="H171" s="847">
        <v>2</v>
      </c>
      <c r="I171" s="849">
        <v>7.2490032620514677E-2</v>
      </c>
      <c r="J171" s="847">
        <v>0</v>
      </c>
      <c r="K171" s="849">
        <v>0</v>
      </c>
      <c r="L171" s="848"/>
      <c r="M171" s="848"/>
      <c r="N171" s="848"/>
      <c r="O171" s="848"/>
      <c r="P171" s="848"/>
      <c r="Q171" s="848"/>
      <c r="R171" s="850" t="s">
        <v>53</v>
      </c>
      <c r="S171" s="848"/>
    </row>
    <row r="172" spans="1:19" s="726" customFormat="1" ht="24.75" customHeight="1" x14ac:dyDescent="0.25">
      <c r="A172" s="845">
        <v>4</v>
      </c>
      <c r="B172" s="846" t="s">
        <v>1720</v>
      </c>
      <c r="C172" s="847">
        <v>1</v>
      </c>
      <c r="D172" s="848">
        <v>17</v>
      </c>
      <c r="E172" s="847">
        <v>2210</v>
      </c>
      <c r="F172" s="847">
        <v>1635</v>
      </c>
      <c r="G172" s="849">
        <v>135.16819571865443</v>
      </c>
      <c r="H172" s="847">
        <v>32</v>
      </c>
      <c r="I172" s="849">
        <v>1.4479638009049773</v>
      </c>
      <c r="J172" s="847">
        <v>23</v>
      </c>
      <c r="K172" s="849">
        <v>71.875</v>
      </c>
      <c r="L172" s="848"/>
      <c r="M172" s="848"/>
      <c r="N172" s="848"/>
      <c r="O172" s="848"/>
      <c r="P172" s="848"/>
      <c r="Q172" s="848"/>
      <c r="R172" s="850" t="s">
        <v>53</v>
      </c>
      <c r="S172" s="848"/>
    </row>
    <row r="173" spans="1:19" s="726" customFormat="1" ht="24.75" customHeight="1" x14ac:dyDescent="0.25">
      <c r="A173" s="845">
        <v>5</v>
      </c>
      <c r="B173" s="846" t="s">
        <v>905</v>
      </c>
      <c r="C173" s="847">
        <v>1</v>
      </c>
      <c r="D173" s="848">
        <v>10</v>
      </c>
      <c r="E173" s="847">
        <v>1749</v>
      </c>
      <c r="F173" s="847">
        <v>1553</v>
      </c>
      <c r="G173" s="849">
        <v>112.62073406310367</v>
      </c>
      <c r="H173" s="847">
        <v>22</v>
      </c>
      <c r="I173" s="849">
        <v>1.257861635220126</v>
      </c>
      <c r="J173" s="847">
        <v>20</v>
      </c>
      <c r="K173" s="849">
        <v>90.909090909090907</v>
      </c>
      <c r="L173" s="848"/>
      <c r="M173" s="848"/>
      <c r="N173" s="848"/>
      <c r="O173" s="848"/>
      <c r="P173" s="848"/>
      <c r="Q173" s="848"/>
      <c r="R173" s="850" t="s">
        <v>53</v>
      </c>
      <c r="S173" s="848"/>
    </row>
    <row r="174" spans="1:19" s="726" customFormat="1" ht="24.75" customHeight="1" x14ac:dyDescent="0.25">
      <c r="A174" s="845">
        <v>6</v>
      </c>
      <c r="B174" s="846" t="s">
        <v>1721</v>
      </c>
      <c r="C174" s="847">
        <v>1</v>
      </c>
      <c r="D174" s="848">
        <v>12</v>
      </c>
      <c r="E174" s="847">
        <v>2237</v>
      </c>
      <c r="F174" s="847">
        <v>2204</v>
      </c>
      <c r="G174" s="849">
        <v>101.497277676951</v>
      </c>
      <c r="H174" s="847">
        <v>28</v>
      </c>
      <c r="I174" s="849">
        <v>1.2516763522574879</v>
      </c>
      <c r="J174" s="847">
        <v>28</v>
      </c>
      <c r="K174" s="849">
        <v>100</v>
      </c>
      <c r="L174" s="848"/>
      <c r="M174" s="848"/>
      <c r="N174" s="848"/>
      <c r="O174" s="848"/>
      <c r="P174" s="848"/>
      <c r="Q174" s="848"/>
      <c r="R174" s="850" t="s">
        <v>53</v>
      </c>
      <c r="S174" s="848"/>
    </row>
    <row r="175" spans="1:19" s="726" customFormat="1" ht="24.75" customHeight="1" x14ac:dyDescent="0.25">
      <c r="A175" s="845">
        <v>7</v>
      </c>
      <c r="B175" s="846" t="s">
        <v>1722</v>
      </c>
      <c r="C175" s="847">
        <v>1</v>
      </c>
      <c r="D175" s="848">
        <v>8</v>
      </c>
      <c r="E175" s="847">
        <v>1108</v>
      </c>
      <c r="F175" s="847">
        <v>1108</v>
      </c>
      <c r="G175" s="849">
        <v>100</v>
      </c>
      <c r="H175" s="847">
        <v>15</v>
      </c>
      <c r="I175" s="849">
        <v>1.3537906137184115</v>
      </c>
      <c r="J175" s="847">
        <v>15</v>
      </c>
      <c r="K175" s="849">
        <v>100</v>
      </c>
      <c r="L175" s="848"/>
      <c r="M175" s="848"/>
      <c r="N175" s="848"/>
      <c r="O175" s="848"/>
      <c r="P175" s="848"/>
      <c r="Q175" s="848"/>
      <c r="R175" s="850" t="s">
        <v>53</v>
      </c>
      <c r="S175" s="848"/>
    </row>
    <row r="176" spans="1:19" s="726" customFormat="1" ht="24.75" customHeight="1" x14ac:dyDescent="0.25">
      <c r="A176" s="845">
        <v>8</v>
      </c>
      <c r="B176" s="846" t="s">
        <v>1723</v>
      </c>
      <c r="C176" s="847">
        <v>1</v>
      </c>
      <c r="D176" s="848">
        <v>5</v>
      </c>
      <c r="E176" s="847">
        <v>726</v>
      </c>
      <c r="F176" s="847">
        <v>651</v>
      </c>
      <c r="G176" s="849">
        <v>111.52073732718894</v>
      </c>
      <c r="H176" s="847">
        <v>54</v>
      </c>
      <c r="I176" s="849">
        <v>7.4380165289256199</v>
      </c>
      <c r="J176" s="847">
        <v>54</v>
      </c>
      <c r="K176" s="849">
        <v>1205.5555555555554</v>
      </c>
      <c r="L176" s="848"/>
      <c r="M176" s="848"/>
      <c r="N176" s="848"/>
      <c r="O176" s="848"/>
      <c r="P176" s="848"/>
      <c r="Q176" s="848"/>
      <c r="R176" s="850" t="s">
        <v>53</v>
      </c>
      <c r="S176" s="848"/>
    </row>
    <row r="177" spans="1:19" s="726" customFormat="1" ht="24.75" customHeight="1" x14ac:dyDescent="0.25">
      <c r="A177" s="845">
        <v>9</v>
      </c>
      <c r="B177" s="846" t="s">
        <v>1724</v>
      </c>
      <c r="C177" s="847">
        <v>1</v>
      </c>
      <c r="D177" s="848">
        <v>9</v>
      </c>
      <c r="E177" s="847">
        <v>1015</v>
      </c>
      <c r="F177" s="847">
        <v>1006</v>
      </c>
      <c r="G177" s="849">
        <v>100.89463220675945</v>
      </c>
      <c r="H177" s="847">
        <v>26</v>
      </c>
      <c r="I177" s="849">
        <v>2.5615763546798029</v>
      </c>
      <c r="J177" s="847">
        <v>26</v>
      </c>
      <c r="K177" s="849">
        <v>100</v>
      </c>
      <c r="L177" s="848"/>
      <c r="M177" s="848"/>
      <c r="N177" s="848"/>
      <c r="O177" s="848"/>
      <c r="P177" s="848"/>
      <c r="Q177" s="848"/>
      <c r="R177" s="850" t="s">
        <v>53</v>
      </c>
      <c r="S177" s="848"/>
    </row>
    <row r="178" spans="1:19" s="726" customFormat="1" ht="24.75" customHeight="1" x14ac:dyDescent="0.25">
      <c r="A178" s="845">
        <v>10</v>
      </c>
      <c r="B178" s="846" t="s">
        <v>775</v>
      </c>
      <c r="C178" s="847">
        <v>1</v>
      </c>
      <c r="D178" s="848">
        <v>9</v>
      </c>
      <c r="E178" s="847">
        <v>1349</v>
      </c>
      <c r="F178" s="847">
        <v>1247</v>
      </c>
      <c r="G178" s="849">
        <v>108.17963111467522</v>
      </c>
      <c r="H178" s="847">
        <v>6</v>
      </c>
      <c r="I178" s="849">
        <v>0.44477390659747962</v>
      </c>
      <c r="J178" s="847">
        <v>5</v>
      </c>
      <c r="K178" s="849">
        <v>83.333333333333343</v>
      </c>
      <c r="L178" s="848"/>
      <c r="M178" s="848"/>
      <c r="N178" s="848"/>
      <c r="O178" s="848"/>
      <c r="P178" s="848"/>
      <c r="Q178" s="848"/>
      <c r="R178" s="850" t="s">
        <v>53</v>
      </c>
      <c r="S178" s="848"/>
    </row>
    <row r="179" spans="1:19" s="726" customFormat="1" ht="24.75" customHeight="1" x14ac:dyDescent="0.25">
      <c r="A179" s="851">
        <v>11</v>
      </c>
      <c r="B179" s="852" t="s">
        <v>1725</v>
      </c>
      <c r="C179" s="847">
        <v>1</v>
      </c>
      <c r="D179" s="854">
        <v>5</v>
      </c>
      <c r="E179" s="853">
        <v>534</v>
      </c>
      <c r="F179" s="853">
        <v>532</v>
      </c>
      <c r="G179" s="849">
        <v>100.37593984962405</v>
      </c>
      <c r="H179" s="853">
        <v>20</v>
      </c>
      <c r="I179" s="849">
        <v>3.7453183520599254</v>
      </c>
      <c r="J179" s="853">
        <v>20</v>
      </c>
      <c r="K179" s="849">
        <v>100</v>
      </c>
      <c r="L179" s="854"/>
      <c r="M179" s="854"/>
      <c r="N179" s="854"/>
      <c r="O179" s="854"/>
      <c r="P179" s="854"/>
      <c r="Q179" s="854"/>
      <c r="R179" s="855" t="s">
        <v>53</v>
      </c>
      <c r="S179" s="854"/>
    </row>
  </sheetData>
  <mergeCells count="11">
    <mergeCell ref="L5:O5"/>
    <mergeCell ref="S5:S6"/>
    <mergeCell ref="P5:R5"/>
    <mergeCell ref="A2:S2"/>
    <mergeCell ref="A3:S3"/>
    <mergeCell ref="A5:A6"/>
    <mergeCell ref="B5:B6"/>
    <mergeCell ref="E5:G5"/>
    <mergeCell ref="H5:K5"/>
    <mergeCell ref="C5:C6"/>
    <mergeCell ref="D5:D6"/>
  </mergeCells>
  <pageMargins left="0" right="0" top="0.31496062992125984" bottom="0.11811023622047245" header="0.11811023622047245" footer="0.11811023622047245"/>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W1642"/>
  <sheetViews>
    <sheetView topLeftCell="A2" workbookViewId="0">
      <pane xSplit="2" ySplit="8" topLeftCell="C1582" activePane="bottomRight" state="frozen"/>
      <selection activeCell="A2" sqref="A2"/>
      <selection pane="topRight" activeCell="C2" sqref="C2"/>
      <selection pane="bottomLeft" activeCell="A10" sqref="A10"/>
      <selection pane="bottomRight" activeCell="S1509" sqref="S1509"/>
    </sheetView>
  </sheetViews>
  <sheetFormatPr defaultColWidth="9.125" defaultRowHeight="15.75" x14ac:dyDescent="0.2"/>
  <cols>
    <col min="1" max="1" width="5.75" style="322" customWidth="1"/>
    <col min="2" max="2" width="23.5" style="603" customWidth="1"/>
    <col min="3" max="3" width="9.5" style="603" customWidth="1"/>
    <col min="4" max="4" width="9.375" style="603" customWidth="1"/>
    <col min="5" max="5" width="8.75" style="970" customWidth="1"/>
    <col min="6" max="6" width="8.375" style="603" customWidth="1"/>
    <col min="7" max="7" width="9.25" style="1025" customWidth="1"/>
    <col min="8" max="8" width="8.375" style="603" customWidth="1"/>
    <col min="9" max="9" width="8.375" style="1219" customWidth="1"/>
    <col min="10" max="10" width="7.75" style="112" customWidth="1"/>
    <col min="11" max="11" width="6.375" style="603" customWidth="1"/>
    <col min="12" max="12" width="8" style="603" customWidth="1"/>
    <col min="13" max="13" width="8" style="112" customWidth="1"/>
    <col min="14" max="14" width="5.75" style="112" customWidth="1"/>
    <col min="15" max="15" width="7.125" style="112" customWidth="1"/>
    <col min="16" max="16384" width="9.125" style="113"/>
  </cols>
  <sheetData>
    <row r="1" spans="1:15" x14ac:dyDescent="0.2">
      <c r="B1" s="602" t="s">
        <v>11</v>
      </c>
    </row>
    <row r="2" spans="1:15" ht="16.899999999999999" customHeight="1" x14ac:dyDescent="0.2">
      <c r="A2" s="1252" t="s">
        <v>24</v>
      </c>
      <c r="B2" s="1252"/>
      <c r="C2" s="1252"/>
      <c r="D2" s="1252"/>
      <c r="E2" s="1252"/>
      <c r="F2" s="1252"/>
      <c r="G2" s="1252"/>
      <c r="H2" s="1252"/>
      <c r="I2" s="1252"/>
      <c r="J2" s="1252"/>
      <c r="K2" s="1252"/>
      <c r="L2" s="1252"/>
      <c r="M2" s="1252"/>
      <c r="N2" s="873"/>
      <c r="O2" s="873"/>
    </row>
    <row r="3" spans="1:15" ht="24" customHeight="1" x14ac:dyDescent="0.2">
      <c r="A3" s="1252" t="s">
        <v>25</v>
      </c>
      <c r="B3" s="1252"/>
      <c r="C3" s="1252"/>
      <c r="D3" s="1252"/>
      <c r="E3" s="1252"/>
      <c r="F3" s="1252"/>
      <c r="G3" s="1252"/>
      <c r="H3" s="1252"/>
      <c r="I3" s="1252"/>
      <c r="J3" s="1252"/>
      <c r="K3" s="1252"/>
      <c r="L3" s="1252"/>
      <c r="M3" s="1252"/>
      <c r="N3" s="873"/>
      <c r="O3" s="873"/>
    </row>
    <row r="4" spans="1:15" ht="21.75" hidden="1" customHeight="1" x14ac:dyDescent="0.2">
      <c r="A4" s="1253"/>
      <c r="B4" s="1253"/>
      <c r="C4" s="1253"/>
      <c r="D4" s="1253"/>
      <c r="E4" s="1253"/>
      <c r="F4" s="1253"/>
      <c r="G4" s="1253"/>
      <c r="H4" s="1253"/>
      <c r="I4" s="1253"/>
      <c r="J4" s="1253"/>
      <c r="K4" s="1253"/>
      <c r="L4" s="1253"/>
      <c r="M4" s="1253"/>
      <c r="N4" s="3"/>
      <c r="O4" s="3"/>
    </row>
    <row r="5" spans="1:15" ht="10.5" hidden="1" customHeight="1" x14ac:dyDescent="0.2"/>
    <row r="6" spans="1:15" s="873" customFormat="1" ht="24.75" customHeight="1" x14ac:dyDescent="0.2">
      <c r="A6" s="1248" t="s">
        <v>0</v>
      </c>
      <c r="B6" s="1248" t="s">
        <v>1</v>
      </c>
      <c r="C6" s="1248" t="s">
        <v>5</v>
      </c>
      <c r="D6" s="1248"/>
      <c r="E6" s="1248"/>
      <c r="F6" s="1243" t="s">
        <v>7</v>
      </c>
      <c r="G6" s="1244"/>
      <c r="H6" s="1244"/>
      <c r="I6" s="1245"/>
      <c r="J6" s="1243" t="s">
        <v>15</v>
      </c>
      <c r="K6" s="1244"/>
      <c r="L6" s="1244"/>
      <c r="M6" s="1246" t="s">
        <v>26</v>
      </c>
      <c r="N6" s="1246" t="s">
        <v>27</v>
      </c>
      <c r="O6" s="1246" t="s">
        <v>251</v>
      </c>
    </row>
    <row r="7" spans="1:15" s="873" customFormat="1" ht="45" customHeight="1" x14ac:dyDescent="0.2">
      <c r="A7" s="1248"/>
      <c r="B7" s="1248"/>
      <c r="C7" s="872" t="s">
        <v>6</v>
      </c>
      <c r="D7" s="872" t="s">
        <v>3</v>
      </c>
      <c r="E7" s="742" t="s">
        <v>4</v>
      </c>
      <c r="F7" s="872" t="s">
        <v>8</v>
      </c>
      <c r="G7" s="830" t="s">
        <v>4</v>
      </c>
      <c r="H7" s="872" t="s">
        <v>9</v>
      </c>
      <c r="I7" s="8" t="s">
        <v>4</v>
      </c>
      <c r="J7" s="872" t="s">
        <v>12</v>
      </c>
      <c r="K7" s="872" t="s">
        <v>13</v>
      </c>
      <c r="L7" s="872" t="s">
        <v>14</v>
      </c>
      <c r="M7" s="1247"/>
      <c r="N7" s="1247"/>
      <c r="O7" s="1247"/>
    </row>
    <row r="8" spans="1:15" ht="30.75" customHeight="1" x14ac:dyDescent="0.2">
      <c r="A8" s="323">
        <v>1</v>
      </c>
      <c r="B8" s="604">
        <v>2</v>
      </c>
      <c r="C8" s="604">
        <v>3</v>
      </c>
      <c r="D8" s="604">
        <v>4</v>
      </c>
      <c r="E8" s="971" t="s">
        <v>28</v>
      </c>
      <c r="F8" s="604">
        <v>6</v>
      </c>
      <c r="G8" s="1026" t="s">
        <v>29</v>
      </c>
      <c r="H8" s="604">
        <v>8</v>
      </c>
      <c r="I8" s="344" t="s">
        <v>30</v>
      </c>
      <c r="J8" s="13">
        <v>10</v>
      </c>
      <c r="K8" s="604">
        <v>11</v>
      </c>
      <c r="L8" s="604">
        <v>12</v>
      </c>
      <c r="M8" s="13">
        <v>13</v>
      </c>
      <c r="N8" s="13">
        <v>14</v>
      </c>
      <c r="O8" s="13"/>
    </row>
    <row r="9" spans="1:15" s="128" customFormat="1" ht="30.75" customHeight="1" x14ac:dyDescent="0.2">
      <c r="A9" s="329"/>
      <c r="B9" s="218" t="s">
        <v>36</v>
      </c>
      <c r="C9" s="1027">
        <f>C10+C177+C380+C605+C716+C853+C1070+C1239+C1403+C1513</f>
        <v>125986</v>
      </c>
      <c r="D9" s="1027">
        <f>D10+D177+D380+D605+D716+D853+D1070+D1239+D1403+D1513</f>
        <v>120744</v>
      </c>
      <c r="E9" s="973">
        <f>D9/C9*100</f>
        <v>95.839220230819294</v>
      </c>
      <c r="F9" s="1027">
        <f>F10+F177+F380+F605+F716+F853+F1070+F1239+F1403+F1513</f>
        <v>33540</v>
      </c>
      <c r="G9" s="1028">
        <f>F9/C9*100</f>
        <v>26.622005619672031</v>
      </c>
      <c r="H9" s="1027">
        <f>H10+H177+H380+H605+H716+H853+H1070+H1239+H1403+H1513</f>
        <v>33458</v>
      </c>
      <c r="I9" s="371">
        <f>H9/F9*100</f>
        <v>99.755515802027432</v>
      </c>
      <c r="J9" s="972">
        <f>J10+J177+J380+J605+J716+J853+J1070+J1239+J1403+J1513</f>
        <v>1462</v>
      </c>
      <c r="K9" s="1027">
        <f t="shared" ref="K9:O9" si="0">K10+K177+K380+K605+K716+K853+K1070+K1239+K1403+K1513</f>
        <v>115</v>
      </c>
      <c r="L9" s="1027">
        <f t="shared" si="0"/>
        <v>16</v>
      </c>
      <c r="M9" s="972">
        <f t="shared" si="0"/>
        <v>995</v>
      </c>
      <c r="N9" s="972">
        <f t="shared" si="0"/>
        <v>161</v>
      </c>
      <c r="O9" s="972">
        <f t="shared" si="0"/>
        <v>467</v>
      </c>
    </row>
    <row r="10" spans="1:15" s="241" customFormat="1" ht="30.75" customHeight="1" x14ac:dyDescent="0.2">
      <c r="A10" s="239" t="s">
        <v>2</v>
      </c>
      <c r="B10" s="605" t="s">
        <v>38</v>
      </c>
      <c r="C10" s="1029">
        <f>C11+C28+C39+C50+C62+C76+C92+C104+C114+C125+C136+C152+C167</f>
        <v>12319</v>
      </c>
      <c r="D10" s="1029">
        <f t="shared" ref="D10:O10" si="1">D11+D28+D39+D50+D62+D76+D92+D104+D114+D125+D136+D152+D167</f>
        <v>12262</v>
      </c>
      <c r="E10" s="974">
        <f>D10/C10*100</f>
        <v>99.537300105528047</v>
      </c>
      <c r="F10" s="1029">
        <f t="shared" si="1"/>
        <v>4937</v>
      </c>
      <c r="G10" s="1030">
        <f>F10/C10*100</f>
        <v>40.076304894877829</v>
      </c>
      <c r="H10" s="1029">
        <f t="shared" si="1"/>
        <v>4937</v>
      </c>
      <c r="I10" s="519">
        <f>H10/F10*100</f>
        <v>100</v>
      </c>
      <c r="J10" s="518">
        <f t="shared" si="1"/>
        <v>153</v>
      </c>
      <c r="K10" s="1029">
        <f t="shared" si="1"/>
        <v>0</v>
      </c>
      <c r="L10" s="1029">
        <f t="shared" si="1"/>
        <v>0</v>
      </c>
      <c r="M10" s="518">
        <f t="shared" si="1"/>
        <v>127</v>
      </c>
      <c r="N10" s="518">
        <f>COUNTA(N11:N176)</f>
        <v>13</v>
      </c>
      <c r="O10" s="518">
        <f t="shared" si="1"/>
        <v>26</v>
      </c>
    </row>
    <row r="11" spans="1:15" s="871" customFormat="1" ht="23.25" customHeight="1" x14ac:dyDescent="0.2">
      <c r="A11" s="868">
        <v>1</v>
      </c>
      <c r="B11" s="869" t="s">
        <v>39</v>
      </c>
      <c r="C11" s="1031">
        <f>SUM(C12:C27)</f>
        <v>1099</v>
      </c>
      <c r="D11" s="1031">
        <f t="shared" ref="D11:H11" si="2">SUM(D12:D27)</f>
        <v>1098</v>
      </c>
      <c r="E11" s="975">
        <f>D11/C11*100</f>
        <v>99.909008189262977</v>
      </c>
      <c r="F11" s="1031">
        <f t="shared" si="2"/>
        <v>488</v>
      </c>
      <c r="G11" s="1032">
        <f>F11/C11*100</f>
        <v>44.404003639672432</v>
      </c>
      <c r="H11" s="1031">
        <f t="shared" si="2"/>
        <v>488</v>
      </c>
      <c r="I11" s="1220">
        <f>H11/F11*100</f>
        <v>100</v>
      </c>
      <c r="J11" s="870">
        <f>COUNTA(J12:J27)</f>
        <v>16</v>
      </c>
      <c r="K11" s="869">
        <f t="shared" ref="K11:O11" si="3">COUNTA(K12:K27)</f>
        <v>0</v>
      </c>
      <c r="L11" s="869">
        <f t="shared" si="3"/>
        <v>0</v>
      </c>
      <c r="M11" s="870">
        <f t="shared" si="3"/>
        <v>14</v>
      </c>
      <c r="N11" s="870" t="s">
        <v>31</v>
      </c>
      <c r="O11" s="870">
        <f t="shared" si="3"/>
        <v>2</v>
      </c>
    </row>
    <row r="12" spans="1:15" ht="25.5" customHeight="1" x14ac:dyDescent="0.2">
      <c r="A12" s="324" t="s">
        <v>204</v>
      </c>
      <c r="B12" s="606" t="s">
        <v>54</v>
      </c>
      <c r="C12" s="606">
        <v>65</v>
      </c>
      <c r="D12" s="606">
        <v>65</v>
      </c>
      <c r="E12" s="976">
        <f t="shared" ref="E12:E75" si="4">D12/C12*100</f>
        <v>100</v>
      </c>
      <c r="F12" s="606">
        <v>21</v>
      </c>
      <c r="G12" s="1033">
        <f t="shared" ref="G12:G27" si="5">F12/C12*100</f>
        <v>32.307692307692307</v>
      </c>
      <c r="H12" s="606">
        <v>21</v>
      </c>
      <c r="I12" s="1221">
        <f t="shared" ref="I12:I75" si="6">H12/F12*100</f>
        <v>100</v>
      </c>
      <c r="J12" s="118" t="s">
        <v>53</v>
      </c>
      <c r="K12" s="606"/>
      <c r="L12" s="606"/>
      <c r="M12" s="118" t="s">
        <v>53</v>
      </c>
      <c r="N12" s="118"/>
      <c r="O12" s="13"/>
    </row>
    <row r="13" spans="1:15" ht="22.5" customHeight="1" x14ac:dyDescent="0.2">
      <c r="A13" s="324" t="s">
        <v>205</v>
      </c>
      <c r="B13" s="606" t="s">
        <v>55</v>
      </c>
      <c r="C13" s="606">
        <v>45</v>
      </c>
      <c r="D13" s="606">
        <v>45</v>
      </c>
      <c r="E13" s="976">
        <f t="shared" si="4"/>
        <v>100</v>
      </c>
      <c r="F13" s="606">
        <v>20</v>
      </c>
      <c r="G13" s="1033">
        <f t="shared" si="5"/>
        <v>44.444444444444443</v>
      </c>
      <c r="H13" s="606">
        <v>20</v>
      </c>
      <c r="I13" s="1221">
        <f t="shared" si="6"/>
        <v>100</v>
      </c>
      <c r="J13" s="118" t="s">
        <v>53</v>
      </c>
      <c r="K13" s="606"/>
      <c r="L13" s="1034"/>
      <c r="M13" s="118" t="s">
        <v>53</v>
      </c>
      <c r="N13" s="118"/>
      <c r="O13" s="13"/>
    </row>
    <row r="14" spans="1:15" ht="22.5" customHeight="1" x14ac:dyDescent="0.2">
      <c r="A14" s="324" t="s">
        <v>206</v>
      </c>
      <c r="B14" s="606" t="s">
        <v>56</v>
      </c>
      <c r="C14" s="606">
        <v>91</v>
      </c>
      <c r="D14" s="606">
        <v>91</v>
      </c>
      <c r="E14" s="976">
        <f t="shared" si="4"/>
        <v>100</v>
      </c>
      <c r="F14" s="606">
        <v>91</v>
      </c>
      <c r="G14" s="1033">
        <f t="shared" si="5"/>
        <v>100</v>
      </c>
      <c r="H14" s="606">
        <v>91</v>
      </c>
      <c r="I14" s="1221">
        <f t="shared" si="6"/>
        <v>100</v>
      </c>
      <c r="J14" s="118" t="s">
        <v>53</v>
      </c>
      <c r="K14" s="606"/>
      <c r="L14" s="1034"/>
      <c r="M14" s="118" t="s">
        <v>53</v>
      </c>
      <c r="N14" s="118"/>
      <c r="O14" s="13"/>
    </row>
    <row r="15" spans="1:15" ht="18" customHeight="1" x14ac:dyDescent="0.2">
      <c r="A15" s="324" t="s">
        <v>207</v>
      </c>
      <c r="B15" s="606" t="s">
        <v>57</v>
      </c>
      <c r="C15" s="606">
        <v>75</v>
      </c>
      <c r="D15" s="606">
        <v>75</v>
      </c>
      <c r="E15" s="976">
        <f t="shared" si="4"/>
        <v>100</v>
      </c>
      <c r="F15" s="606">
        <v>16</v>
      </c>
      <c r="G15" s="1033">
        <f t="shared" si="5"/>
        <v>21.333333333333336</v>
      </c>
      <c r="H15" s="606">
        <v>16</v>
      </c>
      <c r="I15" s="1221">
        <f t="shared" si="6"/>
        <v>100</v>
      </c>
      <c r="J15" s="118" t="s">
        <v>53</v>
      </c>
      <c r="K15" s="606"/>
      <c r="L15" s="1034"/>
      <c r="M15" s="118" t="s">
        <v>53</v>
      </c>
      <c r="N15" s="118"/>
      <c r="O15" s="13"/>
    </row>
    <row r="16" spans="1:15" ht="18.75" customHeight="1" x14ac:dyDescent="0.2">
      <c r="A16" s="324" t="s">
        <v>208</v>
      </c>
      <c r="B16" s="606" t="s">
        <v>58</v>
      </c>
      <c r="C16" s="606">
        <v>44</v>
      </c>
      <c r="D16" s="606">
        <v>44</v>
      </c>
      <c r="E16" s="976">
        <f t="shared" si="4"/>
        <v>100</v>
      </c>
      <c r="F16" s="606">
        <v>28</v>
      </c>
      <c r="G16" s="1033">
        <f t="shared" si="5"/>
        <v>63.636363636363633</v>
      </c>
      <c r="H16" s="606">
        <v>28</v>
      </c>
      <c r="I16" s="1221">
        <f t="shared" si="6"/>
        <v>100</v>
      </c>
      <c r="J16" s="118" t="s">
        <v>53</v>
      </c>
      <c r="K16" s="606"/>
      <c r="L16" s="606"/>
      <c r="M16" s="118" t="s">
        <v>53</v>
      </c>
      <c r="N16" s="118"/>
      <c r="O16" s="13"/>
    </row>
    <row r="17" spans="1:15" ht="20.25" customHeight="1" x14ac:dyDescent="0.2">
      <c r="A17" s="324" t="s">
        <v>209</v>
      </c>
      <c r="B17" s="606" t="s">
        <v>59</v>
      </c>
      <c r="C17" s="606">
        <v>40</v>
      </c>
      <c r="D17" s="606">
        <v>40</v>
      </c>
      <c r="E17" s="976">
        <f t="shared" si="4"/>
        <v>100</v>
      </c>
      <c r="F17" s="606">
        <v>12</v>
      </c>
      <c r="G17" s="1033">
        <f t="shared" si="5"/>
        <v>30</v>
      </c>
      <c r="H17" s="606">
        <v>12</v>
      </c>
      <c r="I17" s="1221">
        <f t="shared" si="6"/>
        <v>100</v>
      </c>
      <c r="J17" s="118" t="s">
        <v>53</v>
      </c>
      <c r="K17" s="606"/>
      <c r="L17" s="606"/>
      <c r="M17" s="118" t="s">
        <v>53</v>
      </c>
      <c r="N17" s="118"/>
      <c r="O17" s="13"/>
    </row>
    <row r="18" spans="1:15" ht="18" customHeight="1" x14ac:dyDescent="0.2">
      <c r="A18" s="324" t="s">
        <v>210</v>
      </c>
      <c r="B18" s="606" t="s">
        <v>60</v>
      </c>
      <c r="C18" s="606">
        <v>117</v>
      </c>
      <c r="D18" s="606">
        <v>117</v>
      </c>
      <c r="E18" s="976">
        <f t="shared" si="4"/>
        <v>100</v>
      </c>
      <c r="F18" s="606">
        <v>68</v>
      </c>
      <c r="G18" s="1033">
        <f t="shared" si="5"/>
        <v>58.119658119658126</v>
      </c>
      <c r="H18" s="606">
        <v>68</v>
      </c>
      <c r="I18" s="1221">
        <f t="shared" si="6"/>
        <v>100</v>
      </c>
      <c r="J18" s="118" t="s">
        <v>53</v>
      </c>
      <c r="K18" s="606"/>
      <c r="L18" s="1034"/>
      <c r="M18" s="118" t="s">
        <v>53</v>
      </c>
      <c r="N18" s="118"/>
      <c r="O18" s="13"/>
    </row>
    <row r="19" spans="1:15" ht="21" customHeight="1" x14ac:dyDescent="0.2">
      <c r="A19" s="324" t="s">
        <v>211</v>
      </c>
      <c r="B19" s="606" t="s">
        <v>61</v>
      </c>
      <c r="C19" s="606">
        <v>84</v>
      </c>
      <c r="D19" s="606">
        <v>84</v>
      </c>
      <c r="E19" s="976">
        <f t="shared" si="4"/>
        <v>100</v>
      </c>
      <c r="F19" s="606">
        <v>40</v>
      </c>
      <c r="G19" s="1033">
        <f t="shared" si="5"/>
        <v>47.619047619047613</v>
      </c>
      <c r="H19" s="606">
        <v>40</v>
      </c>
      <c r="I19" s="1221">
        <f t="shared" si="6"/>
        <v>100</v>
      </c>
      <c r="J19" s="118" t="s">
        <v>53</v>
      </c>
      <c r="K19" s="606"/>
      <c r="L19" s="606"/>
      <c r="M19" s="118" t="s">
        <v>53</v>
      </c>
      <c r="N19" s="118"/>
      <c r="O19" s="13"/>
    </row>
    <row r="20" spans="1:15" ht="18" customHeight="1" x14ac:dyDescent="0.2">
      <c r="A20" s="324" t="s">
        <v>212</v>
      </c>
      <c r="B20" s="606" t="s">
        <v>62</v>
      </c>
      <c r="C20" s="606">
        <v>113</v>
      </c>
      <c r="D20" s="606">
        <v>113</v>
      </c>
      <c r="E20" s="976">
        <f t="shared" si="4"/>
        <v>100</v>
      </c>
      <c r="F20" s="606">
        <v>48</v>
      </c>
      <c r="G20" s="1033">
        <f t="shared" si="5"/>
        <v>42.477876106194692</v>
      </c>
      <c r="H20" s="606">
        <v>48</v>
      </c>
      <c r="I20" s="1221">
        <f t="shared" si="6"/>
        <v>100</v>
      </c>
      <c r="J20" s="118" t="s">
        <v>53</v>
      </c>
      <c r="K20" s="606"/>
      <c r="L20" s="606"/>
      <c r="M20" s="118" t="s">
        <v>53</v>
      </c>
      <c r="N20" s="118"/>
      <c r="O20" s="13"/>
    </row>
    <row r="21" spans="1:15" ht="18.75" customHeight="1" x14ac:dyDescent="0.2">
      <c r="A21" s="324" t="s">
        <v>213</v>
      </c>
      <c r="B21" s="606" t="s">
        <v>63</v>
      </c>
      <c r="C21" s="606">
        <v>53</v>
      </c>
      <c r="D21" s="606">
        <v>53</v>
      </c>
      <c r="E21" s="976">
        <f t="shared" si="4"/>
        <v>100</v>
      </c>
      <c r="F21" s="606">
        <v>30</v>
      </c>
      <c r="G21" s="1033">
        <f t="shared" si="5"/>
        <v>56.60377358490566</v>
      </c>
      <c r="H21" s="606">
        <v>30</v>
      </c>
      <c r="I21" s="1221">
        <f t="shared" si="6"/>
        <v>100</v>
      </c>
      <c r="J21" s="118" t="s">
        <v>53</v>
      </c>
      <c r="K21" s="606"/>
      <c r="L21" s="606"/>
      <c r="M21" s="118" t="s">
        <v>53</v>
      </c>
      <c r="N21" s="118"/>
      <c r="O21" s="13"/>
    </row>
    <row r="22" spans="1:15" ht="18.75" customHeight="1" x14ac:dyDescent="0.2">
      <c r="A22" s="324" t="s">
        <v>214</v>
      </c>
      <c r="B22" s="606" t="s">
        <v>64</v>
      </c>
      <c r="C22" s="606">
        <v>52</v>
      </c>
      <c r="D22" s="606">
        <v>52</v>
      </c>
      <c r="E22" s="976">
        <f t="shared" si="4"/>
        <v>100</v>
      </c>
      <c r="F22" s="606">
        <v>33</v>
      </c>
      <c r="G22" s="1033">
        <f t="shared" si="5"/>
        <v>63.46153846153846</v>
      </c>
      <c r="H22" s="606">
        <v>33</v>
      </c>
      <c r="I22" s="1221">
        <f t="shared" si="6"/>
        <v>100</v>
      </c>
      <c r="J22" s="118" t="s">
        <v>53</v>
      </c>
      <c r="K22" s="606"/>
      <c r="L22" s="606"/>
      <c r="M22" s="118" t="s">
        <v>53</v>
      </c>
      <c r="N22" s="118"/>
      <c r="O22" s="13"/>
    </row>
    <row r="23" spans="1:15" ht="19.5" customHeight="1" x14ac:dyDescent="0.2">
      <c r="A23" s="324" t="s">
        <v>215</v>
      </c>
      <c r="B23" s="606" t="s">
        <v>65</v>
      </c>
      <c r="C23" s="606">
        <v>67</v>
      </c>
      <c r="D23" s="606">
        <v>67</v>
      </c>
      <c r="E23" s="976">
        <f t="shared" si="4"/>
        <v>100</v>
      </c>
      <c r="F23" s="606">
        <v>37</v>
      </c>
      <c r="G23" s="1033">
        <f t="shared" si="5"/>
        <v>55.223880597014926</v>
      </c>
      <c r="H23" s="606">
        <v>37</v>
      </c>
      <c r="I23" s="1221">
        <f t="shared" si="6"/>
        <v>100</v>
      </c>
      <c r="J23" s="118" t="s">
        <v>53</v>
      </c>
      <c r="K23" s="606"/>
      <c r="L23" s="1034"/>
      <c r="M23" s="118" t="s">
        <v>53</v>
      </c>
      <c r="N23" s="118"/>
      <c r="O23" s="13"/>
    </row>
    <row r="24" spans="1:15" ht="19.5" customHeight="1" x14ac:dyDescent="0.2">
      <c r="A24" s="324" t="s">
        <v>216</v>
      </c>
      <c r="B24" s="606" t="s">
        <v>66</v>
      </c>
      <c r="C24" s="606">
        <v>40</v>
      </c>
      <c r="D24" s="606">
        <v>40</v>
      </c>
      <c r="E24" s="976">
        <f t="shared" si="4"/>
        <v>100</v>
      </c>
      <c r="F24" s="606">
        <v>18</v>
      </c>
      <c r="G24" s="1033">
        <f t="shared" si="5"/>
        <v>45</v>
      </c>
      <c r="H24" s="606">
        <v>18</v>
      </c>
      <c r="I24" s="1221">
        <f t="shared" si="6"/>
        <v>100</v>
      </c>
      <c r="J24" s="118" t="s">
        <v>53</v>
      </c>
      <c r="K24" s="606"/>
      <c r="L24" s="606"/>
      <c r="M24" s="118" t="s">
        <v>53</v>
      </c>
      <c r="N24" s="118"/>
      <c r="O24" s="13"/>
    </row>
    <row r="25" spans="1:15" ht="18" customHeight="1" x14ac:dyDescent="0.2">
      <c r="A25" s="324" t="s">
        <v>217</v>
      </c>
      <c r="B25" s="606" t="s">
        <v>67</v>
      </c>
      <c r="C25" s="606">
        <v>73</v>
      </c>
      <c r="D25" s="606">
        <v>72</v>
      </c>
      <c r="E25" s="976">
        <f t="shared" si="4"/>
        <v>98.630136986301366</v>
      </c>
      <c r="F25" s="606">
        <v>13</v>
      </c>
      <c r="G25" s="1033">
        <f t="shared" si="5"/>
        <v>17.80821917808219</v>
      </c>
      <c r="H25" s="606">
        <v>13</v>
      </c>
      <c r="I25" s="1221">
        <f t="shared" si="6"/>
        <v>100</v>
      </c>
      <c r="J25" s="118" t="s">
        <v>53</v>
      </c>
      <c r="K25" s="606"/>
      <c r="L25" s="606"/>
      <c r="M25" s="118" t="s">
        <v>53</v>
      </c>
      <c r="N25" s="118"/>
      <c r="O25" s="13"/>
    </row>
    <row r="26" spans="1:15" s="145" customFormat="1" ht="18" customHeight="1" x14ac:dyDescent="0.2">
      <c r="A26" s="325" t="s">
        <v>218</v>
      </c>
      <c r="B26" s="607" t="s">
        <v>68</v>
      </c>
      <c r="C26" s="607">
        <v>84</v>
      </c>
      <c r="D26" s="607">
        <v>84</v>
      </c>
      <c r="E26" s="977">
        <f t="shared" si="4"/>
        <v>100</v>
      </c>
      <c r="F26" s="607">
        <v>8</v>
      </c>
      <c r="G26" s="1035">
        <f t="shared" si="5"/>
        <v>9.5238095238095237</v>
      </c>
      <c r="H26" s="607">
        <v>8</v>
      </c>
      <c r="I26" s="1222">
        <f t="shared" si="6"/>
        <v>100</v>
      </c>
      <c r="J26" s="119" t="s">
        <v>53</v>
      </c>
      <c r="K26" s="607"/>
      <c r="L26" s="607"/>
      <c r="M26" s="119"/>
      <c r="N26" s="119"/>
      <c r="O26" s="11" t="s">
        <v>53</v>
      </c>
    </row>
    <row r="27" spans="1:15" s="145" customFormat="1" ht="18" customHeight="1" x14ac:dyDescent="0.2">
      <c r="A27" s="325" t="s">
        <v>219</v>
      </c>
      <c r="B27" s="608" t="s">
        <v>69</v>
      </c>
      <c r="C27" s="608">
        <v>56</v>
      </c>
      <c r="D27" s="608">
        <v>56</v>
      </c>
      <c r="E27" s="977">
        <f t="shared" si="4"/>
        <v>100</v>
      </c>
      <c r="F27" s="608">
        <v>5</v>
      </c>
      <c r="G27" s="1036">
        <f t="shared" si="5"/>
        <v>8.9285714285714288</v>
      </c>
      <c r="H27" s="608">
        <v>5</v>
      </c>
      <c r="I27" s="1222">
        <f t="shared" si="6"/>
        <v>100</v>
      </c>
      <c r="J27" s="119" t="s">
        <v>53</v>
      </c>
      <c r="K27" s="608"/>
      <c r="L27" s="608"/>
      <c r="M27" s="120"/>
      <c r="N27" s="120"/>
      <c r="O27" s="11" t="s">
        <v>53</v>
      </c>
    </row>
    <row r="28" spans="1:15" s="122" customFormat="1" ht="18.75" customHeight="1" x14ac:dyDescent="0.2">
      <c r="A28" s="326">
        <v>2</v>
      </c>
      <c r="B28" s="609" t="s">
        <v>41</v>
      </c>
      <c r="C28" s="609">
        <f>SUM(C29:C38)</f>
        <v>648</v>
      </c>
      <c r="D28" s="609">
        <f>SUM(D29:D38)</f>
        <v>647</v>
      </c>
      <c r="E28" s="978">
        <f t="shared" si="4"/>
        <v>99.845679012345684</v>
      </c>
      <c r="F28" s="609">
        <f>SUM(F29:F38)</f>
        <v>392</v>
      </c>
      <c r="G28" s="1037">
        <f>F28/C28*100</f>
        <v>60.493827160493829</v>
      </c>
      <c r="H28" s="609">
        <f>SUM(H29:H38)</f>
        <v>392</v>
      </c>
      <c r="I28" s="1223">
        <f t="shared" si="6"/>
        <v>100</v>
      </c>
      <c r="J28" s="117">
        <f>COUNTA(J29:J38)</f>
        <v>10</v>
      </c>
      <c r="K28" s="1038">
        <f t="shared" ref="K28:O28" si="7">COUNTA(K29:K38)</f>
        <v>0</v>
      </c>
      <c r="L28" s="1038">
        <f t="shared" si="7"/>
        <v>0</v>
      </c>
      <c r="M28" s="117">
        <f t="shared" si="7"/>
        <v>10</v>
      </c>
      <c r="N28" s="121" t="s">
        <v>31</v>
      </c>
      <c r="O28" s="117">
        <f t="shared" si="7"/>
        <v>0</v>
      </c>
    </row>
    <row r="29" spans="1:15" ht="18.75" customHeight="1" x14ac:dyDescent="0.2">
      <c r="A29" s="327" t="s">
        <v>220</v>
      </c>
      <c r="B29" s="610" t="s">
        <v>70</v>
      </c>
      <c r="C29" s="610">
        <v>87</v>
      </c>
      <c r="D29" s="610">
        <v>86</v>
      </c>
      <c r="E29" s="976">
        <f t="shared" si="4"/>
        <v>98.850574712643677</v>
      </c>
      <c r="F29" s="610">
        <v>30</v>
      </c>
      <c r="G29" s="1039">
        <f t="shared" ref="G29:G38" si="8">F29/C29*100</f>
        <v>34.482758620689658</v>
      </c>
      <c r="H29" s="610">
        <v>30</v>
      </c>
      <c r="I29" s="1221">
        <f t="shared" si="6"/>
        <v>100</v>
      </c>
      <c r="J29" s="118" t="s">
        <v>53</v>
      </c>
      <c r="K29" s="610"/>
      <c r="L29" s="610"/>
      <c r="M29" s="123" t="s">
        <v>53</v>
      </c>
      <c r="N29" s="123"/>
      <c r="O29" s="13"/>
    </row>
    <row r="30" spans="1:15" ht="18.75" customHeight="1" x14ac:dyDescent="0.2">
      <c r="A30" s="327" t="s">
        <v>221</v>
      </c>
      <c r="B30" s="611" t="s">
        <v>71</v>
      </c>
      <c r="C30" s="611">
        <v>61</v>
      </c>
      <c r="D30" s="611">
        <v>61</v>
      </c>
      <c r="E30" s="976">
        <f t="shared" si="4"/>
        <v>100</v>
      </c>
      <c r="F30" s="611">
        <v>39</v>
      </c>
      <c r="G30" s="1033">
        <f t="shared" si="8"/>
        <v>63.934426229508205</v>
      </c>
      <c r="H30" s="611">
        <v>39</v>
      </c>
      <c r="I30" s="1221">
        <f t="shared" si="6"/>
        <v>100</v>
      </c>
      <c r="J30" s="118" t="s">
        <v>53</v>
      </c>
      <c r="K30" s="611"/>
      <c r="L30" s="611"/>
      <c r="M30" s="124" t="s">
        <v>53</v>
      </c>
      <c r="N30" s="124"/>
      <c r="O30" s="13"/>
    </row>
    <row r="31" spans="1:15" ht="18.75" customHeight="1" x14ac:dyDescent="0.2">
      <c r="A31" s="327" t="s">
        <v>222</v>
      </c>
      <c r="B31" s="611" t="s">
        <v>72</v>
      </c>
      <c r="C31" s="611">
        <v>50</v>
      </c>
      <c r="D31" s="611">
        <v>50</v>
      </c>
      <c r="E31" s="976">
        <f t="shared" si="4"/>
        <v>100</v>
      </c>
      <c r="F31" s="611">
        <v>24</v>
      </c>
      <c r="G31" s="1033">
        <f t="shared" si="8"/>
        <v>48</v>
      </c>
      <c r="H31" s="611">
        <v>24</v>
      </c>
      <c r="I31" s="1221">
        <f t="shared" si="6"/>
        <v>100</v>
      </c>
      <c r="J31" s="118" t="s">
        <v>53</v>
      </c>
      <c r="K31" s="611"/>
      <c r="L31" s="611"/>
      <c r="M31" s="124" t="s">
        <v>53</v>
      </c>
      <c r="N31" s="124"/>
      <c r="O31" s="13"/>
    </row>
    <row r="32" spans="1:15" ht="18.75" customHeight="1" x14ac:dyDescent="0.2">
      <c r="A32" s="327" t="s">
        <v>223</v>
      </c>
      <c r="B32" s="611" t="s">
        <v>73</v>
      </c>
      <c r="C32" s="611">
        <v>82</v>
      </c>
      <c r="D32" s="611">
        <v>82</v>
      </c>
      <c r="E32" s="976">
        <f t="shared" si="4"/>
        <v>100</v>
      </c>
      <c r="F32" s="611">
        <v>48</v>
      </c>
      <c r="G32" s="1033">
        <f t="shared" si="8"/>
        <v>58.536585365853654</v>
      </c>
      <c r="H32" s="611">
        <v>48</v>
      </c>
      <c r="I32" s="1221">
        <f t="shared" si="6"/>
        <v>100</v>
      </c>
      <c r="J32" s="118" t="s">
        <v>53</v>
      </c>
      <c r="K32" s="611"/>
      <c r="L32" s="611"/>
      <c r="M32" s="124" t="s">
        <v>53</v>
      </c>
      <c r="N32" s="124"/>
      <c r="O32" s="13"/>
    </row>
    <row r="33" spans="1:15" ht="18.75" customHeight="1" x14ac:dyDescent="0.2">
      <c r="A33" s="327" t="s">
        <v>224</v>
      </c>
      <c r="B33" s="611" t="s">
        <v>74</v>
      </c>
      <c r="C33" s="611">
        <v>47</v>
      </c>
      <c r="D33" s="611">
        <v>47</v>
      </c>
      <c r="E33" s="976">
        <f t="shared" si="4"/>
        <v>100</v>
      </c>
      <c r="F33" s="611">
        <v>38</v>
      </c>
      <c r="G33" s="1033">
        <f t="shared" si="8"/>
        <v>80.851063829787222</v>
      </c>
      <c r="H33" s="611">
        <v>38</v>
      </c>
      <c r="I33" s="1221">
        <f t="shared" si="6"/>
        <v>100</v>
      </c>
      <c r="J33" s="118" t="s">
        <v>53</v>
      </c>
      <c r="K33" s="611"/>
      <c r="L33" s="611"/>
      <c r="M33" s="124" t="s">
        <v>53</v>
      </c>
      <c r="N33" s="124"/>
      <c r="O33" s="13"/>
    </row>
    <row r="34" spans="1:15" ht="18.75" customHeight="1" x14ac:dyDescent="0.2">
      <c r="A34" s="327" t="s">
        <v>225</v>
      </c>
      <c r="B34" s="611" t="s">
        <v>75</v>
      </c>
      <c r="C34" s="611">
        <v>58</v>
      </c>
      <c r="D34" s="611">
        <v>58</v>
      </c>
      <c r="E34" s="976">
        <f t="shared" si="4"/>
        <v>100</v>
      </c>
      <c r="F34" s="611">
        <v>43</v>
      </c>
      <c r="G34" s="1033">
        <f t="shared" si="8"/>
        <v>74.137931034482762</v>
      </c>
      <c r="H34" s="611">
        <v>43</v>
      </c>
      <c r="I34" s="1221">
        <f t="shared" si="6"/>
        <v>100</v>
      </c>
      <c r="J34" s="118" t="s">
        <v>53</v>
      </c>
      <c r="K34" s="611"/>
      <c r="L34" s="611"/>
      <c r="M34" s="124" t="s">
        <v>53</v>
      </c>
      <c r="N34" s="124"/>
      <c r="O34" s="13"/>
    </row>
    <row r="35" spans="1:15" ht="18.75" customHeight="1" x14ac:dyDescent="0.2">
      <c r="A35" s="327" t="s">
        <v>226</v>
      </c>
      <c r="B35" s="611" t="s">
        <v>76</v>
      </c>
      <c r="C35" s="611">
        <v>83</v>
      </c>
      <c r="D35" s="611">
        <v>83</v>
      </c>
      <c r="E35" s="976">
        <f t="shared" si="4"/>
        <v>100</v>
      </c>
      <c r="F35" s="611">
        <v>63</v>
      </c>
      <c r="G35" s="1033">
        <f t="shared" si="8"/>
        <v>75.903614457831324</v>
      </c>
      <c r="H35" s="611">
        <v>63</v>
      </c>
      <c r="I35" s="1221">
        <f t="shared" si="6"/>
        <v>100</v>
      </c>
      <c r="J35" s="118" t="s">
        <v>53</v>
      </c>
      <c r="K35" s="611"/>
      <c r="L35" s="611"/>
      <c r="M35" s="124" t="s">
        <v>53</v>
      </c>
      <c r="N35" s="124"/>
      <c r="O35" s="13"/>
    </row>
    <row r="36" spans="1:15" ht="18.75" customHeight="1" x14ac:dyDescent="0.2">
      <c r="A36" s="327" t="s">
        <v>227</v>
      </c>
      <c r="B36" s="611" t="s">
        <v>77</v>
      </c>
      <c r="C36" s="611">
        <v>81</v>
      </c>
      <c r="D36" s="611">
        <v>81</v>
      </c>
      <c r="E36" s="976">
        <f t="shared" si="4"/>
        <v>100</v>
      </c>
      <c r="F36" s="611">
        <v>55</v>
      </c>
      <c r="G36" s="1033">
        <f t="shared" si="8"/>
        <v>67.901234567901241</v>
      </c>
      <c r="H36" s="611">
        <v>55</v>
      </c>
      <c r="I36" s="1221">
        <f t="shared" si="6"/>
        <v>100</v>
      </c>
      <c r="J36" s="118" t="s">
        <v>53</v>
      </c>
      <c r="K36" s="611"/>
      <c r="L36" s="611"/>
      <c r="M36" s="124" t="s">
        <v>53</v>
      </c>
      <c r="N36" s="124"/>
      <c r="O36" s="13"/>
    </row>
    <row r="37" spans="1:15" ht="18.75" customHeight="1" x14ac:dyDescent="0.2">
      <c r="A37" s="327" t="s">
        <v>228</v>
      </c>
      <c r="B37" s="611" t="s">
        <v>78</v>
      </c>
      <c r="C37" s="611">
        <v>63</v>
      </c>
      <c r="D37" s="611">
        <v>63</v>
      </c>
      <c r="E37" s="976">
        <f t="shared" si="4"/>
        <v>100</v>
      </c>
      <c r="F37" s="611">
        <v>35</v>
      </c>
      <c r="G37" s="1033">
        <f t="shared" si="8"/>
        <v>55.555555555555557</v>
      </c>
      <c r="H37" s="611">
        <v>35</v>
      </c>
      <c r="I37" s="1221">
        <f t="shared" si="6"/>
        <v>100</v>
      </c>
      <c r="J37" s="118" t="s">
        <v>53</v>
      </c>
      <c r="K37" s="611"/>
      <c r="L37" s="611"/>
      <c r="M37" s="124" t="s">
        <v>53</v>
      </c>
      <c r="N37" s="124"/>
      <c r="O37" s="13"/>
    </row>
    <row r="38" spans="1:15" ht="18.75" customHeight="1" x14ac:dyDescent="0.2">
      <c r="A38" s="327" t="s">
        <v>229</v>
      </c>
      <c r="B38" s="612" t="s">
        <v>79</v>
      </c>
      <c r="C38" s="612">
        <v>36</v>
      </c>
      <c r="D38" s="612">
        <v>36</v>
      </c>
      <c r="E38" s="976">
        <f t="shared" si="4"/>
        <v>100</v>
      </c>
      <c r="F38" s="612">
        <v>17</v>
      </c>
      <c r="G38" s="1040">
        <f t="shared" si="8"/>
        <v>47.222222222222221</v>
      </c>
      <c r="H38" s="612">
        <v>17</v>
      </c>
      <c r="I38" s="1221">
        <f t="shared" si="6"/>
        <v>100</v>
      </c>
      <c r="J38" s="118" t="s">
        <v>53</v>
      </c>
      <c r="K38" s="612"/>
      <c r="L38" s="612"/>
      <c r="M38" s="125" t="s">
        <v>53</v>
      </c>
      <c r="N38" s="125"/>
      <c r="O38" s="13"/>
    </row>
    <row r="39" spans="1:15" s="122" customFormat="1" ht="18.75" customHeight="1" x14ac:dyDescent="0.2">
      <c r="A39" s="328">
        <v>3</v>
      </c>
      <c r="B39" s="613" t="s">
        <v>42</v>
      </c>
      <c r="C39" s="613">
        <f>SUM(C40:C49)</f>
        <v>730</v>
      </c>
      <c r="D39" s="613">
        <f>SUM(D40:D49)</f>
        <v>721</v>
      </c>
      <c r="E39" s="978">
        <f t="shared" si="4"/>
        <v>98.767123287671239</v>
      </c>
      <c r="F39" s="613">
        <f>SUM(F40:F49)</f>
        <v>281</v>
      </c>
      <c r="G39" s="1028">
        <f>F39/C39*100</f>
        <v>38.493150684931507</v>
      </c>
      <c r="H39" s="613">
        <f>SUM(H40:H49)</f>
        <v>281</v>
      </c>
      <c r="I39" s="1224">
        <f>H39/F39*100</f>
        <v>100</v>
      </c>
      <c r="J39" s="117">
        <f>COUNTA(J40:J49)</f>
        <v>10</v>
      </c>
      <c r="K39" s="1038">
        <f t="shared" ref="K39:L39" si="9">COUNTA(K40:K49)</f>
        <v>0</v>
      </c>
      <c r="L39" s="1038">
        <f t="shared" si="9"/>
        <v>0</v>
      </c>
      <c r="M39" s="117">
        <f>COUNTA(M40:M49)</f>
        <v>10</v>
      </c>
      <c r="N39" s="126" t="s">
        <v>31</v>
      </c>
      <c r="O39" s="117">
        <f>COUNTA(O40:O49)</f>
        <v>0</v>
      </c>
    </row>
    <row r="40" spans="1:15" ht="18.75" customHeight="1" x14ac:dyDescent="0.2">
      <c r="A40" s="327" t="s">
        <v>230</v>
      </c>
      <c r="B40" s="610" t="s">
        <v>80</v>
      </c>
      <c r="C40" s="610">
        <v>68</v>
      </c>
      <c r="D40" s="610">
        <v>68</v>
      </c>
      <c r="E40" s="976">
        <f t="shared" si="4"/>
        <v>100</v>
      </c>
      <c r="F40" s="610">
        <v>26</v>
      </c>
      <c r="G40" s="1041">
        <f t="shared" ref="G40:G49" si="10">F40/C40*100</f>
        <v>38.235294117647058</v>
      </c>
      <c r="H40" s="610">
        <v>26</v>
      </c>
      <c r="I40" s="1221">
        <f t="shared" si="6"/>
        <v>100</v>
      </c>
      <c r="J40" s="118" t="s">
        <v>53</v>
      </c>
      <c r="K40" s="610"/>
      <c r="L40" s="610"/>
      <c r="M40" s="123" t="s">
        <v>53</v>
      </c>
      <c r="N40" s="123"/>
      <c r="O40" s="13"/>
    </row>
    <row r="41" spans="1:15" ht="18.75" customHeight="1" x14ac:dyDescent="0.2">
      <c r="A41" s="327" t="s">
        <v>231</v>
      </c>
      <c r="B41" s="611" t="s">
        <v>81</v>
      </c>
      <c r="C41" s="611">
        <v>42</v>
      </c>
      <c r="D41" s="611">
        <v>42</v>
      </c>
      <c r="E41" s="976">
        <f t="shared" si="4"/>
        <v>100</v>
      </c>
      <c r="F41" s="611">
        <v>19</v>
      </c>
      <c r="G41" s="1042">
        <f t="shared" si="10"/>
        <v>45.238095238095241</v>
      </c>
      <c r="H41" s="611">
        <v>19</v>
      </c>
      <c r="I41" s="1221">
        <f t="shared" si="6"/>
        <v>100</v>
      </c>
      <c r="J41" s="118" t="s">
        <v>53</v>
      </c>
      <c r="K41" s="611"/>
      <c r="L41" s="611"/>
      <c r="M41" s="124" t="s">
        <v>53</v>
      </c>
      <c r="N41" s="124"/>
      <c r="O41" s="13"/>
    </row>
    <row r="42" spans="1:15" ht="18.75" customHeight="1" x14ac:dyDescent="0.2">
      <c r="A42" s="327" t="s">
        <v>232</v>
      </c>
      <c r="B42" s="611" t="s">
        <v>82</v>
      </c>
      <c r="C42" s="611">
        <v>64</v>
      </c>
      <c r="D42" s="611">
        <v>64</v>
      </c>
      <c r="E42" s="976">
        <f t="shared" si="4"/>
        <v>100</v>
      </c>
      <c r="F42" s="611">
        <v>34</v>
      </c>
      <c r="G42" s="1042">
        <f t="shared" si="10"/>
        <v>53.125</v>
      </c>
      <c r="H42" s="611">
        <v>34</v>
      </c>
      <c r="I42" s="1221">
        <f t="shared" si="6"/>
        <v>100</v>
      </c>
      <c r="J42" s="118" t="s">
        <v>53</v>
      </c>
      <c r="K42" s="611"/>
      <c r="L42" s="1043"/>
      <c r="M42" s="124" t="s">
        <v>53</v>
      </c>
      <c r="N42" s="124"/>
      <c r="O42" s="13"/>
    </row>
    <row r="43" spans="1:15" ht="18.75" customHeight="1" x14ac:dyDescent="0.2">
      <c r="A43" s="327" t="s">
        <v>233</v>
      </c>
      <c r="B43" s="611" t="s">
        <v>83</v>
      </c>
      <c r="C43" s="611">
        <v>135</v>
      </c>
      <c r="D43" s="611">
        <v>127</v>
      </c>
      <c r="E43" s="976">
        <f t="shared" si="4"/>
        <v>94.074074074074076</v>
      </c>
      <c r="F43" s="611">
        <v>33</v>
      </c>
      <c r="G43" s="1042">
        <f t="shared" si="10"/>
        <v>24.444444444444443</v>
      </c>
      <c r="H43" s="611">
        <v>33</v>
      </c>
      <c r="I43" s="1221">
        <f t="shared" si="6"/>
        <v>100</v>
      </c>
      <c r="J43" s="118" t="s">
        <v>53</v>
      </c>
      <c r="K43" s="611"/>
      <c r="L43" s="611"/>
      <c r="M43" s="124" t="s">
        <v>53</v>
      </c>
      <c r="N43" s="124"/>
      <c r="O43" s="13"/>
    </row>
    <row r="44" spans="1:15" ht="18.75" customHeight="1" x14ac:dyDescent="0.2">
      <c r="A44" s="327" t="s">
        <v>234</v>
      </c>
      <c r="B44" s="611" t="s">
        <v>84</v>
      </c>
      <c r="C44" s="611">
        <v>114</v>
      </c>
      <c r="D44" s="611">
        <v>113</v>
      </c>
      <c r="E44" s="976">
        <f t="shared" si="4"/>
        <v>99.122807017543863</v>
      </c>
      <c r="F44" s="611">
        <v>37</v>
      </c>
      <c r="G44" s="1042">
        <f t="shared" si="10"/>
        <v>32.456140350877192</v>
      </c>
      <c r="H44" s="611">
        <v>37</v>
      </c>
      <c r="I44" s="1221">
        <f t="shared" si="6"/>
        <v>100</v>
      </c>
      <c r="J44" s="118" t="s">
        <v>53</v>
      </c>
      <c r="K44" s="611"/>
      <c r="L44" s="611"/>
      <c r="M44" s="124" t="s">
        <v>53</v>
      </c>
      <c r="N44" s="124"/>
      <c r="O44" s="13"/>
    </row>
    <row r="45" spans="1:15" ht="18.75" customHeight="1" x14ac:dyDescent="0.2">
      <c r="A45" s="327" t="s">
        <v>235</v>
      </c>
      <c r="B45" s="611" t="s">
        <v>85</v>
      </c>
      <c r="C45" s="611">
        <v>88</v>
      </c>
      <c r="D45" s="611">
        <v>88</v>
      </c>
      <c r="E45" s="976">
        <f t="shared" si="4"/>
        <v>100</v>
      </c>
      <c r="F45" s="611">
        <v>32</v>
      </c>
      <c r="G45" s="1042">
        <f t="shared" si="10"/>
        <v>36.363636363636367</v>
      </c>
      <c r="H45" s="611">
        <v>32</v>
      </c>
      <c r="I45" s="1221">
        <f t="shared" si="6"/>
        <v>100</v>
      </c>
      <c r="J45" s="118" t="s">
        <v>53</v>
      </c>
      <c r="K45" s="611"/>
      <c r="L45" s="1043"/>
      <c r="M45" s="124" t="s">
        <v>53</v>
      </c>
      <c r="N45" s="124"/>
      <c r="O45" s="13"/>
    </row>
    <row r="46" spans="1:15" ht="18.75" customHeight="1" x14ac:dyDescent="0.2">
      <c r="A46" s="327" t="s">
        <v>236</v>
      </c>
      <c r="B46" s="611" t="s">
        <v>86</v>
      </c>
      <c r="C46" s="611">
        <v>110</v>
      </c>
      <c r="D46" s="611">
        <v>110</v>
      </c>
      <c r="E46" s="976">
        <f t="shared" si="4"/>
        <v>100</v>
      </c>
      <c r="F46" s="611">
        <v>32</v>
      </c>
      <c r="G46" s="1042">
        <f t="shared" si="10"/>
        <v>29.09090909090909</v>
      </c>
      <c r="H46" s="611">
        <v>32</v>
      </c>
      <c r="I46" s="1221">
        <f t="shared" si="6"/>
        <v>100</v>
      </c>
      <c r="J46" s="118" t="s">
        <v>53</v>
      </c>
      <c r="K46" s="611"/>
      <c r="L46" s="611"/>
      <c r="M46" s="124" t="s">
        <v>53</v>
      </c>
      <c r="N46" s="124"/>
      <c r="O46" s="13"/>
    </row>
    <row r="47" spans="1:15" ht="18.75" customHeight="1" x14ac:dyDescent="0.2">
      <c r="A47" s="327" t="s">
        <v>237</v>
      </c>
      <c r="B47" s="611" t="s">
        <v>87</v>
      </c>
      <c r="C47" s="611">
        <v>52</v>
      </c>
      <c r="D47" s="611">
        <v>52</v>
      </c>
      <c r="E47" s="976">
        <f t="shared" si="4"/>
        <v>100</v>
      </c>
      <c r="F47" s="611">
        <v>32</v>
      </c>
      <c r="G47" s="1042">
        <f t="shared" si="10"/>
        <v>61.53846153846154</v>
      </c>
      <c r="H47" s="611">
        <v>32</v>
      </c>
      <c r="I47" s="1221">
        <f t="shared" si="6"/>
        <v>100</v>
      </c>
      <c r="J47" s="118" t="s">
        <v>53</v>
      </c>
      <c r="K47" s="611"/>
      <c r="L47" s="1043"/>
      <c r="M47" s="124" t="s">
        <v>53</v>
      </c>
      <c r="N47" s="124"/>
      <c r="O47" s="13"/>
    </row>
    <row r="48" spans="1:15" ht="18.75" customHeight="1" x14ac:dyDescent="0.2">
      <c r="A48" s="327" t="s">
        <v>238</v>
      </c>
      <c r="B48" s="611" t="s">
        <v>88</v>
      </c>
      <c r="C48" s="611">
        <v>39</v>
      </c>
      <c r="D48" s="611">
        <v>39</v>
      </c>
      <c r="E48" s="976">
        <f t="shared" si="4"/>
        <v>100</v>
      </c>
      <c r="F48" s="611">
        <v>26</v>
      </c>
      <c r="G48" s="1042">
        <f t="shared" si="10"/>
        <v>66.666666666666657</v>
      </c>
      <c r="H48" s="611">
        <v>26</v>
      </c>
      <c r="I48" s="1221">
        <f t="shared" si="6"/>
        <v>100</v>
      </c>
      <c r="J48" s="118" t="s">
        <v>53</v>
      </c>
      <c r="K48" s="611"/>
      <c r="L48" s="611"/>
      <c r="M48" s="124" t="s">
        <v>53</v>
      </c>
      <c r="N48" s="124"/>
      <c r="O48" s="13"/>
    </row>
    <row r="49" spans="1:15" ht="18.75" customHeight="1" x14ac:dyDescent="0.2">
      <c r="A49" s="327" t="s">
        <v>239</v>
      </c>
      <c r="B49" s="612" t="s">
        <v>89</v>
      </c>
      <c r="C49" s="612">
        <v>18</v>
      </c>
      <c r="D49" s="612">
        <v>18</v>
      </c>
      <c r="E49" s="976">
        <f t="shared" si="4"/>
        <v>100</v>
      </c>
      <c r="F49" s="612">
        <v>10</v>
      </c>
      <c r="G49" s="1044">
        <f t="shared" si="10"/>
        <v>55.555555555555557</v>
      </c>
      <c r="H49" s="612">
        <v>10</v>
      </c>
      <c r="I49" s="1221">
        <f t="shared" si="6"/>
        <v>100</v>
      </c>
      <c r="J49" s="118" t="s">
        <v>53</v>
      </c>
      <c r="K49" s="612"/>
      <c r="L49" s="612"/>
      <c r="M49" s="125" t="s">
        <v>53</v>
      </c>
      <c r="N49" s="125"/>
      <c r="O49" s="13"/>
    </row>
    <row r="50" spans="1:15" s="128" customFormat="1" ht="18.75" customHeight="1" x14ac:dyDescent="0.2">
      <c r="A50" s="329">
        <v>4</v>
      </c>
      <c r="B50" s="218" t="s">
        <v>43</v>
      </c>
      <c r="C50" s="218">
        <f>SUM(C51:C61)</f>
        <v>961</v>
      </c>
      <c r="D50" s="218">
        <f>SUM(D51:D61)</f>
        <v>961</v>
      </c>
      <c r="E50" s="979">
        <f t="shared" si="4"/>
        <v>100</v>
      </c>
      <c r="F50" s="218">
        <f>SUM(F51:F61)</f>
        <v>324</v>
      </c>
      <c r="G50" s="1028">
        <f>F50/C50*100</f>
        <v>33.714880332986475</v>
      </c>
      <c r="H50" s="218">
        <f>SUM(H51:H61)</f>
        <v>324</v>
      </c>
      <c r="I50" s="1225">
        <f t="shared" si="6"/>
        <v>100</v>
      </c>
      <c r="J50" s="127">
        <f>COUNTA(J51:J61)</f>
        <v>11</v>
      </c>
      <c r="K50" s="1045">
        <f t="shared" ref="K50:L50" si="11">COUNTA(K51:K61)</f>
        <v>0</v>
      </c>
      <c r="L50" s="1045">
        <f t="shared" si="11"/>
        <v>0</v>
      </c>
      <c r="M50" s="127">
        <f>COUNTA(M51:M61)</f>
        <v>9</v>
      </c>
      <c r="N50" s="26" t="s">
        <v>31</v>
      </c>
      <c r="O50" s="127">
        <f>COUNTA(O51:O61)</f>
        <v>2</v>
      </c>
    </row>
    <row r="51" spans="1:15" ht="18.75" customHeight="1" x14ac:dyDescent="0.2">
      <c r="A51" s="327" t="s">
        <v>240</v>
      </c>
      <c r="B51" s="610" t="s">
        <v>90</v>
      </c>
      <c r="C51" s="610">
        <v>60</v>
      </c>
      <c r="D51" s="610">
        <v>60</v>
      </c>
      <c r="E51" s="976">
        <f t="shared" si="4"/>
        <v>100</v>
      </c>
      <c r="F51" s="610">
        <v>22</v>
      </c>
      <c r="G51" s="1041">
        <f t="shared" ref="G51:G61" si="12">F51/C51*100</f>
        <v>36.666666666666664</v>
      </c>
      <c r="H51" s="610">
        <v>22</v>
      </c>
      <c r="I51" s="1221">
        <f t="shared" si="6"/>
        <v>100</v>
      </c>
      <c r="J51" s="118" t="s">
        <v>53</v>
      </c>
      <c r="K51" s="610"/>
      <c r="L51" s="610"/>
      <c r="M51" s="123" t="s">
        <v>53</v>
      </c>
      <c r="N51" s="123"/>
      <c r="O51" s="13"/>
    </row>
    <row r="52" spans="1:15" ht="18.75" customHeight="1" x14ac:dyDescent="0.2">
      <c r="A52" s="327" t="s">
        <v>241</v>
      </c>
      <c r="B52" s="611" t="s">
        <v>91</v>
      </c>
      <c r="C52" s="611">
        <v>160</v>
      </c>
      <c r="D52" s="611">
        <v>160</v>
      </c>
      <c r="E52" s="976">
        <f t="shared" si="4"/>
        <v>100</v>
      </c>
      <c r="F52" s="611">
        <v>25</v>
      </c>
      <c r="G52" s="1042">
        <f t="shared" si="12"/>
        <v>15.625</v>
      </c>
      <c r="H52" s="611">
        <v>25</v>
      </c>
      <c r="I52" s="1221">
        <f t="shared" si="6"/>
        <v>100</v>
      </c>
      <c r="J52" s="118" t="s">
        <v>53</v>
      </c>
      <c r="K52" s="611"/>
      <c r="L52" s="611"/>
      <c r="M52" s="124" t="s">
        <v>53</v>
      </c>
      <c r="N52" s="124"/>
      <c r="O52" s="13"/>
    </row>
    <row r="53" spans="1:15" s="145" customFormat="1" ht="18.75" customHeight="1" x14ac:dyDescent="0.2">
      <c r="A53" s="330" t="s">
        <v>242</v>
      </c>
      <c r="B53" s="614" t="s">
        <v>92</v>
      </c>
      <c r="C53" s="614">
        <v>94</v>
      </c>
      <c r="D53" s="614">
        <v>94</v>
      </c>
      <c r="E53" s="977">
        <f t="shared" si="4"/>
        <v>100</v>
      </c>
      <c r="F53" s="614">
        <v>4</v>
      </c>
      <c r="G53" s="1035">
        <f t="shared" si="12"/>
        <v>4.2553191489361701</v>
      </c>
      <c r="H53" s="614">
        <v>4</v>
      </c>
      <c r="I53" s="1222">
        <f t="shared" si="6"/>
        <v>100</v>
      </c>
      <c r="J53" s="119" t="s">
        <v>53</v>
      </c>
      <c r="K53" s="614"/>
      <c r="L53" s="614"/>
      <c r="M53" s="130"/>
      <c r="N53" s="130"/>
      <c r="O53" s="11" t="s">
        <v>53</v>
      </c>
    </row>
    <row r="54" spans="1:15" s="145" customFormat="1" ht="18.75" customHeight="1" x14ac:dyDescent="0.2">
      <c r="A54" s="330" t="s">
        <v>243</v>
      </c>
      <c r="B54" s="614" t="s">
        <v>93</v>
      </c>
      <c r="C54" s="614">
        <v>84</v>
      </c>
      <c r="D54" s="614">
        <v>84</v>
      </c>
      <c r="E54" s="977">
        <f t="shared" si="4"/>
        <v>100</v>
      </c>
      <c r="F54" s="614">
        <v>3</v>
      </c>
      <c r="G54" s="1035">
        <f t="shared" si="12"/>
        <v>3.5714285714285712</v>
      </c>
      <c r="H54" s="614">
        <v>3</v>
      </c>
      <c r="I54" s="1222">
        <f t="shared" si="6"/>
        <v>100</v>
      </c>
      <c r="J54" s="119" t="s">
        <v>53</v>
      </c>
      <c r="K54" s="614"/>
      <c r="L54" s="614"/>
      <c r="M54" s="130"/>
      <c r="N54" s="130"/>
      <c r="O54" s="11" t="s">
        <v>53</v>
      </c>
    </row>
    <row r="55" spans="1:15" ht="18.75" customHeight="1" x14ac:dyDescent="0.2">
      <c r="A55" s="327" t="s">
        <v>244</v>
      </c>
      <c r="B55" s="611" t="s">
        <v>94</v>
      </c>
      <c r="C55" s="611">
        <v>106</v>
      </c>
      <c r="D55" s="611">
        <v>106</v>
      </c>
      <c r="E55" s="976">
        <f t="shared" si="4"/>
        <v>100</v>
      </c>
      <c r="F55" s="611">
        <v>49</v>
      </c>
      <c r="G55" s="1042">
        <f t="shared" si="12"/>
        <v>46.226415094339622</v>
      </c>
      <c r="H55" s="611">
        <v>49</v>
      </c>
      <c r="I55" s="1221">
        <f t="shared" si="6"/>
        <v>100</v>
      </c>
      <c r="J55" s="118" t="s">
        <v>53</v>
      </c>
      <c r="K55" s="611"/>
      <c r="L55" s="611"/>
      <c r="M55" s="124" t="s">
        <v>53</v>
      </c>
      <c r="N55" s="124"/>
      <c r="O55" s="13"/>
    </row>
    <row r="56" spans="1:15" ht="18.75" customHeight="1" x14ac:dyDescent="0.2">
      <c r="A56" s="327" t="s">
        <v>245</v>
      </c>
      <c r="B56" s="611" t="s">
        <v>95</v>
      </c>
      <c r="C56" s="611">
        <v>57</v>
      </c>
      <c r="D56" s="611">
        <v>57</v>
      </c>
      <c r="E56" s="976">
        <f t="shared" si="4"/>
        <v>100</v>
      </c>
      <c r="F56" s="611">
        <v>28</v>
      </c>
      <c r="G56" s="1042">
        <f t="shared" si="12"/>
        <v>49.122807017543856</v>
      </c>
      <c r="H56" s="611">
        <v>28</v>
      </c>
      <c r="I56" s="1221">
        <f t="shared" si="6"/>
        <v>100</v>
      </c>
      <c r="J56" s="118" t="s">
        <v>53</v>
      </c>
      <c r="K56" s="611"/>
      <c r="L56" s="611"/>
      <c r="M56" s="124" t="s">
        <v>53</v>
      </c>
      <c r="N56" s="124"/>
      <c r="O56" s="13"/>
    </row>
    <row r="57" spans="1:15" ht="18.75" customHeight="1" x14ac:dyDescent="0.2">
      <c r="A57" s="327" t="s">
        <v>246</v>
      </c>
      <c r="B57" s="611" t="s">
        <v>96</v>
      </c>
      <c r="C57" s="611">
        <v>51</v>
      </c>
      <c r="D57" s="611">
        <v>51</v>
      </c>
      <c r="E57" s="976">
        <f t="shared" si="4"/>
        <v>100</v>
      </c>
      <c r="F57" s="611">
        <v>23</v>
      </c>
      <c r="G57" s="1042">
        <f t="shared" si="12"/>
        <v>45.098039215686278</v>
      </c>
      <c r="H57" s="611">
        <v>23</v>
      </c>
      <c r="I57" s="1221">
        <f t="shared" si="6"/>
        <v>100</v>
      </c>
      <c r="J57" s="118" t="s">
        <v>53</v>
      </c>
      <c r="K57" s="611"/>
      <c r="L57" s="611"/>
      <c r="M57" s="124" t="s">
        <v>53</v>
      </c>
      <c r="N57" s="124"/>
      <c r="O57" s="13"/>
    </row>
    <row r="58" spans="1:15" ht="18.75" customHeight="1" x14ac:dyDescent="0.2">
      <c r="A58" s="327" t="s">
        <v>247</v>
      </c>
      <c r="B58" s="611" t="s">
        <v>97</v>
      </c>
      <c r="C58" s="611">
        <v>56</v>
      </c>
      <c r="D58" s="611">
        <v>56</v>
      </c>
      <c r="E58" s="976">
        <f t="shared" si="4"/>
        <v>100</v>
      </c>
      <c r="F58" s="611">
        <v>27</v>
      </c>
      <c r="G58" s="1042">
        <f t="shared" si="12"/>
        <v>48.214285714285715</v>
      </c>
      <c r="H58" s="611">
        <v>27</v>
      </c>
      <c r="I58" s="1221">
        <f t="shared" si="6"/>
        <v>100</v>
      </c>
      <c r="J58" s="118" t="s">
        <v>53</v>
      </c>
      <c r="K58" s="611"/>
      <c r="L58" s="611"/>
      <c r="M58" s="124" t="s">
        <v>53</v>
      </c>
      <c r="N58" s="124"/>
      <c r="O58" s="13"/>
    </row>
    <row r="59" spans="1:15" ht="18.75" customHeight="1" x14ac:dyDescent="0.2">
      <c r="A59" s="327" t="s">
        <v>248</v>
      </c>
      <c r="B59" s="611" t="s">
        <v>98</v>
      </c>
      <c r="C59" s="611">
        <v>73</v>
      </c>
      <c r="D59" s="611">
        <v>73</v>
      </c>
      <c r="E59" s="976">
        <f t="shared" si="4"/>
        <v>100</v>
      </c>
      <c r="F59" s="611">
        <v>31</v>
      </c>
      <c r="G59" s="1042">
        <f t="shared" si="12"/>
        <v>42.465753424657535</v>
      </c>
      <c r="H59" s="611">
        <v>31</v>
      </c>
      <c r="I59" s="1221">
        <f t="shared" si="6"/>
        <v>100</v>
      </c>
      <c r="J59" s="118" t="s">
        <v>53</v>
      </c>
      <c r="K59" s="611"/>
      <c r="L59" s="611"/>
      <c r="M59" s="124" t="s">
        <v>53</v>
      </c>
      <c r="N59" s="124"/>
      <c r="O59" s="13"/>
    </row>
    <row r="60" spans="1:15" ht="18.75" customHeight="1" x14ac:dyDescent="0.2">
      <c r="A60" s="327" t="s">
        <v>249</v>
      </c>
      <c r="B60" s="611" t="s">
        <v>99</v>
      </c>
      <c r="C60" s="611">
        <v>125</v>
      </c>
      <c r="D60" s="611">
        <v>125</v>
      </c>
      <c r="E60" s="976">
        <f t="shared" si="4"/>
        <v>100</v>
      </c>
      <c r="F60" s="611">
        <v>66</v>
      </c>
      <c r="G60" s="1042">
        <f t="shared" si="12"/>
        <v>52.800000000000004</v>
      </c>
      <c r="H60" s="611">
        <v>66</v>
      </c>
      <c r="I60" s="1221">
        <f t="shared" si="6"/>
        <v>100</v>
      </c>
      <c r="J60" s="118" t="s">
        <v>53</v>
      </c>
      <c r="K60" s="611"/>
      <c r="L60" s="611"/>
      <c r="M60" s="124" t="s">
        <v>53</v>
      </c>
      <c r="N60" s="124"/>
      <c r="O60" s="13"/>
    </row>
    <row r="61" spans="1:15" ht="18.75" customHeight="1" x14ac:dyDescent="0.2">
      <c r="A61" s="327" t="s">
        <v>250</v>
      </c>
      <c r="B61" s="612" t="s">
        <v>100</v>
      </c>
      <c r="C61" s="612">
        <v>95</v>
      </c>
      <c r="D61" s="612">
        <v>95</v>
      </c>
      <c r="E61" s="976">
        <f t="shared" si="4"/>
        <v>100</v>
      </c>
      <c r="F61" s="612">
        <v>46</v>
      </c>
      <c r="G61" s="1044">
        <f t="shared" si="12"/>
        <v>48.421052631578945</v>
      </c>
      <c r="H61" s="612">
        <v>46</v>
      </c>
      <c r="I61" s="1221">
        <f t="shared" si="6"/>
        <v>100</v>
      </c>
      <c r="J61" s="118" t="s">
        <v>53</v>
      </c>
      <c r="K61" s="612"/>
      <c r="L61" s="612"/>
      <c r="M61" s="125" t="s">
        <v>53</v>
      </c>
      <c r="N61" s="125"/>
      <c r="O61" s="13"/>
    </row>
    <row r="62" spans="1:15" s="128" customFormat="1" ht="18.75" customHeight="1" x14ac:dyDescent="0.2">
      <c r="A62" s="329">
        <v>5</v>
      </c>
      <c r="B62" s="218" t="s">
        <v>44</v>
      </c>
      <c r="C62" s="218">
        <f>SUM(C63:C75)</f>
        <v>1288</v>
      </c>
      <c r="D62" s="218">
        <f>SUM(D63:D75)</f>
        <v>1283</v>
      </c>
      <c r="E62" s="979">
        <f t="shared" si="4"/>
        <v>99.611801242236027</v>
      </c>
      <c r="F62" s="218">
        <f>SUM(F63:F75)</f>
        <v>774</v>
      </c>
      <c r="G62" s="1028">
        <f>F62/C62*100</f>
        <v>60.093167701863358</v>
      </c>
      <c r="H62" s="218">
        <f>SUM(H63:H75)</f>
        <v>774</v>
      </c>
      <c r="I62" s="1225">
        <f t="shared" si="6"/>
        <v>100</v>
      </c>
      <c r="J62" s="127">
        <f>COUNTA(J63:J75)</f>
        <v>13</v>
      </c>
      <c r="K62" s="1045">
        <f t="shared" ref="K62:O62" si="13">COUNTA(K63:K75)</f>
        <v>0</v>
      </c>
      <c r="L62" s="1045">
        <f t="shared" si="13"/>
        <v>0</v>
      </c>
      <c r="M62" s="127">
        <f t="shared" si="13"/>
        <v>13</v>
      </c>
      <c r="N62" s="26" t="s">
        <v>31</v>
      </c>
      <c r="O62" s="127">
        <f t="shared" si="13"/>
        <v>0</v>
      </c>
    </row>
    <row r="63" spans="1:15" ht="18.75" customHeight="1" x14ac:dyDescent="0.2">
      <c r="A63" s="327" t="s">
        <v>252</v>
      </c>
      <c r="B63" s="610" t="s">
        <v>101</v>
      </c>
      <c r="C63" s="610">
        <v>154</v>
      </c>
      <c r="D63" s="610">
        <v>154</v>
      </c>
      <c r="E63" s="976">
        <f t="shared" si="4"/>
        <v>100</v>
      </c>
      <c r="F63" s="610">
        <v>93</v>
      </c>
      <c r="G63" s="1041">
        <f t="shared" ref="G63:G75" si="14">F63/C63*100</f>
        <v>60.389610389610397</v>
      </c>
      <c r="H63" s="610">
        <v>93</v>
      </c>
      <c r="I63" s="1221">
        <f t="shared" si="6"/>
        <v>100</v>
      </c>
      <c r="J63" s="118" t="s">
        <v>53</v>
      </c>
      <c r="K63" s="610"/>
      <c r="L63" s="610"/>
      <c r="M63" s="123" t="s">
        <v>53</v>
      </c>
      <c r="N63" s="123"/>
      <c r="O63" s="13"/>
    </row>
    <row r="64" spans="1:15" ht="18.75" customHeight="1" x14ac:dyDescent="0.2">
      <c r="A64" s="327" t="s">
        <v>253</v>
      </c>
      <c r="B64" s="611" t="s">
        <v>102</v>
      </c>
      <c r="C64" s="611">
        <v>101</v>
      </c>
      <c r="D64" s="611">
        <v>101</v>
      </c>
      <c r="E64" s="976">
        <f t="shared" si="4"/>
        <v>100</v>
      </c>
      <c r="F64" s="611">
        <v>62</v>
      </c>
      <c r="G64" s="1042">
        <f t="shared" si="14"/>
        <v>61.386138613861384</v>
      </c>
      <c r="H64" s="611">
        <v>62</v>
      </c>
      <c r="I64" s="1221">
        <f t="shared" si="6"/>
        <v>100</v>
      </c>
      <c r="J64" s="118" t="s">
        <v>53</v>
      </c>
      <c r="K64" s="611"/>
      <c r="L64" s="611"/>
      <c r="M64" s="124" t="s">
        <v>53</v>
      </c>
      <c r="N64" s="124"/>
      <c r="O64" s="13"/>
    </row>
    <row r="65" spans="1:15" ht="18.75" customHeight="1" x14ac:dyDescent="0.2">
      <c r="A65" s="327" t="s">
        <v>254</v>
      </c>
      <c r="B65" s="611" t="s">
        <v>103</v>
      </c>
      <c r="C65" s="611">
        <v>80</v>
      </c>
      <c r="D65" s="611">
        <v>79</v>
      </c>
      <c r="E65" s="976">
        <f t="shared" si="4"/>
        <v>98.75</v>
      </c>
      <c r="F65" s="611">
        <v>44</v>
      </c>
      <c r="G65" s="1042">
        <f t="shared" si="14"/>
        <v>55.000000000000007</v>
      </c>
      <c r="H65" s="611">
        <v>44</v>
      </c>
      <c r="I65" s="1221">
        <f t="shared" si="6"/>
        <v>100</v>
      </c>
      <c r="J65" s="118" t="s">
        <v>53</v>
      </c>
      <c r="K65" s="611"/>
      <c r="L65" s="611"/>
      <c r="M65" s="124" t="s">
        <v>53</v>
      </c>
      <c r="N65" s="124"/>
      <c r="O65" s="13"/>
    </row>
    <row r="66" spans="1:15" ht="18.75" customHeight="1" x14ac:dyDescent="0.2">
      <c r="A66" s="327" t="s">
        <v>255</v>
      </c>
      <c r="B66" s="611" t="s">
        <v>104</v>
      </c>
      <c r="C66" s="611">
        <v>56</v>
      </c>
      <c r="D66" s="611">
        <v>56</v>
      </c>
      <c r="E66" s="976">
        <f t="shared" si="4"/>
        <v>100</v>
      </c>
      <c r="F66" s="611">
        <v>35</v>
      </c>
      <c r="G66" s="1042">
        <f t="shared" si="14"/>
        <v>62.5</v>
      </c>
      <c r="H66" s="611">
        <v>35</v>
      </c>
      <c r="I66" s="1221">
        <f t="shared" si="6"/>
        <v>100</v>
      </c>
      <c r="J66" s="118" t="s">
        <v>53</v>
      </c>
      <c r="K66" s="611"/>
      <c r="L66" s="611"/>
      <c r="M66" s="124" t="s">
        <v>53</v>
      </c>
      <c r="N66" s="124"/>
      <c r="O66" s="13"/>
    </row>
    <row r="67" spans="1:15" ht="18.75" customHeight="1" x14ac:dyDescent="0.2">
      <c r="A67" s="327" t="s">
        <v>256</v>
      </c>
      <c r="B67" s="611" t="s">
        <v>105</v>
      </c>
      <c r="C67" s="611">
        <v>91</v>
      </c>
      <c r="D67" s="611">
        <v>91</v>
      </c>
      <c r="E67" s="976">
        <f t="shared" si="4"/>
        <v>100</v>
      </c>
      <c r="F67" s="611">
        <v>59</v>
      </c>
      <c r="G67" s="1042">
        <f t="shared" si="14"/>
        <v>64.835164835164832</v>
      </c>
      <c r="H67" s="611">
        <v>59</v>
      </c>
      <c r="I67" s="1221">
        <f t="shared" si="6"/>
        <v>100</v>
      </c>
      <c r="J67" s="118" t="s">
        <v>53</v>
      </c>
      <c r="K67" s="611"/>
      <c r="L67" s="611"/>
      <c r="M67" s="124" t="s">
        <v>53</v>
      </c>
      <c r="N67" s="124"/>
      <c r="O67" s="13"/>
    </row>
    <row r="68" spans="1:15" ht="18.75" customHeight="1" x14ac:dyDescent="0.2">
      <c r="A68" s="327" t="s">
        <v>257</v>
      </c>
      <c r="B68" s="611" t="s">
        <v>106</v>
      </c>
      <c r="C68" s="611">
        <v>47</v>
      </c>
      <c r="D68" s="611">
        <v>47</v>
      </c>
      <c r="E68" s="976">
        <f t="shared" si="4"/>
        <v>100</v>
      </c>
      <c r="F68" s="611">
        <v>35</v>
      </c>
      <c r="G68" s="1042">
        <f t="shared" si="14"/>
        <v>74.468085106382972</v>
      </c>
      <c r="H68" s="611">
        <v>35</v>
      </c>
      <c r="I68" s="1221">
        <f t="shared" si="6"/>
        <v>100</v>
      </c>
      <c r="J68" s="118" t="s">
        <v>53</v>
      </c>
      <c r="K68" s="611"/>
      <c r="L68" s="611"/>
      <c r="M68" s="124" t="s">
        <v>53</v>
      </c>
      <c r="N68" s="124"/>
      <c r="O68" s="13"/>
    </row>
    <row r="69" spans="1:15" ht="18.75" customHeight="1" x14ac:dyDescent="0.2">
      <c r="A69" s="327" t="s">
        <v>258</v>
      </c>
      <c r="B69" s="611" t="s">
        <v>107</v>
      </c>
      <c r="C69" s="611">
        <v>110</v>
      </c>
      <c r="D69" s="611">
        <v>107</v>
      </c>
      <c r="E69" s="976">
        <f t="shared" si="4"/>
        <v>97.27272727272728</v>
      </c>
      <c r="F69" s="611">
        <v>48</v>
      </c>
      <c r="G69" s="1042">
        <f t="shared" si="14"/>
        <v>43.636363636363633</v>
      </c>
      <c r="H69" s="611">
        <v>48</v>
      </c>
      <c r="I69" s="1221">
        <f t="shared" si="6"/>
        <v>100</v>
      </c>
      <c r="J69" s="118" t="s">
        <v>53</v>
      </c>
      <c r="K69" s="611"/>
      <c r="L69" s="611"/>
      <c r="M69" s="124" t="s">
        <v>53</v>
      </c>
      <c r="N69" s="124"/>
      <c r="O69" s="13"/>
    </row>
    <row r="70" spans="1:15" ht="18.75" customHeight="1" x14ac:dyDescent="0.2">
      <c r="A70" s="327" t="s">
        <v>259</v>
      </c>
      <c r="B70" s="611" t="s">
        <v>108</v>
      </c>
      <c r="C70" s="611">
        <v>143</v>
      </c>
      <c r="D70" s="611">
        <v>142</v>
      </c>
      <c r="E70" s="976">
        <f t="shared" si="4"/>
        <v>99.300699300699307</v>
      </c>
      <c r="F70" s="611">
        <v>75</v>
      </c>
      <c r="G70" s="1042">
        <f t="shared" si="14"/>
        <v>52.447552447552447</v>
      </c>
      <c r="H70" s="611">
        <v>75</v>
      </c>
      <c r="I70" s="1221">
        <f t="shared" si="6"/>
        <v>100</v>
      </c>
      <c r="J70" s="118" t="s">
        <v>53</v>
      </c>
      <c r="K70" s="611"/>
      <c r="L70" s="611"/>
      <c r="M70" s="124" t="s">
        <v>53</v>
      </c>
      <c r="N70" s="124"/>
      <c r="O70" s="13"/>
    </row>
    <row r="71" spans="1:15" ht="18.75" customHeight="1" x14ac:dyDescent="0.2">
      <c r="A71" s="327" t="s">
        <v>260</v>
      </c>
      <c r="B71" s="611" t="s">
        <v>109</v>
      </c>
      <c r="C71" s="611">
        <v>66</v>
      </c>
      <c r="D71" s="611">
        <v>66</v>
      </c>
      <c r="E71" s="976">
        <f t="shared" si="4"/>
        <v>100</v>
      </c>
      <c r="F71" s="611">
        <v>44</v>
      </c>
      <c r="G71" s="1042">
        <f t="shared" si="14"/>
        <v>66.666666666666657</v>
      </c>
      <c r="H71" s="611">
        <v>44</v>
      </c>
      <c r="I71" s="1221">
        <f t="shared" si="6"/>
        <v>100</v>
      </c>
      <c r="J71" s="118" t="s">
        <v>53</v>
      </c>
      <c r="K71" s="611"/>
      <c r="L71" s="611"/>
      <c r="M71" s="124" t="s">
        <v>53</v>
      </c>
      <c r="N71" s="124"/>
      <c r="O71" s="13"/>
    </row>
    <row r="72" spans="1:15" ht="18.75" customHeight="1" x14ac:dyDescent="0.2">
      <c r="A72" s="327" t="s">
        <v>261</v>
      </c>
      <c r="B72" s="611" t="s">
        <v>110</v>
      </c>
      <c r="C72" s="611">
        <v>167</v>
      </c>
      <c r="D72" s="611">
        <v>167</v>
      </c>
      <c r="E72" s="976">
        <f t="shared" si="4"/>
        <v>100</v>
      </c>
      <c r="F72" s="611">
        <v>97</v>
      </c>
      <c r="G72" s="1042">
        <f t="shared" si="14"/>
        <v>58.083832335329348</v>
      </c>
      <c r="H72" s="611">
        <v>97</v>
      </c>
      <c r="I72" s="1221">
        <f t="shared" si="6"/>
        <v>100</v>
      </c>
      <c r="J72" s="118" t="s">
        <v>53</v>
      </c>
      <c r="K72" s="611"/>
      <c r="L72" s="611"/>
      <c r="M72" s="124" t="s">
        <v>53</v>
      </c>
      <c r="N72" s="124"/>
      <c r="O72" s="13"/>
    </row>
    <row r="73" spans="1:15" ht="18.75" customHeight="1" x14ac:dyDescent="0.2">
      <c r="A73" s="327" t="s">
        <v>262</v>
      </c>
      <c r="B73" s="611" t="s">
        <v>111</v>
      </c>
      <c r="C73" s="611">
        <v>95</v>
      </c>
      <c r="D73" s="611">
        <v>95</v>
      </c>
      <c r="E73" s="976">
        <f t="shared" si="4"/>
        <v>100</v>
      </c>
      <c r="F73" s="611">
        <v>63</v>
      </c>
      <c r="G73" s="1042">
        <f t="shared" si="14"/>
        <v>66.315789473684205</v>
      </c>
      <c r="H73" s="611">
        <v>63</v>
      </c>
      <c r="I73" s="1221">
        <f t="shared" si="6"/>
        <v>100</v>
      </c>
      <c r="J73" s="118" t="s">
        <v>53</v>
      </c>
      <c r="K73" s="611"/>
      <c r="L73" s="611"/>
      <c r="M73" s="124" t="s">
        <v>53</v>
      </c>
      <c r="N73" s="124"/>
      <c r="O73" s="13"/>
    </row>
    <row r="74" spans="1:15" ht="18.75" customHeight="1" x14ac:dyDescent="0.2">
      <c r="A74" s="327" t="s">
        <v>263</v>
      </c>
      <c r="B74" s="611" t="s">
        <v>112</v>
      </c>
      <c r="C74" s="611">
        <v>80</v>
      </c>
      <c r="D74" s="611">
        <v>80</v>
      </c>
      <c r="E74" s="976">
        <f t="shared" si="4"/>
        <v>100</v>
      </c>
      <c r="F74" s="611">
        <v>55</v>
      </c>
      <c r="G74" s="1042">
        <f t="shared" si="14"/>
        <v>68.75</v>
      </c>
      <c r="H74" s="611">
        <v>55</v>
      </c>
      <c r="I74" s="1221">
        <f t="shared" si="6"/>
        <v>100</v>
      </c>
      <c r="J74" s="118" t="s">
        <v>53</v>
      </c>
      <c r="K74" s="611"/>
      <c r="L74" s="611"/>
      <c r="M74" s="124" t="s">
        <v>53</v>
      </c>
      <c r="N74" s="124"/>
      <c r="O74" s="13"/>
    </row>
    <row r="75" spans="1:15" ht="18.75" customHeight="1" x14ac:dyDescent="0.2">
      <c r="A75" s="327" t="s">
        <v>264</v>
      </c>
      <c r="B75" s="612" t="s">
        <v>113</v>
      </c>
      <c r="C75" s="612">
        <v>98</v>
      </c>
      <c r="D75" s="612">
        <v>98</v>
      </c>
      <c r="E75" s="976">
        <f t="shared" si="4"/>
        <v>100</v>
      </c>
      <c r="F75" s="612">
        <v>64</v>
      </c>
      <c r="G75" s="1044">
        <f t="shared" si="14"/>
        <v>65.306122448979593</v>
      </c>
      <c r="H75" s="612">
        <v>64</v>
      </c>
      <c r="I75" s="1221">
        <f t="shared" si="6"/>
        <v>100</v>
      </c>
      <c r="J75" s="118" t="s">
        <v>53</v>
      </c>
      <c r="K75" s="612"/>
      <c r="L75" s="612"/>
      <c r="M75" s="125" t="s">
        <v>53</v>
      </c>
      <c r="N75" s="125"/>
      <c r="O75" s="13"/>
    </row>
    <row r="76" spans="1:15" s="128" customFormat="1" ht="18.75" customHeight="1" x14ac:dyDescent="0.2">
      <c r="A76" s="331">
        <v>6</v>
      </c>
      <c r="B76" s="615" t="s">
        <v>45</v>
      </c>
      <c r="C76" s="1046">
        <f>SUM(C77:C91)</f>
        <v>1165</v>
      </c>
      <c r="D76" s="1046">
        <v>1161</v>
      </c>
      <c r="E76" s="979">
        <f t="shared" ref="E76:E139" si="15">D76/C76*100</f>
        <v>99.656652360515025</v>
      </c>
      <c r="F76" s="615">
        <f>SUM(F77:F91)</f>
        <v>376</v>
      </c>
      <c r="G76" s="1047">
        <f>F76/C76*100</f>
        <v>32.274678111587981</v>
      </c>
      <c r="H76" s="615">
        <f>SUM(H77:H91)</f>
        <v>376</v>
      </c>
      <c r="I76" s="1225">
        <f t="shared" ref="I76:I139" si="16">H76/F76*100</f>
        <v>100</v>
      </c>
      <c r="J76" s="127">
        <f>COUNTA(J77:J91)</f>
        <v>15</v>
      </c>
      <c r="K76" s="1045">
        <f t="shared" ref="K76:O76" si="17">COUNTA(K77:K91)</f>
        <v>0</v>
      </c>
      <c r="L76" s="1045">
        <f t="shared" si="17"/>
        <v>0</v>
      </c>
      <c r="M76" s="127">
        <f t="shared" si="17"/>
        <v>14</v>
      </c>
      <c r="N76" s="131" t="s">
        <v>31</v>
      </c>
      <c r="O76" s="127">
        <f t="shared" si="17"/>
        <v>1</v>
      </c>
    </row>
    <row r="77" spans="1:15" s="145" customFormat="1" ht="18.75" customHeight="1" x14ac:dyDescent="0.2">
      <c r="A77" s="332" t="s">
        <v>265</v>
      </c>
      <c r="B77" s="616" t="s">
        <v>114</v>
      </c>
      <c r="C77" s="616">
        <v>75</v>
      </c>
      <c r="D77" s="1048">
        <v>71</v>
      </c>
      <c r="E77" s="977">
        <f t="shared" si="15"/>
        <v>94.666666666666671</v>
      </c>
      <c r="F77" s="616">
        <v>2</v>
      </c>
      <c r="G77" s="1049">
        <f t="shared" ref="G77:G91" si="18">F77/C77*100</f>
        <v>2.666666666666667</v>
      </c>
      <c r="H77" s="616">
        <v>2</v>
      </c>
      <c r="I77" s="1222">
        <f t="shared" si="16"/>
        <v>100</v>
      </c>
      <c r="J77" s="119" t="s">
        <v>53</v>
      </c>
      <c r="K77" s="616"/>
      <c r="L77" s="616"/>
      <c r="M77" s="132"/>
      <c r="N77" s="129"/>
      <c r="O77" s="11" t="s">
        <v>53</v>
      </c>
    </row>
    <row r="78" spans="1:15" ht="18.75" customHeight="1" x14ac:dyDescent="0.2">
      <c r="A78" s="333" t="s">
        <v>266</v>
      </c>
      <c r="B78" s="617" t="s">
        <v>115</v>
      </c>
      <c r="C78" s="617">
        <v>58</v>
      </c>
      <c r="D78" s="1050">
        <v>58</v>
      </c>
      <c r="E78" s="976">
        <f t="shared" si="15"/>
        <v>100</v>
      </c>
      <c r="F78" s="617">
        <v>12</v>
      </c>
      <c r="G78" s="1042">
        <f t="shared" si="18"/>
        <v>20.689655172413794</v>
      </c>
      <c r="H78" s="617">
        <v>12</v>
      </c>
      <c r="I78" s="1221">
        <f t="shared" si="16"/>
        <v>100</v>
      </c>
      <c r="J78" s="118" t="s">
        <v>53</v>
      </c>
      <c r="K78" s="617"/>
      <c r="L78" s="617"/>
      <c r="M78" s="134" t="s">
        <v>53</v>
      </c>
      <c r="N78" s="124"/>
      <c r="O78" s="13"/>
    </row>
    <row r="79" spans="1:15" ht="18.75" customHeight="1" x14ac:dyDescent="0.2">
      <c r="A79" s="333" t="s">
        <v>267</v>
      </c>
      <c r="B79" s="617" t="s">
        <v>116</v>
      </c>
      <c r="C79" s="617">
        <v>87</v>
      </c>
      <c r="D79" s="1050">
        <v>87</v>
      </c>
      <c r="E79" s="976">
        <f t="shared" si="15"/>
        <v>100</v>
      </c>
      <c r="F79" s="617">
        <v>27</v>
      </c>
      <c r="G79" s="1042">
        <f t="shared" si="18"/>
        <v>31.03448275862069</v>
      </c>
      <c r="H79" s="617">
        <v>27</v>
      </c>
      <c r="I79" s="1221">
        <f t="shared" si="16"/>
        <v>100</v>
      </c>
      <c r="J79" s="118" t="s">
        <v>53</v>
      </c>
      <c r="K79" s="617"/>
      <c r="L79" s="617"/>
      <c r="M79" s="134" t="s">
        <v>53</v>
      </c>
      <c r="N79" s="124"/>
      <c r="O79" s="13"/>
    </row>
    <row r="80" spans="1:15" ht="18.75" customHeight="1" x14ac:dyDescent="0.2">
      <c r="A80" s="333" t="s">
        <v>268</v>
      </c>
      <c r="B80" s="617" t="s">
        <v>117</v>
      </c>
      <c r="C80" s="617">
        <v>100</v>
      </c>
      <c r="D80" s="1050">
        <v>100</v>
      </c>
      <c r="E80" s="976">
        <f t="shared" si="15"/>
        <v>100</v>
      </c>
      <c r="F80" s="617">
        <v>35</v>
      </c>
      <c r="G80" s="1042">
        <f t="shared" si="18"/>
        <v>35</v>
      </c>
      <c r="H80" s="617">
        <v>35</v>
      </c>
      <c r="I80" s="1221">
        <f t="shared" si="16"/>
        <v>100</v>
      </c>
      <c r="J80" s="118" t="s">
        <v>53</v>
      </c>
      <c r="K80" s="617"/>
      <c r="L80" s="617"/>
      <c r="M80" s="134" t="s">
        <v>53</v>
      </c>
      <c r="N80" s="124"/>
      <c r="O80" s="13"/>
    </row>
    <row r="81" spans="1:15" ht="18.75" customHeight="1" x14ac:dyDescent="0.2">
      <c r="A81" s="333" t="s">
        <v>269</v>
      </c>
      <c r="B81" s="617" t="s">
        <v>118</v>
      </c>
      <c r="C81" s="617">
        <v>64</v>
      </c>
      <c r="D81" s="1050">
        <v>64</v>
      </c>
      <c r="E81" s="976">
        <f t="shared" si="15"/>
        <v>100</v>
      </c>
      <c r="F81" s="617">
        <v>22</v>
      </c>
      <c r="G81" s="1042">
        <f t="shared" si="18"/>
        <v>34.375</v>
      </c>
      <c r="H81" s="617">
        <v>22</v>
      </c>
      <c r="I81" s="1221">
        <f t="shared" si="16"/>
        <v>100</v>
      </c>
      <c r="J81" s="118" t="s">
        <v>53</v>
      </c>
      <c r="K81" s="617"/>
      <c r="L81" s="617"/>
      <c r="M81" s="134" t="s">
        <v>53</v>
      </c>
      <c r="N81" s="124"/>
      <c r="O81" s="13"/>
    </row>
    <row r="82" spans="1:15" ht="18.75" customHeight="1" x14ac:dyDescent="0.2">
      <c r="A82" s="333" t="s">
        <v>270</v>
      </c>
      <c r="B82" s="617" t="s">
        <v>119</v>
      </c>
      <c r="C82" s="617">
        <v>73</v>
      </c>
      <c r="D82" s="1050">
        <v>73</v>
      </c>
      <c r="E82" s="976">
        <f t="shared" si="15"/>
        <v>100</v>
      </c>
      <c r="F82" s="617">
        <v>24</v>
      </c>
      <c r="G82" s="1042">
        <f t="shared" si="18"/>
        <v>32.87671232876712</v>
      </c>
      <c r="H82" s="617">
        <v>24</v>
      </c>
      <c r="I82" s="1221">
        <f t="shared" si="16"/>
        <v>100</v>
      </c>
      <c r="J82" s="118" t="s">
        <v>53</v>
      </c>
      <c r="K82" s="617"/>
      <c r="L82" s="617"/>
      <c r="M82" s="134" t="s">
        <v>53</v>
      </c>
      <c r="N82" s="124"/>
      <c r="O82" s="13"/>
    </row>
    <row r="83" spans="1:15" ht="18.75" customHeight="1" x14ac:dyDescent="0.2">
      <c r="A83" s="333" t="s">
        <v>271</v>
      </c>
      <c r="B83" s="617" t="s">
        <v>120</v>
      </c>
      <c r="C83" s="617">
        <v>88</v>
      </c>
      <c r="D83" s="1050">
        <v>88</v>
      </c>
      <c r="E83" s="976">
        <f t="shared" si="15"/>
        <v>100</v>
      </c>
      <c r="F83" s="617">
        <v>26</v>
      </c>
      <c r="G83" s="1042">
        <f t="shared" si="18"/>
        <v>29.545454545454547</v>
      </c>
      <c r="H83" s="617">
        <v>26</v>
      </c>
      <c r="I83" s="1221">
        <f t="shared" si="16"/>
        <v>100</v>
      </c>
      <c r="J83" s="118" t="s">
        <v>53</v>
      </c>
      <c r="K83" s="617"/>
      <c r="L83" s="617"/>
      <c r="M83" s="134" t="s">
        <v>53</v>
      </c>
      <c r="N83" s="124"/>
      <c r="O83" s="13"/>
    </row>
    <row r="84" spans="1:15" ht="18.75" customHeight="1" x14ac:dyDescent="0.2">
      <c r="A84" s="333" t="s">
        <v>272</v>
      </c>
      <c r="B84" s="617" t="s">
        <v>121</v>
      </c>
      <c r="C84" s="617">
        <v>42</v>
      </c>
      <c r="D84" s="1050">
        <v>42</v>
      </c>
      <c r="E84" s="976">
        <f t="shared" si="15"/>
        <v>100</v>
      </c>
      <c r="F84" s="617">
        <v>18</v>
      </c>
      <c r="G84" s="1042">
        <f t="shared" si="18"/>
        <v>42.857142857142854</v>
      </c>
      <c r="H84" s="617">
        <v>18</v>
      </c>
      <c r="I84" s="1221">
        <f t="shared" si="16"/>
        <v>100</v>
      </c>
      <c r="J84" s="118" t="s">
        <v>53</v>
      </c>
      <c r="K84" s="617"/>
      <c r="L84" s="617"/>
      <c r="M84" s="134" t="s">
        <v>53</v>
      </c>
      <c r="N84" s="124"/>
      <c r="O84" s="13"/>
    </row>
    <row r="85" spans="1:15" ht="18.75" customHeight="1" x14ac:dyDescent="0.2">
      <c r="A85" s="333" t="s">
        <v>273</v>
      </c>
      <c r="B85" s="617" t="s">
        <v>122</v>
      </c>
      <c r="C85" s="617">
        <v>52</v>
      </c>
      <c r="D85" s="1050">
        <v>52</v>
      </c>
      <c r="E85" s="976">
        <f t="shared" si="15"/>
        <v>100</v>
      </c>
      <c r="F85" s="617">
        <v>14</v>
      </c>
      <c r="G85" s="1042">
        <f t="shared" si="18"/>
        <v>26.923076923076923</v>
      </c>
      <c r="H85" s="617">
        <v>14</v>
      </c>
      <c r="I85" s="1221">
        <f t="shared" si="16"/>
        <v>100</v>
      </c>
      <c r="J85" s="118" t="s">
        <v>53</v>
      </c>
      <c r="K85" s="617"/>
      <c r="L85" s="617"/>
      <c r="M85" s="134" t="s">
        <v>53</v>
      </c>
      <c r="N85" s="124"/>
      <c r="O85" s="13"/>
    </row>
    <row r="86" spans="1:15" ht="18.75" customHeight="1" x14ac:dyDescent="0.2">
      <c r="A86" s="333" t="s">
        <v>274</v>
      </c>
      <c r="B86" s="617" t="s">
        <v>123</v>
      </c>
      <c r="C86" s="617">
        <v>85</v>
      </c>
      <c r="D86" s="1050">
        <v>85</v>
      </c>
      <c r="E86" s="976">
        <f t="shared" si="15"/>
        <v>100</v>
      </c>
      <c r="F86" s="617">
        <v>32</v>
      </c>
      <c r="G86" s="1042">
        <f t="shared" si="18"/>
        <v>37.647058823529413</v>
      </c>
      <c r="H86" s="617">
        <v>32</v>
      </c>
      <c r="I86" s="1221">
        <f t="shared" si="16"/>
        <v>100</v>
      </c>
      <c r="J86" s="118" t="s">
        <v>53</v>
      </c>
      <c r="K86" s="617"/>
      <c r="L86" s="617"/>
      <c r="M86" s="134" t="s">
        <v>53</v>
      </c>
      <c r="N86" s="124"/>
      <c r="O86" s="13"/>
    </row>
    <row r="87" spans="1:15" ht="18.75" customHeight="1" x14ac:dyDescent="0.2">
      <c r="A87" s="333" t="s">
        <v>275</v>
      </c>
      <c r="B87" s="617" t="s">
        <v>124</v>
      </c>
      <c r="C87" s="617">
        <v>133</v>
      </c>
      <c r="D87" s="1050">
        <v>133</v>
      </c>
      <c r="E87" s="976">
        <f t="shared" si="15"/>
        <v>100</v>
      </c>
      <c r="F87" s="617">
        <v>57</v>
      </c>
      <c r="G87" s="1042">
        <f t="shared" si="18"/>
        <v>42.857142857142854</v>
      </c>
      <c r="H87" s="617">
        <v>57</v>
      </c>
      <c r="I87" s="1221">
        <f t="shared" si="16"/>
        <v>100</v>
      </c>
      <c r="J87" s="118" t="s">
        <v>53</v>
      </c>
      <c r="K87" s="617"/>
      <c r="L87" s="617"/>
      <c r="M87" s="134" t="s">
        <v>53</v>
      </c>
      <c r="N87" s="124"/>
      <c r="O87" s="13"/>
    </row>
    <row r="88" spans="1:15" ht="18.75" customHeight="1" x14ac:dyDescent="0.2">
      <c r="A88" s="333" t="s">
        <v>276</v>
      </c>
      <c r="B88" s="617" t="s">
        <v>125</v>
      </c>
      <c r="C88" s="617">
        <v>122</v>
      </c>
      <c r="D88" s="1050">
        <v>122</v>
      </c>
      <c r="E88" s="976">
        <f t="shared" si="15"/>
        <v>100</v>
      </c>
      <c r="F88" s="617">
        <v>42</v>
      </c>
      <c r="G88" s="1042">
        <f t="shared" si="18"/>
        <v>34.42622950819672</v>
      </c>
      <c r="H88" s="617">
        <v>42</v>
      </c>
      <c r="I88" s="1221">
        <f t="shared" si="16"/>
        <v>100</v>
      </c>
      <c r="J88" s="118" t="s">
        <v>53</v>
      </c>
      <c r="K88" s="617"/>
      <c r="L88" s="617"/>
      <c r="M88" s="134" t="s">
        <v>53</v>
      </c>
      <c r="N88" s="124"/>
      <c r="O88" s="13"/>
    </row>
    <row r="89" spans="1:15" ht="18.75" customHeight="1" x14ac:dyDescent="0.2">
      <c r="A89" s="333" t="s">
        <v>277</v>
      </c>
      <c r="B89" s="617" t="s">
        <v>126</v>
      </c>
      <c r="C89" s="617">
        <v>98</v>
      </c>
      <c r="D89" s="1050">
        <v>98</v>
      </c>
      <c r="E89" s="976">
        <f t="shared" si="15"/>
        <v>100</v>
      </c>
      <c r="F89" s="617">
        <v>27</v>
      </c>
      <c r="G89" s="1042">
        <f t="shared" si="18"/>
        <v>27.551020408163261</v>
      </c>
      <c r="H89" s="617">
        <v>27</v>
      </c>
      <c r="I89" s="1221">
        <f t="shared" si="16"/>
        <v>100</v>
      </c>
      <c r="J89" s="118" t="s">
        <v>53</v>
      </c>
      <c r="K89" s="617"/>
      <c r="L89" s="617"/>
      <c r="M89" s="134" t="s">
        <v>53</v>
      </c>
      <c r="N89" s="124"/>
      <c r="O89" s="13"/>
    </row>
    <row r="90" spans="1:15" ht="18.75" customHeight="1" x14ac:dyDescent="0.2">
      <c r="A90" s="333" t="s">
        <v>278</v>
      </c>
      <c r="B90" s="617" t="s">
        <v>127</v>
      </c>
      <c r="C90" s="617">
        <v>34</v>
      </c>
      <c r="D90" s="1050">
        <v>32</v>
      </c>
      <c r="E90" s="976">
        <f t="shared" si="15"/>
        <v>94.117647058823522</v>
      </c>
      <c r="F90" s="617">
        <v>18</v>
      </c>
      <c r="G90" s="1042">
        <f t="shared" si="18"/>
        <v>52.941176470588239</v>
      </c>
      <c r="H90" s="617">
        <v>18</v>
      </c>
      <c r="I90" s="1221">
        <f t="shared" si="16"/>
        <v>100</v>
      </c>
      <c r="J90" s="118" t="s">
        <v>53</v>
      </c>
      <c r="K90" s="617"/>
      <c r="L90" s="617"/>
      <c r="M90" s="134" t="s">
        <v>53</v>
      </c>
      <c r="N90" s="124"/>
      <c r="O90" s="13"/>
    </row>
    <row r="91" spans="1:15" ht="18.75" customHeight="1" x14ac:dyDescent="0.2">
      <c r="A91" s="333" t="s">
        <v>279</v>
      </c>
      <c r="B91" s="618" t="s">
        <v>128</v>
      </c>
      <c r="C91" s="618">
        <v>54</v>
      </c>
      <c r="D91" s="1051">
        <v>54</v>
      </c>
      <c r="E91" s="976">
        <f t="shared" si="15"/>
        <v>100</v>
      </c>
      <c r="F91" s="618">
        <v>20</v>
      </c>
      <c r="G91" s="1044">
        <f t="shared" si="18"/>
        <v>37.037037037037038</v>
      </c>
      <c r="H91" s="618">
        <v>20</v>
      </c>
      <c r="I91" s="1221">
        <f t="shared" si="16"/>
        <v>100</v>
      </c>
      <c r="J91" s="118" t="s">
        <v>53</v>
      </c>
      <c r="K91" s="618"/>
      <c r="L91" s="618"/>
      <c r="M91" s="135" t="s">
        <v>53</v>
      </c>
      <c r="N91" s="125"/>
      <c r="O91" s="13"/>
    </row>
    <row r="92" spans="1:15" s="128" customFormat="1" ht="18.75" customHeight="1" x14ac:dyDescent="0.2">
      <c r="A92" s="334">
        <v>7</v>
      </c>
      <c r="B92" s="619" t="s">
        <v>46</v>
      </c>
      <c r="C92" s="1052">
        <f>SUM(C93:C103)</f>
        <v>1009</v>
      </c>
      <c r="D92" s="1052">
        <f>SUM(D93:D103)</f>
        <v>1009</v>
      </c>
      <c r="E92" s="979">
        <f t="shared" si="15"/>
        <v>100</v>
      </c>
      <c r="F92" s="619">
        <f>SUM(F93:F103)</f>
        <v>517</v>
      </c>
      <c r="G92" s="1037">
        <f>F92/C92*100</f>
        <v>51.238850346878095</v>
      </c>
      <c r="H92" s="619">
        <f>SUM(H93:H103)</f>
        <v>517</v>
      </c>
      <c r="I92" s="1225">
        <f t="shared" si="16"/>
        <v>100</v>
      </c>
      <c r="J92" s="127">
        <f>COUNTA(J93:J103)</f>
        <v>11</v>
      </c>
      <c r="K92" s="1045">
        <f t="shared" ref="K92:O92" si="19">COUNTA(K93:K103)</f>
        <v>0</v>
      </c>
      <c r="L92" s="1045">
        <f t="shared" si="19"/>
        <v>0</v>
      </c>
      <c r="M92" s="127">
        <f t="shared" si="19"/>
        <v>11</v>
      </c>
      <c r="N92" s="136" t="s">
        <v>31</v>
      </c>
      <c r="O92" s="127">
        <f t="shared" si="19"/>
        <v>0</v>
      </c>
    </row>
    <row r="93" spans="1:15" s="115" customFormat="1" ht="18.75" customHeight="1" x14ac:dyDescent="0.2">
      <c r="A93" s="327" t="s">
        <v>280</v>
      </c>
      <c r="B93" s="620" t="s">
        <v>129</v>
      </c>
      <c r="C93" s="620">
        <v>133</v>
      </c>
      <c r="D93" s="610">
        <v>133</v>
      </c>
      <c r="E93" s="976">
        <f t="shared" si="15"/>
        <v>100</v>
      </c>
      <c r="F93" s="610">
        <v>66</v>
      </c>
      <c r="G93" s="1039">
        <f t="shared" ref="G93:G103" si="20">F93/C93*100</f>
        <v>49.624060150375939</v>
      </c>
      <c r="H93" s="610">
        <v>66</v>
      </c>
      <c r="I93" s="1221">
        <f t="shared" si="16"/>
        <v>100</v>
      </c>
      <c r="J93" s="118" t="s">
        <v>53</v>
      </c>
      <c r="K93" s="610"/>
      <c r="L93" s="610"/>
      <c r="M93" s="123" t="s">
        <v>53</v>
      </c>
      <c r="N93" s="123"/>
      <c r="O93" s="872"/>
    </row>
    <row r="94" spans="1:15" ht="18.75" customHeight="1" x14ac:dyDescent="0.2">
      <c r="A94" s="327" t="s">
        <v>281</v>
      </c>
      <c r="B94" s="621" t="s">
        <v>130</v>
      </c>
      <c r="C94" s="621">
        <v>117</v>
      </c>
      <c r="D94" s="611">
        <v>117</v>
      </c>
      <c r="E94" s="976">
        <f t="shared" si="15"/>
        <v>100</v>
      </c>
      <c r="F94" s="611">
        <v>40</v>
      </c>
      <c r="G94" s="1033">
        <f t="shared" si="20"/>
        <v>34.188034188034187</v>
      </c>
      <c r="H94" s="611">
        <v>40</v>
      </c>
      <c r="I94" s="1221">
        <f t="shared" si="16"/>
        <v>100</v>
      </c>
      <c r="J94" s="118" t="s">
        <v>53</v>
      </c>
      <c r="K94" s="611"/>
      <c r="L94" s="611"/>
      <c r="M94" s="124" t="s">
        <v>53</v>
      </c>
      <c r="N94" s="124"/>
      <c r="O94" s="13"/>
    </row>
    <row r="95" spans="1:15" ht="18.75" customHeight="1" x14ac:dyDescent="0.2">
      <c r="A95" s="327" t="s">
        <v>282</v>
      </c>
      <c r="B95" s="621" t="s">
        <v>131</v>
      </c>
      <c r="C95" s="621">
        <v>107</v>
      </c>
      <c r="D95" s="611">
        <v>107</v>
      </c>
      <c r="E95" s="976">
        <f t="shared" si="15"/>
        <v>100</v>
      </c>
      <c r="F95" s="611">
        <v>64</v>
      </c>
      <c r="G95" s="1033">
        <f t="shared" si="20"/>
        <v>59.813084112149525</v>
      </c>
      <c r="H95" s="611">
        <v>64</v>
      </c>
      <c r="I95" s="1221">
        <f t="shared" si="16"/>
        <v>100</v>
      </c>
      <c r="J95" s="118" t="s">
        <v>53</v>
      </c>
      <c r="K95" s="611"/>
      <c r="L95" s="611"/>
      <c r="M95" s="124" t="s">
        <v>53</v>
      </c>
      <c r="N95" s="124"/>
      <c r="O95" s="13"/>
    </row>
    <row r="96" spans="1:15" ht="18.75" customHeight="1" x14ac:dyDescent="0.2">
      <c r="A96" s="327" t="s">
        <v>283</v>
      </c>
      <c r="B96" s="621" t="s">
        <v>132</v>
      </c>
      <c r="C96" s="621">
        <v>101</v>
      </c>
      <c r="D96" s="611">
        <v>101</v>
      </c>
      <c r="E96" s="976">
        <f t="shared" si="15"/>
        <v>100</v>
      </c>
      <c r="F96" s="611">
        <v>50</v>
      </c>
      <c r="G96" s="1033">
        <f t="shared" si="20"/>
        <v>49.504950495049506</v>
      </c>
      <c r="H96" s="611">
        <v>50</v>
      </c>
      <c r="I96" s="1221">
        <f t="shared" si="16"/>
        <v>100</v>
      </c>
      <c r="J96" s="118" t="s">
        <v>53</v>
      </c>
      <c r="K96" s="611"/>
      <c r="L96" s="611"/>
      <c r="M96" s="124" t="s">
        <v>53</v>
      </c>
      <c r="N96" s="124"/>
      <c r="O96" s="13"/>
    </row>
    <row r="97" spans="1:15" ht="18.75" customHeight="1" x14ac:dyDescent="0.2">
      <c r="A97" s="327" t="s">
        <v>284</v>
      </c>
      <c r="B97" s="621" t="s">
        <v>133</v>
      </c>
      <c r="C97" s="621">
        <v>62</v>
      </c>
      <c r="D97" s="611">
        <v>62</v>
      </c>
      <c r="E97" s="976">
        <f t="shared" si="15"/>
        <v>100</v>
      </c>
      <c r="F97" s="611">
        <v>35</v>
      </c>
      <c r="G97" s="1033">
        <f t="shared" si="20"/>
        <v>56.451612903225815</v>
      </c>
      <c r="H97" s="611">
        <v>35</v>
      </c>
      <c r="I97" s="1221">
        <f t="shared" si="16"/>
        <v>100</v>
      </c>
      <c r="J97" s="118" t="s">
        <v>53</v>
      </c>
      <c r="K97" s="611"/>
      <c r="L97" s="611"/>
      <c r="M97" s="124" t="s">
        <v>53</v>
      </c>
      <c r="N97" s="124"/>
      <c r="O97" s="13"/>
    </row>
    <row r="98" spans="1:15" ht="18.75" customHeight="1" x14ac:dyDescent="0.2">
      <c r="A98" s="327" t="s">
        <v>285</v>
      </c>
      <c r="B98" s="621" t="s">
        <v>134</v>
      </c>
      <c r="C98" s="621">
        <v>91</v>
      </c>
      <c r="D98" s="611">
        <v>91</v>
      </c>
      <c r="E98" s="976">
        <f t="shared" si="15"/>
        <v>100</v>
      </c>
      <c r="F98" s="611">
        <v>30</v>
      </c>
      <c r="G98" s="1033">
        <f t="shared" si="20"/>
        <v>32.967032967032964</v>
      </c>
      <c r="H98" s="611">
        <v>30</v>
      </c>
      <c r="I98" s="1221">
        <f t="shared" si="16"/>
        <v>100</v>
      </c>
      <c r="J98" s="118" t="s">
        <v>53</v>
      </c>
      <c r="K98" s="611"/>
      <c r="L98" s="611"/>
      <c r="M98" s="124" t="s">
        <v>53</v>
      </c>
      <c r="N98" s="124"/>
      <c r="O98" s="13"/>
    </row>
    <row r="99" spans="1:15" ht="18.75" customHeight="1" x14ac:dyDescent="0.2">
      <c r="A99" s="327" t="s">
        <v>286</v>
      </c>
      <c r="B99" s="621" t="s">
        <v>135</v>
      </c>
      <c r="C99" s="621">
        <v>68</v>
      </c>
      <c r="D99" s="611">
        <v>68</v>
      </c>
      <c r="E99" s="976">
        <f t="shared" si="15"/>
        <v>100</v>
      </c>
      <c r="F99" s="611">
        <v>37</v>
      </c>
      <c r="G99" s="1033">
        <f t="shared" si="20"/>
        <v>54.411764705882348</v>
      </c>
      <c r="H99" s="611">
        <v>37</v>
      </c>
      <c r="I99" s="1221">
        <f t="shared" si="16"/>
        <v>100</v>
      </c>
      <c r="J99" s="118" t="s">
        <v>53</v>
      </c>
      <c r="K99" s="611"/>
      <c r="L99" s="611"/>
      <c r="M99" s="124" t="s">
        <v>53</v>
      </c>
      <c r="N99" s="124"/>
      <c r="O99" s="13"/>
    </row>
    <row r="100" spans="1:15" ht="18.75" customHeight="1" x14ac:dyDescent="0.2">
      <c r="A100" s="327" t="s">
        <v>287</v>
      </c>
      <c r="B100" s="621" t="s">
        <v>136</v>
      </c>
      <c r="C100" s="621">
        <v>65</v>
      </c>
      <c r="D100" s="611">
        <v>65</v>
      </c>
      <c r="E100" s="976">
        <f t="shared" si="15"/>
        <v>100</v>
      </c>
      <c r="F100" s="611">
        <v>24</v>
      </c>
      <c r="G100" s="1033">
        <f t="shared" si="20"/>
        <v>36.923076923076927</v>
      </c>
      <c r="H100" s="611">
        <v>24</v>
      </c>
      <c r="I100" s="1221">
        <f t="shared" si="16"/>
        <v>100</v>
      </c>
      <c r="J100" s="118" t="s">
        <v>53</v>
      </c>
      <c r="K100" s="611"/>
      <c r="L100" s="611"/>
      <c r="M100" s="124" t="s">
        <v>53</v>
      </c>
      <c r="N100" s="124"/>
      <c r="O100" s="13"/>
    </row>
    <row r="101" spans="1:15" ht="18.75" customHeight="1" x14ac:dyDescent="0.2">
      <c r="A101" s="327" t="s">
        <v>288</v>
      </c>
      <c r="B101" s="621" t="s">
        <v>121</v>
      </c>
      <c r="C101" s="621">
        <v>109</v>
      </c>
      <c r="D101" s="611">
        <v>109</v>
      </c>
      <c r="E101" s="976">
        <f t="shared" si="15"/>
        <v>100</v>
      </c>
      <c r="F101" s="611">
        <v>80</v>
      </c>
      <c r="G101" s="1033">
        <f t="shared" si="20"/>
        <v>73.394495412844037</v>
      </c>
      <c r="H101" s="611">
        <v>80</v>
      </c>
      <c r="I101" s="1221">
        <f t="shared" si="16"/>
        <v>100</v>
      </c>
      <c r="J101" s="118" t="s">
        <v>53</v>
      </c>
      <c r="K101" s="611"/>
      <c r="L101" s="611"/>
      <c r="M101" s="124" t="s">
        <v>53</v>
      </c>
      <c r="N101" s="124"/>
      <c r="O101" s="13"/>
    </row>
    <row r="102" spans="1:15" ht="18.75" customHeight="1" x14ac:dyDescent="0.2">
      <c r="A102" s="327" t="s">
        <v>289</v>
      </c>
      <c r="B102" s="621" t="s">
        <v>91</v>
      </c>
      <c r="C102" s="621">
        <v>85</v>
      </c>
      <c r="D102" s="611">
        <v>85</v>
      </c>
      <c r="E102" s="976">
        <f t="shared" si="15"/>
        <v>100</v>
      </c>
      <c r="F102" s="611">
        <v>59</v>
      </c>
      <c r="G102" s="1033">
        <f t="shared" si="20"/>
        <v>69.411764705882348</v>
      </c>
      <c r="H102" s="611">
        <v>59</v>
      </c>
      <c r="I102" s="1221">
        <f t="shared" si="16"/>
        <v>100</v>
      </c>
      <c r="J102" s="118" t="s">
        <v>53</v>
      </c>
      <c r="K102" s="611"/>
      <c r="L102" s="611"/>
      <c r="M102" s="124" t="s">
        <v>53</v>
      </c>
      <c r="N102" s="124"/>
      <c r="O102" s="13"/>
    </row>
    <row r="103" spans="1:15" ht="18.75" customHeight="1" x14ac:dyDescent="0.2">
      <c r="A103" s="327" t="s">
        <v>290</v>
      </c>
      <c r="B103" s="622" t="s">
        <v>114</v>
      </c>
      <c r="C103" s="622">
        <v>71</v>
      </c>
      <c r="D103" s="612">
        <v>71</v>
      </c>
      <c r="E103" s="976">
        <f t="shared" si="15"/>
        <v>100</v>
      </c>
      <c r="F103" s="612">
        <v>32</v>
      </c>
      <c r="G103" s="1040">
        <f t="shared" si="20"/>
        <v>45.070422535211272</v>
      </c>
      <c r="H103" s="612">
        <v>32</v>
      </c>
      <c r="I103" s="1221">
        <f t="shared" si="16"/>
        <v>100</v>
      </c>
      <c r="J103" s="118" t="s">
        <v>53</v>
      </c>
      <c r="K103" s="612"/>
      <c r="L103" s="612"/>
      <c r="M103" s="125" t="s">
        <v>53</v>
      </c>
      <c r="N103" s="125"/>
      <c r="O103" s="13"/>
    </row>
    <row r="104" spans="1:15" s="128" customFormat="1" ht="18.75" customHeight="1" x14ac:dyDescent="0.2">
      <c r="A104" s="335">
        <v>8</v>
      </c>
      <c r="B104" s="623" t="s">
        <v>47</v>
      </c>
      <c r="C104" s="1052">
        <f>SUM(C105:C113)</f>
        <v>1004</v>
      </c>
      <c r="D104" s="623">
        <f>SUM(D105:D113)</f>
        <v>974</v>
      </c>
      <c r="E104" s="979">
        <f t="shared" si="15"/>
        <v>97.011952191235068</v>
      </c>
      <c r="F104" s="623">
        <f>SUM(F105:F113)</f>
        <v>290</v>
      </c>
      <c r="G104" s="1037">
        <f>F104/C104*100</f>
        <v>28.884462151394423</v>
      </c>
      <c r="H104" s="623">
        <f>SUM(H105:H113)</f>
        <v>290</v>
      </c>
      <c r="I104" s="1225">
        <f t="shared" si="16"/>
        <v>100</v>
      </c>
      <c r="J104" s="127">
        <f>COUNTA(J105:J113)</f>
        <v>9</v>
      </c>
      <c r="K104" s="1045">
        <f t="shared" ref="K104:O104" si="21">COUNTA(K105:K113)</f>
        <v>0</v>
      </c>
      <c r="L104" s="1045">
        <f t="shared" si="21"/>
        <v>0</v>
      </c>
      <c r="M104" s="127">
        <f t="shared" si="21"/>
        <v>5</v>
      </c>
      <c r="N104" s="136" t="s">
        <v>31</v>
      </c>
      <c r="O104" s="127">
        <f t="shared" si="21"/>
        <v>4</v>
      </c>
    </row>
    <row r="105" spans="1:15" ht="18.75" customHeight="1" x14ac:dyDescent="0.2">
      <c r="A105" s="327" t="s">
        <v>291</v>
      </c>
      <c r="B105" s="610" t="s">
        <v>137</v>
      </c>
      <c r="C105" s="610">
        <v>66</v>
      </c>
      <c r="D105" s="1053">
        <v>66</v>
      </c>
      <c r="E105" s="976">
        <f t="shared" si="15"/>
        <v>100</v>
      </c>
      <c r="F105" s="610">
        <v>6</v>
      </c>
      <c r="G105" s="1041">
        <f t="shared" ref="G105:G113" si="22">F105/C105*100</f>
        <v>9.0909090909090917</v>
      </c>
      <c r="H105" s="610">
        <v>6</v>
      </c>
      <c r="I105" s="1221">
        <f t="shared" si="16"/>
        <v>100</v>
      </c>
      <c r="J105" s="118" t="s">
        <v>53</v>
      </c>
      <c r="K105" s="610"/>
      <c r="L105" s="610"/>
      <c r="M105" s="123"/>
      <c r="N105" s="123"/>
      <c r="O105" s="13" t="s">
        <v>53</v>
      </c>
    </row>
    <row r="106" spans="1:15" ht="18.75" customHeight="1" x14ac:dyDescent="0.2">
      <c r="A106" s="327" t="s">
        <v>292</v>
      </c>
      <c r="B106" s="611" t="s">
        <v>138</v>
      </c>
      <c r="C106" s="611">
        <v>180</v>
      </c>
      <c r="D106" s="1054">
        <v>168</v>
      </c>
      <c r="E106" s="976">
        <f t="shared" si="15"/>
        <v>93.333333333333329</v>
      </c>
      <c r="F106" s="611">
        <v>7</v>
      </c>
      <c r="G106" s="1042">
        <f t="shared" si="22"/>
        <v>3.8888888888888888</v>
      </c>
      <c r="H106" s="611">
        <v>7</v>
      </c>
      <c r="I106" s="1221">
        <f t="shared" si="16"/>
        <v>100</v>
      </c>
      <c r="J106" s="118" t="s">
        <v>53</v>
      </c>
      <c r="K106" s="611"/>
      <c r="L106" s="611"/>
      <c r="M106" s="124"/>
      <c r="N106" s="124"/>
      <c r="O106" s="13" t="s">
        <v>53</v>
      </c>
    </row>
    <row r="107" spans="1:15" ht="18.75" customHeight="1" x14ac:dyDescent="0.2">
      <c r="A107" s="327" t="s">
        <v>293</v>
      </c>
      <c r="B107" s="611" t="s">
        <v>139</v>
      </c>
      <c r="C107" s="611">
        <v>119</v>
      </c>
      <c r="D107" s="1054">
        <v>111</v>
      </c>
      <c r="E107" s="976">
        <f t="shared" si="15"/>
        <v>93.277310924369743</v>
      </c>
      <c r="F107" s="611">
        <v>8</v>
      </c>
      <c r="G107" s="1042">
        <f t="shared" si="22"/>
        <v>6.7226890756302522</v>
      </c>
      <c r="H107" s="611">
        <v>8</v>
      </c>
      <c r="I107" s="1221">
        <f t="shared" si="16"/>
        <v>100</v>
      </c>
      <c r="J107" s="118" t="s">
        <v>53</v>
      </c>
      <c r="K107" s="611"/>
      <c r="L107" s="611"/>
      <c r="M107" s="124"/>
      <c r="N107" s="124"/>
      <c r="O107" s="13" t="s">
        <v>53</v>
      </c>
    </row>
    <row r="108" spans="1:15" ht="18.75" customHeight="1" x14ac:dyDescent="0.2">
      <c r="A108" s="327" t="s">
        <v>294</v>
      </c>
      <c r="B108" s="611" t="s">
        <v>140</v>
      </c>
      <c r="C108" s="611">
        <v>120</v>
      </c>
      <c r="D108" s="1054">
        <v>112</v>
      </c>
      <c r="E108" s="976">
        <f t="shared" si="15"/>
        <v>93.333333333333329</v>
      </c>
      <c r="F108" s="611">
        <v>15</v>
      </c>
      <c r="G108" s="1042">
        <f t="shared" si="22"/>
        <v>12.5</v>
      </c>
      <c r="H108" s="611">
        <v>15</v>
      </c>
      <c r="I108" s="1221">
        <f t="shared" si="16"/>
        <v>100</v>
      </c>
      <c r="J108" s="118" t="s">
        <v>53</v>
      </c>
      <c r="K108" s="611"/>
      <c r="L108" s="611"/>
      <c r="M108" s="124"/>
      <c r="N108" s="124"/>
      <c r="O108" s="13" t="s">
        <v>53</v>
      </c>
    </row>
    <row r="109" spans="1:15" ht="18.75" customHeight="1" x14ac:dyDescent="0.2">
      <c r="A109" s="327" t="s">
        <v>295</v>
      </c>
      <c r="B109" s="611" t="s">
        <v>141</v>
      </c>
      <c r="C109" s="611">
        <v>95</v>
      </c>
      <c r="D109" s="629">
        <v>94</v>
      </c>
      <c r="E109" s="976">
        <f t="shared" si="15"/>
        <v>98.94736842105263</v>
      </c>
      <c r="F109" s="611">
        <v>16</v>
      </c>
      <c r="G109" s="1042">
        <f t="shared" si="22"/>
        <v>16.842105263157894</v>
      </c>
      <c r="H109" s="611">
        <v>16</v>
      </c>
      <c r="I109" s="1221">
        <f t="shared" si="16"/>
        <v>100</v>
      </c>
      <c r="J109" s="118" t="s">
        <v>53</v>
      </c>
      <c r="K109" s="611"/>
      <c r="L109" s="611"/>
      <c r="M109" s="124" t="s">
        <v>53</v>
      </c>
      <c r="N109" s="124"/>
      <c r="O109" s="13"/>
    </row>
    <row r="110" spans="1:15" ht="18.75" customHeight="1" x14ac:dyDescent="0.2">
      <c r="A110" s="327" t="s">
        <v>296</v>
      </c>
      <c r="B110" s="611" t="s">
        <v>142</v>
      </c>
      <c r="C110" s="611">
        <v>66</v>
      </c>
      <c r="D110" s="629">
        <v>66</v>
      </c>
      <c r="E110" s="976">
        <f t="shared" si="15"/>
        <v>100</v>
      </c>
      <c r="F110" s="611">
        <v>43</v>
      </c>
      <c r="G110" s="1042">
        <f t="shared" si="22"/>
        <v>65.151515151515156</v>
      </c>
      <c r="H110" s="611">
        <v>43</v>
      </c>
      <c r="I110" s="1221">
        <f t="shared" si="16"/>
        <v>100</v>
      </c>
      <c r="J110" s="118" t="s">
        <v>53</v>
      </c>
      <c r="K110" s="611"/>
      <c r="L110" s="611"/>
      <c r="M110" s="124" t="s">
        <v>53</v>
      </c>
      <c r="N110" s="124"/>
      <c r="O110" s="13"/>
    </row>
    <row r="111" spans="1:15" ht="18.75" customHeight="1" x14ac:dyDescent="0.2">
      <c r="A111" s="327" t="s">
        <v>297</v>
      </c>
      <c r="B111" s="611" t="s">
        <v>143</v>
      </c>
      <c r="C111" s="611">
        <v>122</v>
      </c>
      <c r="D111" s="629">
        <v>121</v>
      </c>
      <c r="E111" s="976">
        <f t="shared" si="15"/>
        <v>99.180327868852459</v>
      </c>
      <c r="F111" s="611">
        <v>46</v>
      </c>
      <c r="G111" s="1042">
        <f t="shared" si="22"/>
        <v>37.704918032786885</v>
      </c>
      <c r="H111" s="611">
        <v>46</v>
      </c>
      <c r="I111" s="1221">
        <f t="shared" si="16"/>
        <v>100</v>
      </c>
      <c r="J111" s="118" t="s">
        <v>53</v>
      </c>
      <c r="K111" s="611"/>
      <c r="L111" s="611"/>
      <c r="M111" s="124" t="s">
        <v>53</v>
      </c>
      <c r="N111" s="124"/>
      <c r="O111" s="13"/>
    </row>
    <row r="112" spans="1:15" ht="18.75" customHeight="1" x14ac:dyDescent="0.2">
      <c r="A112" s="327" t="s">
        <v>298</v>
      </c>
      <c r="B112" s="611" t="s">
        <v>144</v>
      </c>
      <c r="C112" s="611">
        <v>141</v>
      </c>
      <c r="D112" s="629">
        <v>141</v>
      </c>
      <c r="E112" s="976">
        <f t="shared" si="15"/>
        <v>100</v>
      </c>
      <c r="F112" s="611">
        <v>95</v>
      </c>
      <c r="G112" s="1042">
        <f t="shared" si="22"/>
        <v>67.37588652482269</v>
      </c>
      <c r="H112" s="611">
        <v>95</v>
      </c>
      <c r="I112" s="1221">
        <f t="shared" si="16"/>
        <v>100</v>
      </c>
      <c r="J112" s="118" t="s">
        <v>53</v>
      </c>
      <c r="K112" s="611"/>
      <c r="L112" s="611"/>
      <c r="M112" s="124" t="s">
        <v>53</v>
      </c>
      <c r="N112" s="124"/>
      <c r="O112" s="13"/>
    </row>
    <row r="113" spans="1:15" ht="18.75" customHeight="1" x14ac:dyDescent="0.2">
      <c r="A113" s="327" t="s">
        <v>299</v>
      </c>
      <c r="B113" s="612" t="s">
        <v>145</v>
      </c>
      <c r="C113" s="612">
        <v>95</v>
      </c>
      <c r="D113" s="630">
        <v>95</v>
      </c>
      <c r="E113" s="976">
        <f t="shared" si="15"/>
        <v>100</v>
      </c>
      <c r="F113" s="612">
        <v>54</v>
      </c>
      <c r="G113" s="1044">
        <f t="shared" si="22"/>
        <v>56.84210526315789</v>
      </c>
      <c r="H113" s="612">
        <v>54</v>
      </c>
      <c r="I113" s="1221">
        <f t="shared" si="16"/>
        <v>100</v>
      </c>
      <c r="J113" s="118" t="s">
        <v>53</v>
      </c>
      <c r="K113" s="612"/>
      <c r="L113" s="612"/>
      <c r="M113" s="125" t="s">
        <v>53</v>
      </c>
      <c r="N113" s="125"/>
      <c r="O113" s="13"/>
    </row>
    <row r="114" spans="1:15" s="811" customFormat="1" ht="18.75" customHeight="1" x14ac:dyDescent="0.2">
      <c r="A114" s="809">
        <v>9</v>
      </c>
      <c r="B114" s="770" t="s">
        <v>48</v>
      </c>
      <c r="C114" s="770">
        <v>764</v>
      </c>
      <c r="D114" s="770">
        <v>764</v>
      </c>
      <c r="E114" s="980">
        <f t="shared" si="15"/>
        <v>100</v>
      </c>
      <c r="F114" s="770">
        <v>195</v>
      </c>
      <c r="G114" s="1055">
        <f>F114/C114*100</f>
        <v>25.523560209424083</v>
      </c>
      <c r="H114" s="770">
        <v>195</v>
      </c>
      <c r="I114" s="1226">
        <f t="shared" si="16"/>
        <v>100</v>
      </c>
      <c r="J114" s="804">
        <f>COUNTA(J115:J124)</f>
        <v>10</v>
      </c>
      <c r="K114" s="1056">
        <f t="shared" ref="K114:O114" si="23">COUNTA(K115:K124)</f>
        <v>0</v>
      </c>
      <c r="L114" s="1056">
        <f t="shared" si="23"/>
        <v>0</v>
      </c>
      <c r="M114" s="804">
        <f t="shared" si="23"/>
        <v>3</v>
      </c>
      <c r="N114" s="768" t="s">
        <v>31</v>
      </c>
      <c r="O114" s="804">
        <f t="shared" si="23"/>
        <v>7</v>
      </c>
    </row>
    <row r="115" spans="1:15" ht="18.75" customHeight="1" x14ac:dyDescent="0.2">
      <c r="A115" s="327">
        <v>1</v>
      </c>
      <c r="B115" s="610" t="s">
        <v>146</v>
      </c>
      <c r="C115" s="1053">
        <v>63</v>
      </c>
      <c r="D115" s="1053">
        <v>63</v>
      </c>
      <c r="E115" s="976">
        <f t="shared" si="15"/>
        <v>100</v>
      </c>
      <c r="F115" s="620">
        <v>17</v>
      </c>
      <c r="G115" s="1041">
        <f t="shared" ref="G115:G124" si="24">F115/C115*100</f>
        <v>26.984126984126984</v>
      </c>
      <c r="H115" s="620">
        <v>17</v>
      </c>
      <c r="I115" s="1221">
        <f t="shared" si="16"/>
        <v>100</v>
      </c>
      <c r="J115" s="118" t="s">
        <v>53</v>
      </c>
      <c r="K115" s="610"/>
      <c r="L115" s="610"/>
      <c r="M115" s="123" t="s">
        <v>53</v>
      </c>
      <c r="N115" s="123"/>
      <c r="O115" s="13"/>
    </row>
    <row r="116" spans="1:15" s="145" customFormat="1" ht="18.75" customHeight="1" x14ac:dyDescent="0.2">
      <c r="A116" s="336">
        <v>2</v>
      </c>
      <c r="B116" s="614" t="s">
        <v>147</v>
      </c>
      <c r="C116" s="1057">
        <v>36</v>
      </c>
      <c r="D116" s="1057">
        <v>36</v>
      </c>
      <c r="E116" s="977">
        <f t="shared" si="15"/>
        <v>100</v>
      </c>
      <c r="F116" s="1057">
        <v>5</v>
      </c>
      <c r="G116" s="1035">
        <f t="shared" si="24"/>
        <v>13.888888888888889</v>
      </c>
      <c r="H116" s="1057">
        <v>5</v>
      </c>
      <c r="I116" s="1222">
        <f t="shared" si="16"/>
        <v>100</v>
      </c>
      <c r="J116" s="119" t="s">
        <v>53</v>
      </c>
      <c r="K116" s="614"/>
      <c r="L116" s="614"/>
      <c r="M116" s="130"/>
      <c r="N116" s="130"/>
      <c r="O116" s="11" t="s">
        <v>53</v>
      </c>
    </row>
    <row r="117" spans="1:15" s="145" customFormat="1" ht="18.75" customHeight="1" x14ac:dyDescent="0.2">
      <c r="A117" s="336">
        <v>3</v>
      </c>
      <c r="B117" s="614" t="s">
        <v>148</v>
      </c>
      <c r="C117" s="1057">
        <v>77</v>
      </c>
      <c r="D117" s="1057">
        <v>77</v>
      </c>
      <c r="E117" s="977">
        <f t="shared" si="15"/>
        <v>100</v>
      </c>
      <c r="F117" s="1057">
        <v>5</v>
      </c>
      <c r="G117" s="1035">
        <f t="shared" si="24"/>
        <v>6.4935064935064926</v>
      </c>
      <c r="H117" s="1057">
        <v>5</v>
      </c>
      <c r="I117" s="1222">
        <f t="shared" si="16"/>
        <v>100</v>
      </c>
      <c r="J117" s="119" t="s">
        <v>53</v>
      </c>
      <c r="K117" s="614"/>
      <c r="L117" s="614"/>
      <c r="M117" s="130"/>
      <c r="N117" s="130"/>
      <c r="O117" s="11" t="s">
        <v>53</v>
      </c>
    </row>
    <row r="118" spans="1:15" s="145" customFormat="1" ht="18.75" customHeight="1" x14ac:dyDescent="0.2">
      <c r="A118" s="336">
        <v>4</v>
      </c>
      <c r="B118" s="614" t="s">
        <v>149</v>
      </c>
      <c r="C118" s="1057">
        <v>37</v>
      </c>
      <c r="D118" s="1057">
        <v>37</v>
      </c>
      <c r="E118" s="977">
        <f t="shared" si="15"/>
        <v>100</v>
      </c>
      <c r="F118" s="1057">
        <v>2</v>
      </c>
      <c r="G118" s="1035">
        <f t="shared" si="24"/>
        <v>5.4054054054054053</v>
      </c>
      <c r="H118" s="1057">
        <v>2</v>
      </c>
      <c r="I118" s="1222">
        <f t="shared" si="16"/>
        <v>100</v>
      </c>
      <c r="J118" s="119" t="s">
        <v>53</v>
      </c>
      <c r="K118" s="614"/>
      <c r="L118" s="614"/>
      <c r="M118" s="130"/>
      <c r="N118" s="130"/>
      <c r="O118" s="11" t="s">
        <v>53</v>
      </c>
    </row>
    <row r="119" spans="1:15" ht="18.75" customHeight="1" x14ac:dyDescent="0.2">
      <c r="A119" s="337">
        <v>5</v>
      </c>
      <c r="B119" s="611" t="s">
        <v>150</v>
      </c>
      <c r="C119" s="1054">
        <v>31</v>
      </c>
      <c r="D119" s="1054">
        <v>31</v>
      </c>
      <c r="E119" s="976">
        <f t="shared" si="15"/>
        <v>100</v>
      </c>
      <c r="F119" s="621">
        <v>5</v>
      </c>
      <c r="G119" s="1042">
        <f t="shared" si="24"/>
        <v>16.129032258064516</v>
      </c>
      <c r="H119" s="621">
        <v>5</v>
      </c>
      <c r="I119" s="1221">
        <f t="shared" si="16"/>
        <v>100</v>
      </c>
      <c r="J119" s="118" t="s">
        <v>53</v>
      </c>
      <c r="K119" s="611"/>
      <c r="L119" s="611"/>
      <c r="M119" s="124" t="s">
        <v>53</v>
      </c>
      <c r="N119" s="124"/>
      <c r="O119" s="13"/>
    </row>
    <row r="120" spans="1:15" ht="18.75" customHeight="1" x14ac:dyDescent="0.2">
      <c r="A120" s="337">
        <v>6</v>
      </c>
      <c r="B120" s="611" t="s">
        <v>151</v>
      </c>
      <c r="C120" s="1054">
        <v>172</v>
      </c>
      <c r="D120" s="1054">
        <v>172</v>
      </c>
      <c r="E120" s="976">
        <f t="shared" si="15"/>
        <v>100</v>
      </c>
      <c r="F120" s="621">
        <v>119</v>
      </c>
      <c r="G120" s="1042">
        <f t="shared" si="24"/>
        <v>69.186046511627907</v>
      </c>
      <c r="H120" s="621">
        <v>119</v>
      </c>
      <c r="I120" s="1221">
        <f t="shared" si="16"/>
        <v>100</v>
      </c>
      <c r="J120" s="118" t="s">
        <v>53</v>
      </c>
      <c r="K120" s="611"/>
      <c r="L120" s="611"/>
      <c r="M120" s="124" t="s">
        <v>53</v>
      </c>
      <c r="N120" s="124"/>
      <c r="O120" s="13"/>
    </row>
    <row r="121" spans="1:15" s="145" customFormat="1" ht="18.75" customHeight="1" x14ac:dyDescent="0.2">
      <c r="A121" s="336">
        <v>7</v>
      </c>
      <c r="B121" s="614" t="s">
        <v>152</v>
      </c>
      <c r="C121" s="1057">
        <v>148</v>
      </c>
      <c r="D121" s="1057">
        <v>148</v>
      </c>
      <c r="E121" s="977">
        <f t="shared" si="15"/>
        <v>100</v>
      </c>
      <c r="F121" s="1057">
        <v>20</v>
      </c>
      <c r="G121" s="1035">
        <f t="shared" si="24"/>
        <v>13.513513513513514</v>
      </c>
      <c r="H121" s="1057">
        <v>20</v>
      </c>
      <c r="I121" s="1222">
        <f t="shared" si="16"/>
        <v>100</v>
      </c>
      <c r="J121" s="119" t="s">
        <v>53</v>
      </c>
      <c r="K121" s="614"/>
      <c r="L121" s="614"/>
      <c r="M121" s="130"/>
      <c r="N121" s="130"/>
      <c r="O121" s="11" t="s">
        <v>53</v>
      </c>
    </row>
    <row r="122" spans="1:15" s="145" customFormat="1" ht="18.75" customHeight="1" x14ac:dyDescent="0.2">
      <c r="A122" s="336">
        <v>8</v>
      </c>
      <c r="B122" s="614" t="s">
        <v>153</v>
      </c>
      <c r="C122" s="1057">
        <v>66</v>
      </c>
      <c r="D122" s="1057">
        <v>66</v>
      </c>
      <c r="E122" s="977">
        <f t="shared" si="15"/>
        <v>100</v>
      </c>
      <c r="F122" s="1057">
        <v>5</v>
      </c>
      <c r="G122" s="1035">
        <f t="shared" si="24"/>
        <v>7.5757575757575761</v>
      </c>
      <c r="H122" s="1057">
        <v>5</v>
      </c>
      <c r="I122" s="1222">
        <f t="shared" si="16"/>
        <v>100</v>
      </c>
      <c r="J122" s="119" t="s">
        <v>53</v>
      </c>
      <c r="K122" s="614"/>
      <c r="L122" s="614"/>
      <c r="M122" s="130"/>
      <c r="N122" s="130"/>
      <c r="O122" s="11" t="s">
        <v>53</v>
      </c>
    </row>
    <row r="123" spans="1:15" s="145" customFormat="1" ht="18.75" customHeight="1" x14ac:dyDescent="0.2">
      <c r="A123" s="336">
        <v>9</v>
      </c>
      <c r="B123" s="614" t="s">
        <v>154</v>
      </c>
      <c r="C123" s="1057">
        <v>74</v>
      </c>
      <c r="D123" s="1057">
        <v>74</v>
      </c>
      <c r="E123" s="977">
        <f t="shared" si="15"/>
        <v>100</v>
      </c>
      <c r="F123" s="614">
        <v>10</v>
      </c>
      <c r="G123" s="1035">
        <f t="shared" si="24"/>
        <v>13.513513513513514</v>
      </c>
      <c r="H123" s="614">
        <v>10</v>
      </c>
      <c r="I123" s="1222">
        <f t="shared" si="16"/>
        <v>100</v>
      </c>
      <c r="J123" s="119" t="s">
        <v>53</v>
      </c>
      <c r="K123" s="614"/>
      <c r="L123" s="614"/>
      <c r="M123" s="130"/>
      <c r="N123" s="130"/>
      <c r="O123" s="11" t="s">
        <v>53</v>
      </c>
    </row>
    <row r="124" spans="1:15" s="145" customFormat="1" ht="18.75" customHeight="1" x14ac:dyDescent="0.2">
      <c r="A124" s="338">
        <v>10</v>
      </c>
      <c r="B124" s="624" t="s">
        <v>155</v>
      </c>
      <c r="C124" s="1058">
        <v>60</v>
      </c>
      <c r="D124" s="1058">
        <v>60</v>
      </c>
      <c r="E124" s="977">
        <f t="shared" si="15"/>
        <v>100</v>
      </c>
      <c r="F124" s="624">
        <v>7</v>
      </c>
      <c r="G124" s="1036">
        <f t="shared" si="24"/>
        <v>11.666666666666666</v>
      </c>
      <c r="H124" s="624">
        <v>7</v>
      </c>
      <c r="I124" s="1222">
        <f t="shared" si="16"/>
        <v>100</v>
      </c>
      <c r="J124" s="119" t="s">
        <v>53</v>
      </c>
      <c r="K124" s="624"/>
      <c r="L124" s="624"/>
      <c r="M124" s="137"/>
      <c r="N124" s="137"/>
      <c r="O124" s="11" t="s">
        <v>53</v>
      </c>
    </row>
    <row r="125" spans="1:15" s="811" customFormat="1" ht="18.75" customHeight="1" x14ac:dyDescent="0.2">
      <c r="A125" s="874">
        <v>10</v>
      </c>
      <c r="B125" s="875" t="s">
        <v>49</v>
      </c>
      <c r="C125" s="1059">
        <f>SUM(C126:C135)</f>
        <v>1133</v>
      </c>
      <c r="D125" s="1059">
        <f>SUM(D126:D135)</f>
        <v>1130</v>
      </c>
      <c r="E125" s="980">
        <f t="shared" si="15"/>
        <v>99.735216240070613</v>
      </c>
      <c r="F125" s="875">
        <f>SUM(F126:F135)</f>
        <v>524</v>
      </c>
      <c r="G125" s="1060">
        <f>F125/C125*100</f>
        <v>46.248896734333627</v>
      </c>
      <c r="H125" s="875">
        <f>SUM(H126:H135)</f>
        <v>524</v>
      </c>
      <c r="I125" s="1226">
        <f t="shared" si="16"/>
        <v>100</v>
      </c>
      <c r="J125" s="804">
        <f>COUNTA(J126:J135)</f>
        <v>10</v>
      </c>
      <c r="K125" s="1056">
        <f t="shared" ref="K125:O125" si="25">COUNTA(K126:K135)</f>
        <v>0</v>
      </c>
      <c r="L125" s="1056">
        <f t="shared" si="25"/>
        <v>0</v>
      </c>
      <c r="M125" s="804">
        <f t="shared" si="25"/>
        <v>10</v>
      </c>
      <c r="N125" s="876" t="s">
        <v>31</v>
      </c>
      <c r="O125" s="804">
        <f t="shared" si="25"/>
        <v>0</v>
      </c>
    </row>
    <row r="126" spans="1:15" ht="18.75" customHeight="1" x14ac:dyDescent="0.2">
      <c r="A126" s="339" t="s">
        <v>300</v>
      </c>
      <c r="B126" s="625" t="s">
        <v>156</v>
      </c>
      <c r="C126" s="625">
        <v>129</v>
      </c>
      <c r="D126" s="1061">
        <v>129</v>
      </c>
      <c r="E126" s="976">
        <f t="shared" si="15"/>
        <v>100</v>
      </c>
      <c r="F126" s="625">
        <v>76</v>
      </c>
      <c r="G126" s="1041">
        <f t="shared" ref="G126:G135" si="26">F126/C126*100</f>
        <v>58.914728682170548</v>
      </c>
      <c r="H126" s="625">
        <v>76</v>
      </c>
      <c r="I126" s="1221">
        <f t="shared" si="16"/>
        <v>100</v>
      </c>
      <c r="J126" s="118" t="s">
        <v>53</v>
      </c>
      <c r="K126" s="625"/>
      <c r="L126" s="625"/>
      <c r="M126" s="138" t="s">
        <v>53</v>
      </c>
      <c r="N126" s="138"/>
      <c r="O126" s="13"/>
    </row>
    <row r="127" spans="1:15" ht="18.75" customHeight="1" x14ac:dyDescent="0.2">
      <c r="A127" s="339" t="s">
        <v>301</v>
      </c>
      <c r="B127" s="626" t="s">
        <v>157</v>
      </c>
      <c r="C127" s="626">
        <v>48</v>
      </c>
      <c r="D127" s="1062">
        <v>48</v>
      </c>
      <c r="E127" s="976">
        <f t="shared" si="15"/>
        <v>100</v>
      </c>
      <c r="F127" s="626">
        <v>26</v>
      </c>
      <c r="G127" s="1041">
        <f t="shared" si="26"/>
        <v>54.166666666666664</v>
      </c>
      <c r="H127" s="626">
        <v>26</v>
      </c>
      <c r="I127" s="1221">
        <f t="shared" si="16"/>
        <v>100</v>
      </c>
      <c r="J127" s="118" t="s">
        <v>53</v>
      </c>
      <c r="K127" s="626"/>
      <c r="L127" s="626"/>
      <c r="M127" s="139" t="s">
        <v>53</v>
      </c>
      <c r="N127" s="139"/>
      <c r="O127" s="13"/>
    </row>
    <row r="128" spans="1:15" ht="18.75" customHeight="1" x14ac:dyDescent="0.2">
      <c r="A128" s="339" t="s">
        <v>302</v>
      </c>
      <c r="B128" s="626" t="s">
        <v>158</v>
      </c>
      <c r="C128" s="626">
        <v>127</v>
      </c>
      <c r="D128" s="1062">
        <v>126</v>
      </c>
      <c r="E128" s="976">
        <f t="shared" si="15"/>
        <v>99.212598425196859</v>
      </c>
      <c r="F128" s="626">
        <v>75</v>
      </c>
      <c r="G128" s="1041">
        <f t="shared" si="26"/>
        <v>59.055118110236215</v>
      </c>
      <c r="H128" s="626">
        <v>75</v>
      </c>
      <c r="I128" s="1221">
        <f t="shared" si="16"/>
        <v>100</v>
      </c>
      <c r="J128" s="118" t="s">
        <v>53</v>
      </c>
      <c r="K128" s="626"/>
      <c r="L128" s="626"/>
      <c r="M128" s="139" t="s">
        <v>53</v>
      </c>
      <c r="N128" s="139"/>
      <c r="O128" s="13"/>
    </row>
    <row r="129" spans="1:15" ht="18.75" customHeight="1" x14ac:dyDescent="0.2">
      <c r="A129" s="339" t="s">
        <v>303</v>
      </c>
      <c r="B129" s="626" t="s">
        <v>159</v>
      </c>
      <c r="C129" s="626">
        <v>79</v>
      </c>
      <c r="D129" s="1062">
        <v>79</v>
      </c>
      <c r="E129" s="976">
        <f t="shared" si="15"/>
        <v>100</v>
      </c>
      <c r="F129" s="626">
        <v>38</v>
      </c>
      <c r="G129" s="1041">
        <f t="shared" si="26"/>
        <v>48.101265822784811</v>
      </c>
      <c r="H129" s="626">
        <v>38</v>
      </c>
      <c r="I129" s="1221">
        <f t="shared" si="16"/>
        <v>100</v>
      </c>
      <c r="J129" s="118" t="s">
        <v>53</v>
      </c>
      <c r="K129" s="626"/>
      <c r="L129" s="626"/>
      <c r="M129" s="139" t="s">
        <v>53</v>
      </c>
      <c r="N129" s="139"/>
      <c r="O129" s="13"/>
    </row>
    <row r="130" spans="1:15" ht="18.75" customHeight="1" x14ac:dyDescent="0.2">
      <c r="A130" s="339" t="s">
        <v>304</v>
      </c>
      <c r="B130" s="626" t="s">
        <v>160</v>
      </c>
      <c r="C130" s="626">
        <v>115</v>
      </c>
      <c r="D130" s="1062">
        <v>115</v>
      </c>
      <c r="E130" s="976">
        <f t="shared" si="15"/>
        <v>100</v>
      </c>
      <c r="F130" s="626">
        <v>60</v>
      </c>
      <c r="G130" s="1041">
        <f t="shared" si="26"/>
        <v>52.173913043478258</v>
      </c>
      <c r="H130" s="626">
        <v>60</v>
      </c>
      <c r="I130" s="1221">
        <f t="shared" si="16"/>
        <v>100</v>
      </c>
      <c r="J130" s="118" t="s">
        <v>53</v>
      </c>
      <c r="K130" s="626"/>
      <c r="L130" s="626"/>
      <c r="M130" s="139" t="s">
        <v>53</v>
      </c>
      <c r="N130" s="139"/>
      <c r="O130" s="13"/>
    </row>
    <row r="131" spans="1:15" ht="18.75" customHeight="1" x14ac:dyDescent="0.2">
      <c r="A131" s="339" t="s">
        <v>305</v>
      </c>
      <c r="B131" s="626" t="s">
        <v>161</v>
      </c>
      <c r="C131" s="626">
        <v>91</v>
      </c>
      <c r="D131" s="1062">
        <v>91</v>
      </c>
      <c r="E131" s="976">
        <f t="shared" si="15"/>
        <v>100</v>
      </c>
      <c r="F131" s="626">
        <v>36</v>
      </c>
      <c r="G131" s="1041">
        <f t="shared" si="26"/>
        <v>39.560439560439562</v>
      </c>
      <c r="H131" s="626">
        <v>36</v>
      </c>
      <c r="I131" s="1221">
        <f t="shared" si="16"/>
        <v>100</v>
      </c>
      <c r="J131" s="118" t="s">
        <v>53</v>
      </c>
      <c r="K131" s="626"/>
      <c r="L131" s="626"/>
      <c r="M131" s="139" t="s">
        <v>53</v>
      </c>
      <c r="N131" s="139"/>
      <c r="O131" s="13"/>
    </row>
    <row r="132" spans="1:15" ht="18.75" customHeight="1" x14ac:dyDescent="0.2">
      <c r="A132" s="339" t="s">
        <v>306</v>
      </c>
      <c r="B132" s="626" t="s">
        <v>162</v>
      </c>
      <c r="C132" s="626">
        <v>168</v>
      </c>
      <c r="D132" s="1062">
        <v>168</v>
      </c>
      <c r="E132" s="976">
        <f t="shared" si="15"/>
        <v>100</v>
      </c>
      <c r="F132" s="626">
        <v>79</v>
      </c>
      <c r="G132" s="1041">
        <f t="shared" si="26"/>
        <v>47.023809523809526</v>
      </c>
      <c r="H132" s="626">
        <v>79</v>
      </c>
      <c r="I132" s="1221">
        <f t="shared" si="16"/>
        <v>100</v>
      </c>
      <c r="J132" s="118" t="s">
        <v>53</v>
      </c>
      <c r="K132" s="626"/>
      <c r="L132" s="626"/>
      <c r="M132" s="139" t="s">
        <v>53</v>
      </c>
      <c r="N132" s="139"/>
      <c r="O132" s="13"/>
    </row>
    <row r="133" spans="1:15" ht="18.75" customHeight="1" x14ac:dyDescent="0.2">
      <c r="A133" s="339" t="s">
        <v>307</v>
      </c>
      <c r="B133" s="626" t="s">
        <v>163</v>
      </c>
      <c r="C133" s="626">
        <v>144</v>
      </c>
      <c r="D133" s="1062">
        <v>142</v>
      </c>
      <c r="E133" s="976">
        <f t="shared" si="15"/>
        <v>98.611111111111114</v>
      </c>
      <c r="F133" s="626">
        <v>50</v>
      </c>
      <c r="G133" s="1041">
        <f t="shared" si="26"/>
        <v>34.722222222222221</v>
      </c>
      <c r="H133" s="626">
        <v>50</v>
      </c>
      <c r="I133" s="1221">
        <f t="shared" si="16"/>
        <v>100</v>
      </c>
      <c r="J133" s="118" t="s">
        <v>53</v>
      </c>
      <c r="K133" s="626"/>
      <c r="L133" s="626"/>
      <c r="M133" s="139" t="s">
        <v>53</v>
      </c>
      <c r="N133" s="139"/>
      <c r="O133" s="13"/>
    </row>
    <row r="134" spans="1:15" ht="18.75" customHeight="1" x14ac:dyDescent="0.2">
      <c r="A134" s="339" t="s">
        <v>308</v>
      </c>
      <c r="B134" s="626" t="s">
        <v>164</v>
      </c>
      <c r="C134" s="626">
        <v>154</v>
      </c>
      <c r="D134" s="1062">
        <v>154</v>
      </c>
      <c r="E134" s="976">
        <f t="shared" si="15"/>
        <v>100</v>
      </c>
      <c r="F134" s="626">
        <v>60</v>
      </c>
      <c r="G134" s="1041">
        <f t="shared" si="26"/>
        <v>38.961038961038966</v>
      </c>
      <c r="H134" s="626">
        <v>60</v>
      </c>
      <c r="I134" s="1221">
        <f t="shared" si="16"/>
        <v>100</v>
      </c>
      <c r="J134" s="118" t="s">
        <v>53</v>
      </c>
      <c r="K134" s="626"/>
      <c r="L134" s="626"/>
      <c r="M134" s="139" t="s">
        <v>53</v>
      </c>
      <c r="N134" s="139"/>
      <c r="O134" s="13"/>
    </row>
    <row r="135" spans="1:15" ht="18.75" customHeight="1" x14ac:dyDescent="0.2">
      <c r="A135" s="339" t="s">
        <v>309</v>
      </c>
      <c r="B135" s="627" t="s">
        <v>165</v>
      </c>
      <c r="C135" s="627">
        <v>78</v>
      </c>
      <c r="D135" s="1063">
        <v>78</v>
      </c>
      <c r="E135" s="976">
        <f t="shared" si="15"/>
        <v>100</v>
      </c>
      <c r="F135" s="627">
        <v>24</v>
      </c>
      <c r="G135" s="1044">
        <f t="shared" si="26"/>
        <v>30.76923076923077</v>
      </c>
      <c r="H135" s="627">
        <v>24</v>
      </c>
      <c r="I135" s="1221">
        <f t="shared" si="16"/>
        <v>100</v>
      </c>
      <c r="J135" s="118" t="s">
        <v>53</v>
      </c>
      <c r="K135" s="627"/>
      <c r="L135" s="627"/>
      <c r="M135" s="140" t="s">
        <v>53</v>
      </c>
      <c r="N135" s="140"/>
      <c r="O135" s="13"/>
    </row>
    <row r="136" spans="1:15" s="811" customFormat="1" ht="18.75" customHeight="1" x14ac:dyDescent="0.2">
      <c r="A136" s="874">
        <v>11</v>
      </c>
      <c r="B136" s="875" t="s">
        <v>50</v>
      </c>
      <c r="C136" s="1059">
        <f>SUM(C137:C151)</f>
        <v>1016</v>
      </c>
      <c r="D136" s="1059">
        <f>SUM(D137:D151)</f>
        <v>1014</v>
      </c>
      <c r="E136" s="980">
        <f t="shared" si="15"/>
        <v>99.803149606299215</v>
      </c>
      <c r="F136" s="875">
        <f>SUM(F137:F151)</f>
        <v>270</v>
      </c>
      <c r="G136" s="1060">
        <f>F136/C136*100</f>
        <v>26.574803149606304</v>
      </c>
      <c r="H136" s="875">
        <f>SUM(H137:H151)</f>
        <v>270</v>
      </c>
      <c r="I136" s="1226">
        <f t="shared" si="16"/>
        <v>100</v>
      </c>
      <c r="J136" s="804">
        <f>COUNTA(J137:J151)</f>
        <v>15</v>
      </c>
      <c r="K136" s="1056">
        <f t="shared" ref="K136:M136" si="27">COUNTA(K137:K151)</f>
        <v>0</v>
      </c>
      <c r="L136" s="1056">
        <f t="shared" si="27"/>
        <v>0</v>
      </c>
      <c r="M136" s="804">
        <f t="shared" si="27"/>
        <v>11</v>
      </c>
      <c r="N136" s="876" t="s">
        <v>31</v>
      </c>
      <c r="O136" s="804">
        <f>COUNTA(O137:O151)</f>
        <v>4</v>
      </c>
    </row>
    <row r="137" spans="1:15" s="145" customFormat="1" ht="18.75" customHeight="1" x14ac:dyDescent="0.2">
      <c r="A137" s="330" t="s">
        <v>310</v>
      </c>
      <c r="B137" s="628" t="s">
        <v>166</v>
      </c>
      <c r="C137" s="628">
        <v>135</v>
      </c>
      <c r="D137" s="628">
        <v>135</v>
      </c>
      <c r="E137" s="977">
        <f t="shared" si="15"/>
        <v>100</v>
      </c>
      <c r="F137" s="1064">
        <v>15</v>
      </c>
      <c r="G137" s="1049">
        <v>11</v>
      </c>
      <c r="H137" s="1064">
        <v>15</v>
      </c>
      <c r="I137" s="1222">
        <f t="shared" si="16"/>
        <v>100</v>
      </c>
      <c r="J137" s="119" t="s">
        <v>53</v>
      </c>
      <c r="K137" s="628"/>
      <c r="L137" s="628"/>
      <c r="M137" s="129"/>
      <c r="N137" s="129"/>
      <c r="O137" s="11" t="s">
        <v>53</v>
      </c>
    </row>
    <row r="138" spans="1:15" ht="18.75" customHeight="1" x14ac:dyDescent="0.2">
      <c r="A138" s="340" t="s">
        <v>311</v>
      </c>
      <c r="B138" s="629" t="s">
        <v>167</v>
      </c>
      <c r="C138" s="629">
        <v>20</v>
      </c>
      <c r="D138" s="629">
        <v>20</v>
      </c>
      <c r="E138" s="976">
        <f t="shared" si="15"/>
        <v>100</v>
      </c>
      <c r="F138" s="1054">
        <v>5</v>
      </c>
      <c r="G138" s="1065">
        <v>25</v>
      </c>
      <c r="H138" s="1054">
        <v>5</v>
      </c>
      <c r="I138" s="1221">
        <f t="shared" si="16"/>
        <v>100</v>
      </c>
      <c r="J138" s="118" t="s">
        <v>53</v>
      </c>
      <c r="K138" s="629"/>
      <c r="L138" s="629"/>
      <c r="M138" s="141" t="s">
        <v>53</v>
      </c>
      <c r="N138" s="141"/>
      <c r="O138" s="13"/>
    </row>
    <row r="139" spans="1:15" s="145" customFormat="1" ht="18.75" customHeight="1" x14ac:dyDescent="0.2">
      <c r="A139" s="330" t="s">
        <v>312</v>
      </c>
      <c r="B139" s="614" t="s">
        <v>168</v>
      </c>
      <c r="C139" s="614">
        <v>117</v>
      </c>
      <c r="D139" s="614">
        <v>117</v>
      </c>
      <c r="E139" s="977">
        <f t="shared" si="15"/>
        <v>100</v>
      </c>
      <c r="F139" s="1057">
        <v>20</v>
      </c>
      <c r="G139" s="1035">
        <v>17</v>
      </c>
      <c r="H139" s="1057">
        <v>20</v>
      </c>
      <c r="I139" s="1222">
        <f t="shared" si="16"/>
        <v>100</v>
      </c>
      <c r="J139" s="119" t="s">
        <v>53</v>
      </c>
      <c r="K139" s="614"/>
      <c r="L139" s="614"/>
      <c r="M139" s="130" t="s">
        <v>53</v>
      </c>
      <c r="N139" s="130"/>
      <c r="O139" s="11"/>
    </row>
    <row r="140" spans="1:15" ht="18.75" customHeight="1" x14ac:dyDescent="0.2">
      <c r="A140" s="340" t="s">
        <v>313</v>
      </c>
      <c r="B140" s="629" t="s">
        <v>169</v>
      </c>
      <c r="C140" s="629">
        <v>59</v>
      </c>
      <c r="D140" s="629">
        <v>59</v>
      </c>
      <c r="E140" s="976">
        <f t="shared" ref="E140:E176" si="28">D140/C140*100</f>
        <v>100</v>
      </c>
      <c r="F140" s="1054">
        <v>20</v>
      </c>
      <c r="G140" s="1065">
        <v>34</v>
      </c>
      <c r="H140" s="1054">
        <v>20</v>
      </c>
      <c r="I140" s="1221">
        <f t="shared" ref="I140:I176" si="29">H140/F140*100</f>
        <v>100</v>
      </c>
      <c r="J140" s="118" t="s">
        <v>53</v>
      </c>
      <c r="K140" s="629"/>
      <c r="L140" s="629"/>
      <c r="M140" s="141" t="s">
        <v>53</v>
      </c>
      <c r="N140" s="141"/>
      <c r="O140" s="13"/>
    </row>
    <row r="141" spans="1:15" s="145" customFormat="1" ht="18.75" customHeight="1" x14ac:dyDescent="0.2">
      <c r="A141" s="330" t="s">
        <v>314</v>
      </c>
      <c r="B141" s="614" t="s">
        <v>170</v>
      </c>
      <c r="C141" s="614">
        <v>76</v>
      </c>
      <c r="D141" s="614">
        <v>76</v>
      </c>
      <c r="E141" s="977">
        <f t="shared" si="28"/>
        <v>100</v>
      </c>
      <c r="F141" s="1057">
        <v>11</v>
      </c>
      <c r="G141" s="1035">
        <v>14</v>
      </c>
      <c r="H141" s="1057">
        <v>11</v>
      </c>
      <c r="I141" s="1222">
        <f t="shared" si="29"/>
        <v>100</v>
      </c>
      <c r="J141" s="119" t="s">
        <v>53</v>
      </c>
      <c r="K141" s="614"/>
      <c r="L141" s="614"/>
      <c r="M141" s="130"/>
      <c r="N141" s="130"/>
      <c r="O141" s="11" t="s">
        <v>53</v>
      </c>
    </row>
    <row r="142" spans="1:15" ht="18.75" customHeight="1" x14ac:dyDescent="0.2">
      <c r="A142" s="340" t="s">
        <v>315</v>
      </c>
      <c r="B142" s="629" t="s">
        <v>171</v>
      </c>
      <c r="C142" s="629">
        <v>36</v>
      </c>
      <c r="D142" s="629">
        <v>36</v>
      </c>
      <c r="E142" s="976">
        <f t="shared" si="28"/>
        <v>100</v>
      </c>
      <c r="F142" s="1054">
        <v>13</v>
      </c>
      <c r="G142" s="1065">
        <v>36</v>
      </c>
      <c r="H142" s="1054">
        <v>13</v>
      </c>
      <c r="I142" s="1221">
        <f t="shared" si="29"/>
        <v>100</v>
      </c>
      <c r="J142" s="118" t="s">
        <v>53</v>
      </c>
      <c r="K142" s="629"/>
      <c r="L142" s="629"/>
      <c r="M142" s="141" t="s">
        <v>53</v>
      </c>
      <c r="N142" s="141"/>
      <c r="O142" s="13"/>
    </row>
    <row r="143" spans="1:15" ht="18.75" customHeight="1" x14ac:dyDescent="0.2">
      <c r="A143" s="340" t="s">
        <v>316</v>
      </c>
      <c r="B143" s="629" t="s">
        <v>172</v>
      </c>
      <c r="C143" s="629">
        <v>118</v>
      </c>
      <c r="D143" s="629">
        <v>116</v>
      </c>
      <c r="E143" s="976">
        <f t="shared" si="28"/>
        <v>98.305084745762713</v>
      </c>
      <c r="F143" s="1054">
        <v>79</v>
      </c>
      <c r="G143" s="1065">
        <v>68</v>
      </c>
      <c r="H143" s="1054">
        <v>79</v>
      </c>
      <c r="I143" s="1221">
        <f t="shared" si="29"/>
        <v>100</v>
      </c>
      <c r="J143" s="118" t="s">
        <v>53</v>
      </c>
      <c r="K143" s="629"/>
      <c r="L143" s="629"/>
      <c r="M143" s="141" t="s">
        <v>53</v>
      </c>
      <c r="N143" s="141"/>
      <c r="O143" s="13"/>
    </row>
    <row r="144" spans="1:15" ht="18.75" customHeight="1" x14ac:dyDescent="0.2">
      <c r="A144" s="340" t="s">
        <v>317</v>
      </c>
      <c r="B144" s="629" t="s">
        <v>173</v>
      </c>
      <c r="C144" s="629">
        <v>11</v>
      </c>
      <c r="D144" s="629">
        <v>11</v>
      </c>
      <c r="E144" s="976">
        <f t="shared" si="28"/>
        <v>100</v>
      </c>
      <c r="F144" s="1054">
        <v>5</v>
      </c>
      <c r="G144" s="1065">
        <v>45</v>
      </c>
      <c r="H144" s="1054">
        <v>5</v>
      </c>
      <c r="I144" s="1221">
        <f t="shared" si="29"/>
        <v>100</v>
      </c>
      <c r="J144" s="118" t="s">
        <v>53</v>
      </c>
      <c r="K144" s="629"/>
      <c r="L144" s="629"/>
      <c r="M144" s="141" t="s">
        <v>53</v>
      </c>
      <c r="N144" s="141"/>
      <c r="O144" s="13"/>
    </row>
    <row r="145" spans="1:15" s="145" customFormat="1" ht="18.75" customHeight="1" x14ac:dyDescent="0.2">
      <c r="A145" s="330" t="s">
        <v>318</v>
      </c>
      <c r="B145" s="614" t="s">
        <v>174</v>
      </c>
      <c r="C145" s="614">
        <v>59</v>
      </c>
      <c r="D145" s="614">
        <v>59</v>
      </c>
      <c r="E145" s="977">
        <f t="shared" si="28"/>
        <v>100</v>
      </c>
      <c r="F145" s="1057">
        <v>8</v>
      </c>
      <c r="G145" s="1035">
        <v>14</v>
      </c>
      <c r="H145" s="1057">
        <v>8</v>
      </c>
      <c r="I145" s="1222">
        <f t="shared" si="29"/>
        <v>100</v>
      </c>
      <c r="J145" s="119" t="s">
        <v>53</v>
      </c>
      <c r="K145" s="614"/>
      <c r="L145" s="614"/>
      <c r="M145" s="130"/>
      <c r="N145" s="130"/>
      <c r="O145" s="11" t="s">
        <v>53</v>
      </c>
    </row>
    <row r="146" spans="1:15" ht="18.75" customHeight="1" x14ac:dyDescent="0.2">
      <c r="A146" s="340" t="s">
        <v>319</v>
      </c>
      <c r="B146" s="629" t="s">
        <v>175</v>
      </c>
      <c r="C146" s="629">
        <v>82</v>
      </c>
      <c r="D146" s="629">
        <v>82</v>
      </c>
      <c r="E146" s="976">
        <f t="shared" si="28"/>
        <v>100</v>
      </c>
      <c r="F146" s="1054">
        <v>20</v>
      </c>
      <c r="G146" s="1065">
        <v>24</v>
      </c>
      <c r="H146" s="1054">
        <v>20</v>
      </c>
      <c r="I146" s="1221">
        <f t="shared" si="29"/>
        <v>100</v>
      </c>
      <c r="J146" s="118" t="s">
        <v>53</v>
      </c>
      <c r="K146" s="629"/>
      <c r="L146" s="629"/>
      <c r="M146" s="141" t="s">
        <v>53</v>
      </c>
      <c r="N146" s="141"/>
      <c r="O146" s="13"/>
    </row>
    <row r="147" spans="1:15" ht="18.75" customHeight="1" x14ac:dyDescent="0.2">
      <c r="A147" s="340" t="s">
        <v>320</v>
      </c>
      <c r="B147" s="629" t="s">
        <v>176</v>
      </c>
      <c r="C147" s="629">
        <v>79</v>
      </c>
      <c r="D147" s="629">
        <v>79</v>
      </c>
      <c r="E147" s="976">
        <f t="shared" si="28"/>
        <v>100</v>
      </c>
      <c r="F147" s="1054">
        <v>29</v>
      </c>
      <c r="G147" s="1065">
        <v>37</v>
      </c>
      <c r="H147" s="1054">
        <v>29</v>
      </c>
      <c r="I147" s="1221">
        <f t="shared" si="29"/>
        <v>100</v>
      </c>
      <c r="J147" s="118" t="s">
        <v>53</v>
      </c>
      <c r="K147" s="629"/>
      <c r="L147" s="629"/>
      <c r="M147" s="141" t="s">
        <v>53</v>
      </c>
      <c r="N147" s="141"/>
      <c r="O147" s="13"/>
    </row>
    <row r="148" spans="1:15" ht="18.75" customHeight="1" x14ac:dyDescent="0.2">
      <c r="A148" s="340" t="s">
        <v>321</v>
      </c>
      <c r="B148" s="629" t="s">
        <v>177</v>
      </c>
      <c r="C148" s="629">
        <v>77</v>
      </c>
      <c r="D148" s="629">
        <v>77</v>
      </c>
      <c r="E148" s="976">
        <f t="shared" si="28"/>
        <v>100</v>
      </c>
      <c r="F148" s="629">
        <v>19</v>
      </c>
      <c r="G148" s="1065">
        <v>25</v>
      </c>
      <c r="H148" s="629">
        <v>19</v>
      </c>
      <c r="I148" s="1221">
        <f t="shared" si="29"/>
        <v>100</v>
      </c>
      <c r="J148" s="118" t="s">
        <v>53</v>
      </c>
      <c r="K148" s="629"/>
      <c r="L148" s="629"/>
      <c r="M148" s="141" t="s">
        <v>53</v>
      </c>
      <c r="N148" s="141"/>
      <c r="O148" s="13"/>
    </row>
    <row r="149" spans="1:15" s="145" customFormat="1" ht="18.75" customHeight="1" x14ac:dyDescent="0.2">
      <c r="A149" s="330" t="s">
        <v>322</v>
      </c>
      <c r="B149" s="614" t="s">
        <v>178</v>
      </c>
      <c r="C149" s="614">
        <v>59</v>
      </c>
      <c r="D149" s="614">
        <v>59</v>
      </c>
      <c r="E149" s="977">
        <f t="shared" si="28"/>
        <v>100</v>
      </c>
      <c r="F149" s="614">
        <v>3</v>
      </c>
      <c r="G149" s="1035">
        <v>5</v>
      </c>
      <c r="H149" s="614">
        <v>3</v>
      </c>
      <c r="I149" s="1222">
        <f t="shared" si="29"/>
        <v>100</v>
      </c>
      <c r="J149" s="119" t="s">
        <v>53</v>
      </c>
      <c r="K149" s="614"/>
      <c r="L149" s="614"/>
      <c r="M149" s="130"/>
      <c r="N149" s="130"/>
      <c r="O149" s="11" t="s">
        <v>53</v>
      </c>
    </row>
    <row r="150" spans="1:15" ht="18.75" customHeight="1" x14ac:dyDescent="0.2">
      <c r="A150" s="340" t="s">
        <v>323</v>
      </c>
      <c r="B150" s="629" t="s">
        <v>179</v>
      </c>
      <c r="C150" s="629">
        <v>41</v>
      </c>
      <c r="D150" s="629">
        <v>41</v>
      </c>
      <c r="E150" s="976">
        <f t="shared" si="28"/>
        <v>100</v>
      </c>
      <c r="F150" s="629">
        <v>11</v>
      </c>
      <c r="G150" s="1065">
        <v>27</v>
      </c>
      <c r="H150" s="629">
        <v>11</v>
      </c>
      <c r="I150" s="1221">
        <f t="shared" si="29"/>
        <v>100</v>
      </c>
      <c r="J150" s="118" t="s">
        <v>53</v>
      </c>
      <c r="K150" s="629"/>
      <c r="L150" s="629"/>
      <c r="M150" s="141" t="s">
        <v>53</v>
      </c>
      <c r="N150" s="141"/>
      <c r="O150" s="13"/>
    </row>
    <row r="151" spans="1:15" ht="18.75" customHeight="1" x14ac:dyDescent="0.2">
      <c r="A151" s="340" t="s">
        <v>324</v>
      </c>
      <c r="B151" s="630" t="s">
        <v>180</v>
      </c>
      <c r="C151" s="630">
        <v>47</v>
      </c>
      <c r="D151" s="630">
        <v>47</v>
      </c>
      <c r="E151" s="976">
        <f t="shared" si="28"/>
        <v>100</v>
      </c>
      <c r="F151" s="630">
        <v>12</v>
      </c>
      <c r="G151" s="1066">
        <v>26</v>
      </c>
      <c r="H151" s="630">
        <v>12</v>
      </c>
      <c r="I151" s="1221">
        <f t="shared" si="29"/>
        <v>100</v>
      </c>
      <c r="J151" s="118" t="s">
        <v>53</v>
      </c>
      <c r="K151" s="630"/>
      <c r="L151" s="630"/>
      <c r="M151" s="142" t="s">
        <v>53</v>
      </c>
      <c r="N151" s="142"/>
      <c r="O151" s="13"/>
    </row>
    <row r="152" spans="1:15" s="877" customFormat="1" ht="18.75" customHeight="1" x14ac:dyDescent="0.2">
      <c r="A152" s="809">
        <v>12</v>
      </c>
      <c r="B152" s="770" t="s">
        <v>51</v>
      </c>
      <c r="C152" s="770">
        <f>SUM(C153:C166)</f>
        <v>970</v>
      </c>
      <c r="D152" s="770">
        <f>SUM(D153:D166)</f>
        <v>968</v>
      </c>
      <c r="E152" s="980">
        <f t="shared" si="28"/>
        <v>99.793814432989691</v>
      </c>
      <c r="F152" s="770">
        <f>SUM(F153:F166)</f>
        <v>308</v>
      </c>
      <c r="G152" s="1055">
        <f>F152/C152*100</f>
        <v>31.752577319587626</v>
      </c>
      <c r="H152" s="770">
        <f>SUM(H153:H166)</f>
        <v>308</v>
      </c>
      <c r="I152" s="1226">
        <f t="shared" si="29"/>
        <v>100</v>
      </c>
      <c r="J152" s="804">
        <f>COUNTA(J153:J166)</f>
        <v>14</v>
      </c>
      <c r="K152" s="1056">
        <f t="shared" ref="K152:O152" si="30">COUNTA(K153:K166)</f>
        <v>0</v>
      </c>
      <c r="L152" s="1056">
        <f t="shared" si="30"/>
        <v>0</v>
      </c>
      <c r="M152" s="804">
        <f t="shared" si="30"/>
        <v>10</v>
      </c>
      <c r="N152" s="768" t="s">
        <v>31</v>
      </c>
      <c r="O152" s="804">
        <f t="shared" si="30"/>
        <v>4</v>
      </c>
    </row>
    <row r="153" spans="1:15" ht="18.75" customHeight="1" x14ac:dyDescent="0.2">
      <c r="A153" s="333" t="s">
        <v>325</v>
      </c>
      <c r="B153" s="631" t="s">
        <v>181</v>
      </c>
      <c r="C153" s="631">
        <v>64</v>
      </c>
      <c r="D153" s="631">
        <v>62</v>
      </c>
      <c r="E153" s="976">
        <f t="shared" si="28"/>
        <v>96.875</v>
      </c>
      <c r="F153" s="1067">
        <v>14</v>
      </c>
      <c r="G153" s="1039">
        <f>F153/C153*100</f>
        <v>21.875</v>
      </c>
      <c r="H153" s="1067">
        <v>14</v>
      </c>
      <c r="I153" s="1221">
        <f t="shared" si="29"/>
        <v>100</v>
      </c>
      <c r="J153" s="118" t="s">
        <v>53</v>
      </c>
      <c r="K153" s="1068"/>
      <c r="L153" s="631"/>
      <c r="M153" s="133" t="s">
        <v>53</v>
      </c>
      <c r="N153" s="123"/>
      <c r="O153" s="13"/>
    </row>
    <row r="154" spans="1:15" ht="18.75" customHeight="1" x14ac:dyDescent="0.2">
      <c r="A154" s="333" t="s">
        <v>326</v>
      </c>
      <c r="B154" s="617" t="s">
        <v>182</v>
      </c>
      <c r="C154" s="617">
        <v>64</v>
      </c>
      <c r="D154" s="617">
        <v>64</v>
      </c>
      <c r="E154" s="976">
        <f t="shared" si="28"/>
        <v>100</v>
      </c>
      <c r="F154" s="1069">
        <v>37</v>
      </c>
      <c r="G154" s="1039">
        <f t="shared" ref="G154:G165" si="31">F154/C154*100</f>
        <v>57.8125</v>
      </c>
      <c r="H154" s="1069">
        <v>37</v>
      </c>
      <c r="I154" s="1221">
        <f t="shared" si="29"/>
        <v>100</v>
      </c>
      <c r="J154" s="118" t="s">
        <v>53</v>
      </c>
      <c r="K154" s="1070"/>
      <c r="L154" s="617"/>
      <c r="M154" s="134" t="s">
        <v>53</v>
      </c>
      <c r="N154" s="124"/>
      <c r="O154" s="13"/>
    </row>
    <row r="155" spans="1:15" s="145" customFormat="1" ht="18.75" customHeight="1" x14ac:dyDescent="0.2">
      <c r="A155" s="332" t="s">
        <v>327</v>
      </c>
      <c r="B155" s="632" t="s">
        <v>183</v>
      </c>
      <c r="C155" s="632">
        <v>51</v>
      </c>
      <c r="D155" s="632">
        <v>51</v>
      </c>
      <c r="E155" s="977">
        <f t="shared" si="28"/>
        <v>100</v>
      </c>
      <c r="F155" s="633">
        <v>4</v>
      </c>
      <c r="G155" s="1049">
        <f t="shared" si="31"/>
        <v>7.8431372549019605</v>
      </c>
      <c r="H155" s="633">
        <v>4</v>
      </c>
      <c r="I155" s="1222">
        <f t="shared" si="29"/>
        <v>100</v>
      </c>
      <c r="J155" s="119" t="s">
        <v>53</v>
      </c>
      <c r="K155" s="1071"/>
      <c r="L155" s="632"/>
      <c r="M155" s="143"/>
      <c r="N155" s="130"/>
      <c r="O155" s="11" t="s">
        <v>53</v>
      </c>
    </row>
    <row r="156" spans="1:15" s="145" customFormat="1" ht="18.75" customHeight="1" x14ac:dyDescent="0.2">
      <c r="A156" s="332" t="s">
        <v>328</v>
      </c>
      <c r="B156" s="632" t="s">
        <v>184</v>
      </c>
      <c r="C156" s="632">
        <v>86</v>
      </c>
      <c r="D156" s="632">
        <v>86</v>
      </c>
      <c r="E156" s="977">
        <f t="shared" si="28"/>
        <v>100</v>
      </c>
      <c r="F156" s="633">
        <v>7</v>
      </c>
      <c r="G156" s="1049">
        <f t="shared" si="31"/>
        <v>8.1395348837209305</v>
      </c>
      <c r="H156" s="633">
        <v>7</v>
      </c>
      <c r="I156" s="1222">
        <f t="shared" si="29"/>
        <v>100</v>
      </c>
      <c r="J156" s="119" t="s">
        <v>53</v>
      </c>
      <c r="K156" s="1071"/>
      <c r="L156" s="632"/>
      <c r="M156" s="144"/>
      <c r="N156" s="130"/>
      <c r="O156" s="11" t="s">
        <v>53</v>
      </c>
    </row>
    <row r="157" spans="1:15" ht="18.75" customHeight="1" x14ac:dyDescent="0.2">
      <c r="A157" s="333" t="s">
        <v>329</v>
      </c>
      <c r="B157" s="617" t="s">
        <v>185</v>
      </c>
      <c r="C157" s="617">
        <v>34</v>
      </c>
      <c r="D157" s="617">
        <v>34</v>
      </c>
      <c r="E157" s="976">
        <f t="shared" si="28"/>
        <v>100</v>
      </c>
      <c r="F157" s="1069">
        <v>9</v>
      </c>
      <c r="G157" s="1039">
        <f t="shared" si="31"/>
        <v>26.47058823529412</v>
      </c>
      <c r="H157" s="1069">
        <v>9</v>
      </c>
      <c r="I157" s="1221">
        <f t="shared" si="29"/>
        <v>100</v>
      </c>
      <c r="J157" s="118" t="s">
        <v>53</v>
      </c>
      <c r="K157" s="1070"/>
      <c r="L157" s="617"/>
      <c r="M157" s="134" t="s">
        <v>53</v>
      </c>
      <c r="N157" s="124"/>
      <c r="O157" s="13"/>
    </row>
    <row r="158" spans="1:15" ht="18.75" customHeight="1" x14ac:dyDescent="0.2">
      <c r="A158" s="333" t="s">
        <v>330</v>
      </c>
      <c r="B158" s="617" t="s">
        <v>186</v>
      </c>
      <c r="C158" s="617">
        <v>71</v>
      </c>
      <c r="D158" s="617">
        <v>71</v>
      </c>
      <c r="E158" s="976">
        <f t="shared" si="28"/>
        <v>100</v>
      </c>
      <c r="F158" s="1069">
        <v>38</v>
      </c>
      <c r="G158" s="1039">
        <f t="shared" si="31"/>
        <v>53.521126760563376</v>
      </c>
      <c r="H158" s="1069">
        <v>38</v>
      </c>
      <c r="I158" s="1221">
        <f t="shared" si="29"/>
        <v>100</v>
      </c>
      <c r="J158" s="118" t="s">
        <v>53</v>
      </c>
      <c r="K158" s="1070"/>
      <c r="L158" s="617"/>
      <c r="M158" s="134" t="s">
        <v>53</v>
      </c>
      <c r="N158" s="124"/>
      <c r="O158" s="13"/>
    </row>
    <row r="159" spans="1:15" s="145" customFormat="1" ht="18.75" customHeight="1" x14ac:dyDescent="0.2">
      <c r="A159" s="332" t="s">
        <v>331</v>
      </c>
      <c r="B159" s="633" t="s">
        <v>187</v>
      </c>
      <c r="C159" s="633">
        <v>88</v>
      </c>
      <c r="D159" s="633">
        <v>88</v>
      </c>
      <c r="E159" s="977">
        <f t="shared" si="28"/>
        <v>100</v>
      </c>
      <c r="F159" s="633">
        <v>5</v>
      </c>
      <c r="G159" s="1049">
        <f t="shared" si="31"/>
        <v>5.6818181818181817</v>
      </c>
      <c r="H159" s="633">
        <v>5</v>
      </c>
      <c r="I159" s="1222">
        <f t="shared" si="29"/>
        <v>100</v>
      </c>
      <c r="J159" s="119" t="s">
        <v>53</v>
      </c>
      <c r="K159" s="1071"/>
      <c r="L159" s="633"/>
      <c r="M159" s="144"/>
      <c r="N159" s="130"/>
      <c r="O159" s="11" t="s">
        <v>53</v>
      </c>
    </row>
    <row r="160" spans="1:15" ht="18.75" customHeight="1" x14ac:dyDescent="0.2">
      <c r="A160" s="333" t="s">
        <v>332</v>
      </c>
      <c r="B160" s="617" t="s">
        <v>188</v>
      </c>
      <c r="C160" s="617">
        <v>100</v>
      </c>
      <c r="D160" s="617">
        <v>100</v>
      </c>
      <c r="E160" s="976">
        <f t="shared" si="28"/>
        <v>100</v>
      </c>
      <c r="F160" s="1069">
        <v>17</v>
      </c>
      <c r="G160" s="1039">
        <f t="shared" si="31"/>
        <v>17</v>
      </c>
      <c r="H160" s="1069">
        <v>17</v>
      </c>
      <c r="I160" s="1221">
        <f t="shared" si="29"/>
        <v>100</v>
      </c>
      <c r="J160" s="118" t="s">
        <v>53</v>
      </c>
      <c r="K160" s="1070"/>
      <c r="L160" s="617"/>
      <c r="M160" s="134" t="s">
        <v>53</v>
      </c>
      <c r="N160" s="124"/>
      <c r="O160" s="13"/>
    </row>
    <row r="161" spans="1:15" s="145" customFormat="1" ht="18.75" customHeight="1" x14ac:dyDescent="0.2">
      <c r="A161" s="332" t="s">
        <v>333</v>
      </c>
      <c r="B161" s="632" t="s">
        <v>189</v>
      </c>
      <c r="C161" s="632">
        <v>80</v>
      </c>
      <c r="D161" s="632">
        <v>80</v>
      </c>
      <c r="E161" s="977">
        <f t="shared" si="28"/>
        <v>100</v>
      </c>
      <c r="F161" s="633">
        <v>11</v>
      </c>
      <c r="G161" s="1049">
        <f t="shared" si="31"/>
        <v>13.750000000000002</v>
      </c>
      <c r="H161" s="633">
        <v>11</v>
      </c>
      <c r="I161" s="1222">
        <f t="shared" si="29"/>
        <v>100</v>
      </c>
      <c r="J161" s="119" t="s">
        <v>53</v>
      </c>
      <c r="K161" s="1071"/>
      <c r="L161" s="632"/>
      <c r="M161" s="143"/>
      <c r="N161" s="130"/>
      <c r="O161" s="11" t="s">
        <v>53</v>
      </c>
    </row>
    <row r="162" spans="1:15" ht="18.75" customHeight="1" x14ac:dyDescent="0.2">
      <c r="A162" s="333" t="s">
        <v>334</v>
      </c>
      <c r="B162" s="617" t="s">
        <v>190</v>
      </c>
      <c r="C162" s="617">
        <v>71</v>
      </c>
      <c r="D162" s="617">
        <v>71</v>
      </c>
      <c r="E162" s="976">
        <f t="shared" si="28"/>
        <v>100</v>
      </c>
      <c r="F162" s="1069">
        <v>41</v>
      </c>
      <c r="G162" s="1039">
        <f t="shared" si="31"/>
        <v>57.74647887323944</v>
      </c>
      <c r="H162" s="1069">
        <v>41</v>
      </c>
      <c r="I162" s="1221">
        <f t="shared" si="29"/>
        <v>100</v>
      </c>
      <c r="J162" s="118" t="s">
        <v>53</v>
      </c>
      <c r="K162" s="1070"/>
      <c r="L162" s="617"/>
      <c r="M162" s="134" t="s">
        <v>53</v>
      </c>
      <c r="N162" s="124"/>
      <c r="O162" s="13"/>
    </row>
    <row r="163" spans="1:15" ht="18.75" customHeight="1" x14ac:dyDescent="0.2">
      <c r="A163" s="333" t="s">
        <v>335</v>
      </c>
      <c r="B163" s="617" t="s">
        <v>191</v>
      </c>
      <c r="C163" s="617">
        <v>65</v>
      </c>
      <c r="D163" s="617">
        <v>65</v>
      </c>
      <c r="E163" s="976">
        <f t="shared" si="28"/>
        <v>100</v>
      </c>
      <c r="F163" s="1069">
        <v>37</v>
      </c>
      <c r="G163" s="1039">
        <f t="shared" si="31"/>
        <v>56.92307692307692</v>
      </c>
      <c r="H163" s="1069">
        <v>37</v>
      </c>
      <c r="I163" s="1221">
        <f t="shared" si="29"/>
        <v>100</v>
      </c>
      <c r="J163" s="118" t="s">
        <v>53</v>
      </c>
      <c r="K163" s="1070"/>
      <c r="L163" s="617"/>
      <c r="M163" s="134" t="s">
        <v>53</v>
      </c>
      <c r="N163" s="124"/>
      <c r="O163" s="13"/>
    </row>
    <row r="164" spans="1:15" ht="18.75" customHeight="1" x14ac:dyDescent="0.2">
      <c r="A164" s="333" t="s">
        <v>336</v>
      </c>
      <c r="B164" s="617" t="s">
        <v>192</v>
      </c>
      <c r="C164" s="617">
        <v>81</v>
      </c>
      <c r="D164" s="617">
        <v>81</v>
      </c>
      <c r="E164" s="976">
        <f t="shared" si="28"/>
        <v>100</v>
      </c>
      <c r="F164" s="1069">
        <v>51</v>
      </c>
      <c r="G164" s="1039">
        <f t="shared" si="31"/>
        <v>62.962962962962962</v>
      </c>
      <c r="H164" s="1069">
        <v>51</v>
      </c>
      <c r="I164" s="1221">
        <f t="shared" si="29"/>
        <v>100</v>
      </c>
      <c r="J164" s="118" t="s">
        <v>53</v>
      </c>
      <c r="K164" s="1070"/>
      <c r="L164" s="617"/>
      <c r="M164" s="134" t="s">
        <v>53</v>
      </c>
      <c r="N164" s="124"/>
      <c r="O164" s="13"/>
    </row>
    <row r="165" spans="1:15" ht="18.75" customHeight="1" x14ac:dyDescent="0.2">
      <c r="A165" s="333" t="s">
        <v>337</v>
      </c>
      <c r="B165" s="617" t="s">
        <v>193</v>
      </c>
      <c r="C165" s="617">
        <v>70</v>
      </c>
      <c r="D165" s="617">
        <v>70</v>
      </c>
      <c r="E165" s="976">
        <f t="shared" si="28"/>
        <v>100</v>
      </c>
      <c r="F165" s="1069">
        <v>13</v>
      </c>
      <c r="G165" s="1039">
        <f t="shared" si="31"/>
        <v>18.571428571428573</v>
      </c>
      <c r="H165" s="1069">
        <v>13</v>
      </c>
      <c r="I165" s="1221">
        <f t="shared" si="29"/>
        <v>100</v>
      </c>
      <c r="J165" s="118" t="s">
        <v>53</v>
      </c>
      <c r="K165" s="1070"/>
      <c r="L165" s="617"/>
      <c r="M165" s="134" t="s">
        <v>53</v>
      </c>
      <c r="N165" s="124"/>
      <c r="O165" s="13"/>
    </row>
    <row r="166" spans="1:15" ht="18.75" customHeight="1" x14ac:dyDescent="0.2">
      <c r="A166" s="333" t="s">
        <v>338</v>
      </c>
      <c r="B166" s="618" t="s">
        <v>194</v>
      </c>
      <c r="C166" s="618">
        <v>45</v>
      </c>
      <c r="D166" s="618">
        <v>45</v>
      </c>
      <c r="E166" s="976">
        <f t="shared" si="28"/>
        <v>100</v>
      </c>
      <c r="F166" s="1072">
        <v>24</v>
      </c>
      <c r="G166" s="1040">
        <f>F166/C166*100</f>
        <v>53.333333333333336</v>
      </c>
      <c r="H166" s="1072">
        <v>24</v>
      </c>
      <c r="I166" s="1221">
        <f t="shared" si="29"/>
        <v>100</v>
      </c>
      <c r="J166" s="118" t="s">
        <v>53</v>
      </c>
      <c r="K166" s="1073"/>
      <c r="L166" s="618"/>
      <c r="M166" s="135" t="s">
        <v>53</v>
      </c>
      <c r="N166" s="125"/>
      <c r="O166" s="13"/>
    </row>
    <row r="167" spans="1:15" s="811" customFormat="1" ht="18.75" customHeight="1" x14ac:dyDescent="0.2">
      <c r="A167" s="809">
        <v>13</v>
      </c>
      <c r="B167" s="770" t="s">
        <v>52</v>
      </c>
      <c r="C167" s="770">
        <f>SUM(C168:C176)</f>
        <v>532</v>
      </c>
      <c r="D167" s="770">
        <f>SUM(D168:D176)</f>
        <v>532</v>
      </c>
      <c r="E167" s="980">
        <f t="shared" si="28"/>
        <v>100</v>
      </c>
      <c r="F167" s="770">
        <f>SUM(F168:F176)</f>
        <v>198</v>
      </c>
      <c r="G167" s="1055">
        <f>F167/C167*100</f>
        <v>37.218045112781958</v>
      </c>
      <c r="H167" s="770">
        <f>SUM(H168:H176)</f>
        <v>198</v>
      </c>
      <c r="I167" s="1226">
        <f t="shared" si="29"/>
        <v>100</v>
      </c>
      <c r="J167" s="804">
        <f>COUNTA(J168:J176)</f>
        <v>9</v>
      </c>
      <c r="K167" s="1056">
        <f t="shared" ref="K167:O167" si="32">COUNTA(K168:K176)</f>
        <v>0</v>
      </c>
      <c r="L167" s="1056">
        <f t="shared" si="32"/>
        <v>0</v>
      </c>
      <c r="M167" s="804">
        <f t="shared" si="32"/>
        <v>7</v>
      </c>
      <c r="N167" s="768" t="s">
        <v>31</v>
      </c>
      <c r="O167" s="804">
        <f t="shared" si="32"/>
        <v>2</v>
      </c>
    </row>
    <row r="168" spans="1:15" ht="18.75" customHeight="1" x14ac:dyDescent="0.2">
      <c r="A168" s="327" t="s">
        <v>339</v>
      </c>
      <c r="B168" s="610" t="s">
        <v>195</v>
      </c>
      <c r="C168" s="610">
        <v>57</v>
      </c>
      <c r="D168" s="610">
        <v>57</v>
      </c>
      <c r="E168" s="976">
        <f t="shared" si="28"/>
        <v>100</v>
      </c>
      <c r="F168" s="610">
        <v>24</v>
      </c>
      <c r="G168" s="1041">
        <f>F168/C168*100</f>
        <v>42.105263157894733</v>
      </c>
      <c r="H168" s="610">
        <v>24</v>
      </c>
      <c r="I168" s="1221">
        <f t="shared" si="29"/>
        <v>100</v>
      </c>
      <c r="J168" s="118" t="s">
        <v>53</v>
      </c>
      <c r="K168" s="610"/>
      <c r="L168" s="1074"/>
      <c r="M168" s="123" t="s">
        <v>53</v>
      </c>
      <c r="N168" s="123"/>
      <c r="O168" s="13"/>
    </row>
    <row r="169" spans="1:15" ht="18.75" customHeight="1" x14ac:dyDescent="0.2">
      <c r="A169" s="327" t="s">
        <v>340</v>
      </c>
      <c r="B169" s="611" t="s">
        <v>196</v>
      </c>
      <c r="C169" s="611">
        <v>64</v>
      </c>
      <c r="D169" s="611">
        <v>64</v>
      </c>
      <c r="E169" s="976">
        <f t="shared" si="28"/>
        <v>100</v>
      </c>
      <c r="F169" s="611">
        <v>47</v>
      </c>
      <c r="G169" s="1042">
        <f t="shared" ref="G169:G176" si="33">F169/C169*100</f>
        <v>73.4375</v>
      </c>
      <c r="H169" s="611">
        <v>47</v>
      </c>
      <c r="I169" s="1221">
        <f t="shared" si="29"/>
        <v>100</v>
      </c>
      <c r="J169" s="118" t="s">
        <v>53</v>
      </c>
      <c r="K169" s="611"/>
      <c r="L169" s="1043"/>
      <c r="M169" s="124" t="s">
        <v>53</v>
      </c>
      <c r="N169" s="124"/>
      <c r="O169" s="13"/>
    </row>
    <row r="170" spans="1:15" s="145" customFormat="1" ht="18.75" customHeight="1" x14ac:dyDescent="0.2">
      <c r="A170" s="330" t="s">
        <v>341</v>
      </c>
      <c r="B170" s="614" t="s">
        <v>197</v>
      </c>
      <c r="C170" s="614">
        <v>72</v>
      </c>
      <c r="D170" s="614">
        <v>72</v>
      </c>
      <c r="E170" s="977">
        <f t="shared" si="28"/>
        <v>100</v>
      </c>
      <c r="F170" s="614">
        <v>6</v>
      </c>
      <c r="G170" s="1035">
        <f t="shared" si="33"/>
        <v>8.3333333333333321</v>
      </c>
      <c r="H170" s="614">
        <v>6</v>
      </c>
      <c r="I170" s="1222">
        <f t="shared" si="29"/>
        <v>100</v>
      </c>
      <c r="J170" s="119" t="s">
        <v>53</v>
      </c>
      <c r="K170" s="614"/>
      <c r="L170" s="614"/>
      <c r="M170" s="130"/>
      <c r="N170" s="130"/>
      <c r="O170" s="11" t="s">
        <v>53</v>
      </c>
    </row>
    <row r="171" spans="1:15" ht="18.75" customHeight="1" x14ac:dyDescent="0.2">
      <c r="A171" s="327" t="s">
        <v>342</v>
      </c>
      <c r="B171" s="611" t="s">
        <v>198</v>
      </c>
      <c r="C171" s="611">
        <v>66</v>
      </c>
      <c r="D171" s="611">
        <v>66</v>
      </c>
      <c r="E171" s="976">
        <f t="shared" si="28"/>
        <v>100</v>
      </c>
      <c r="F171" s="611">
        <v>22</v>
      </c>
      <c r="G171" s="1042">
        <f t="shared" si="33"/>
        <v>33.333333333333329</v>
      </c>
      <c r="H171" s="611">
        <v>22</v>
      </c>
      <c r="I171" s="1221">
        <f t="shared" si="29"/>
        <v>100</v>
      </c>
      <c r="J171" s="118" t="s">
        <v>53</v>
      </c>
      <c r="K171" s="611"/>
      <c r="L171" s="611"/>
      <c r="M171" s="124" t="s">
        <v>53</v>
      </c>
      <c r="N171" s="124"/>
      <c r="O171" s="13"/>
    </row>
    <row r="172" spans="1:15" ht="18.75" customHeight="1" x14ac:dyDescent="0.2">
      <c r="A172" s="327" t="s">
        <v>343</v>
      </c>
      <c r="B172" s="611" t="s">
        <v>199</v>
      </c>
      <c r="C172" s="611">
        <v>24</v>
      </c>
      <c r="D172" s="611">
        <v>24</v>
      </c>
      <c r="E172" s="976">
        <f t="shared" si="28"/>
        <v>100</v>
      </c>
      <c r="F172" s="611">
        <v>15</v>
      </c>
      <c r="G172" s="1042">
        <f t="shared" si="33"/>
        <v>62.5</v>
      </c>
      <c r="H172" s="611">
        <v>15</v>
      </c>
      <c r="I172" s="1221">
        <f t="shared" si="29"/>
        <v>100</v>
      </c>
      <c r="J172" s="118" t="s">
        <v>53</v>
      </c>
      <c r="K172" s="611"/>
      <c r="L172" s="611"/>
      <c r="M172" s="124" t="s">
        <v>53</v>
      </c>
      <c r="N172" s="124"/>
      <c r="O172" s="13"/>
    </row>
    <row r="173" spans="1:15" s="145" customFormat="1" ht="18.75" customHeight="1" x14ac:dyDescent="0.2">
      <c r="A173" s="330" t="s">
        <v>344</v>
      </c>
      <c r="B173" s="614" t="s">
        <v>200</v>
      </c>
      <c r="C173" s="614">
        <v>66</v>
      </c>
      <c r="D173" s="614">
        <v>66</v>
      </c>
      <c r="E173" s="977">
        <f t="shared" si="28"/>
        <v>100</v>
      </c>
      <c r="F173" s="614">
        <v>8</v>
      </c>
      <c r="G173" s="1035">
        <f t="shared" si="33"/>
        <v>12.121212121212121</v>
      </c>
      <c r="H173" s="614">
        <v>8</v>
      </c>
      <c r="I173" s="1222">
        <f t="shared" si="29"/>
        <v>100</v>
      </c>
      <c r="J173" s="119" t="s">
        <v>53</v>
      </c>
      <c r="K173" s="614"/>
      <c r="L173" s="614"/>
      <c r="M173" s="130"/>
      <c r="N173" s="130"/>
      <c r="O173" s="11" t="s">
        <v>53</v>
      </c>
    </row>
    <row r="174" spans="1:15" ht="18.75" customHeight="1" x14ac:dyDescent="0.2">
      <c r="A174" s="327" t="s">
        <v>345</v>
      </c>
      <c r="B174" s="611" t="s">
        <v>201</v>
      </c>
      <c r="C174" s="611">
        <v>48</v>
      </c>
      <c r="D174" s="611">
        <v>48</v>
      </c>
      <c r="E174" s="976">
        <f t="shared" si="28"/>
        <v>100</v>
      </c>
      <c r="F174" s="611">
        <v>10</v>
      </c>
      <c r="G174" s="1042">
        <f t="shared" si="33"/>
        <v>20.833333333333336</v>
      </c>
      <c r="H174" s="611">
        <v>10</v>
      </c>
      <c r="I174" s="1221">
        <f t="shared" si="29"/>
        <v>100</v>
      </c>
      <c r="J174" s="118" t="s">
        <v>53</v>
      </c>
      <c r="K174" s="1075"/>
      <c r="L174" s="611"/>
      <c r="M174" s="124" t="s">
        <v>53</v>
      </c>
      <c r="N174" s="124"/>
      <c r="O174" s="13"/>
    </row>
    <row r="175" spans="1:15" ht="18.75" customHeight="1" x14ac:dyDescent="0.2">
      <c r="A175" s="327" t="s">
        <v>346</v>
      </c>
      <c r="B175" s="611" t="s">
        <v>202</v>
      </c>
      <c r="C175" s="611">
        <v>83</v>
      </c>
      <c r="D175" s="611">
        <v>83</v>
      </c>
      <c r="E175" s="976">
        <f t="shared" si="28"/>
        <v>100</v>
      </c>
      <c r="F175" s="611">
        <v>47</v>
      </c>
      <c r="G175" s="1042">
        <f t="shared" si="33"/>
        <v>56.626506024096393</v>
      </c>
      <c r="H175" s="611">
        <v>47</v>
      </c>
      <c r="I175" s="1221">
        <f t="shared" si="29"/>
        <v>100</v>
      </c>
      <c r="J175" s="118" t="s">
        <v>53</v>
      </c>
      <c r="K175" s="611"/>
      <c r="L175" s="611"/>
      <c r="M175" s="124" t="s">
        <v>53</v>
      </c>
      <c r="N175" s="124"/>
      <c r="O175" s="13"/>
    </row>
    <row r="176" spans="1:15" ht="18.75" customHeight="1" x14ac:dyDescent="0.2">
      <c r="A176" s="327" t="s">
        <v>347</v>
      </c>
      <c r="B176" s="612" t="s">
        <v>203</v>
      </c>
      <c r="C176" s="612">
        <v>52</v>
      </c>
      <c r="D176" s="612">
        <v>52</v>
      </c>
      <c r="E176" s="976">
        <f t="shared" si="28"/>
        <v>100</v>
      </c>
      <c r="F176" s="612">
        <v>19</v>
      </c>
      <c r="G176" s="1044">
        <f t="shared" si="33"/>
        <v>36.538461538461533</v>
      </c>
      <c r="H176" s="612">
        <v>19</v>
      </c>
      <c r="I176" s="1221">
        <f t="shared" si="29"/>
        <v>100</v>
      </c>
      <c r="J176" s="118" t="s">
        <v>53</v>
      </c>
      <c r="K176" s="612"/>
      <c r="L176" s="612"/>
      <c r="M176" s="125" t="s">
        <v>53</v>
      </c>
      <c r="N176" s="125"/>
      <c r="O176" s="13"/>
    </row>
    <row r="177" spans="1:15" s="756" customFormat="1" ht="30.75" customHeight="1" x14ac:dyDescent="0.2">
      <c r="A177" s="754" t="s">
        <v>32</v>
      </c>
      <c r="B177" s="755" t="s">
        <v>348</v>
      </c>
      <c r="C177" s="1076">
        <f>C178+C186+C196+C212+C225+C233+C241+C253+C268+C282+C291+C297+C304+C312+C323+C335+C346+C361+C373</f>
        <v>16132</v>
      </c>
      <c r="D177" s="1076">
        <f t="shared" ref="D177:O177" si="34">D178+D186+D196+D212+D225+D233+D241+D253+D268+D282+D291+D297+D304+D312+D323+D335+D346+D361+D373</f>
        <v>15955</v>
      </c>
      <c r="E177" s="791">
        <f>D177/C177*100</f>
        <v>98.902801884453268</v>
      </c>
      <c r="F177" s="1076">
        <f t="shared" si="34"/>
        <v>3751</v>
      </c>
      <c r="G177" s="1077">
        <f>F177/C177*100</f>
        <v>23.25192164641706</v>
      </c>
      <c r="H177" s="1076">
        <f t="shared" si="34"/>
        <v>3740</v>
      </c>
      <c r="I177" s="1227">
        <f>H177/F177*100</f>
        <v>99.706744868035187</v>
      </c>
      <c r="J177" s="825">
        <f t="shared" si="34"/>
        <v>183</v>
      </c>
      <c r="K177" s="1078">
        <f t="shared" si="34"/>
        <v>23</v>
      </c>
      <c r="L177" s="1078">
        <f t="shared" si="34"/>
        <v>0</v>
      </c>
      <c r="M177" s="825">
        <f t="shared" si="34"/>
        <v>129</v>
      </c>
      <c r="N177" s="878">
        <f>COUNTA(N178:N379)</f>
        <v>19</v>
      </c>
      <c r="O177" s="825">
        <f t="shared" si="34"/>
        <v>54</v>
      </c>
    </row>
    <row r="178" spans="1:15" s="805" customFormat="1" x14ac:dyDescent="0.25">
      <c r="A178" s="803">
        <v>1</v>
      </c>
      <c r="B178" s="772" t="s">
        <v>349</v>
      </c>
      <c r="C178" s="1079">
        <f>SUM(C179:C185)</f>
        <v>497</v>
      </c>
      <c r="D178" s="1079">
        <f t="shared" ref="D178:F178" si="35">SUM(D179:D185)</f>
        <v>497</v>
      </c>
      <c r="E178" s="814">
        <f>D178/C178*100</f>
        <v>100</v>
      </c>
      <c r="F178" s="1079">
        <f t="shared" si="35"/>
        <v>233</v>
      </c>
      <c r="G178" s="1055">
        <f>F178/C178*100</f>
        <v>46.881287726358153</v>
      </c>
      <c r="H178" s="1079">
        <f>SUM(H179:H185)</f>
        <v>233</v>
      </c>
      <c r="I178" s="1228">
        <f>H178/F178*100</f>
        <v>100</v>
      </c>
      <c r="J178" s="804">
        <f>COUNTA(J179:J185)</f>
        <v>7</v>
      </c>
      <c r="K178" s="1056">
        <f t="shared" ref="K178:O178" si="36">COUNTA(K179:K185)</f>
        <v>0</v>
      </c>
      <c r="L178" s="1056">
        <f t="shared" si="36"/>
        <v>0</v>
      </c>
      <c r="M178" s="804">
        <f t="shared" si="36"/>
        <v>7</v>
      </c>
      <c r="N178" s="807" t="s">
        <v>31</v>
      </c>
      <c r="O178" s="804">
        <f t="shared" si="36"/>
        <v>0</v>
      </c>
    </row>
    <row r="179" spans="1:15" s="28" customFormat="1" x14ac:dyDescent="0.25">
      <c r="A179" s="341" t="s">
        <v>204</v>
      </c>
      <c r="B179" s="634" t="s">
        <v>375</v>
      </c>
      <c r="C179" s="1081">
        <v>81</v>
      </c>
      <c r="D179" s="1081">
        <v>81</v>
      </c>
      <c r="E179" s="981">
        <f t="shared" ref="E179:E242" si="37">D179/C179*100</f>
        <v>100</v>
      </c>
      <c r="F179" s="1081">
        <v>30</v>
      </c>
      <c r="G179" s="1044">
        <f t="shared" ref="G179:G242" si="38">F179/C179*100</f>
        <v>37.037037037037038</v>
      </c>
      <c r="H179" s="1081">
        <v>30</v>
      </c>
      <c r="I179" s="1229">
        <f t="shared" ref="I179:I242" si="39">H179/F179*100</f>
        <v>100</v>
      </c>
      <c r="J179" s="5" t="s">
        <v>53</v>
      </c>
      <c r="K179" s="645"/>
      <c r="L179" s="645"/>
      <c r="M179" s="5" t="s">
        <v>53</v>
      </c>
      <c r="N179" s="6"/>
      <c r="O179" s="13"/>
    </row>
    <row r="180" spans="1:15" s="28" customFormat="1" x14ac:dyDescent="0.25">
      <c r="A180" s="341" t="s">
        <v>205</v>
      </c>
      <c r="B180" s="634" t="s">
        <v>376</v>
      </c>
      <c r="C180" s="1081">
        <v>99</v>
      </c>
      <c r="D180" s="1081">
        <v>99</v>
      </c>
      <c r="E180" s="981">
        <f t="shared" si="37"/>
        <v>100</v>
      </c>
      <c r="F180" s="1081">
        <v>37</v>
      </c>
      <c r="G180" s="1044">
        <f t="shared" si="38"/>
        <v>37.373737373737377</v>
      </c>
      <c r="H180" s="1081">
        <v>37</v>
      </c>
      <c r="I180" s="1229">
        <f t="shared" si="39"/>
        <v>100</v>
      </c>
      <c r="J180" s="5" t="s">
        <v>53</v>
      </c>
      <c r="K180" s="645"/>
      <c r="L180" s="645"/>
      <c r="M180" s="5" t="s">
        <v>53</v>
      </c>
      <c r="N180" s="6"/>
      <c r="O180" s="13"/>
    </row>
    <row r="181" spans="1:15" s="28" customFormat="1" x14ac:dyDescent="0.25">
      <c r="A181" s="341" t="s">
        <v>206</v>
      </c>
      <c r="B181" s="634" t="s">
        <v>377</v>
      </c>
      <c r="C181" s="1081">
        <v>64</v>
      </c>
      <c r="D181" s="1081">
        <v>64</v>
      </c>
      <c r="E181" s="981">
        <f t="shared" si="37"/>
        <v>100</v>
      </c>
      <c r="F181" s="1081">
        <v>23</v>
      </c>
      <c r="G181" s="1044">
        <f t="shared" si="38"/>
        <v>35.9375</v>
      </c>
      <c r="H181" s="1081">
        <v>23</v>
      </c>
      <c r="I181" s="1229">
        <f t="shared" si="39"/>
        <v>100</v>
      </c>
      <c r="J181" s="5" t="s">
        <v>53</v>
      </c>
      <c r="K181" s="645"/>
      <c r="L181" s="645"/>
      <c r="M181" s="5" t="s">
        <v>53</v>
      </c>
      <c r="N181" s="6"/>
      <c r="O181" s="13"/>
    </row>
    <row r="182" spans="1:15" s="28" customFormat="1" x14ac:dyDescent="0.25">
      <c r="A182" s="341" t="s">
        <v>207</v>
      </c>
      <c r="B182" s="634" t="s">
        <v>378</v>
      </c>
      <c r="C182" s="1081">
        <v>61</v>
      </c>
      <c r="D182" s="1081">
        <v>61</v>
      </c>
      <c r="E182" s="981">
        <f t="shared" si="37"/>
        <v>100</v>
      </c>
      <c r="F182" s="1081">
        <v>21</v>
      </c>
      <c r="G182" s="1044">
        <f t="shared" si="38"/>
        <v>34.42622950819672</v>
      </c>
      <c r="H182" s="1081">
        <v>21</v>
      </c>
      <c r="I182" s="1229">
        <f t="shared" si="39"/>
        <v>100</v>
      </c>
      <c r="J182" s="5" t="s">
        <v>53</v>
      </c>
      <c r="K182" s="645"/>
      <c r="L182" s="645"/>
      <c r="M182" s="5" t="s">
        <v>53</v>
      </c>
      <c r="N182" s="6"/>
      <c r="O182" s="13"/>
    </row>
    <row r="183" spans="1:15" s="28" customFormat="1" x14ac:dyDescent="0.25">
      <c r="A183" s="341" t="s">
        <v>208</v>
      </c>
      <c r="B183" s="634" t="s">
        <v>379</v>
      </c>
      <c r="C183" s="1081">
        <v>63</v>
      </c>
      <c r="D183" s="1081">
        <v>63</v>
      </c>
      <c r="E183" s="981">
        <f t="shared" si="37"/>
        <v>100</v>
      </c>
      <c r="F183" s="1081">
        <v>58</v>
      </c>
      <c r="G183" s="1044">
        <f t="shared" si="38"/>
        <v>92.063492063492063</v>
      </c>
      <c r="H183" s="1081">
        <v>58</v>
      </c>
      <c r="I183" s="1229">
        <f t="shared" si="39"/>
        <v>100</v>
      </c>
      <c r="J183" s="5" t="s">
        <v>53</v>
      </c>
      <c r="K183" s="645"/>
      <c r="L183" s="645"/>
      <c r="M183" s="5" t="s">
        <v>53</v>
      </c>
      <c r="N183" s="6"/>
      <c r="O183" s="13"/>
    </row>
    <row r="184" spans="1:15" s="28" customFormat="1" x14ac:dyDescent="0.25">
      <c r="A184" s="341" t="s">
        <v>209</v>
      </c>
      <c r="B184" s="634" t="s">
        <v>380</v>
      </c>
      <c r="C184" s="1081">
        <v>57</v>
      </c>
      <c r="D184" s="1081">
        <v>57</v>
      </c>
      <c r="E184" s="981">
        <f t="shared" si="37"/>
        <v>100</v>
      </c>
      <c r="F184" s="1081">
        <v>37</v>
      </c>
      <c r="G184" s="1044">
        <f t="shared" si="38"/>
        <v>64.912280701754383</v>
      </c>
      <c r="H184" s="1081">
        <v>37</v>
      </c>
      <c r="I184" s="1229">
        <f t="shared" si="39"/>
        <v>100</v>
      </c>
      <c r="J184" s="5" t="s">
        <v>53</v>
      </c>
      <c r="K184" s="645"/>
      <c r="L184" s="645"/>
      <c r="M184" s="5" t="s">
        <v>53</v>
      </c>
      <c r="N184" s="6"/>
      <c r="O184" s="13"/>
    </row>
    <row r="185" spans="1:15" s="28" customFormat="1" x14ac:dyDescent="0.25">
      <c r="A185" s="341" t="s">
        <v>210</v>
      </c>
      <c r="B185" s="634" t="s">
        <v>382</v>
      </c>
      <c r="C185" s="1081">
        <v>72</v>
      </c>
      <c r="D185" s="1081">
        <v>72</v>
      </c>
      <c r="E185" s="981">
        <f t="shared" si="37"/>
        <v>100</v>
      </c>
      <c r="F185" s="1081">
        <v>27</v>
      </c>
      <c r="G185" s="1044">
        <f t="shared" si="38"/>
        <v>37.5</v>
      </c>
      <c r="H185" s="1081">
        <v>27</v>
      </c>
      <c r="I185" s="1229">
        <f t="shared" si="39"/>
        <v>100</v>
      </c>
      <c r="J185" s="5" t="s">
        <v>53</v>
      </c>
      <c r="K185" s="645"/>
      <c r="L185" s="645"/>
      <c r="M185" s="5" t="s">
        <v>53</v>
      </c>
      <c r="N185" s="6"/>
      <c r="O185" s="13"/>
    </row>
    <row r="186" spans="1:15" s="805" customFormat="1" x14ac:dyDescent="0.25">
      <c r="A186" s="806" t="s">
        <v>1942</v>
      </c>
      <c r="B186" s="770" t="s">
        <v>350</v>
      </c>
      <c r="C186" s="1079">
        <f>SUM(C187:C195)</f>
        <v>612</v>
      </c>
      <c r="D186" s="1079">
        <f t="shared" ref="D186:H186" si="40">SUM(D187:D195)</f>
        <v>612</v>
      </c>
      <c r="E186" s="814">
        <f t="shared" si="37"/>
        <v>100</v>
      </c>
      <c r="F186" s="1079">
        <f t="shared" si="40"/>
        <v>102</v>
      </c>
      <c r="G186" s="1082">
        <f t="shared" si="38"/>
        <v>16.666666666666664</v>
      </c>
      <c r="H186" s="1079">
        <f t="shared" si="40"/>
        <v>102</v>
      </c>
      <c r="I186" s="1228">
        <f t="shared" si="39"/>
        <v>100</v>
      </c>
      <c r="J186" s="804">
        <f>COUNTA(J187:J195)</f>
        <v>9</v>
      </c>
      <c r="K186" s="1056">
        <f t="shared" ref="K186:O186" si="41">COUNTA(K187:K195)</f>
        <v>1</v>
      </c>
      <c r="L186" s="1056">
        <f t="shared" si="41"/>
        <v>0</v>
      </c>
      <c r="M186" s="804">
        <f t="shared" si="41"/>
        <v>5</v>
      </c>
      <c r="N186" s="807" t="s">
        <v>31</v>
      </c>
      <c r="O186" s="804">
        <f t="shared" si="41"/>
        <v>4</v>
      </c>
    </row>
    <row r="187" spans="1:15" s="28" customFormat="1" x14ac:dyDescent="0.25">
      <c r="A187" s="341" t="s">
        <v>220</v>
      </c>
      <c r="B187" s="634" t="s">
        <v>383</v>
      </c>
      <c r="C187" s="1081">
        <v>39</v>
      </c>
      <c r="D187" s="1081">
        <v>39</v>
      </c>
      <c r="E187" s="981">
        <f t="shared" si="37"/>
        <v>100</v>
      </c>
      <c r="F187" s="1081">
        <v>8</v>
      </c>
      <c r="G187" s="1044">
        <f t="shared" si="38"/>
        <v>20.512820512820511</v>
      </c>
      <c r="H187" s="1081">
        <v>8</v>
      </c>
      <c r="I187" s="1229">
        <f t="shared" si="39"/>
        <v>100</v>
      </c>
      <c r="J187" s="5" t="s">
        <v>53</v>
      </c>
      <c r="K187" s="645" t="s">
        <v>53</v>
      </c>
      <c r="L187" s="645"/>
      <c r="M187" s="5" t="s">
        <v>53</v>
      </c>
      <c r="N187" s="6"/>
      <c r="O187" s="13"/>
    </row>
    <row r="188" spans="1:15" s="30" customFormat="1" x14ac:dyDescent="0.25">
      <c r="A188" s="342" t="s">
        <v>221</v>
      </c>
      <c r="B188" s="635" t="s">
        <v>384</v>
      </c>
      <c r="C188" s="1083">
        <v>127</v>
      </c>
      <c r="D188" s="1083">
        <v>127</v>
      </c>
      <c r="E188" s="982">
        <f t="shared" si="37"/>
        <v>100</v>
      </c>
      <c r="F188" s="1083">
        <v>8</v>
      </c>
      <c r="G188" s="1036">
        <f t="shared" si="38"/>
        <v>6.2992125984251963</v>
      </c>
      <c r="H188" s="1083">
        <v>8</v>
      </c>
      <c r="I188" s="1230">
        <f t="shared" si="39"/>
        <v>100</v>
      </c>
      <c r="J188" s="4" t="s">
        <v>53</v>
      </c>
      <c r="K188" s="1084"/>
      <c r="L188" s="1084"/>
      <c r="M188" s="4"/>
      <c r="N188" s="7"/>
      <c r="O188" s="4" t="s">
        <v>53</v>
      </c>
    </row>
    <row r="189" spans="1:15" s="28" customFormat="1" x14ac:dyDescent="0.25">
      <c r="A189" s="341" t="s">
        <v>222</v>
      </c>
      <c r="B189" s="634" t="s">
        <v>385</v>
      </c>
      <c r="C189" s="1081">
        <v>73</v>
      </c>
      <c r="D189" s="1081">
        <v>73</v>
      </c>
      <c r="E189" s="981">
        <f t="shared" si="37"/>
        <v>100</v>
      </c>
      <c r="F189" s="1081">
        <v>19</v>
      </c>
      <c r="G189" s="1044">
        <f t="shared" si="38"/>
        <v>26.027397260273972</v>
      </c>
      <c r="H189" s="1081">
        <v>19</v>
      </c>
      <c r="I189" s="1229">
        <f t="shared" si="39"/>
        <v>100</v>
      </c>
      <c r="J189" s="5" t="s">
        <v>53</v>
      </c>
      <c r="K189" s="645"/>
      <c r="L189" s="645"/>
      <c r="M189" s="5" t="s">
        <v>53</v>
      </c>
      <c r="N189" s="6"/>
      <c r="O189" s="5"/>
    </row>
    <row r="190" spans="1:15" s="28" customFormat="1" x14ac:dyDescent="0.25">
      <c r="A190" s="341" t="s">
        <v>223</v>
      </c>
      <c r="B190" s="634" t="s">
        <v>386</v>
      </c>
      <c r="C190" s="1081">
        <v>85</v>
      </c>
      <c r="D190" s="1081">
        <v>85</v>
      </c>
      <c r="E190" s="981">
        <f t="shared" si="37"/>
        <v>100</v>
      </c>
      <c r="F190" s="1081">
        <v>23</v>
      </c>
      <c r="G190" s="1044">
        <f t="shared" si="38"/>
        <v>27.058823529411764</v>
      </c>
      <c r="H190" s="1081">
        <v>23</v>
      </c>
      <c r="I190" s="1229">
        <f t="shared" si="39"/>
        <v>100</v>
      </c>
      <c r="J190" s="5" t="s">
        <v>53</v>
      </c>
      <c r="K190" s="645"/>
      <c r="L190" s="645"/>
      <c r="M190" s="5" t="s">
        <v>53</v>
      </c>
      <c r="N190" s="6"/>
      <c r="O190" s="5"/>
    </row>
    <row r="191" spans="1:15" s="28" customFormat="1" x14ac:dyDescent="0.25">
      <c r="A191" s="341" t="s">
        <v>224</v>
      </c>
      <c r="B191" s="634" t="s">
        <v>387</v>
      </c>
      <c r="C191" s="1081">
        <v>67</v>
      </c>
      <c r="D191" s="1081">
        <v>67</v>
      </c>
      <c r="E191" s="981">
        <f t="shared" si="37"/>
        <v>100</v>
      </c>
      <c r="F191" s="1081">
        <v>17</v>
      </c>
      <c r="G191" s="1044">
        <f t="shared" si="38"/>
        <v>25.373134328358208</v>
      </c>
      <c r="H191" s="1081">
        <v>17</v>
      </c>
      <c r="I191" s="1229">
        <f t="shared" si="39"/>
        <v>100</v>
      </c>
      <c r="J191" s="5" t="s">
        <v>53</v>
      </c>
      <c r="K191" s="645"/>
      <c r="L191" s="645"/>
      <c r="M191" s="5" t="s">
        <v>53</v>
      </c>
      <c r="N191" s="6"/>
      <c r="O191" s="5"/>
    </row>
    <row r="192" spans="1:15" s="30" customFormat="1" x14ac:dyDescent="0.25">
      <c r="A192" s="342" t="s">
        <v>225</v>
      </c>
      <c r="B192" s="635" t="s">
        <v>388</v>
      </c>
      <c r="C192" s="1083">
        <v>60</v>
      </c>
      <c r="D192" s="1083">
        <v>60</v>
      </c>
      <c r="E192" s="982">
        <f t="shared" si="37"/>
        <v>100</v>
      </c>
      <c r="F192" s="1083">
        <v>4</v>
      </c>
      <c r="G192" s="1036">
        <f t="shared" si="38"/>
        <v>6.666666666666667</v>
      </c>
      <c r="H192" s="1083">
        <v>4</v>
      </c>
      <c r="I192" s="1230">
        <f t="shared" si="39"/>
        <v>100</v>
      </c>
      <c r="J192" s="4" t="s">
        <v>53</v>
      </c>
      <c r="K192" s="1084"/>
      <c r="L192" s="1084"/>
      <c r="M192" s="4"/>
      <c r="N192" s="7"/>
      <c r="O192" s="4" t="s">
        <v>53</v>
      </c>
    </row>
    <row r="193" spans="1:15" s="30" customFormat="1" x14ac:dyDescent="0.25">
      <c r="A193" s="342" t="s">
        <v>226</v>
      </c>
      <c r="B193" s="635" t="s">
        <v>389</v>
      </c>
      <c r="C193" s="1083">
        <v>63</v>
      </c>
      <c r="D193" s="1083">
        <v>63</v>
      </c>
      <c r="E193" s="982">
        <f t="shared" si="37"/>
        <v>100</v>
      </c>
      <c r="F193" s="1083">
        <v>8</v>
      </c>
      <c r="G193" s="1036">
        <f t="shared" si="38"/>
        <v>12.698412698412698</v>
      </c>
      <c r="H193" s="1083">
        <v>8</v>
      </c>
      <c r="I193" s="1230">
        <f t="shared" si="39"/>
        <v>100</v>
      </c>
      <c r="J193" s="4" t="s">
        <v>53</v>
      </c>
      <c r="K193" s="1084"/>
      <c r="L193" s="1084"/>
      <c r="M193" s="4"/>
      <c r="N193" s="7"/>
      <c r="O193" s="4" t="s">
        <v>53</v>
      </c>
    </row>
    <row r="194" spans="1:15" s="30" customFormat="1" x14ac:dyDescent="0.25">
      <c r="A194" s="342" t="s">
        <v>227</v>
      </c>
      <c r="B194" s="635" t="s">
        <v>390</v>
      </c>
      <c r="C194" s="1083">
        <v>82</v>
      </c>
      <c r="D194" s="1083">
        <v>82</v>
      </c>
      <c r="E194" s="982">
        <f t="shared" si="37"/>
        <v>100</v>
      </c>
      <c r="F194" s="1083">
        <v>6</v>
      </c>
      <c r="G194" s="1036">
        <f t="shared" si="38"/>
        <v>7.3170731707317067</v>
      </c>
      <c r="H194" s="1083">
        <v>6</v>
      </c>
      <c r="I194" s="1230">
        <f t="shared" si="39"/>
        <v>100</v>
      </c>
      <c r="J194" s="4" t="s">
        <v>53</v>
      </c>
      <c r="K194" s="1084"/>
      <c r="L194" s="1084"/>
      <c r="M194" s="4"/>
      <c r="N194" s="7"/>
      <c r="O194" s="4" t="s">
        <v>53</v>
      </c>
    </row>
    <row r="195" spans="1:15" s="28" customFormat="1" x14ac:dyDescent="0.25">
      <c r="A195" s="341" t="s">
        <v>228</v>
      </c>
      <c r="B195" s="634" t="s">
        <v>391</v>
      </c>
      <c r="C195" s="1081">
        <v>16</v>
      </c>
      <c r="D195" s="1081">
        <v>16</v>
      </c>
      <c r="E195" s="981">
        <f t="shared" si="37"/>
        <v>100</v>
      </c>
      <c r="F195" s="1081">
        <v>9</v>
      </c>
      <c r="G195" s="1044">
        <f t="shared" si="38"/>
        <v>56.25</v>
      </c>
      <c r="H195" s="1081">
        <v>9</v>
      </c>
      <c r="I195" s="1229">
        <f t="shared" si="39"/>
        <v>100</v>
      </c>
      <c r="J195" s="5" t="s">
        <v>53</v>
      </c>
      <c r="K195" s="645"/>
      <c r="L195" s="645"/>
      <c r="M195" s="5" t="s">
        <v>53</v>
      </c>
      <c r="N195" s="6"/>
      <c r="O195" s="13"/>
    </row>
    <row r="196" spans="1:15" s="805" customFormat="1" x14ac:dyDescent="0.25">
      <c r="A196" s="803">
        <v>3</v>
      </c>
      <c r="B196" s="772" t="s">
        <v>351</v>
      </c>
      <c r="C196" s="1079">
        <f>SUM(C197:C211)</f>
        <v>1303</v>
      </c>
      <c r="D196" s="1079">
        <f t="shared" ref="D196" si="42">SUM(D197:D211)</f>
        <v>1303</v>
      </c>
      <c r="E196" s="814">
        <f t="shared" si="37"/>
        <v>100</v>
      </c>
      <c r="F196" s="1079">
        <f>SUM(F197:F211)</f>
        <v>453</v>
      </c>
      <c r="G196" s="1082">
        <f t="shared" si="38"/>
        <v>34.765924788948581</v>
      </c>
      <c r="H196" s="1079">
        <f>SUM(H197:H211)</f>
        <v>453</v>
      </c>
      <c r="I196" s="1228">
        <f t="shared" si="39"/>
        <v>100</v>
      </c>
      <c r="J196" s="804">
        <f>COUNTA(J197:J211)</f>
        <v>15</v>
      </c>
      <c r="K196" s="1056">
        <f t="shared" ref="K196:O196" si="43">COUNTA(K197:K211)</f>
        <v>0</v>
      </c>
      <c r="L196" s="1056">
        <f t="shared" si="43"/>
        <v>0</v>
      </c>
      <c r="M196" s="804">
        <f t="shared" si="43"/>
        <v>15</v>
      </c>
      <c r="N196" s="807" t="s">
        <v>31</v>
      </c>
      <c r="O196" s="804">
        <f t="shared" si="43"/>
        <v>0</v>
      </c>
    </row>
    <row r="197" spans="1:15" s="28" customFormat="1" x14ac:dyDescent="0.25">
      <c r="A197" s="343" t="s">
        <v>230</v>
      </c>
      <c r="B197" s="634" t="s">
        <v>183</v>
      </c>
      <c r="C197" s="604">
        <v>95</v>
      </c>
      <c r="D197" s="604">
        <v>95</v>
      </c>
      <c r="E197" s="981">
        <f t="shared" si="37"/>
        <v>100</v>
      </c>
      <c r="F197" s="604">
        <v>31</v>
      </c>
      <c r="G197" s="1044">
        <f t="shared" si="38"/>
        <v>32.631578947368425</v>
      </c>
      <c r="H197" s="604">
        <f>F197</f>
        <v>31</v>
      </c>
      <c r="I197" s="1229">
        <f t="shared" si="39"/>
        <v>100</v>
      </c>
      <c r="J197" s="13" t="s">
        <v>53</v>
      </c>
      <c r="K197" s="604"/>
      <c r="L197" s="604"/>
      <c r="M197" s="13" t="s">
        <v>53</v>
      </c>
      <c r="N197" s="15"/>
      <c r="O197" s="13"/>
    </row>
    <row r="198" spans="1:15" s="28" customFormat="1" x14ac:dyDescent="0.25">
      <c r="A198" s="343" t="s">
        <v>231</v>
      </c>
      <c r="B198" s="634" t="s">
        <v>392</v>
      </c>
      <c r="C198" s="604">
        <v>95</v>
      </c>
      <c r="D198" s="604">
        <v>95</v>
      </c>
      <c r="E198" s="981">
        <f t="shared" si="37"/>
        <v>100</v>
      </c>
      <c r="F198" s="604">
        <v>32</v>
      </c>
      <c r="G198" s="1044">
        <f t="shared" si="38"/>
        <v>33.684210526315788</v>
      </c>
      <c r="H198" s="604">
        <f t="shared" ref="H198:H211" si="44">F198</f>
        <v>32</v>
      </c>
      <c r="I198" s="1229">
        <f t="shared" si="39"/>
        <v>100</v>
      </c>
      <c r="J198" s="13" t="s">
        <v>53</v>
      </c>
      <c r="K198" s="604"/>
      <c r="L198" s="604"/>
      <c r="M198" s="13" t="s">
        <v>53</v>
      </c>
      <c r="N198" s="15"/>
      <c r="O198" s="13"/>
    </row>
    <row r="199" spans="1:15" s="28" customFormat="1" x14ac:dyDescent="0.25">
      <c r="A199" s="343" t="s">
        <v>232</v>
      </c>
      <c r="B199" s="634" t="s">
        <v>71</v>
      </c>
      <c r="C199" s="604">
        <v>57</v>
      </c>
      <c r="D199" s="604">
        <v>57</v>
      </c>
      <c r="E199" s="981">
        <f t="shared" si="37"/>
        <v>100</v>
      </c>
      <c r="F199" s="604">
        <v>22</v>
      </c>
      <c r="G199" s="1044">
        <f t="shared" si="38"/>
        <v>38.596491228070171</v>
      </c>
      <c r="H199" s="604">
        <f t="shared" si="44"/>
        <v>22</v>
      </c>
      <c r="I199" s="1229">
        <f t="shared" si="39"/>
        <v>100</v>
      </c>
      <c r="J199" s="13" t="s">
        <v>53</v>
      </c>
      <c r="K199" s="604"/>
      <c r="L199" s="604"/>
      <c r="M199" s="13" t="s">
        <v>53</v>
      </c>
      <c r="N199" s="15"/>
      <c r="O199" s="13"/>
    </row>
    <row r="200" spans="1:15" s="28" customFormat="1" x14ac:dyDescent="0.25">
      <c r="A200" s="343" t="s">
        <v>233</v>
      </c>
      <c r="B200" s="634" t="s">
        <v>393</v>
      </c>
      <c r="C200" s="604">
        <v>82</v>
      </c>
      <c r="D200" s="604">
        <v>82</v>
      </c>
      <c r="E200" s="981">
        <f t="shared" si="37"/>
        <v>100</v>
      </c>
      <c r="F200" s="604">
        <v>27</v>
      </c>
      <c r="G200" s="1044">
        <f t="shared" si="38"/>
        <v>32.926829268292686</v>
      </c>
      <c r="H200" s="604">
        <f t="shared" si="44"/>
        <v>27</v>
      </c>
      <c r="I200" s="1229">
        <f t="shared" si="39"/>
        <v>100</v>
      </c>
      <c r="J200" s="13" t="s">
        <v>53</v>
      </c>
      <c r="K200" s="604"/>
      <c r="L200" s="604"/>
      <c r="M200" s="13" t="s">
        <v>53</v>
      </c>
      <c r="N200" s="15"/>
      <c r="O200" s="13"/>
    </row>
    <row r="201" spans="1:15" s="28" customFormat="1" x14ac:dyDescent="0.25">
      <c r="A201" s="343" t="s">
        <v>234</v>
      </c>
      <c r="B201" s="634" t="s">
        <v>394</v>
      </c>
      <c r="C201" s="604">
        <v>77</v>
      </c>
      <c r="D201" s="604">
        <v>77</v>
      </c>
      <c r="E201" s="981">
        <f t="shared" si="37"/>
        <v>100</v>
      </c>
      <c r="F201" s="604">
        <v>32</v>
      </c>
      <c r="G201" s="1044">
        <f t="shared" si="38"/>
        <v>41.558441558441558</v>
      </c>
      <c r="H201" s="604">
        <f t="shared" si="44"/>
        <v>32</v>
      </c>
      <c r="I201" s="1229">
        <f t="shared" si="39"/>
        <v>100</v>
      </c>
      <c r="J201" s="13" t="s">
        <v>53</v>
      </c>
      <c r="K201" s="604"/>
      <c r="L201" s="604"/>
      <c r="M201" s="13" t="s">
        <v>53</v>
      </c>
      <c r="N201" s="15"/>
      <c r="O201" s="13"/>
    </row>
    <row r="202" spans="1:15" s="28" customFormat="1" x14ac:dyDescent="0.25">
      <c r="A202" s="343" t="s">
        <v>235</v>
      </c>
      <c r="B202" s="634" t="s">
        <v>395</v>
      </c>
      <c r="C202" s="604">
        <v>67</v>
      </c>
      <c r="D202" s="604">
        <v>67</v>
      </c>
      <c r="E202" s="981">
        <f t="shared" si="37"/>
        <v>100</v>
      </c>
      <c r="F202" s="604">
        <v>25</v>
      </c>
      <c r="G202" s="1044">
        <f t="shared" si="38"/>
        <v>37.313432835820898</v>
      </c>
      <c r="H202" s="604">
        <f t="shared" si="44"/>
        <v>25</v>
      </c>
      <c r="I202" s="1229">
        <f t="shared" si="39"/>
        <v>100</v>
      </c>
      <c r="J202" s="13" t="s">
        <v>53</v>
      </c>
      <c r="K202" s="604"/>
      <c r="L202" s="604"/>
      <c r="M202" s="13" t="s">
        <v>53</v>
      </c>
      <c r="N202" s="15"/>
      <c r="O202" s="13"/>
    </row>
    <row r="203" spans="1:15" s="28" customFormat="1" x14ac:dyDescent="0.25">
      <c r="A203" s="343" t="s">
        <v>236</v>
      </c>
      <c r="B203" s="634" t="s">
        <v>396</v>
      </c>
      <c r="C203" s="604">
        <v>79</v>
      </c>
      <c r="D203" s="604">
        <v>79</v>
      </c>
      <c r="E203" s="981">
        <f t="shared" si="37"/>
        <v>100</v>
      </c>
      <c r="F203" s="604">
        <v>31</v>
      </c>
      <c r="G203" s="1044">
        <f t="shared" si="38"/>
        <v>39.24050632911392</v>
      </c>
      <c r="H203" s="604">
        <f t="shared" si="44"/>
        <v>31</v>
      </c>
      <c r="I203" s="1229">
        <f t="shared" si="39"/>
        <v>100</v>
      </c>
      <c r="J203" s="13" t="s">
        <v>53</v>
      </c>
      <c r="K203" s="604"/>
      <c r="L203" s="604"/>
      <c r="M203" s="13" t="s">
        <v>53</v>
      </c>
      <c r="N203" s="15"/>
      <c r="O203" s="13"/>
    </row>
    <row r="204" spans="1:15" s="28" customFormat="1" x14ac:dyDescent="0.25">
      <c r="A204" s="343" t="s">
        <v>237</v>
      </c>
      <c r="B204" s="634" t="s">
        <v>397</v>
      </c>
      <c r="C204" s="604">
        <v>26</v>
      </c>
      <c r="D204" s="604">
        <v>26</v>
      </c>
      <c r="E204" s="981">
        <f t="shared" si="37"/>
        <v>100</v>
      </c>
      <c r="F204" s="604">
        <v>11</v>
      </c>
      <c r="G204" s="1044">
        <f t="shared" si="38"/>
        <v>42.307692307692307</v>
      </c>
      <c r="H204" s="604">
        <f t="shared" si="44"/>
        <v>11</v>
      </c>
      <c r="I204" s="1229">
        <f t="shared" si="39"/>
        <v>100</v>
      </c>
      <c r="J204" s="13" t="s">
        <v>53</v>
      </c>
      <c r="K204" s="604"/>
      <c r="L204" s="604"/>
      <c r="M204" s="13" t="s">
        <v>53</v>
      </c>
      <c r="N204" s="15"/>
      <c r="O204" s="13"/>
    </row>
    <row r="205" spans="1:15" s="28" customFormat="1" x14ac:dyDescent="0.25">
      <c r="A205" s="343" t="s">
        <v>238</v>
      </c>
      <c r="B205" s="634" t="s">
        <v>398</v>
      </c>
      <c r="C205" s="604">
        <v>113</v>
      </c>
      <c r="D205" s="604">
        <v>113</v>
      </c>
      <c r="E205" s="981">
        <f t="shared" si="37"/>
        <v>100</v>
      </c>
      <c r="F205" s="604">
        <v>40</v>
      </c>
      <c r="G205" s="1044">
        <f t="shared" si="38"/>
        <v>35.398230088495573</v>
      </c>
      <c r="H205" s="604">
        <f t="shared" si="44"/>
        <v>40</v>
      </c>
      <c r="I205" s="1229">
        <f t="shared" si="39"/>
        <v>100</v>
      </c>
      <c r="J205" s="13" t="s">
        <v>53</v>
      </c>
      <c r="K205" s="604"/>
      <c r="L205" s="604"/>
      <c r="M205" s="13" t="s">
        <v>53</v>
      </c>
      <c r="N205" s="15"/>
      <c r="O205" s="13"/>
    </row>
    <row r="206" spans="1:15" s="28" customFormat="1" x14ac:dyDescent="0.25">
      <c r="A206" s="343" t="s">
        <v>239</v>
      </c>
      <c r="B206" s="634" t="s">
        <v>399</v>
      </c>
      <c r="C206" s="604">
        <v>93</v>
      </c>
      <c r="D206" s="604">
        <v>93</v>
      </c>
      <c r="E206" s="981">
        <f t="shared" si="37"/>
        <v>100</v>
      </c>
      <c r="F206" s="604">
        <v>29</v>
      </c>
      <c r="G206" s="1044">
        <f t="shared" si="38"/>
        <v>31.182795698924732</v>
      </c>
      <c r="H206" s="604">
        <f t="shared" si="44"/>
        <v>29</v>
      </c>
      <c r="I206" s="1229">
        <f t="shared" si="39"/>
        <v>100</v>
      </c>
      <c r="J206" s="13" t="s">
        <v>53</v>
      </c>
      <c r="K206" s="604"/>
      <c r="L206" s="604"/>
      <c r="M206" s="13" t="s">
        <v>53</v>
      </c>
      <c r="N206" s="15"/>
      <c r="O206" s="13"/>
    </row>
    <row r="207" spans="1:15" s="28" customFormat="1" x14ac:dyDescent="0.25">
      <c r="A207" s="343" t="s">
        <v>564</v>
      </c>
      <c r="B207" s="634" t="s">
        <v>400</v>
      </c>
      <c r="C207" s="604">
        <v>93</v>
      </c>
      <c r="D207" s="604">
        <v>93</v>
      </c>
      <c r="E207" s="981">
        <f t="shared" si="37"/>
        <v>100</v>
      </c>
      <c r="F207" s="604">
        <v>42</v>
      </c>
      <c r="G207" s="1044">
        <f t="shared" si="38"/>
        <v>45.161290322580641</v>
      </c>
      <c r="H207" s="604">
        <f t="shared" si="44"/>
        <v>42</v>
      </c>
      <c r="I207" s="1229">
        <f t="shared" si="39"/>
        <v>100</v>
      </c>
      <c r="J207" s="13" t="s">
        <v>53</v>
      </c>
      <c r="K207" s="604"/>
      <c r="L207" s="604"/>
      <c r="M207" s="13" t="s">
        <v>53</v>
      </c>
      <c r="N207" s="15"/>
      <c r="O207" s="13"/>
    </row>
    <row r="208" spans="1:15" s="28" customFormat="1" x14ac:dyDescent="0.25">
      <c r="A208" s="343" t="s">
        <v>565</v>
      </c>
      <c r="B208" s="634" t="s">
        <v>401</v>
      </c>
      <c r="C208" s="604">
        <v>104</v>
      </c>
      <c r="D208" s="604">
        <v>104</v>
      </c>
      <c r="E208" s="981">
        <f t="shared" si="37"/>
        <v>100</v>
      </c>
      <c r="F208" s="604">
        <v>22</v>
      </c>
      <c r="G208" s="1044">
        <f t="shared" si="38"/>
        <v>21.153846153846153</v>
      </c>
      <c r="H208" s="604">
        <f t="shared" si="44"/>
        <v>22</v>
      </c>
      <c r="I208" s="1229">
        <f t="shared" si="39"/>
        <v>100</v>
      </c>
      <c r="J208" s="13" t="s">
        <v>53</v>
      </c>
      <c r="K208" s="604"/>
      <c r="L208" s="604"/>
      <c r="M208" s="13" t="s">
        <v>53</v>
      </c>
      <c r="N208" s="15"/>
      <c r="O208" s="13"/>
    </row>
    <row r="209" spans="1:15" s="28" customFormat="1" x14ac:dyDescent="0.25">
      <c r="A209" s="343" t="s">
        <v>566</v>
      </c>
      <c r="B209" s="634" t="s">
        <v>402</v>
      </c>
      <c r="C209" s="604">
        <v>108</v>
      </c>
      <c r="D209" s="604">
        <v>108</v>
      </c>
      <c r="E209" s="981">
        <f t="shared" si="37"/>
        <v>100</v>
      </c>
      <c r="F209" s="604">
        <v>57</v>
      </c>
      <c r="G209" s="1044">
        <f t="shared" si="38"/>
        <v>52.777777777777779</v>
      </c>
      <c r="H209" s="604">
        <f t="shared" si="44"/>
        <v>57</v>
      </c>
      <c r="I209" s="1229">
        <f t="shared" si="39"/>
        <v>100</v>
      </c>
      <c r="J209" s="13" t="s">
        <v>53</v>
      </c>
      <c r="K209" s="604"/>
      <c r="L209" s="604"/>
      <c r="M209" s="13" t="s">
        <v>53</v>
      </c>
      <c r="N209" s="15"/>
      <c r="O209" s="13"/>
    </row>
    <row r="210" spans="1:15" s="28" customFormat="1" x14ac:dyDescent="0.25">
      <c r="A210" s="343" t="s">
        <v>567</v>
      </c>
      <c r="B210" s="634" t="s">
        <v>403</v>
      </c>
      <c r="C210" s="604">
        <v>108</v>
      </c>
      <c r="D210" s="604">
        <v>108</v>
      </c>
      <c r="E210" s="981">
        <f t="shared" si="37"/>
        <v>100</v>
      </c>
      <c r="F210" s="604">
        <v>27</v>
      </c>
      <c r="G210" s="1044">
        <f t="shared" si="38"/>
        <v>25</v>
      </c>
      <c r="H210" s="604">
        <f t="shared" si="44"/>
        <v>27</v>
      </c>
      <c r="I210" s="1229">
        <f t="shared" si="39"/>
        <v>100</v>
      </c>
      <c r="J210" s="13" t="s">
        <v>53</v>
      </c>
      <c r="K210" s="604"/>
      <c r="L210" s="604"/>
      <c r="M210" s="13" t="s">
        <v>53</v>
      </c>
      <c r="N210" s="15"/>
      <c r="O210" s="13"/>
    </row>
    <row r="211" spans="1:15" s="28" customFormat="1" x14ac:dyDescent="0.25">
      <c r="A211" s="343" t="s">
        <v>568</v>
      </c>
      <c r="B211" s="634" t="s">
        <v>404</v>
      </c>
      <c r="C211" s="604">
        <v>106</v>
      </c>
      <c r="D211" s="604">
        <v>106</v>
      </c>
      <c r="E211" s="981">
        <f t="shared" si="37"/>
        <v>100</v>
      </c>
      <c r="F211" s="604">
        <v>25</v>
      </c>
      <c r="G211" s="1044">
        <f t="shared" si="38"/>
        <v>23.584905660377359</v>
      </c>
      <c r="H211" s="604">
        <f t="shared" si="44"/>
        <v>25</v>
      </c>
      <c r="I211" s="1229">
        <f t="shared" si="39"/>
        <v>100</v>
      </c>
      <c r="J211" s="13" t="s">
        <v>53</v>
      </c>
      <c r="K211" s="604"/>
      <c r="L211" s="604"/>
      <c r="M211" s="13" t="s">
        <v>53</v>
      </c>
      <c r="N211" s="15"/>
      <c r="O211" s="13"/>
    </row>
    <row r="212" spans="1:15" s="811" customFormat="1" x14ac:dyDescent="0.2">
      <c r="A212" s="809">
        <v>4</v>
      </c>
      <c r="B212" s="770" t="s">
        <v>352</v>
      </c>
      <c r="C212" s="1085">
        <f>SUM(C213:C224)</f>
        <v>1165</v>
      </c>
      <c r="D212" s="1085">
        <f>SUM(D213:D224)</f>
        <v>1164</v>
      </c>
      <c r="E212" s="814">
        <f t="shared" si="37"/>
        <v>99.914163090128767</v>
      </c>
      <c r="F212" s="1079">
        <f>SUM(F213:F224)</f>
        <v>255</v>
      </c>
      <c r="G212" s="1082">
        <f t="shared" si="38"/>
        <v>21.888412017167383</v>
      </c>
      <c r="H212" s="1079">
        <f>SUM(H213:H224)</f>
        <v>254</v>
      </c>
      <c r="I212" s="1228">
        <f t="shared" si="39"/>
        <v>99.607843137254903</v>
      </c>
      <c r="J212" s="804">
        <f>COUNTA(J213:J224)</f>
        <v>12</v>
      </c>
      <c r="K212" s="1056">
        <f t="shared" ref="K212:O212" si="45">COUNTA(K213:K224)</f>
        <v>2</v>
      </c>
      <c r="L212" s="1056">
        <f t="shared" si="45"/>
        <v>0</v>
      </c>
      <c r="M212" s="804">
        <f t="shared" si="45"/>
        <v>8</v>
      </c>
      <c r="N212" s="810" t="s">
        <v>31</v>
      </c>
      <c r="O212" s="804">
        <f t="shared" si="45"/>
        <v>4</v>
      </c>
    </row>
    <row r="213" spans="1:15" s="28" customFormat="1" x14ac:dyDescent="0.25">
      <c r="A213" s="344" t="s">
        <v>240</v>
      </c>
      <c r="B213" s="636" t="s">
        <v>407</v>
      </c>
      <c r="C213" s="1086">
        <v>132</v>
      </c>
      <c r="D213" s="636">
        <v>131</v>
      </c>
      <c r="E213" s="981">
        <f t="shared" si="37"/>
        <v>99.242424242424249</v>
      </c>
      <c r="F213" s="636">
        <v>31</v>
      </c>
      <c r="G213" s="1044">
        <f t="shared" si="38"/>
        <v>23.484848484848484</v>
      </c>
      <c r="H213" s="636">
        <v>31</v>
      </c>
      <c r="I213" s="1229">
        <f t="shared" si="39"/>
        <v>100</v>
      </c>
      <c r="J213" s="9" t="s">
        <v>53</v>
      </c>
      <c r="K213" s="636"/>
      <c r="L213" s="636"/>
      <c r="M213" s="8" t="s">
        <v>53</v>
      </c>
      <c r="N213" s="97"/>
      <c r="O213" s="13"/>
    </row>
    <row r="214" spans="1:15" s="28" customFormat="1" x14ac:dyDescent="0.25">
      <c r="A214" s="344" t="s">
        <v>241</v>
      </c>
      <c r="B214" s="636" t="s">
        <v>408</v>
      </c>
      <c r="C214" s="1086">
        <v>128</v>
      </c>
      <c r="D214" s="636">
        <v>128</v>
      </c>
      <c r="E214" s="981">
        <f t="shared" si="37"/>
        <v>100</v>
      </c>
      <c r="F214" s="636">
        <v>41</v>
      </c>
      <c r="G214" s="1044">
        <f t="shared" si="38"/>
        <v>32.03125</v>
      </c>
      <c r="H214" s="636">
        <v>41</v>
      </c>
      <c r="I214" s="1229">
        <f t="shared" si="39"/>
        <v>100</v>
      </c>
      <c r="J214" s="10" t="s">
        <v>53</v>
      </c>
      <c r="K214" s="636"/>
      <c r="L214" s="636"/>
      <c r="M214" s="8" t="s">
        <v>53</v>
      </c>
      <c r="N214" s="97"/>
      <c r="O214" s="13"/>
    </row>
    <row r="215" spans="1:15" s="28" customFormat="1" x14ac:dyDescent="0.25">
      <c r="A215" s="344" t="s">
        <v>242</v>
      </c>
      <c r="B215" s="636" t="s">
        <v>409</v>
      </c>
      <c r="C215" s="636">
        <v>137</v>
      </c>
      <c r="D215" s="636">
        <v>137</v>
      </c>
      <c r="E215" s="981">
        <f t="shared" si="37"/>
        <v>100</v>
      </c>
      <c r="F215" s="636">
        <v>32</v>
      </c>
      <c r="G215" s="1044">
        <f t="shared" si="38"/>
        <v>23.357664233576642</v>
      </c>
      <c r="H215" s="636">
        <v>32</v>
      </c>
      <c r="I215" s="1229">
        <f t="shared" si="39"/>
        <v>100</v>
      </c>
      <c r="J215" s="10" t="s">
        <v>53</v>
      </c>
      <c r="K215" s="636"/>
      <c r="L215" s="636"/>
      <c r="M215" s="8" t="s">
        <v>53</v>
      </c>
      <c r="N215" s="97"/>
      <c r="O215" s="13"/>
    </row>
    <row r="216" spans="1:15" s="28" customFormat="1" x14ac:dyDescent="0.25">
      <c r="A216" s="344" t="s">
        <v>243</v>
      </c>
      <c r="B216" s="636" t="s">
        <v>410</v>
      </c>
      <c r="C216" s="636">
        <v>86</v>
      </c>
      <c r="D216" s="636">
        <v>86</v>
      </c>
      <c r="E216" s="981">
        <f t="shared" si="37"/>
        <v>100</v>
      </c>
      <c r="F216" s="636">
        <v>14</v>
      </c>
      <c r="G216" s="1044">
        <f t="shared" si="38"/>
        <v>16.279069767441861</v>
      </c>
      <c r="H216" s="636">
        <v>14</v>
      </c>
      <c r="I216" s="1229">
        <f t="shared" si="39"/>
        <v>100</v>
      </c>
      <c r="J216" s="9" t="s">
        <v>53</v>
      </c>
      <c r="K216" s="636"/>
      <c r="L216" s="1087"/>
      <c r="M216" s="8" t="s">
        <v>53</v>
      </c>
      <c r="N216" s="97"/>
      <c r="O216" s="13"/>
    </row>
    <row r="217" spans="1:15" s="28" customFormat="1" x14ac:dyDescent="0.25">
      <c r="A217" s="344" t="s">
        <v>244</v>
      </c>
      <c r="B217" s="636" t="s">
        <v>411</v>
      </c>
      <c r="C217" s="636">
        <v>99</v>
      </c>
      <c r="D217" s="636">
        <v>99</v>
      </c>
      <c r="E217" s="981">
        <f t="shared" si="37"/>
        <v>100</v>
      </c>
      <c r="F217" s="636">
        <v>16</v>
      </c>
      <c r="G217" s="1044">
        <f t="shared" si="38"/>
        <v>16.161616161616163</v>
      </c>
      <c r="H217" s="636">
        <v>16</v>
      </c>
      <c r="I217" s="1229">
        <f t="shared" si="39"/>
        <v>100</v>
      </c>
      <c r="J217" s="10" t="s">
        <v>53</v>
      </c>
      <c r="K217" s="636"/>
      <c r="L217" s="1088"/>
      <c r="M217" s="8" t="s">
        <v>53</v>
      </c>
      <c r="N217" s="97"/>
      <c r="O217" s="13"/>
    </row>
    <row r="218" spans="1:15" s="28" customFormat="1" x14ac:dyDescent="0.25">
      <c r="A218" s="344" t="s">
        <v>245</v>
      </c>
      <c r="B218" s="636" t="s">
        <v>412</v>
      </c>
      <c r="C218" s="636">
        <v>30</v>
      </c>
      <c r="D218" s="636">
        <v>30</v>
      </c>
      <c r="E218" s="981">
        <f t="shared" si="37"/>
        <v>100</v>
      </c>
      <c r="F218" s="636">
        <v>14</v>
      </c>
      <c r="G218" s="1044">
        <f t="shared" si="38"/>
        <v>46.666666666666664</v>
      </c>
      <c r="H218" s="636">
        <v>14</v>
      </c>
      <c r="I218" s="1229">
        <f t="shared" si="39"/>
        <v>100</v>
      </c>
      <c r="J218" s="10" t="s">
        <v>53</v>
      </c>
      <c r="K218" s="636" t="s">
        <v>53</v>
      </c>
      <c r="L218" s="1088"/>
      <c r="M218" s="8" t="s">
        <v>53</v>
      </c>
      <c r="N218" s="97"/>
      <c r="O218" s="13"/>
    </row>
    <row r="219" spans="1:15" s="28" customFormat="1" x14ac:dyDescent="0.25">
      <c r="A219" s="344" t="s">
        <v>246</v>
      </c>
      <c r="B219" s="637" t="s">
        <v>413</v>
      </c>
      <c r="C219" s="636">
        <f>38+3</f>
        <v>41</v>
      </c>
      <c r="D219" s="636">
        <f>38+3</f>
        <v>41</v>
      </c>
      <c r="E219" s="981">
        <f t="shared" si="37"/>
        <v>100</v>
      </c>
      <c r="F219" s="636">
        <v>37</v>
      </c>
      <c r="G219" s="1044">
        <f t="shared" si="38"/>
        <v>90.243902439024396</v>
      </c>
      <c r="H219" s="636">
        <v>37</v>
      </c>
      <c r="I219" s="1229">
        <f t="shared" si="39"/>
        <v>100</v>
      </c>
      <c r="J219" s="10" t="s">
        <v>53</v>
      </c>
      <c r="K219" s="636" t="s">
        <v>53</v>
      </c>
      <c r="L219" s="1087"/>
      <c r="M219" s="8" t="s">
        <v>53</v>
      </c>
      <c r="N219" s="97"/>
      <c r="O219" s="13"/>
    </row>
    <row r="220" spans="1:15" s="30" customFormat="1" x14ac:dyDescent="0.25">
      <c r="A220" s="345" t="s">
        <v>247</v>
      </c>
      <c r="B220" s="638" t="s">
        <v>414</v>
      </c>
      <c r="C220" s="646">
        <v>97</v>
      </c>
      <c r="D220" s="646">
        <v>97</v>
      </c>
      <c r="E220" s="982">
        <f t="shared" si="37"/>
        <v>100</v>
      </c>
      <c r="F220" s="646">
        <v>13</v>
      </c>
      <c r="G220" s="1036">
        <f t="shared" si="38"/>
        <v>13.402061855670103</v>
      </c>
      <c r="H220" s="646">
        <v>13</v>
      </c>
      <c r="I220" s="1230">
        <f t="shared" si="39"/>
        <v>100</v>
      </c>
      <c r="J220" s="12" t="s">
        <v>53</v>
      </c>
      <c r="K220" s="646"/>
      <c r="L220" s="1089"/>
      <c r="M220" s="11"/>
      <c r="N220" s="98"/>
      <c r="O220" s="11" t="s">
        <v>53</v>
      </c>
    </row>
    <row r="221" spans="1:15" s="30" customFormat="1" x14ac:dyDescent="0.25">
      <c r="A221" s="345" t="s">
        <v>248</v>
      </c>
      <c r="B221" s="638" t="s">
        <v>415</v>
      </c>
      <c r="C221" s="646">
        <v>91</v>
      </c>
      <c r="D221" s="646">
        <v>91</v>
      </c>
      <c r="E221" s="982">
        <f t="shared" si="37"/>
        <v>100</v>
      </c>
      <c r="F221" s="646">
        <v>9</v>
      </c>
      <c r="G221" s="1036">
        <f t="shared" si="38"/>
        <v>9.8901098901098905</v>
      </c>
      <c r="H221" s="646">
        <v>9</v>
      </c>
      <c r="I221" s="1230">
        <f t="shared" si="39"/>
        <v>100</v>
      </c>
      <c r="J221" s="12" t="s">
        <v>53</v>
      </c>
      <c r="K221" s="646"/>
      <c r="L221" s="1089"/>
      <c r="M221" s="11"/>
      <c r="N221" s="98"/>
      <c r="O221" s="11" t="s">
        <v>53</v>
      </c>
    </row>
    <row r="222" spans="1:15" s="844" customFormat="1" ht="15.6" customHeight="1" x14ac:dyDescent="0.25">
      <c r="A222" s="344" t="s">
        <v>249</v>
      </c>
      <c r="B222" s="637" t="s">
        <v>416</v>
      </c>
      <c r="C222" s="636">
        <v>113</v>
      </c>
      <c r="D222" s="636">
        <v>113</v>
      </c>
      <c r="E222" s="983">
        <f t="shared" si="37"/>
        <v>100</v>
      </c>
      <c r="F222" s="636">
        <v>17</v>
      </c>
      <c r="G222" s="1040">
        <f t="shared" si="38"/>
        <v>15.044247787610621</v>
      </c>
      <c r="H222" s="636">
        <v>16</v>
      </c>
      <c r="I222" s="1231">
        <f t="shared" si="39"/>
        <v>94.117647058823522</v>
      </c>
      <c r="J222" s="10" t="s">
        <v>53</v>
      </c>
      <c r="K222" s="636"/>
      <c r="L222" s="1088"/>
      <c r="M222" s="8" t="s">
        <v>53</v>
      </c>
      <c r="N222" s="97"/>
      <c r="O222" s="8"/>
    </row>
    <row r="223" spans="1:15" s="30" customFormat="1" x14ac:dyDescent="0.25">
      <c r="A223" s="345" t="s">
        <v>250</v>
      </c>
      <c r="B223" s="638" t="s">
        <v>417</v>
      </c>
      <c r="C223" s="646">
        <v>128</v>
      </c>
      <c r="D223" s="646">
        <v>128</v>
      </c>
      <c r="E223" s="982">
        <f t="shared" si="37"/>
        <v>100</v>
      </c>
      <c r="F223" s="646">
        <v>19</v>
      </c>
      <c r="G223" s="1036">
        <f t="shared" si="38"/>
        <v>14.84375</v>
      </c>
      <c r="H223" s="646">
        <v>19</v>
      </c>
      <c r="I223" s="1230">
        <f t="shared" si="39"/>
        <v>100</v>
      </c>
      <c r="J223" s="12" t="s">
        <v>53</v>
      </c>
      <c r="K223" s="646"/>
      <c r="L223" s="1089"/>
      <c r="M223" s="11"/>
      <c r="N223" s="98"/>
      <c r="O223" s="11" t="s">
        <v>53</v>
      </c>
    </row>
    <row r="224" spans="1:15" s="30" customFormat="1" x14ac:dyDescent="0.25">
      <c r="A224" s="345" t="s">
        <v>569</v>
      </c>
      <c r="B224" s="638" t="s">
        <v>418</v>
      </c>
      <c r="C224" s="646">
        <v>83</v>
      </c>
      <c r="D224" s="646">
        <v>83</v>
      </c>
      <c r="E224" s="982">
        <f t="shared" si="37"/>
        <v>100</v>
      </c>
      <c r="F224" s="646">
        <v>12</v>
      </c>
      <c r="G224" s="1036">
        <f t="shared" si="38"/>
        <v>14.457831325301203</v>
      </c>
      <c r="H224" s="646">
        <v>12</v>
      </c>
      <c r="I224" s="1230">
        <f t="shared" si="39"/>
        <v>100</v>
      </c>
      <c r="J224" s="12" t="s">
        <v>53</v>
      </c>
      <c r="K224" s="646"/>
      <c r="L224" s="1090"/>
      <c r="M224" s="11"/>
      <c r="N224" s="98"/>
      <c r="O224" s="11" t="s">
        <v>53</v>
      </c>
    </row>
    <row r="225" spans="1:15" s="805" customFormat="1" x14ac:dyDescent="0.25">
      <c r="A225" s="803">
        <v>5</v>
      </c>
      <c r="B225" s="772" t="s">
        <v>353</v>
      </c>
      <c r="C225" s="1079">
        <f>SUM(C226:C232)</f>
        <v>875</v>
      </c>
      <c r="D225" s="1079">
        <v>875</v>
      </c>
      <c r="E225" s="814">
        <f t="shared" si="37"/>
        <v>100</v>
      </c>
      <c r="F225" s="1079">
        <v>324</v>
      </c>
      <c r="G225" s="1082">
        <f t="shared" si="38"/>
        <v>37.028571428571425</v>
      </c>
      <c r="H225" s="1079">
        <v>324</v>
      </c>
      <c r="I225" s="1228">
        <f t="shared" si="39"/>
        <v>100</v>
      </c>
      <c r="J225" s="804">
        <f>COUNTA(J226:J232)</f>
        <v>7</v>
      </c>
      <c r="K225" s="815"/>
      <c r="L225" s="815"/>
      <c r="M225" s="808" t="s">
        <v>406</v>
      </c>
      <c r="N225" s="810" t="s">
        <v>31</v>
      </c>
      <c r="O225" s="808"/>
    </row>
    <row r="226" spans="1:15" s="28" customFormat="1" x14ac:dyDescent="0.25">
      <c r="A226" s="341" t="s">
        <v>252</v>
      </c>
      <c r="B226" s="634" t="s">
        <v>420</v>
      </c>
      <c r="C226" s="1081">
        <v>125</v>
      </c>
      <c r="D226" s="1081">
        <v>125</v>
      </c>
      <c r="E226" s="981">
        <f t="shared" si="37"/>
        <v>100</v>
      </c>
      <c r="F226" s="1081">
        <v>30</v>
      </c>
      <c r="G226" s="1044">
        <f t="shared" si="38"/>
        <v>24</v>
      </c>
      <c r="H226" s="1081">
        <v>30</v>
      </c>
      <c r="I226" s="1229">
        <f t="shared" si="39"/>
        <v>100</v>
      </c>
      <c r="J226" s="5" t="s">
        <v>53</v>
      </c>
      <c r="K226" s="645"/>
      <c r="L226" s="645"/>
      <c r="M226" s="5" t="s">
        <v>53</v>
      </c>
      <c r="N226" s="6"/>
      <c r="O226" s="13"/>
    </row>
    <row r="227" spans="1:15" s="28" customFormat="1" x14ac:dyDescent="0.25">
      <c r="A227" s="341" t="s">
        <v>253</v>
      </c>
      <c r="B227" s="634" t="s">
        <v>421</v>
      </c>
      <c r="C227" s="1081">
        <v>98</v>
      </c>
      <c r="D227" s="1081">
        <v>98</v>
      </c>
      <c r="E227" s="981">
        <f t="shared" si="37"/>
        <v>100</v>
      </c>
      <c r="F227" s="1081">
        <v>28</v>
      </c>
      <c r="G227" s="1044">
        <f t="shared" si="38"/>
        <v>28.571428571428569</v>
      </c>
      <c r="H227" s="1081">
        <v>28</v>
      </c>
      <c r="I227" s="1229">
        <f t="shared" si="39"/>
        <v>100</v>
      </c>
      <c r="J227" s="5" t="s">
        <v>53</v>
      </c>
      <c r="K227" s="645"/>
      <c r="L227" s="645"/>
      <c r="M227" s="5" t="s">
        <v>53</v>
      </c>
      <c r="N227" s="6"/>
      <c r="O227" s="13"/>
    </row>
    <row r="228" spans="1:15" s="28" customFormat="1" x14ac:dyDescent="0.25">
      <c r="A228" s="341" t="s">
        <v>254</v>
      </c>
      <c r="B228" s="634" t="s">
        <v>422</v>
      </c>
      <c r="C228" s="1081">
        <v>137</v>
      </c>
      <c r="D228" s="1081">
        <v>137</v>
      </c>
      <c r="E228" s="981">
        <f t="shared" si="37"/>
        <v>100</v>
      </c>
      <c r="F228" s="1081">
        <v>54</v>
      </c>
      <c r="G228" s="1044">
        <f t="shared" si="38"/>
        <v>39.416058394160586</v>
      </c>
      <c r="H228" s="1081">
        <v>54</v>
      </c>
      <c r="I228" s="1229">
        <f t="shared" si="39"/>
        <v>100</v>
      </c>
      <c r="J228" s="5" t="s">
        <v>53</v>
      </c>
      <c r="K228" s="645"/>
      <c r="L228" s="645"/>
      <c r="M228" s="5" t="s">
        <v>53</v>
      </c>
      <c r="N228" s="6"/>
      <c r="O228" s="13"/>
    </row>
    <row r="229" spans="1:15" s="28" customFormat="1" x14ac:dyDescent="0.25">
      <c r="A229" s="341" t="s">
        <v>255</v>
      </c>
      <c r="B229" s="634" t="s">
        <v>423</v>
      </c>
      <c r="C229" s="1081">
        <v>122</v>
      </c>
      <c r="D229" s="1081">
        <v>122</v>
      </c>
      <c r="E229" s="981">
        <f t="shared" si="37"/>
        <v>100</v>
      </c>
      <c r="F229" s="1081">
        <v>33</v>
      </c>
      <c r="G229" s="1044">
        <f t="shared" si="38"/>
        <v>27.049180327868854</v>
      </c>
      <c r="H229" s="1081">
        <v>33</v>
      </c>
      <c r="I229" s="1229">
        <f t="shared" si="39"/>
        <v>100</v>
      </c>
      <c r="J229" s="5" t="s">
        <v>53</v>
      </c>
      <c r="K229" s="645"/>
      <c r="L229" s="645"/>
      <c r="M229" s="5" t="s">
        <v>53</v>
      </c>
      <c r="N229" s="6"/>
      <c r="O229" s="13"/>
    </row>
    <row r="230" spans="1:15" s="28" customFormat="1" x14ac:dyDescent="0.25">
      <c r="A230" s="341" t="s">
        <v>256</v>
      </c>
      <c r="B230" s="634" t="s">
        <v>424</v>
      </c>
      <c r="C230" s="1081">
        <v>126</v>
      </c>
      <c r="D230" s="1081">
        <v>126</v>
      </c>
      <c r="E230" s="981">
        <f t="shared" si="37"/>
        <v>100</v>
      </c>
      <c r="F230" s="1081">
        <v>88</v>
      </c>
      <c r="G230" s="1044">
        <f t="shared" si="38"/>
        <v>69.841269841269835</v>
      </c>
      <c r="H230" s="1081">
        <v>88</v>
      </c>
      <c r="I230" s="1229">
        <f t="shared" si="39"/>
        <v>100</v>
      </c>
      <c r="J230" s="5" t="s">
        <v>53</v>
      </c>
      <c r="K230" s="645"/>
      <c r="L230" s="645"/>
      <c r="M230" s="5" t="s">
        <v>53</v>
      </c>
      <c r="N230" s="6"/>
      <c r="O230" s="13"/>
    </row>
    <row r="231" spans="1:15" s="28" customFormat="1" x14ac:dyDescent="0.25">
      <c r="A231" s="341" t="s">
        <v>257</v>
      </c>
      <c r="B231" s="634" t="s">
        <v>425</v>
      </c>
      <c r="C231" s="1081">
        <v>124</v>
      </c>
      <c r="D231" s="1081">
        <v>124</v>
      </c>
      <c r="E231" s="981">
        <f t="shared" si="37"/>
        <v>100</v>
      </c>
      <c r="F231" s="1081">
        <v>52</v>
      </c>
      <c r="G231" s="1044">
        <f t="shared" si="38"/>
        <v>41.935483870967744</v>
      </c>
      <c r="H231" s="1081">
        <v>52</v>
      </c>
      <c r="I231" s="1229">
        <f t="shared" si="39"/>
        <v>100</v>
      </c>
      <c r="J231" s="5" t="s">
        <v>53</v>
      </c>
      <c r="K231" s="645"/>
      <c r="L231" s="645"/>
      <c r="M231" s="5" t="s">
        <v>53</v>
      </c>
      <c r="N231" s="6"/>
      <c r="O231" s="13"/>
    </row>
    <row r="232" spans="1:15" s="28" customFormat="1" x14ac:dyDescent="0.25">
      <c r="A232" s="341" t="s">
        <v>258</v>
      </c>
      <c r="B232" s="634" t="s">
        <v>426</v>
      </c>
      <c r="C232" s="1081">
        <v>143</v>
      </c>
      <c r="D232" s="1081">
        <v>143</v>
      </c>
      <c r="E232" s="981">
        <f t="shared" si="37"/>
        <v>100</v>
      </c>
      <c r="F232" s="1081">
        <v>39</v>
      </c>
      <c r="G232" s="1044">
        <f t="shared" si="38"/>
        <v>27.27272727272727</v>
      </c>
      <c r="H232" s="1081">
        <v>39</v>
      </c>
      <c r="I232" s="1229">
        <f t="shared" si="39"/>
        <v>100</v>
      </c>
      <c r="J232" s="5" t="s">
        <v>53</v>
      </c>
      <c r="K232" s="645"/>
      <c r="L232" s="645"/>
      <c r="M232" s="5" t="s">
        <v>53</v>
      </c>
      <c r="N232" s="6"/>
      <c r="O232" s="13"/>
    </row>
    <row r="233" spans="1:15" s="805" customFormat="1" x14ac:dyDescent="0.25">
      <c r="A233" s="812" t="s">
        <v>354</v>
      </c>
      <c r="B233" s="772" t="s">
        <v>355</v>
      </c>
      <c r="C233" s="1079">
        <f>SUM(C234:C240)</f>
        <v>553</v>
      </c>
      <c r="D233" s="1079">
        <f t="shared" ref="D233:H233" si="46">SUM(D234:D240)</f>
        <v>553</v>
      </c>
      <c r="E233" s="814">
        <f t="shared" si="37"/>
        <v>100</v>
      </c>
      <c r="F233" s="1079">
        <f t="shared" si="46"/>
        <v>203</v>
      </c>
      <c r="G233" s="1082">
        <f t="shared" si="38"/>
        <v>36.708860759493675</v>
      </c>
      <c r="H233" s="1079">
        <f t="shared" si="46"/>
        <v>203</v>
      </c>
      <c r="I233" s="1228">
        <f t="shared" si="39"/>
        <v>100</v>
      </c>
      <c r="J233" s="804">
        <f>COUNTA(J234:J240)</f>
        <v>7</v>
      </c>
      <c r="K233" s="815"/>
      <c r="L233" s="815"/>
      <c r="M233" s="808" t="s">
        <v>406</v>
      </c>
      <c r="N233" s="807" t="s">
        <v>31</v>
      </c>
      <c r="O233" s="768"/>
    </row>
    <row r="234" spans="1:15" s="28" customFormat="1" x14ac:dyDescent="0.25">
      <c r="A234" s="341" t="s">
        <v>265</v>
      </c>
      <c r="B234" s="634" t="s">
        <v>428</v>
      </c>
      <c r="C234" s="1081">
        <v>57</v>
      </c>
      <c r="D234" s="1081">
        <v>57</v>
      </c>
      <c r="E234" s="981">
        <f t="shared" si="37"/>
        <v>100</v>
      </c>
      <c r="F234" s="1081">
        <v>19</v>
      </c>
      <c r="G234" s="1044">
        <f t="shared" si="38"/>
        <v>33.333333333333329</v>
      </c>
      <c r="H234" s="1081">
        <v>19</v>
      </c>
      <c r="I234" s="1229">
        <f t="shared" si="39"/>
        <v>100</v>
      </c>
      <c r="J234" s="5" t="s">
        <v>53</v>
      </c>
      <c r="K234" s="645"/>
      <c r="L234" s="645"/>
      <c r="M234" s="5" t="s">
        <v>53</v>
      </c>
      <c r="N234" s="6"/>
      <c r="O234" s="13"/>
    </row>
    <row r="235" spans="1:15" s="28" customFormat="1" x14ac:dyDescent="0.25">
      <c r="A235" s="341" t="s">
        <v>266</v>
      </c>
      <c r="B235" s="634" t="s">
        <v>429</v>
      </c>
      <c r="C235" s="1081">
        <v>106</v>
      </c>
      <c r="D235" s="1081">
        <v>106</v>
      </c>
      <c r="E235" s="981">
        <f t="shared" si="37"/>
        <v>100</v>
      </c>
      <c r="F235" s="1081">
        <v>42</v>
      </c>
      <c r="G235" s="1044">
        <f t="shared" si="38"/>
        <v>39.622641509433961</v>
      </c>
      <c r="H235" s="1081">
        <v>42</v>
      </c>
      <c r="I235" s="1229">
        <f t="shared" si="39"/>
        <v>100</v>
      </c>
      <c r="J235" s="5" t="s">
        <v>53</v>
      </c>
      <c r="K235" s="645"/>
      <c r="L235" s="645"/>
      <c r="M235" s="5" t="s">
        <v>53</v>
      </c>
      <c r="N235" s="6"/>
      <c r="O235" s="13"/>
    </row>
    <row r="236" spans="1:15" s="28" customFormat="1" x14ac:dyDescent="0.25">
      <c r="A236" s="341" t="s">
        <v>267</v>
      </c>
      <c r="B236" s="634" t="s">
        <v>430</v>
      </c>
      <c r="C236" s="1081">
        <v>75</v>
      </c>
      <c r="D236" s="1081">
        <v>75</v>
      </c>
      <c r="E236" s="981">
        <f t="shared" si="37"/>
        <v>100</v>
      </c>
      <c r="F236" s="1081">
        <v>25</v>
      </c>
      <c r="G236" s="1044">
        <f t="shared" si="38"/>
        <v>33.333333333333329</v>
      </c>
      <c r="H236" s="1081">
        <v>25</v>
      </c>
      <c r="I236" s="1229">
        <f t="shared" si="39"/>
        <v>100</v>
      </c>
      <c r="J236" s="5" t="s">
        <v>53</v>
      </c>
      <c r="K236" s="645"/>
      <c r="L236" s="645"/>
      <c r="M236" s="5" t="s">
        <v>53</v>
      </c>
      <c r="N236" s="6"/>
      <c r="O236" s="13"/>
    </row>
    <row r="237" spans="1:15" s="28" customFormat="1" x14ac:dyDescent="0.25">
      <c r="A237" s="341" t="s">
        <v>268</v>
      </c>
      <c r="B237" s="634" t="s">
        <v>431</v>
      </c>
      <c r="C237" s="1081">
        <v>94</v>
      </c>
      <c r="D237" s="1081">
        <v>94</v>
      </c>
      <c r="E237" s="981">
        <f t="shared" si="37"/>
        <v>100</v>
      </c>
      <c r="F237" s="1081">
        <v>34</v>
      </c>
      <c r="G237" s="1044">
        <f t="shared" si="38"/>
        <v>36.170212765957451</v>
      </c>
      <c r="H237" s="1081">
        <v>34</v>
      </c>
      <c r="I237" s="1229">
        <f t="shared" si="39"/>
        <v>100</v>
      </c>
      <c r="J237" s="5" t="s">
        <v>53</v>
      </c>
      <c r="K237" s="645"/>
      <c r="L237" s="645"/>
      <c r="M237" s="5" t="s">
        <v>53</v>
      </c>
      <c r="N237" s="6"/>
      <c r="O237" s="13"/>
    </row>
    <row r="238" spans="1:15" s="28" customFormat="1" x14ac:dyDescent="0.25">
      <c r="A238" s="341" t="s">
        <v>269</v>
      </c>
      <c r="B238" s="634" t="s">
        <v>432</v>
      </c>
      <c r="C238" s="1081">
        <v>59</v>
      </c>
      <c r="D238" s="1081">
        <v>59</v>
      </c>
      <c r="E238" s="981">
        <f t="shared" si="37"/>
        <v>100</v>
      </c>
      <c r="F238" s="1081">
        <v>23</v>
      </c>
      <c r="G238" s="1044">
        <f t="shared" si="38"/>
        <v>38.983050847457626</v>
      </c>
      <c r="H238" s="1081">
        <v>23</v>
      </c>
      <c r="I238" s="1229">
        <f t="shared" si="39"/>
        <v>100</v>
      </c>
      <c r="J238" s="5" t="s">
        <v>53</v>
      </c>
      <c r="K238" s="645"/>
      <c r="L238" s="645"/>
      <c r="M238" s="5" t="s">
        <v>53</v>
      </c>
      <c r="N238" s="6"/>
      <c r="O238" s="13"/>
    </row>
    <row r="239" spans="1:15" s="28" customFormat="1" x14ac:dyDescent="0.25">
      <c r="A239" s="341" t="s">
        <v>270</v>
      </c>
      <c r="B239" s="634" t="s">
        <v>433</v>
      </c>
      <c r="C239" s="1081">
        <v>55</v>
      </c>
      <c r="D239" s="1081">
        <v>55</v>
      </c>
      <c r="E239" s="981">
        <f t="shared" si="37"/>
        <v>100</v>
      </c>
      <c r="F239" s="1081">
        <v>24</v>
      </c>
      <c r="G239" s="1044">
        <f t="shared" si="38"/>
        <v>43.636363636363633</v>
      </c>
      <c r="H239" s="1081">
        <v>24</v>
      </c>
      <c r="I239" s="1229">
        <f t="shared" si="39"/>
        <v>100</v>
      </c>
      <c r="J239" s="5" t="s">
        <v>53</v>
      </c>
      <c r="K239" s="645"/>
      <c r="L239" s="645"/>
      <c r="M239" s="5" t="s">
        <v>53</v>
      </c>
      <c r="N239" s="6"/>
      <c r="O239" s="13"/>
    </row>
    <row r="240" spans="1:15" s="28" customFormat="1" x14ac:dyDescent="0.25">
      <c r="A240" s="341" t="s">
        <v>271</v>
      </c>
      <c r="B240" s="634" t="s">
        <v>434</v>
      </c>
      <c r="C240" s="1081">
        <v>107</v>
      </c>
      <c r="D240" s="1081">
        <v>107</v>
      </c>
      <c r="E240" s="981">
        <f t="shared" si="37"/>
        <v>100</v>
      </c>
      <c r="F240" s="1081">
        <v>36</v>
      </c>
      <c r="G240" s="1044">
        <f t="shared" si="38"/>
        <v>33.644859813084111</v>
      </c>
      <c r="H240" s="1081">
        <v>36</v>
      </c>
      <c r="I240" s="1229">
        <f t="shared" si="39"/>
        <v>100</v>
      </c>
      <c r="J240" s="5" t="s">
        <v>53</v>
      </c>
      <c r="K240" s="645"/>
      <c r="L240" s="645"/>
      <c r="M240" s="5" t="s">
        <v>53</v>
      </c>
      <c r="N240" s="6"/>
      <c r="O240" s="13"/>
    </row>
    <row r="241" spans="1:15" s="805" customFormat="1" x14ac:dyDescent="0.25">
      <c r="A241" s="812" t="s">
        <v>381</v>
      </c>
      <c r="B241" s="813" t="s">
        <v>356</v>
      </c>
      <c r="C241" s="1079">
        <f>SUM(C242:C252)</f>
        <v>983</v>
      </c>
      <c r="D241" s="1079">
        <f t="shared" ref="D241:H241" si="47">SUM(D242:D252)</f>
        <v>983</v>
      </c>
      <c r="E241" s="814">
        <f t="shared" si="37"/>
        <v>100</v>
      </c>
      <c r="F241" s="1079">
        <f t="shared" si="47"/>
        <v>242</v>
      </c>
      <c r="G241" s="1082">
        <f t="shared" si="38"/>
        <v>24.618514750762969</v>
      </c>
      <c r="H241" s="1079">
        <f t="shared" si="47"/>
        <v>242</v>
      </c>
      <c r="I241" s="1228">
        <f t="shared" si="39"/>
        <v>100</v>
      </c>
      <c r="J241" s="804">
        <f>COUNTA(J242:J252)</f>
        <v>11</v>
      </c>
      <c r="K241" s="1056">
        <f t="shared" ref="K241:O241" si="48">COUNTA(K242:K252)</f>
        <v>0</v>
      </c>
      <c r="L241" s="1056">
        <f t="shared" si="48"/>
        <v>0</v>
      </c>
      <c r="M241" s="804">
        <f t="shared" si="48"/>
        <v>6</v>
      </c>
      <c r="N241" s="807" t="s">
        <v>31</v>
      </c>
      <c r="O241" s="804">
        <f t="shared" si="48"/>
        <v>5</v>
      </c>
    </row>
    <row r="242" spans="1:15" s="28" customFormat="1" x14ac:dyDescent="0.25">
      <c r="A242" s="341" t="s">
        <v>280</v>
      </c>
      <c r="B242" s="639" t="s">
        <v>436</v>
      </c>
      <c r="C242" s="1081">
        <v>90</v>
      </c>
      <c r="D242" s="1081">
        <v>90</v>
      </c>
      <c r="E242" s="981">
        <f t="shared" si="37"/>
        <v>100</v>
      </c>
      <c r="F242" s="1081">
        <v>37</v>
      </c>
      <c r="G242" s="1044">
        <f t="shared" si="38"/>
        <v>41.111111111111107</v>
      </c>
      <c r="H242" s="1081">
        <v>37</v>
      </c>
      <c r="I242" s="1229">
        <f t="shared" si="39"/>
        <v>100</v>
      </c>
      <c r="J242" s="5" t="s">
        <v>53</v>
      </c>
      <c r="K242" s="645"/>
      <c r="L242" s="645"/>
      <c r="M242" s="5" t="s">
        <v>53</v>
      </c>
      <c r="N242" s="6"/>
      <c r="O242" s="13"/>
    </row>
    <row r="243" spans="1:15" s="28" customFormat="1" x14ac:dyDescent="0.25">
      <c r="A243" s="341" t="s">
        <v>281</v>
      </c>
      <c r="B243" s="639" t="s">
        <v>437</v>
      </c>
      <c r="C243" s="1081">
        <v>77</v>
      </c>
      <c r="D243" s="1081">
        <v>77</v>
      </c>
      <c r="E243" s="981">
        <f t="shared" ref="E243:E306" si="49">D243/C243*100</f>
        <v>100</v>
      </c>
      <c r="F243" s="1081">
        <v>30</v>
      </c>
      <c r="G243" s="1044">
        <f t="shared" ref="G243:G306" si="50">F243/C243*100</f>
        <v>38.961038961038966</v>
      </c>
      <c r="H243" s="1081">
        <v>30</v>
      </c>
      <c r="I243" s="1229">
        <f t="shared" ref="I243:I306" si="51">H243/F243*100</f>
        <v>100</v>
      </c>
      <c r="J243" s="5" t="s">
        <v>53</v>
      </c>
      <c r="K243" s="645"/>
      <c r="L243" s="645"/>
      <c r="M243" s="5" t="s">
        <v>53</v>
      </c>
      <c r="N243" s="6"/>
      <c r="O243" s="13"/>
    </row>
    <row r="244" spans="1:15" s="28" customFormat="1" x14ac:dyDescent="0.25">
      <c r="A244" s="341" t="s">
        <v>282</v>
      </c>
      <c r="B244" s="639" t="s">
        <v>438</v>
      </c>
      <c r="C244" s="1081">
        <v>65</v>
      </c>
      <c r="D244" s="1081">
        <v>65</v>
      </c>
      <c r="E244" s="981">
        <f t="shared" si="49"/>
        <v>100</v>
      </c>
      <c r="F244" s="1081">
        <v>26</v>
      </c>
      <c r="G244" s="1044">
        <f t="shared" si="50"/>
        <v>40</v>
      </c>
      <c r="H244" s="1081">
        <v>26</v>
      </c>
      <c r="I244" s="1229">
        <f t="shared" si="51"/>
        <v>100</v>
      </c>
      <c r="J244" s="5" t="s">
        <v>53</v>
      </c>
      <c r="K244" s="645"/>
      <c r="L244" s="645"/>
      <c r="M244" s="5" t="s">
        <v>53</v>
      </c>
      <c r="N244" s="6"/>
      <c r="O244" s="13"/>
    </row>
    <row r="245" spans="1:15" s="28" customFormat="1" x14ac:dyDescent="0.25">
      <c r="A245" s="341" t="s">
        <v>283</v>
      </c>
      <c r="B245" s="639" t="s">
        <v>439</v>
      </c>
      <c r="C245" s="1081">
        <v>113</v>
      </c>
      <c r="D245" s="1081">
        <v>113</v>
      </c>
      <c r="E245" s="981">
        <f t="shared" si="49"/>
        <v>100</v>
      </c>
      <c r="F245" s="1081">
        <v>44</v>
      </c>
      <c r="G245" s="1044">
        <f t="shared" si="50"/>
        <v>38.938053097345133</v>
      </c>
      <c r="H245" s="1081">
        <v>44</v>
      </c>
      <c r="I245" s="1229">
        <f t="shared" si="51"/>
        <v>100</v>
      </c>
      <c r="J245" s="5" t="s">
        <v>53</v>
      </c>
      <c r="K245" s="645"/>
      <c r="L245" s="645"/>
      <c r="M245" s="5" t="s">
        <v>53</v>
      </c>
      <c r="N245" s="6"/>
      <c r="O245" s="13"/>
    </row>
    <row r="246" spans="1:15" s="28" customFormat="1" x14ac:dyDescent="0.25">
      <c r="A246" s="341" t="s">
        <v>284</v>
      </c>
      <c r="B246" s="639" t="s">
        <v>440</v>
      </c>
      <c r="C246" s="1081">
        <v>102</v>
      </c>
      <c r="D246" s="1081">
        <v>102</v>
      </c>
      <c r="E246" s="981">
        <f t="shared" si="49"/>
        <v>100</v>
      </c>
      <c r="F246" s="1081">
        <v>29</v>
      </c>
      <c r="G246" s="1044">
        <f t="shared" si="50"/>
        <v>28.431372549019606</v>
      </c>
      <c r="H246" s="1081">
        <v>29</v>
      </c>
      <c r="I246" s="1229">
        <f t="shared" si="51"/>
        <v>100</v>
      </c>
      <c r="J246" s="5" t="s">
        <v>53</v>
      </c>
      <c r="K246" s="645"/>
      <c r="L246" s="645"/>
      <c r="M246" s="5" t="s">
        <v>53</v>
      </c>
      <c r="N246" s="6"/>
      <c r="O246" s="13"/>
    </row>
    <row r="247" spans="1:15" s="28" customFormat="1" x14ac:dyDescent="0.25">
      <c r="A247" s="341" t="s">
        <v>285</v>
      </c>
      <c r="B247" s="639" t="s">
        <v>441</v>
      </c>
      <c r="C247" s="1081">
        <v>88</v>
      </c>
      <c r="D247" s="1081">
        <v>88</v>
      </c>
      <c r="E247" s="981">
        <f t="shared" si="49"/>
        <v>100</v>
      </c>
      <c r="F247" s="1081">
        <v>39</v>
      </c>
      <c r="G247" s="1044">
        <f t="shared" si="50"/>
        <v>44.31818181818182</v>
      </c>
      <c r="H247" s="1081">
        <v>39</v>
      </c>
      <c r="I247" s="1229">
        <f t="shared" si="51"/>
        <v>100</v>
      </c>
      <c r="J247" s="5" t="s">
        <v>53</v>
      </c>
      <c r="K247" s="645"/>
      <c r="L247" s="645"/>
      <c r="M247" s="5" t="s">
        <v>53</v>
      </c>
      <c r="N247" s="6"/>
      <c r="O247" s="13"/>
    </row>
    <row r="248" spans="1:15" s="30" customFormat="1" x14ac:dyDescent="0.25">
      <c r="A248" s="342" t="s">
        <v>286</v>
      </c>
      <c r="B248" s="640" t="s">
        <v>442</v>
      </c>
      <c r="C248" s="1083">
        <v>96</v>
      </c>
      <c r="D248" s="1083">
        <v>96</v>
      </c>
      <c r="E248" s="982">
        <f t="shared" si="49"/>
        <v>100</v>
      </c>
      <c r="F248" s="1083">
        <v>4</v>
      </c>
      <c r="G248" s="1036">
        <f t="shared" si="50"/>
        <v>4.1666666666666661</v>
      </c>
      <c r="H248" s="1083">
        <v>4</v>
      </c>
      <c r="I248" s="1230">
        <f t="shared" si="51"/>
        <v>100</v>
      </c>
      <c r="J248" s="4" t="s">
        <v>53</v>
      </c>
      <c r="K248" s="1084"/>
      <c r="L248" s="1084"/>
      <c r="M248" s="4"/>
      <c r="N248" s="7"/>
      <c r="O248" s="11" t="s">
        <v>53</v>
      </c>
    </row>
    <row r="249" spans="1:15" s="30" customFormat="1" x14ac:dyDescent="0.25">
      <c r="A249" s="342" t="s">
        <v>287</v>
      </c>
      <c r="B249" s="640" t="s">
        <v>443</v>
      </c>
      <c r="C249" s="1083">
        <v>135</v>
      </c>
      <c r="D249" s="1083">
        <v>135</v>
      </c>
      <c r="E249" s="982">
        <f t="shared" si="49"/>
        <v>100</v>
      </c>
      <c r="F249" s="1083">
        <v>11</v>
      </c>
      <c r="G249" s="1036">
        <f t="shared" si="50"/>
        <v>8.1481481481481488</v>
      </c>
      <c r="H249" s="1083">
        <v>11</v>
      </c>
      <c r="I249" s="1230">
        <f t="shared" si="51"/>
        <v>100</v>
      </c>
      <c r="J249" s="4" t="s">
        <v>53</v>
      </c>
      <c r="K249" s="1084"/>
      <c r="L249" s="1084"/>
      <c r="M249" s="4"/>
      <c r="N249" s="7"/>
      <c r="O249" s="11" t="s">
        <v>53</v>
      </c>
    </row>
    <row r="250" spans="1:15" s="30" customFormat="1" x14ac:dyDescent="0.25">
      <c r="A250" s="342" t="s">
        <v>288</v>
      </c>
      <c r="B250" s="640" t="s">
        <v>444</v>
      </c>
      <c r="C250" s="1083">
        <v>67</v>
      </c>
      <c r="D250" s="1083">
        <v>67</v>
      </c>
      <c r="E250" s="982">
        <f t="shared" si="49"/>
        <v>100</v>
      </c>
      <c r="F250" s="1083">
        <v>7</v>
      </c>
      <c r="G250" s="1036">
        <f t="shared" si="50"/>
        <v>10.44776119402985</v>
      </c>
      <c r="H250" s="1083">
        <v>7</v>
      </c>
      <c r="I250" s="1230">
        <f t="shared" si="51"/>
        <v>100</v>
      </c>
      <c r="J250" s="4" t="s">
        <v>53</v>
      </c>
      <c r="K250" s="1084"/>
      <c r="L250" s="1084"/>
      <c r="M250" s="4"/>
      <c r="N250" s="7"/>
      <c r="O250" s="11" t="s">
        <v>53</v>
      </c>
    </row>
    <row r="251" spans="1:15" s="30" customFormat="1" x14ac:dyDescent="0.25">
      <c r="A251" s="342" t="s">
        <v>289</v>
      </c>
      <c r="B251" s="640" t="s">
        <v>445</v>
      </c>
      <c r="C251" s="1083">
        <v>92</v>
      </c>
      <c r="D251" s="1083">
        <v>92</v>
      </c>
      <c r="E251" s="982">
        <f t="shared" si="49"/>
        <v>100</v>
      </c>
      <c r="F251" s="1083">
        <v>11</v>
      </c>
      <c r="G251" s="1036">
        <f t="shared" si="50"/>
        <v>11.956521739130435</v>
      </c>
      <c r="H251" s="1083">
        <v>11</v>
      </c>
      <c r="I251" s="1230">
        <f t="shared" si="51"/>
        <v>100</v>
      </c>
      <c r="J251" s="4" t="s">
        <v>53</v>
      </c>
      <c r="K251" s="1084"/>
      <c r="L251" s="1084"/>
      <c r="M251" s="4"/>
      <c r="N251" s="7"/>
      <c r="O251" s="11" t="s">
        <v>53</v>
      </c>
    </row>
    <row r="252" spans="1:15" s="30" customFormat="1" x14ac:dyDescent="0.25">
      <c r="A252" s="342" t="s">
        <v>290</v>
      </c>
      <c r="B252" s="640" t="s">
        <v>446</v>
      </c>
      <c r="C252" s="1083">
        <v>58</v>
      </c>
      <c r="D252" s="1083">
        <v>58</v>
      </c>
      <c r="E252" s="982">
        <f t="shared" si="49"/>
        <v>100</v>
      </c>
      <c r="F252" s="1083">
        <v>4</v>
      </c>
      <c r="G252" s="1036">
        <f t="shared" si="50"/>
        <v>6.8965517241379306</v>
      </c>
      <c r="H252" s="1083">
        <v>4</v>
      </c>
      <c r="I252" s="1230">
        <f t="shared" si="51"/>
        <v>100</v>
      </c>
      <c r="J252" s="4" t="s">
        <v>53</v>
      </c>
      <c r="K252" s="1084"/>
      <c r="L252" s="1084"/>
      <c r="M252" s="4"/>
      <c r="N252" s="7"/>
      <c r="O252" s="11" t="s">
        <v>53</v>
      </c>
    </row>
    <row r="253" spans="1:15" s="805" customFormat="1" x14ac:dyDescent="0.25">
      <c r="A253" s="812" t="s">
        <v>357</v>
      </c>
      <c r="B253" s="813" t="s">
        <v>358</v>
      </c>
      <c r="C253" s="1079">
        <f>SUM(C254:C267)</f>
        <v>995</v>
      </c>
      <c r="D253" s="1079">
        <f t="shared" ref="D253:H253" si="52">SUM(D254:D267)</f>
        <v>995</v>
      </c>
      <c r="E253" s="814">
        <f t="shared" si="49"/>
        <v>100</v>
      </c>
      <c r="F253" s="1079">
        <f t="shared" si="52"/>
        <v>304</v>
      </c>
      <c r="G253" s="1082">
        <f t="shared" si="50"/>
        <v>30.552763819095478</v>
      </c>
      <c r="H253" s="1079">
        <f t="shared" si="52"/>
        <v>304</v>
      </c>
      <c r="I253" s="1228">
        <f t="shared" si="51"/>
        <v>100</v>
      </c>
      <c r="J253" s="804">
        <f>COUNTA(J254:J267)</f>
        <v>14</v>
      </c>
      <c r="K253" s="1056">
        <f t="shared" ref="K253:O253" si="53">COUNTA(K254:K267)</f>
        <v>9</v>
      </c>
      <c r="L253" s="1056">
        <f t="shared" si="53"/>
        <v>0</v>
      </c>
      <c r="M253" s="804">
        <f t="shared" si="53"/>
        <v>14</v>
      </c>
      <c r="N253" s="807" t="s">
        <v>31</v>
      </c>
      <c r="O253" s="804">
        <f t="shared" si="53"/>
        <v>0</v>
      </c>
    </row>
    <row r="254" spans="1:15" s="28" customFormat="1" x14ac:dyDescent="0.25">
      <c r="A254" s="323" t="s">
        <v>291</v>
      </c>
      <c r="B254" s="604" t="s">
        <v>448</v>
      </c>
      <c r="C254" s="604">
        <v>51</v>
      </c>
      <c r="D254" s="604">
        <v>51</v>
      </c>
      <c r="E254" s="981">
        <f t="shared" si="49"/>
        <v>100</v>
      </c>
      <c r="F254" s="604">
        <v>17</v>
      </c>
      <c r="G254" s="1044">
        <f t="shared" si="50"/>
        <v>33.333333333333329</v>
      </c>
      <c r="H254" s="604">
        <v>17</v>
      </c>
      <c r="I254" s="1229">
        <f t="shared" si="51"/>
        <v>100</v>
      </c>
      <c r="J254" s="14" t="s">
        <v>53</v>
      </c>
      <c r="K254" s="604" t="s">
        <v>53</v>
      </c>
      <c r="L254" s="708"/>
      <c r="M254" s="13" t="s">
        <v>53</v>
      </c>
      <c r="N254" s="15"/>
      <c r="O254" s="13"/>
    </row>
    <row r="255" spans="1:15" s="28" customFormat="1" x14ac:dyDescent="0.25">
      <c r="A255" s="323" t="s">
        <v>292</v>
      </c>
      <c r="B255" s="604" t="s">
        <v>449</v>
      </c>
      <c r="C255" s="604">
        <v>26</v>
      </c>
      <c r="D255" s="604">
        <v>26</v>
      </c>
      <c r="E255" s="981">
        <f t="shared" si="49"/>
        <v>100</v>
      </c>
      <c r="F255" s="604">
        <v>8</v>
      </c>
      <c r="G255" s="1044">
        <f t="shared" si="50"/>
        <v>30.76923076923077</v>
      </c>
      <c r="H255" s="604">
        <v>8</v>
      </c>
      <c r="I255" s="1229">
        <f t="shared" si="51"/>
        <v>100</v>
      </c>
      <c r="J255" s="14" t="s">
        <v>53</v>
      </c>
      <c r="K255" s="604" t="s">
        <v>53</v>
      </c>
      <c r="L255" s="708"/>
      <c r="M255" s="13" t="s">
        <v>53</v>
      </c>
      <c r="N255" s="15"/>
      <c r="O255" s="13"/>
    </row>
    <row r="256" spans="1:15" s="28" customFormat="1" x14ac:dyDescent="0.25">
      <c r="A256" s="323" t="s">
        <v>293</v>
      </c>
      <c r="B256" s="604" t="s">
        <v>450</v>
      </c>
      <c r="C256" s="604">
        <v>47</v>
      </c>
      <c r="D256" s="604">
        <v>47</v>
      </c>
      <c r="E256" s="981">
        <f t="shared" si="49"/>
        <v>100</v>
      </c>
      <c r="F256" s="604">
        <v>15</v>
      </c>
      <c r="G256" s="1044">
        <f t="shared" si="50"/>
        <v>31.914893617021278</v>
      </c>
      <c r="H256" s="604">
        <v>15</v>
      </c>
      <c r="I256" s="1229">
        <f t="shared" si="51"/>
        <v>100</v>
      </c>
      <c r="J256" s="14" t="s">
        <v>53</v>
      </c>
      <c r="K256" s="604" t="s">
        <v>53</v>
      </c>
      <c r="L256" s="708"/>
      <c r="M256" s="13" t="s">
        <v>53</v>
      </c>
      <c r="N256" s="15"/>
      <c r="O256" s="13"/>
    </row>
    <row r="257" spans="1:15" s="28" customFormat="1" x14ac:dyDescent="0.25">
      <c r="A257" s="323" t="s">
        <v>294</v>
      </c>
      <c r="B257" s="604" t="s">
        <v>451</v>
      </c>
      <c r="C257" s="604">
        <v>39</v>
      </c>
      <c r="D257" s="604">
        <v>39</v>
      </c>
      <c r="E257" s="981">
        <f t="shared" si="49"/>
        <v>100</v>
      </c>
      <c r="F257" s="604">
        <v>13</v>
      </c>
      <c r="G257" s="1044">
        <f t="shared" si="50"/>
        <v>33.333333333333329</v>
      </c>
      <c r="H257" s="604">
        <v>13</v>
      </c>
      <c r="I257" s="1229">
        <f t="shared" si="51"/>
        <v>100</v>
      </c>
      <c r="J257" s="14" t="s">
        <v>53</v>
      </c>
      <c r="K257" s="604" t="s">
        <v>53</v>
      </c>
      <c r="L257" s="708"/>
      <c r="M257" s="13" t="s">
        <v>53</v>
      </c>
      <c r="N257" s="15"/>
      <c r="O257" s="13"/>
    </row>
    <row r="258" spans="1:15" s="28" customFormat="1" x14ac:dyDescent="0.25">
      <c r="A258" s="323" t="s">
        <v>295</v>
      </c>
      <c r="B258" s="604" t="s">
        <v>452</v>
      </c>
      <c r="C258" s="604">
        <v>44</v>
      </c>
      <c r="D258" s="604">
        <v>44</v>
      </c>
      <c r="E258" s="981">
        <f t="shared" si="49"/>
        <v>100</v>
      </c>
      <c r="F258" s="604">
        <v>10</v>
      </c>
      <c r="G258" s="1044">
        <f t="shared" si="50"/>
        <v>22.727272727272727</v>
      </c>
      <c r="H258" s="604">
        <v>10</v>
      </c>
      <c r="I258" s="1229">
        <f t="shared" si="51"/>
        <v>100</v>
      </c>
      <c r="J258" s="14" t="s">
        <v>53</v>
      </c>
      <c r="K258" s="604" t="s">
        <v>53</v>
      </c>
      <c r="L258" s="708"/>
      <c r="M258" s="13" t="s">
        <v>53</v>
      </c>
      <c r="N258" s="15"/>
      <c r="O258" s="13"/>
    </row>
    <row r="259" spans="1:15" s="28" customFormat="1" x14ac:dyDescent="0.25">
      <c r="A259" s="323" t="s">
        <v>296</v>
      </c>
      <c r="B259" s="604" t="s">
        <v>453</v>
      </c>
      <c r="C259" s="604">
        <v>49</v>
      </c>
      <c r="D259" s="604">
        <v>49</v>
      </c>
      <c r="E259" s="981">
        <f t="shared" si="49"/>
        <v>100</v>
      </c>
      <c r="F259" s="604">
        <v>17</v>
      </c>
      <c r="G259" s="1044">
        <f t="shared" si="50"/>
        <v>34.693877551020407</v>
      </c>
      <c r="H259" s="604">
        <v>17</v>
      </c>
      <c r="I259" s="1229">
        <f t="shared" si="51"/>
        <v>100</v>
      </c>
      <c r="J259" s="14" t="s">
        <v>53</v>
      </c>
      <c r="K259" s="604" t="s">
        <v>53</v>
      </c>
      <c r="L259" s="708"/>
      <c r="M259" s="13" t="s">
        <v>53</v>
      </c>
      <c r="N259" s="15"/>
      <c r="O259" s="13"/>
    </row>
    <row r="260" spans="1:15" s="28" customFormat="1" x14ac:dyDescent="0.25">
      <c r="A260" s="323" t="s">
        <v>297</v>
      </c>
      <c r="B260" s="604" t="s">
        <v>454</v>
      </c>
      <c r="C260" s="604">
        <v>70</v>
      </c>
      <c r="D260" s="604">
        <v>70</v>
      </c>
      <c r="E260" s="981">
        <f t="shared" si="49"/>
        <v>100</v>
      </c>
      <c r="F260" s="604">
        <v>25</v>
      </c>
      <c r="G260" s="1044">
        <f t="shared" si="50"/>
        <v>35.714285714285715</v>
      </c>
      <c r="H260" s="604">
        <v>25</v>
      </c>
      <c r="I260" s="1229">
        <f t="shared" si="51"/>
        <v>100</v>
      </c>
      <c r="J260" s="14" t="s">
        <v>53</v>
      </c>
      <c r="K260" s="604" t="s">
        <v>53</v>
      </c>
      <c r="L260" s="708"/>
      <c r="M260" s="13" t="s">
        <v>53</v>
      </c>
      <c r="N260" s="15"/>
      <c r="O260" s="13"/>
    </row>
    <row r="261" spans="1:15" s="28" customFormat="1" x14ac:dyDescent="0.25">
      <c r="A261" s="323" t="s">
        <v>298</v>
      </c>
      <c r="B261" s="604" t="s">
        <v>455</v>
      </c>
      <c r="C261" s="604">
        <v>118</v>
      </c>
      <c r="D261" s="604">
        <v>118</v>
      </c>
      <c r="E261" s="981">
        <f t="shared" si="49"/>
        <v>100</v>
      </c>
      <c r="F261" s="604">
        <v>40</v>
      </c>
      <c r="G261" s="1044">
        <f t="shared" si="50"/>
        <v>33.898305084745758</v>
      </c>
      <c r="H261" s="604">
        <v>40</v>
      </c>
      <c r="I261" s="1229">
        <f t="shared" si="51"/>
        <v>100</v>
      </c>
      <c r="J261" s="14" t="s">
        <v>53</v>
      </c>
      <c r="K261" s="604"/>
      <c r="L261" s="708"/>
      <c r="M261" s="13" t="s">
        <v>53</v>
      </c>
      <c r="N261" s="15"/>
      <c r="O261" s="13"/>
    </row>
    <row r="262" spans="1:15" s="28" customFormat="1" x14ac:dyDescent="0.25">
      <c r="A262" s="323" t="s">
        <v>299</v>
      </c>
      <c r="B262" s="604" t="s">
        <v>456</v>
      </c>
      <c r="C262" s="604">
        <v>83</v>
      </c>
      <c r="D262" s="604">
        <v>83</v>
      </c>
      <c r="E262" s="981">
        <f t="shared" si="49"/>
        <v>100</v>
      </c>
      <c r="F262" s="604">
        <v>19</v>
      </c>
      <c r="G262" s="1044">
        <f t="shared" si="50"/>
        <v>22.891566265060241</v>
      </c>
      <c r="H262" s="604">
        <v>19</v>
      </c>
      <c r="I262" s="1229">
        <f t="shared" si="51"/>
        <v>100</v>
      </c>
      <c r="J262" s="14" t="s">
        <v>53</v>
      </c>
      <c r="K262" s="604"/>
      <c r="L262" s="708"/>
      <c r="M262" s="13" t="s">
        <v>53</v>
      </c>
      <c r="N262" s="15"/>
      <c r="O262" s="13"/>
    </row>
    <row r="263" spans="1:15" s="28" customFormat="1" x14ac:dyDescent="0.25">
      <c r="A263" s="323" t="s">
        <v>570</v>
      </c>
      <c r="B263" s="604" t="s">
        <v>457</v>
      </c>
      <c r="C263" s="604">
        <v>99</v>
      </c>
      <c r="D263" s="604">
        <v>99</v>
      </c>
      <c r="E263" s="981">
        <f t="shared" si="49"/>
        <v>100</v>
      </c>
      <c r="F263" s="604">
        <v>30</v>
      </c>
      <c r="G263" s="1044">
        <f t="shared" si="50"/>
        <v>30.303030303030305</v>
      </c>
      <c r="H263" s="604">
        <v>30</v>
      </c>
      <c r="I263" s="1229">
        <f t="shared" si="51"/>
        <v>100</v>
      </c>
      <c r="J263" s="14" t="s">
        <v>53</v>
      </c>
      <c r="K263" s="604"/>
      <c r="L263" s="708"/>
      <c r="M263" s="13" t="s">
        <v>53</v>
      </c>
      <c r="N263" s="15"/>
      <c r="O263" s="13"/>
    </row>
    <row r="264" spans="1:15" s="28" customFormat="1" x14ac:dyDescent="0.25">
      <c r="A264" s="323" t="s">
        <v>571</v>
      </c>
      <c r="B264" s="604" t="s">
        <v>458</v>
      </c>
      <c r="C264" s="604">
        <v>101</v>
      </c>
      <c r="D264" s="604">
        <v>101</v>
      </c>
      <c r="E264" s="981">
        <f t="shared" si="49"/>
        <v>100</v>
      </c>
      <c r="F264" s="604">
        <v>26</v>
      </c>
      <c r="G264" s="1044">
        <f t="shared" si="50"/>
        <v>25.742574257425744</v>
      </c>
      <c r="H264" s="604">
        <v>26</v>
      </c>
      <c r="I264" s="1229">
        <f t="shared" si="51"/>
        <v>100</v>
      </c>
      <c r="J264" s="14" t="s">
        <v>53</v>
      </c>
      <c r="K264" s="604"/>
      <c r="L264" s="708"/>
      <c r="M264" s="13" t="s">
        <v>53</v>
      </c>
      <c r="N264" s="15"/>
      <c r="O264" s="13"/>
    </row>
    <row r="265" spans="1:15" s="28" customFormat="1" x14ac:dyDescent="0.25">
      <c r="A265" s="323" t="s">
        <v>572</v>
      </c>
      <c r="B265" s="604" t="s">
        <v>459</v>
      </c>
      <c r="C265" s="604">
        <v>111</v>
      </c>
      <c r="D265" s="604">
        <v>111</v>
      </c>
      <c r="E265" s="981">
        <f t="shared" si="49"/>
        <v>100</v>
      </c>
      <c r="F265" s="604">
        <v>31</v>
      </c>
      <c r="G265" s="1044">
        <f t="shared" si="50"/>
        <v>27.927927927927925</v>
      </c>
      <c r="H265" s="604">
        <v>31</v>
      </c>
      <c r="I265" s="1229">
        <f t="shared" si="51"/>
        <v>100</v>
      </c>
      <c r="J265" s="14" t="s">
        <v>53</v>
      </c>
      <c r="K265" s="604" t="s">
        <v>53</v>
      </c>
      <c r="L265" s="708"/>
      <c r="M265" s="13" t="s">
        <v>53</v>
      </c>
      <c r="N265" s="15"/>
      <c r="O265" s="13"/>
    </row>
    <row r="266" spans="1:15" s="28" customFormat="1" x14ac:dyDescent="0.25">
      <c r="A266" s="323" t="s">
        <v>573</v>
      </c>
      <c r="B266" s="604" t="s">
        <v>460</v>
      </c>
      <c r="C266" s="604">
        <v>88</v>
      </c>
      <c r="D266" s="604">
        <v>88</v>
      </c>
      <c r="E266" s="981">
        <f t="shared" si="49"/>
        <v>100</v>
      </c>
      <c r="F266" s="604">
        <v>21</v>
      </c>
      <c r="G266" s="1044">
        <f t="shared" si="50"/>
        <v>23.863636363636363</v>
      </c>
      <c r="H266" s="604">
        <v>21</v>
      </c>
      <c r="I266" s="1229">
        <f t="shared" si="51"/>
        <v>100</v>
      </c>
      <c r="J266" s="14" t="s">
        <v>53</v>
      </c>
      <c r="K266" s="604" t="s">
        <v>53</v>
      </c>
      <c r="L266" s="708"/>
      <c r="M266" s="13" t="s">
        <v>53</v>
      </c>
      <c r="N266" s="15"/>
      <c r="O266" s="13"/>
    </row>
    <row r="267" spans="1:15" s="28" customFormat="1" x14ac:dyDescent="0.25">
      <c r="A267" s="323" t="s">
        <v>574</v>
      </c>
      <c r="B267" s="604" t="s">
        <v>461</v>
      </c>
      <c r="C267" s="604">
        <v>69</v>
      </c>
      <c r="D267" s="604">
        <v>69</v>
      </c>
      <c r="E267" s="981">
        <f t="shared" si="49"/>
        <v>100</v>
      </c>
      <c r="F267" s="604">
        <v>32</v>
      </c>
      <c r="G267" s="1044">
        <f t="shared" si="50"/>
        <v>46.376811594202898</v>
      </c>
      <c r="H267" s="604">
        <v>32</v>
      </c>
      <c r="I267" s="1229">
        <f t="shared" si="51"/>
        <v>100</v>
      </c>
      <c r="J267" s="14" t="s">
        <v>53</v>
      </c>
      <c r="K267" s="604"/>
      <c r="L267" s="708"/>
      <c r="M267" s="13" t="s">
        <v>53</v>
      </c>
      <c r="N267" s="15"/>
      <c r="O267" s="13"/>
    </row>
    <row r="268" spans="1:15" s="805" customFormat="1" x14ac:dyDescent="0.25">
      <c r="A268" s="803">
        <v>9</v>
      </c>
      <c r="B268" s="772" t="s">
        <v>359</v>
      </c>
      <c r="C268" s="1085">
        <f>SUM(C269:C281)</f>
        <v>1152</v>
      </c>
      <c r="D268" s="1085">
        <f t="shared" ref="D268:H268" si="54">SUM(D269:D281)</f>
        <v>1150</v>
      </c>
      <c r="E268" s="814">
        <f t="shared" si="49"/>
        <v>99.826388888888886</v>
      </c>
      <c r="F268" s="1091">
        <f t="shared" si="54"/>
        <v>412</v>
      </c>
      <c r="G268" s="1082">
        <f t="shared" si="50"/>
        <v>35.763888888888893</v>
      </c>
      <c r="H268" s="1091">
        <f t="shared" si="54"/>
        <v>412</v>
      </c>
      <c r="I268" s="1228">
        <f t="shared" si="51"/>
        <v>100</v>
      </c>
      <c r="J268" s="804">
        <f>COUNTA(J269:J281)</f>
        <v>13</v>
      </c>
      <c r="K268" s="1056">
        <f t="shared" ref="K268:O268" si="55">COUNTA(K269:K281)</f>
        <v>3</v>
      </c>
      <c r="L268" s="1056">
        <f t="shared" si="55"/>
        <v>0</v>
      </c>
      <c r="M268" s="804">
        <f t="shared" si="55"/>
        <v>13</v>
      </c>
      <c r="N268" s="807" t="s">
        <v>31</v>
      </c>
      <c r="O268" s="804">
        <f t="shared" si="55"/>
        <v>0</v>
      </c>
    </row>
    <row r="269" spans="1:15" s="28" customFormat="1" x14ac:dyDescent="0.25">
      <c r="A269" s="346" t="s">
        <v>575</v>
      </c>
      <c r="B269" s="641" t="s">
        <v>464</v>
      </c>
      <c r="C269" s="641">
        <v>84</v>
      </c>
      <c r="D269" s="641">
        <v>84</v>
      </c>
      <c r="E269" s="981">
        <f t="shared" si="49"/>
        <v>100</v>
      </c>
      <c r="F269" s="1092">
        <v>37</v>
      </c>
      <c r="G269" s="1044">
        <f t="shared" si="50"/>
        <v>44.047619047619044</v>
      </c>
      <c r="H269" s="1092">
        <v>37</v>
      </c>
      <c r="I269" s="1229">
        <f t="shared" si="51"/>
        <v>100</v>
      </c>
      <c r="J269" s="16" t="s">
        <v>53</v>
      </c>
      <c r="K269" s="1092"/>
      <c r="L269" s="1092"/>
      <c r="M269" s="16" t="s">
        <v>53</v>
      </c>
      <c r="N269" s="17"/>
      <c r="O269" s="13"/>
    </row>
    <row r="270" spans="1:15" s="28" customFormat="1" x14ac:dyDescent="0.25">
      <c r="A270" s="346" t="s">
        <v>576</v>
      </c>
      <c r="B270" s="641" t="s">
        <v>465</v>
      </c>
      <c r="C270" s="1092">
        <v>88</v>
      </c>
      <c r="D270" s="1092">
        <v>88</v>
      </c>
      <c r="E270" s="981">
        <f t="shared" si="49"/>
        <v>100</v>
      </c>
      <c r="F270" s="1092">
        <v>32</v>
      </c>
      <c r="G270" s="1044">
        <f t="shared" si="50"/>
        <v>36.363636363636367</v>
      </c>
      <c r="H270" s="1092">
        <v>32</v>
      </c>
      <c r="I270" s="1229">
        <f t="shared" si="51"/>
        <v>100</v>
      </c>
      <c r="J270" s="16" t="s">
        <v>53</v>
      </c>
      <c r="K270" s="1092"/>
      <c r="L270" s="1092"/>
      <c r="M270" s="16" t="s">
        <v>53</v>
      </c>
      <c r="N270" s="17"/>
      <c r="O270" s="13"/>
    </row>
    <row r="271" spans="1:15" s="28" customFormat="1" x14ac:dyDescent="0.25">
      <c r="A271" s="346" t="s">
        <v>577</v>
      </c>
      <c r="B271" s="641" t="s">
        <v>466</v>
      </c>
      <c r="C271" s="1092">
        <v>78</v>
      </c>
      <c r="D271" s="1092">
        <v>78</v>
      </c>
      <c r="E271" s="981">
        <f t="shared" si="49"/>
        <v>100</v>
      </c>
      <c r="F271" s="1092">
        <v>18</v>
      </c>
      <c r="G271" s="1044">
        <f t="shared" si="50"/>
        <v>23.076923076923077</v>
      </c>
      <c r="H271" s="1092">
        <v>18</v>
      </c>
      <c r="I271" s="1229">
        <f t="shared" si="51"/>
        <v>100</v>
      </c>
      <c r="J271" s="16" t="s">
        <v>53</v>
      </c>
      <c r="K271" s="1092"/>
      <c r="L271" s="1092"/>
      <c r="M271" s="16" t="s">
        <v>53</v>
      </c>
      <c r="N271" s="17"/>
      <c r="O271" s="13"/>
    </row>
    <row r="272" spans="1:15" s="28" customFormat="1" x14ac:dyDescent="0.25">
      <c r="A272" s="346" t="s">
        <v>578</v>
      </c>
      <c r="B272" s="641" t="s">
        <v>467</v>
      </c>
      <c r="C272" s="1092">
        <v>141</v>
      </c>
      <c r="D272" s="1092">
        <v>139</v>
      </c>
      <c r="E272" s="981">
        <f t="shared" si="49"/>
        <v>98.581560283687935</v>
      </c>
      <c r="F272" s="1092">
        <v>40</v>
      </c>
      <c r="G272" s="1044">
        <f t="shared" si="50"/>
        <v>28.368794326241137</v>
      </c>
      <c r="H272" s="1092">
        <v>40</v>
      </c>
      <c r="I272" s="1229">
        <f t="shared" si="51"/>
        <v>100</v>
      </c>
      <c r="J272" s="16" t="s">
        <v>53</v>
      </c>
      <c r="K272" s="1092"/>
      <c r="L272" s="1092"/>
      <c r="M272" s="16" t="s">
        <v>53</v>
      </c>
      <c r="N272" s="17"/>
      <c r="O272" s="13"/>
    </row>
    <row r="273" spans="1:15" s="28" customFormat="1" x14ac:dyDescent="0.25">
      <c r="A273" s="346" t="s">
        <v>579</v>
      </c>
      <c r="B273" s="641" t="s">
        <v>468</v>
      </c>
      <c r="C273" s="1092">
        <v>114</v>
      </c>
      <c r="D273" s="1092">
        <v>114</v>
      </c>
      <c r="E273" s="981">
        <f t="shared" si="49"/>
        <v>100</v>
      </c>
      <c r="F273" s="1092">
        <v>31</v>
      </c>
      <c r="G273" s="1044">
        <f t="shared" si="50"/>
        <v>27.192982456140353</v>
      </c>
      <c r="H273" s="1092">
        <v>31</v>
      </c>
      <c r="I273" s="1229">
        <f t="shared" si="51"/>
        <v>100</v>
      </c>
      <c r="J273" s="16" t="s">
        <v>53</v>
      </c>
      <c r="K273" s="1092"/>
      <c r="L273" s="1092"/>
      <c r="M273" s="16" t="s">
        <v>53</v>
      </c>
      <c r="N273" s="17"/>
      <c r="O273" s="13"/>
    </row>
    <row r="274" spans="1:15" s="28" customFormat="1" x14ac:dyDescent="0.25">
      <c r="A274" s="346" t="s">
        <v>580</v>
      </c>
      <c r="B274" s="641" t="s">
        <v>469</v>
      </c>
      <c r="C274" s="1092">
        <v>71</v>
      </c>
      <c r="D274" s="1092">
        <v>71</v>
      </c>
      <c r="E274" s="981">
        <f t="shared" si="49"/>
        <v>100</v>
      </c>
      <c r="F274" s="1092">
        <v>25</v>
      </c>
      <c r="G274" s="1044">
        <f t="shared" si="50"/>
        <v>35.2112676056338</v>
      </c>
      <c r="H274" s="1092">
        <v>25</v>
      </c>
      <c r="I274" s="1229">
        <f t="shared" si="51"/>
        <v>100</v>
      </c>
      <c r="J274" s="16" t="s">
        <v>53</v>
      </c>
      <c r="K274" s="1092"/>
      <c r="L274" s="1092"/>
      <c r="M274" s="16" t="s">
        <v>53</v>
      </c>
      <c r="N274" s="17"/>
      <c r="O274" s="13"/>
    </row>
    <row r="275" spans="1:15" s="28" customFormat="1" x14ac:dyDescent="0.25">
      <c r="A275" s="346" t="s">
        <v>581</v>
      </c>
      <c r="B275" s="642" t="s">
        <v>470</v>
      </c>
      <c r="C275" s="1092">
        <v>128</v>
      </c>
      <c r="D275" s="1092">
        <v>128</v>
      </c>
      <c r="E275" s="981">
        <f t="shared" si="49"/>
        <v>100</v>
      </c>
      <c r="F275" s="1092">
        <v>60</v>
      </c>
      <c r="G275" s="1044">
        <f t="shared" si="50"/>
        <v>46.875</v>
      </c>
      <c r="H275" s="1092">
        <v>60</v>
      </c>
      <c r="I275" s="1229">
        <f t="shared" si="51"/>
        <v>100</v>
      </c>
      <c r="J275" s="16" t="s">
        <v>53</v>
      </c>
      <c r="K275" s="1092"/>
      <c r="L275" s="1092"/>
      <c r="M275" s="16" t="s">
        <v>53</v>
      </c>
      <c r="N275" s="17"/>
      <c r="O275" s="13"/>
    </row>
    <row r="276" spans="1:15" s="28" customFormat="1" x14ac:dyDescent="0.25">
      <c r="A276" s="346" t="s">
        <v>582</v>
      </c>
      <c r="B276" s="642" t="s">
        <v>471</v>
      </c>
      <c r="C276" s="1092">
        <v>101</v>
      </c>
      <c r="D276" s="1092">
        <v>101</v>
      </c>
      <c r="E276" s="981">
        <f t="shared" si="49"/>
        <v>100</v>
      </c>
      <c r="F276" s="1092">
        <v>30</v>
      </c>
      <c r="G276" s="1044">
        <f t="shared" si="50"/>
        <v>29.702970297029701</v>
      </c>
      <c r="H276" s="1092">
        <v>30</v>
      </c>
      <c r="I276" s="1229">
        <f t="shared" si="51"/>
        <v>100</v>
      </c>
      <c r="J276" s="16" t="s">
        <v>53</v>
      </c>
      <c r="K276" s="1092"/>
      <c r="L276" s="1092"/>
      <c r="M276" s="16" t="s">
        <v>53</v>
      </c>
      <c r="N276" s="17"/>
      <c r="O276" s="13"/>
    </row>
    <row r="277" spans="1:15" s="28" customFormat="1" x14ac:dyDescent="0.25">
      <c r="A277" s="346" t="s">
        <v>583</v>
      </c>
      <c r="B277" s="642" t="s">
        <v>472</v>
      </c>
      <c r="C277" s="1092">
        <v>81</v>
      </c>
      <c r="D277" s="1092">
        <v>81</v>
      </c>
      <c r="E277" s="981">
        <f t="shared" si="49"/>
        <v>100</v>
      </c>
      <c r="F277" s="1092">
        <v>27</v>
      </c>
      <c r="G277" s="1044">
        <f t="shared" si="50"/>
        <v>33.333333333333329</v>
      </c>
      <c r="H277" s="1092">
        <v>27</v>
      </c>
      <c r="I277" s="1229">
        <f t="shared" si="51"/>
        <v>100</v>
      </c>
      <c r="J277" s="16" t="s">
        <v>53</v>
      </c>
      <c r="K277" s="1092"/>
      <c r="L277" s="1092"/>
      <c r="M277" s="16" t="s">
        <v>53</v>
      </c>
      <c r="N277" s="17"/>
      <c r="O277" s="13"/>
    </row>
    <row r="278" spans="1:15" s="28" customFormat="1" x14ac:dyDescent="0.25">
      <c r="A278" s="346" t="s">
        <v>584</v>
      </c>
      <c r="B278" s="642" t="s">
        <v>473</v>
      </c>
      <c r="C278" s="1092">
        <v>86</v>
      </c>
      <c r="D278" s="1092">
        <v>86</v>
      </c>
      <c r="E278" s="981">
        <f t="shared" si="49"/>
        <v>100</v>
      </c>
      <c r="F278" s="1092">
        <v>24</v>
      </c>
      <c r="G278" s="1044">
        <f t="shared" si="50"/>
        <v>27.906976744186046</v>
      </c>
      <c r="H278" s="1092">
        <v>24</v>
      </c>
      <c r="I278" s="1229">
        <f t="shared" si="51"/>
        <v>100</v>
      </c>
      <c r="J278" s="16" t="s">
        <v>53</v>
      </c>
      <c r="K278" s="1092"/>
      <c r="L278" s="1092"/>
      <c r="M278" s="16" t="s">
        <v>53</v>
      </c>
      <c r="N278" s="17"/>
      <c r="O278" s="13"/>
    </row>
    <row r="279" spans="1:15" s="28" customFormat="1" x14ac:dyDescent="0.25">
      <c r="A279" s="346" t="s">
        <v>585</v>
      </c>
      <c r="B279" s="642" t="s">
        <v>474</v>
      </c>
      <c r="C279" s="1092">
        <v>45</v>
      </c>
      <c r="D279" s="1092">
        <v>45</v>
      </c>
      <c r="E279" s="981">
        <f t="shared" si="49"/>
        <v>100</v>
      </c>
      <c r="F279" s="1092">
        <v>23</v>
      </c>
      <c r="G279" s="1044">
        <f t="shared" si="50"/>
        <v>51.111111111111107</v>
      </c>
      <c r="H279" s="1092">
        <v>23</v>
      </c>
      <c r="I279" s="1229">
        <f t="shared" si="51"/>
        <v>100</v>
      </c>
      <c r="J279" s="16" t="s">
        <v>53</v>
      </c>
      <c r="K279" s="1092" t="s">
        <v>53</v>
      </c>
      <c r="L279" s="1092"/>
      <c r="M279" s="16" t="s">
        <v>53</v>
      </c>
      <c r="N279" s="17"/>
      <c r="O279" s="13"/>
    </row>
    <row r="280" spans="1:15" s="28" customFormat="1" x14ac:dyDescent="0.25">
      <c r="A280" s="346" t="s">
        <v>586</v>
      </c>
      <c r="B280" s="642" t="s">
        <v>475</v>
      </c>
      <c r="C280" s="1092">
        <v>92</v>
      </c>
      <c r="D280" s="1092">
        <v>92</v>
      </c>
      <c r="E280" s="981">
        <f t="shared" si="49"/>
        <v>100</v>
      </c>
      <c r="F280" s="1092">
        <v>34</v>
      </c>
      <c r="G280" s="1044">
        <f t="shared" si="50"/>
        <v>36.95652173913043</v>
      </c>
      <c r="H280" s="1092">
        <v>34</v>
      </c>
      <c r="I280" s="1229">
        <f t="shared" si="51"/>
        <v>100</v>
      </c>
      <c r="J280" s="16" t="s">
        <v>53</v>
      </c>
      <c r="K280" s="1092" t="s">
        <v>53</v>
      </c>
      <c r="L280" s="1092"/>
      <c r="M280" s="16" t="s">
        <v>53</v>
      </c>
      <c r="N280" s="17"/>
      <c r="O280" s="13"/>
    </row>
    <row r="281" spans="1:15" s="28" customFormat="1" x14ac:dyDescent="0.25">
      <c r="A281" s="346" t="s">
        <v>587</v>
      </c>
      <c r="B281" s="643" t="s">
        <v>476</v>
      </c>
      <c r="C281" s="1093">
        <v>43</v>
      </c>
      <c r="D281" s="1093">
        <v>43</v>
      </c>
      <c r="E281" s="981">
        <f t="shared" si="49"/>
        <v>100</v>
      </c>
      <c r="F281" s="1093">
        <v>31</v>
      </c>
      <c r="G281" s="1044">
        <f t="shared" si="50"/>
        <v>72.093023255813947</v>
      </c>
      <c r="H281" s="1093">
        <v>31</v>
      </c>
      <c r="I281" s="1229">
        <f t="shared" si="51"/>
        <v>100</v>
      </c>
      <c r="J281" s="18" t="s">
        <v>53</v>
      </c>
      <c r="K281" s="1093" t="s">
        <v>53</v>
      </c>
      <c r="L281" s="1094"/>
      <c r="M281" s="18" t="s">
        <v>53</v>
      </c>
      <c r="N281" s="19"/>
      <c r="O281" s="13"/>
    </row>
    <row r="282" spans="1:15" s="805" customFormat="1" x14ac:dyDescent="0.25">
      <c r="A282" s="803">
        <v>10</v>
      </c>
      <c r="B282" s="772" t="s">
        <v>360</v>
      </c>
      <c r="C282" s="1079">
        <f>SUM(C283:C290)</f>
        <v>682</v>
      </c>
      <c r="D282" s="1079">
        <f t="shared" ref="D282:H282" si="56">SUM(D283:D290)</f>
        <v>682</v>
      </c>
      <c r="E282" s="814">
        <f t="shared" si="49"/>
        <v>100</v>
      </c>
      <c r="F282" s="1079">
        <f t="shared" si="56"/>
        <v>226</v>
      </c>
      <c r="G282" s="1082">
        <f t="shared" si="50"/>
        <v>33.137829912023456</v>
      </c>
      <c r="H282" s="1079">
        <f t="shared" si="56"/>
        <v>226</v>
      </c>
      <c r="I282" s="1228">
        <f t="shared" si="51"/>
        <v>100</v>
      </c>
      <c r="J282" s="804">
        <f>COUNTA(J283:J290)</f>
        <v>8</v>
      </c>
      <c r="K282" s="1056">
        <f t="shared" ref="K282:O282" si="57">COUNTA(K283:K290)</f>
        <v>0</v>
      </c>
      <c r="L282" s="1056">
        <f t="shared" si="57"/>
        <v>0</v>
      </c>
      <c r="M282" s="804">
        <f t="shared" si="57"/>
        <v>8</v>
      </c>
      <c r="N282" s="807" t="s">
        <v>31</v>
      </c>
      <c r="O282" s="804">
        <f t="shared" si="57"/>
        <v>0</v>
      </c>
    </row>
    <row r="283" spans="1:15" s="28" customFormat="1" x14ac:dyDescent="0.25">
      <c r="A283" s="341" t="s">
        <v>300</v>
      </c>
      <c r="B283" s="634" t="s">
        <v>478</v>
      </c>
      <c r="C283" s="1081">
        <v>79</v>
      </c>
      <c r="D283" s="1081">
        <v>79</v>
      </c>
      <c r="E283" s="981">
        <f t="shared" si="49"/>
        <v>100</v>
      </c>
      <c r="F283" s="1081">
        <v>26</v>
      </c>
      <c r="G283" s="1044">
        <f t="shared" si="50"/>
        <v>32.911392405063289</v>
      </c>
      <c r="H283" s="1081">
        <v>26</v>
      </c>
      <c r="I283" s="1229">
        <f t="shared" si="51"/>
        <v>100</v>
      </c>
      <c r="J283" s="5" t="s">
        <v>53</v>
      </c>
      <c r="K283" s="645"/>
      <c r="L283" s="645"/>
      <c r="M283" s="5" t="s">
        <v>53</v>
      </c>
      <c r="N283" s="6"/>
      <c r="O283" s="13"/>
    </row>
    <row r="284" spans="1:15" s="28" customFormat="1" x14ac:dyDescent="0.25">
      <c r="A284" s="341" t="s">
        <v>301</v>
      </c>
      <c r="B284" s="634" t="s">
        <v>479</v>
      </c>
      <c r="C284" s="1081">
        <v>56</v>
      </c>
      <c r="D284" s="1081">
        <v>56</v>
      </c>
      <c r="E284" s="981">
        <f t="shared" si="49"/>
        <v>100</v>
      </c>
      <c r="F284" s="1081">
        <v>11</v>
      </c>
      <c r="G284" s="1044">
        <f t="shared" si="50"/>
        <v>19.642857142857142</v>
      </c>
      <c r="H284" s="1081">
        <v>11</v>
      </c>
      <c r="I284" s="1229">
        <f t="shared" si="51"/>
        <v>100</v>
      </c>
      <c r="J284" s="5" t="s">
        <v>53</v>
      </c>
      <c r="K284" s="645"/>
      <c r="L284" s="645"/>
      <c r="M284" s="5" t="s">
        <v>53</v>
      </c>
      <c r="N284" s="6"/>
      <c r="O284" s="13"/>
    </row>
    <row r="285" spans="1:15" s="28" customFormat="1" x14ac:dyDescent="0.25">
      <c r="A285" s="341" t="s">
        <v>302</v>
      </c>
      <c r="B285" s="634" t="s">
        <v>480</v>
      </c>
      <c r="C285" s="1081">
        <v>103</v>
      </c>
      <c r="D285" s="1081">
        <v>103</v>
      </c>
      <c r="E285" s="981">
        <f t="shared" si="49"/>
        <v>100</v>
      </c>
      <c r="F285" s="1081">
        <v>26</v>
      </c>
      <c r="G285" s="1044">
        <f t="shared" si="50"/>
        <v>25.242718446601941</v>
      </c>
      <c r="H285" s="1081">
        <v>26</v>
      </c>
      <c r="I285" s="1229">
        <f t="shared" si="51"/>
        <v>100</v>
      </c>
      <c r="J285" s="5" t="s">
        <v>53</v>
      </c>
      <c r="K285" s="645"/>
      <c r="L285" s="645"/>
      <c r="M285" s="5" t="s">
        <v>53</v>
      </c>
      <c r="N285" s="6"/>
      <c r="O285" s="13"/>
    </row>
    <row r="286" spans="1:15" s="28" customFormat="1" x14ac:dyDescent="0.25">
      <c r="A286" s="341" t="s">
        <v>303</v>
      </c>
      <c r="B286" s="634" t="s">
        <v>481</v>
      </c>
      <c r="C286" s="1081">
        <v>73</v>
      </c>
      <c r="D286" s="1081">
        <v>73</v>
      </c>
      <c r="E286" s="981">
        <f t="shared" si="49"/>
        <v>100</v>
      </c>
      <c r="F286" s="1081">
        <v>17</v>
      </c>
      <c r="G286" s="1044">
        <f t="shared" si="50"/>
        <v>23.287671232876711</v>
      </c>
      <c r="H286" s="1081">
        <v>17</v>
      </c>
      <c r="I286" s="1229">
        <f t="shared" si="51"/>
        <v>100</v>
      </c>
      <c r="J286" s="5" t="s">
        <v>53</v>
      </c>
      <c r="K286" s="645"/>
      <c r="L286" s="645"/>
      <c r="M286" s="5" t="s">
        <v>53</v>
      </c>
      <c r="N286" s="6"/>
      <c r="O286" s="13"/>
    </row>
    <row r="287" spans="1:15" s="28" customFormat="1" x14ac:dyDescent="0.25">
      <c r="A287" s="341" t="s">
        <v>304</v>
      </c>
      <c r="B287" s="634" t="s">
        <v>482</v>
      </c>
      <c r="C287" s="1081">
        <v>103</v>
      </c>
      <c r="D287" s="1081">
        <v>103</v>
      </c>
      <c r="E287" s="981">
        <f t="shared" si="49"/>
        <v>100</v>
      </c>
      <c r="F287" s="1081">
        <v>47</v>
      </c>
      <c r="G287" s="1044">
        <f t="shared" si="50"/>
        <v>45.631067961165051</v>
      </c>
      <c r="H287" s="1081">
        <v>47</v>
      </c>
      <c r="I287" s="1229">
        <f t="shared" si="51"/>
        <v>100</v>
      </c>
      <c r="J287" s="5" t="s">
        <v>53</v>
      </c>
      <c r="K287" s="645"/>
      <c r="L287" s="645"/>
      <c r="M287" s="5" t="s">
        <v>53</v>
      </c>
      <c r="N287" s="6"/>
      <c r="O287" s="13"/>
    </row>
    <row r="288" spans="1:15" s="28" customFormat="1" x14ac:dyDescent="0.25">
      <c r="A288" s="341" t="s">
        <v>305</v>
      </c>
      <c r="B288" s="634" t="s">
        <v>483</v>
      </c>
      <c r="C288" s="1081">
        <v>72</v>
      </c>
      <c r="D288" s="1081">
        <v>72</v>
      </c>
      <c r="E288" s="981">
        <f t="shared" si="49"/>
        <v>100</v>
      </c>
      <c r="F288" s="1081">
        <v>29</v>
      </c>
      <c r="G288" s="1044">
        <f t="shared" si="50"/>
        <v>40.277777777777779</v>
      </c>
      <c r="H288" s="1081">
        <v>29</v>
      </c>
      <c r="I288" s="1229">
        <f t="shared" si="51"/>
        <v>100</v>
      </c>
      <c r="J288" s="5" t="s">
        <v>53</v>
      </c>
      <c r="K288" s="645"/>
      <c r="L288" s="645"/>
      <c r="M288" s="5" t="s">
        <v>53</v>
      </c>
      <c r="N288" s="6"/>
      <c r="O288" s="13"/>
    </row>
    <row r="289" spans="1:15" s="28" customFormat="1" x14ac:dyDescent="0.25">
      <c r="A289" s="341" t="s">
        <v>306</v>
      </c>
      <c r="B289" s="634" t="s">
        <v>484</v>
      </c>
      <c r="C289" s="1081">
        <v>97</v>
      </c>
      <c r="D289" s="1081">
        <v>97</v>
      </c>
      <c r="E289" s="981">
        <f t="shared" si="49"/>
        <v>100</v>
      </c>
      <c r="F289" s="1081">
        <v>33</v>
      </c>
      <c r="G289" s="1044">
        <f t="shared" si="50"/>
        <v>34.020618556701031</v>
      </c>
      <c r="H289" s="1081">
        <v>33</v>
      </c>
      <c r="I289" s="1229">
        <f t="shared" si="51"/>
        <v>100</v>
      </c>
      <c r="J289" s="5" t="s">
        <v>53</v>
      </c>
      <c r="K289" s="645"/>
      <c r="L289" s="645"/>
      <c r="M289" s="5" t="s">
        <v>53</v>
      </c>
      <c r="N289" s="6"/>
      <c r="O289" s="13"/>
    </row>
    <row r="290" spans="1:15" s="28" customFormat="1" x14ac:dyDescent="0.25">
      <c r="A290" s="341" t="s">
        <v>307</v>
      </c>
      <c r="B290" s="634" t="s">
        <v>485</v>
      </c>
      <c r="C290" s="1081">
        <v>99</v>
      </c>
      <c r="D290" s="1081">
        <v>99</v>
      </c>
      <c r="E290" s="981">
        <f t="shared" si="49"/>
        <v>100</v>
      </c>
      <c r="F290" s="1081">
        <v>37</v>
      </c>
      <c r="G290" s="1044">
        <f t="shared" si="50"/>
        <v>37.373737373737377</v>
      </c>
      <c r="H290" s="1081">
        <v>37</v>
      </c>
      <c r="I290" s="1229">
        <f t="shared" si="51"/>
        <v>100</v>
      </c>
      <c r="J290" s="5" t="s">
        <v>53</v>
      </c>
      <c r="K290" s="645"/>
      <c r="L290" s="645"/>
      <c r="M290" s="5" t="s">
        <v>53</v>
      </c>
      <c r="N290" s="6"/>
      <c r="O290" s="13"/>
    </row>
    <row r="291" spans="1:15" s="805" customFormat="1" x14ac:dyDescent="0.25">
      <c r="A291" s="803">
        <v>11</v>
      </c>
      <c r="B291" s="772" t="s">
        <v>363</v>
      </c>
      <c r="C291" s="1080">
        <f>SUM(C292:C296)</f>
        <v>416</v>
      </c>
      <c r="D291" s="1080">
        <f>SUM(D292:D296)</f>
        <v>416</v>
      </c>
      <c r="E291" s="814">
        <f t="shared" si="49"/>
        <v>100</v>
      </c>
      <c r="F291" s="1080">
        <f>SUM(F292:F296)</f>
        <v>117</v>
      </c>
      <c r="G291" s="1082">
        <f t="shared" si="50"/>
        <v>28.125</v>
      </c>
      <c r="H291" s="1080">
        <f>SUM(H292:H296)</f>
        <v>117</v>
      </c>
      <c r="I291" s="1228">
        <f t="shared" si="51"/>
        <v>100</v>
      </c>
      <c r="J291" s="804">
        <f>COUNTA(J292:J296)</f>
        <v>5</v>
      </c>
      <c r="K291" s="1056">
        <f t="shared" ref="K291:O291" si="58">COUNTA(K292:K296)</f>
        <v>0</v>
      </c>
      <c r="L291" s="1056">
        <f t="shared" si="58"/>
        <v>0</v>
      </c>
      <c r="M291" s="804">
        <f t="shared" si="58"/>
        <v>4</v>
      </c>
      <c r="N291" s="810" t="s">
        <v>31</v>
      </c>
      <c r="O291" s="804">
        <f t="shared" si="58"/>
        <v>1</v>
      </c>
    </row>
    <row r="292" spans="1:15" s="28" customFormat="1" x14ac:dyDescent="0.25">
      <c r="A292" s="347" t="s">
        <v>310</v>
      </c>
      <c r="B292" s="641" t="s">
        <v>487</v>
      </c>
      <c r="C292" s="641">
        <v>82</v>
      </c>
      <c r="D292" s="641">
        <v>82</v>
      </c>
      <c r="E292" s="981">
        <f t="shared" si="49"/>
        <v>100</v>
      </c>
      <c r="F292" s="1092">
        <v>16</v>
      </c>
      <c r="G292" s="1044">
        <f t="shared" si="50"/>
        <v>19.512195121951219</v>
      </c>
      <c r="H292" s="1092">
        <v>16</v>
      </c>
      <c r="I292" s="1229">
        <f t="shared" si="51"/>
        <v>100</v>
      </c>
      <c r="J292" s="20" t="s">
        <v>53</v>
      </c>
      <c r="K292" s="647"/>
      <c r="L292" s="647"/>
      <c r="M292" s="21" t="s">
        <v>53</v>
      </c>
      <c r="N292" s="22"/>
      <c r="O292" s="13"/>
    </row>
    <row r="293" spans="1:15" s="28" customFormat="1" x14ac:dyDescent="0.25">
      <c r="A293" s="347" t="s">
        <v>311</v>
      </c>
      <c r="B293" s="641" t="s">
        <v>488</v>
      </c>
      <c r="C293" s="1092">
        <v>102</v>
      </c>
      <c r="D293" s="1092">
        <v>102</v>
      </c>
      <c r="E293" s="981">
        <f t="shared" si="49"/>
        <v>100</v>
      </c>
      <c r="F293" s="1092">
        <v>23</v>
      </c>
      <c r="G293" s="1044">
        <f t="shared" si="50"/>
        <v>22.549019607843139</v>
      </c>
      <c r="H293" s="1092">
        <v>23</v>
      </c>
      <c r="I293" s="1229">
        <f t="shared" si="51"/>
        <v>100</v>
      </c>
      <c r="J293" s="20" t="s">
        <v>53</v>
      </c>
      <c r="K293" s="647"/>
      <c r="L293" s="647"/>
      <c r="M293" s="21" t="s">
        <v>53</v>
      </c>
      <c r="N293" s="22"/>
      <c r="O293" s="13"/>
    </row>
    <row r="294" spans="1:15" s="30" customFormat="1" x14ac:dyDescent="0.25">
      <c r="A294" s="348" t="s">
        <v>312</v>
      </c>
      <c r="B294" s="644" t="s">
        <v>489</v>
      </c>
      <c r="C294" s="646">
        <v>68</v>
      </c>
      <c r="D294" s="646">
        <v>68</v>
      </c>
      <c r="E294" s="982">
        <f t="shared" si="49"/>
        <v>100</v>
      </c>
      <c r="F294" s="646">
        <v>7</v>
      </c>
      <c r="G294" s="1036">
        <f t="shared" si="50"/>
        <v>10.294117647058822</v>
      </c>
      <c r="H294" s="646">
        <v>7</v>
      </c>
      <c r="I294" s="1230">
        <f t="shared" si="51"/>
        <v>100</v>
      </c>
      <c r="J294" s="23" t="s">
        <v>53</v>
      </c>
      <c r="K294" s="1095"/>
      <c r="L294" s="1095"/>
      <c r="M294" s="24"/>
      <c r="N294" s="25"/>
      <c r="O294" s="11" t="s">
        <v>53</v>
      </c>
    </row>
    <row r="295" spans="1:15" s="28" customFormat="1" x14ac:dyDescent="0.25">
      <c r="A295" s="347" t="s">
        <v>313</v>
      </c>
      <c r="B295" s="641" t="s">
        <v>490</v>
      </c>
      <c r="C295" s="1092">
        <v>72</v>
      </c>
      <c r="D295" s="1092">
        <v>72</v>
      </c>
      <c r="E295" s="981">
        <f t="shared" si="49"/>
        <v>100</v>
      </c>
      <c r="F295" s="1092">
        <v>26</v>
      </c>
      <c r="G295" s="1044">
        <f t="shared" si="50"/>
        <v>36.111111111111107</v>
      </c>
      <c r="H295" s="1092">
        <v>26</v>
      </c>
      <c r="I295" s="1229">
        <f t="shared" si="51"/>
        <v>100</v>
      </c>
      <c r="J295" s="20" t="s">
        <v>53</v>
      </c>
      <c r="K295" s="647"/>
      <c r="L295" s="647"/>
      <c r="M295" s="21" t="s">
        <v>53</v>
      </c>
      <c r="N295" s="22"/>
      <c r="O295" s="13"/>
    </row>
    <row r="296" spans="1:15" s="28" customFormat="1" x14ac:dyDescent="0.25">
      <c r="A296" s="347" t="s">
        <v>314</v>
      </c>
      <c r="B296" s="641" t="s">
        <v>491</v>
      </c>
      <c r="C296" s="1092">
        <v>92</v>
      </c>
      <c r="D296" s="1092">
        <v>92</v>
      </c>
      <c r="E296" s="981">
        <f t="shared" si="49"/>
        <v>100</v>
      </c>
      <c r="F296" s="1092">
        <v>45</v>
      </c>
      <c r="G296" s="1044">
        <f t="shared" si="50"/>
        <v>48.913043478260867</v>
      </c>
      <c r="H296" s="1092">
        <v>45</v>
      </c>
      <c r="I296" s="1229">
        <f t="shared" si="51"/>
        <v>100</v>
      </c>
      <c r="J296" s="20" t="s">
        <v>53</v>
      </c>
      <c r="K296" s="647"/>
      <c r="L296" s="647"/>
      <c r="M296" s="21" t="s">
        <v>53</v>
      </c>
      <c r="N296" s="22"/>
      <c r="O296" s="13"/>
    </row>
    <row r="297" spans="1:15" s="805" customFormat="1" x14ac:dyDescent="0.25">
      <c r="A297" s="809">
        <v>12</v>
      </c>
      <c r="B297" s="772" t="s">
        <v>361</v>
      </c>
      <c r="C297" s="1080">
        <f>SUM(C298:C303)</f>
        <v>455</v>
      </c>
      <c r="D297" s="1080">
        <f t="shared" ref="D297:H297" si="59">SUM(D298:D303)</f>
        <v>455</v>
      </c>
      <c r="E297" s="814">
        <f t="shared" si="49"/>
        <v>100</v>
      </c>
      <c r="F297" s="1080">
        <f t="shared" si="59"/>
        <v>143</v>
      </c>
      <c r="G297" s="1082">
        <f t="shared" si="50"/>
        <v>31.428571428571427</v>
      </c>
      <c r="H297" s="1080">
        <f t="shared" si="59"/>
        <v>143</v>
      </c>
      <c r="I297" s="1228">
        <f t="shared" si="51"/>
        <v>100</v>
      </c>
      <c r="J297" s="804">
        <f>COUNTA(J298:J303)</f>
        <v>6</v>
      </c>
      <c r="K297" s="1056">
        <f t="shared" ref="K297:O297" si="60">COUNTA(K298:K303)</f>
        <v>6</v>
      </c>
      <c r="L297" s="1056">
        <f t="shared" si="60"/>
        <v>0</v>
      </c>
      <c r="M297" s="804">
        <f t="shared" si="60"/>
        <v>6</v>
      </c>
      <c r="N297" s="807" t="s">
        <v>31</v>
      </c>
      <c r="O297" s="804">
        <f t="shared" si="60"/>
        <v>0</v>
      </c>
    </row>
    <row r="298" spans="1:15" s="28" customFormat="1" x14ac:dyDescent="0.25">
      <c r="A298" s="347" t="s">
        <v>325</v>
      </c>
      <c r="B298" s="645" t="s">
        <v>492</v>
      </c>
      <c r="C298" s="1081">
        <v>74</v>
      </c>
      <c r="D298" s="1081">
        <v>74</v>
      </c>
      <c r="E298" s="981">
        <f t="shared" si="49"/>
        <v>100</v>
      </c>
      <c r="F298" s="1081">
        <v>21</v>
      </c>
      <c r="G298" s="1044">
        <f t="shared" si="50"/>
        <v>28.378378378378379</v>
      </c>
      <c r="H298" s="1081">
        <v>21</v>
      </c>
      <c r="I298" s="1229">
        <f t="shared" si="51"/>
        <v>100</v>
      </c>
      <c r="J298" s="5" t="s">
        <v>53</v>
      </c>
      <c r="K298" s="645" t="s">
        <v>53</v>
      </c>
      <c r="L298" s="645"/>
      <c r="M298" s="5" t="s">
        <v>53</v>
      </c>
      <c r="N298" s="6"/>
      <c r="O298" s="13"/>
    </row>
    <row r="299" spans="1:15" s="28" customFormat="1" x14ac:dyDescent="0.25">
      <c r="A299" s="347" t="s">
        <v>326</v>
      </c>
      <c r="B299" s="645" t="s">
        <v>431</v>
      </c>
      <c r="C299" s="1081">
        <v>104</v>
      </c>
      <c r="D299" s="1081">
        <v>104</v>
      </c>
      <c r="E299" s="981">
        <f t="shared" si="49"/>
        <v>100</v>
      </c>
      <c r="F299" s="1081">
        <v>24</v>
      </c>
      <c r="G299" s="1044">
        <f t="shared" si="50"/>
        <v>23.076923076923077</v>
      </c>
      <c r="H299" s="1081">
        <v>24</v>
      </c>
      <c r="I299" s="1229">
        <f t="shared" si="51"/>
        <v>100</v>
      </c>
      <c r="J299" s="5" t="s">
        <v>53</v>
      </c>
      <c r="K299" s="645" t="s">
        <v>53</v>
      </c>
      <c r="L299" s="645"/>
      <c r="M299" s="5" t="s">
        <v>53</v>
      </c>
      <c r="N299" s="6"/>
      <c r="O299" s="13"/>
    </row>
    <row r="300" spans="1:15" s="28" customFormat="1" x14ac:dyDescent="0.25">
      <c r="A300" s="347" t="s">
        <v>327</v>
      </c>
      <c r="B300" s="645" t="s">
        <v>493</v>
      </c>
      <c r="C300" s="1081">
        <v>62</v>
      </c>
      <c r="D300" s="1081">
        <v>62</v>
      </c>
      <c r="E300" s="981">
        <f t="shared" si="49"/>
        <v>100</v>
      </c>
      <c r="F300" s="1081">
        <v>17</v>
      </c>
      <c r="G300" s="1044">
        <f t="shared" si="50"/>
        <v>27.419354838709676</v>
      </c>
      <c r="H300" s="1081">
        <v>17</v>
      </c>
      <c r="I300" s="1229">
        <f t="shared" si="51"/>
        <v>100</v>
      </c>
      <c r="J300" s="5" t="s">
        <v>53</v>
      </c>
      <c r="K300" s="645" t="s">
        <v>53</v>
      </c>
      <c r="L300" s="645"/>
      <c r="M300" s="5" t="s">
        <v>53</v>
      </c>
      <c r="N300" s="6"/>
      <c r="O300" s="13"/>
    </row>
    <row r="301" spans="1:15" s="28" customFormat="1" x14ac:dyDescent="0.25">
      <c r="A301" s="347" t="s">
        <v>328</v>
      </c>
      <c r="B301" s="645" t="s">
        <v>494</v>
      </c>
      <c r="C301" s="1081">
        <v>85</v>
      </c>
      <c r="D301" s="1081">
        <v>85</v>
      </c>
      <c r="E301" s="981">
        <f t="shared" si="49"/>
        <v>100</v>
      </c>
      <c r="F301" s="1081">
        <v>27</v>
      </c>
      <c r="G301" s="1044">
        <f t="shared" si="50"/>
        <v>31.764705882352938</v>
      </c>
      <c r="H301" s="1081">
        <v>27</v>
      </c>
      <c r="I301" s="1229">
        <f t="shared" si="51"/>
        <v>100</v>
      </c>
      <c r="J301" s="5" t="s">
        <v>53</v>
      </c>
      <c r="K301" s="645" t="s">
        <v>53</v>
      </c>
      <c r="L301" s="645"/>
      <c r="M301" s="5" t="s">
        <v>53</v>
      </c>
      <c r="N301" s="6"/>
      <c r="O301" s="13"/>
    </row>
    <row r="302" spans="1:15" s="28" customFormat="1" x14ac:dyDescent="0.25">
      <c r="A302" s="347" t="s">
        <v>329</v>
      </c>
      <c r="B302" s="645" t="s">
        <v>495</v>
      </c>
      <c r="C302" s="1081">
        <v>72</v>
      </c>
      <c r="D302" s="1081">
        <v>72</v>
      </c>
      <c r="E302" s="981">
        <f t="shared" si="49"/>
        <v>100</v>
      </c>
      <c r="F302" s="1081">
        <v>27</v>
      </c>
      <c r="G302" s="1044">
        <f t="shared" si="50"/>
        <v>37.5</v>
      </c>
      <c r="H302" s="1081">
        <v>27</v>
      </c>
      <c r="I302" s="1229">
        <f t="shared" si="51"/>
        <v>100</v>
      </c>
      <c r="J302" s="5" t="s">
        <v>53</v>
      </c>
      <c r="K302" s="645" t="s">
        <v>53</v>
      </c>
      <c r="L302" s="645"/>
      <c r="M302" s="5" t="s">
        <v>53</v>
      </c>
      <c r="N302" s="6"/>
      <c r="O302" s="13"/>
    </row>
    <row r="303" spans="1:15" s="28" customFormat="1" x14ac:dyDescent="0.25">
      <c r="A303" s="347" t="s">
        <v>330</v>
      </c>
      <c r="B303" s="645" t="s">
        <v>496</v>
      </c>
      <c r="C303" s="1081">
        <v>58</v>
      </c>
      <c r="D303" s="1081">
        <v>58</v>
      </c>
      <c r="E303" s="981">
        <f t="shared" si="49"/>
        <v>100</v>
      </c>
      <c r="F303" s="1081">
        <v>27</v>
      </c>
      <c r="G303" s="1044">
        <f t="shared" si="50"/>
        <v>46.551724137931032</v>
      </c>
      <c r="H303" s="1081">
        <v>27</v>
      </c>
      <c r="I303" s="1229">
        <f t="shared" si="51"/>
        <v>100</v>
      </c>
      <c r="J303" s="5" t="s">
        <v>53</v>
      </c>
      <c r="K303" s="645" t="s">
        <v>53</v>
      </c>
      <c r="L303" s="645"/>
      <c r="M303" s="5" t="s">
        <v>53</v>
      </c>
      <c r="N303" s="6"/>
      <c r="O303" s="13"/>
    </row>
    <row r="304" spans="1:15" s="805" customFormat="1" x14ac:dyDescent="0.25">
      <c r="A304" s="806" t="s">
        <v>463</v>
      </c>
      <c r="B304" s="815" t="s">
        <v>362</v>
      </c>
      <c r="C304" s="1080">
        <f>SUM(C305:C311)</f>
        <v>564</v>
      </c>
      <c r="D304" s="1080">
        <f t="shared" ref="D304:H304" si="61">SUM(D305:D311)</f>
        <v>564</v>
      </c>
      <c r="E304" s="814">
        <f t="shared" si="49"/>
        <v>100</v>
      </c>
      <c r="F304" s="1080">
        <f t="shared" si="61"/>
        <v>204</v>
      </c>
      <c r="G304" s="1082">
        <f t="shared" si="50"/>
        <v>36.170212765957451</v>
      </c>
      <c r="H304" s="1080">
        <f t="shared" si="61"/>
        <v>204</v>
      </c>
      <c r="I304" s="1228">
        <f t="shared" si="51"/>
        <v>100</v>
      </c>
      <c r="J304" s="804">
        <f>COUNTA(J305:J311)</f>
        <v>7</v>
      </c>
      <c r="K304" s="1056">
        <f t="shared" ref="K304:O304" si="62">COUNTA(K305:K311)</f>
        <v>0</v>
      </c>
      <c r="L304" s="1056">
        <f t="shared" si="62"/>
        <v>0</v>
      </c>
      <c r="M304" s="804">
        <f t="shared" si="62"/>
        <v>7</v>
      </c>
      <c r="N304" s="807" t="s">
        <v>31</v>
      </c>
      <c r="O304" s="804">
        <f t="shared" si="62"/>
        <v>0</v>
      </c>
    </row>
    <row r="305" spans="1:15" s="28" customFormat="1" x14ac:dyDescent="0.25">
      <c r="A305" s="347" t="s">
        <v>339</v>
      </c>
      <c r="B305" s="645" t="s">
        <v>497</v>
      </c>
      <c r="C305" s="1081">
        <v>52</v>
      </c>
      <c r="D305" s="1081">
        <v>52</v>
      </c>
      <c r="E305" s="981">
        <f t="shared" si="49"/>
        <v>100</v>
      </c>
      <c r="F305" s="1081">
        <v>14</v>
      </c>
      <c r="G305" s="1044">
        <f t="shared" si="50"/>
        <v>26.923076923076923</v>
      </c>
      <c r="H305" s="1081">
        <v>14</v>
      </c>
      <c r="I305" s="1229">
        <f t="shared" si="51"/>
        <v>100</v>
      </c>
      <c r="J305" s="5" t="s">
        <v>53</v>
      </c>
      <c r="K305" s="645"/>
      <c r="L305" s="645"/>
      <c r="M305" s="5" t="s">
        <v>53</v>
      </c>
      <c r="N305" s="6"/>
      <c r="O305" s="13"/>
    </row>
    <row r="306" spans="1:15" s="28" customFormat="1" x14ac:dyDescent="0.25">
      <c r="A306" s="347" t="s">
        <v>340</v>
      </c>
      <c r="B306" s="645" t="s">
        <v>498</v>
      </c>
      <c r="C306" s="1081">
        <v>65</v>
      </c>
      <c r="D306" s="1081">
        <v>65</v>
      </c>
      <c r="E306" s="981">
        <f t="shared" si="49"/>
        <v>100</v>
      </c>
      <c r="F306" s="1081">
        <v>19</v>
      </c>
      <c r="G306" s="1044">
        <f t="shared" si="50"/>
        <v>29.230769230769234</v>
      </c>
      <c r="H306" s="1081">
        <v>19</v>
      </c>
      <c r="I306" s="1229">
        <f t="shared" si="51"/>
        <v>100</v>
      </c>
      <c r="J306" s="5" t="s">
        <v>53</v>
      </c>
      <c r="K306" s="645"/>
      <c r="L306" s="645"/>
      <c r="M306" s="5" t="s">
        <v>53</v>
      </c>
      <c r="N306" s="6"/>
      <c r="O306" s="13"/>
    </row>
    <row r="307" spans="1:15" s="28" customFormat="1" x14ac:dyDescent="0.25">
      <c r="A307" s="347" t="s">
        <v>341</v>
      </c>
      <c r="B307" s="645" t="s">
        <v>499</v>
      </c>
      <c r="C307" s="1081">
        <v>73</v>
      </c>
      <c r="D307" s="1081">
        <v>73</v>
      </c>
      <c r="E307" s="981">
        <f t="shared" ref="E307:E370" si="63">D307/C307*100</f>
        <v>100</v>
      </c>
      <c r="F307" s="1081">
        <v>22</v>
      </c>
      <c r="G307" s="1044">
        <f t="shared" ref="G307:G370" si="64">F307/C307*100</f>
        <v>30.136986301369863</v>
      </c>
      <c r="H307" s="1081">
        <v>22</v>
      </c>
      <c r="I307" s="1229">
        <f t="shared" ref="I307:I370" si="65">H307/F307*100</f>
        <v>100</v>
      </c>
      <c r="J307" s="5" t="s">
        <v>53</v>
      </c>
      <c r="K307" s="645"/>
      <c r="L307" s="645"/>
      <c r="M307" s="5" t="s">
        <v>53</v>
      </c>
      <c r="N307" s="6"/>
      <c r="O307" s="13"/>
    </row>
    <row r="308" spans="1:15" s="28" customFormat="1" x14ac:dyDescent="0.25">
      <c r="A308" s="347" t="s">
        <v>342</v>
      </c>
      <c r="B308" s="645" t="s">
        <v>500</v>
      </c>
      <c r="C308" s="1081">
        <v>110</v>
      </c>
      <c r="D308" s="1081">
        <v>110</v>
      </c>
      <c r="E308" s="981">
        <f t="shared" si="63"/>
        <v>100</v>
      </c>
      <c r="F308" s="1081">
        <v>31</v>
      </c>
      <c r="G308" s="1044">
        <f t="shared" si="64"/>
        <v>28.18181818181818</v>
      </c>
      <c r="H308" s="1081">
        <v>31</v>
      </c>
      <c r="I308" s="1229">
        <f t="shared" si="65"/>
        <v>100</v>
      </c>
      <c r="J308" s="5" t="s">
        <v>53</v>
      </c>
      <c r="K308" s="645"/>
      <c r="L308" s="645"/>
      <c r="M308" s="5" t="s">
        <v>53</v>
      </c>
      <c r="N308" s="6"/>
      <c r="O308" s="13"/>
    </row>
    <row r="309" spans="1:15" s="28" customFormat="1" x14ac:dyDescent="0.25">
      <c r="A309" s="347" t="s">
        <v>343</v>
      </c>
      <c r="B309" s="645" t="s">
        <v>501</v>
      </c>
      <c r="C309" s="1081">
        <v>59</v>
      </c>
      <c r="D309" s="1081">
        <v>59</v>
      </c>
      <c r="E309" s="981">
        <f t="shared" si="63"/>
        <v>100</v>
      </c>
      <c r="F309" s="1081">
        <v>21</v>
      </c>
      <c r="G309" s="1044">
        <f t="shared" si="64"/>
        <v>35.593220338983052</v>
      </c>
      <c r="H309" s="1081">
        <v>21</v>
      </c>
      <c r="I309" s="1229">
        <f t="shared" si="65"/>
        <v>100</v>
      </c>
      <c r="J309" s="5" t="s">
        <v>53</v>
      </c>
      <c r="K309" s="645"/>
      <c r="L309" s="645"/>
      <c r="M309" s="5" t="s">
        <v>53</v>
      </c>
      <c r="N309" s="6"/>
      <c r="O309" s="13"/>
    </row>
    <row r="310" spans="1:15" s="28" customFormat="1" x14ac:dyDescent="0.25">
      <c r="A310" s="347" t="s">
        <v>344</v>
      </c>
      <c r="B310" s="645" t="s">
        <v>502</v>
      </c>
      <c r="C310" s="1081">
        <v>99</v>
      </c>
      <c r="D310" s="1081">
        <v>99</v>
      </c>
      <c r="E310" s="981">
        <f t="shared" si="63"/>
        <v>100</v>
      </c>
      <c r="F310" s="1081">
        <v>57</v>
      </c>
      <c r="G310" s="1044">
        <f t="shared" si="64"/>
        <v>57.575757575757578</v>
      </c>
      <c r="H310" s="1081">
        <v>57</v>
      </c>
      <c r="I310" s="1229">
        <f t="shared" si="65"/>
        <v>100</v>
      </c>
      <c r="J310" s="5" t="s">
        <v>53</v>
      </c>
      <c r="K310" s="645"/>
      <c r="L310" s="645"/>
      <c r="M310" s="5" t="s">
        <v>53</v>
      </c>
      <c r="N310" s="6"/>
      <c r="O310" s="13"/>
    </row>
    <row r="311" spans="1:15" s="28" customFormat="1" x14ac:dyDescent="0.25">
      <c r="A311" s="347" t="s">
        <v>345</v>
      </c>
      <c r="B311" s="645" t="s">
        <v>503</v>
      </c>
      <c r="C311" s="1081">
        <v>106</v>
      </c>
      <c r="D311" s="1081">
        <v>106</v>
      </c>
      <c r="E311" s="981">
        <f t="shared" si="63"/>
        <v>100</v>
      </c>
      <c r="F311" s="1081">
        <v>40</v>
      </c>
      <c r="G311" s="1044">
        <f t="shared" si="64"/>
        <v>37.735849056603776</v>
      </c>
      <c r="H311" s="1081">
        <v>40</v>
      </c>
      <c r="I311" s="1229">
        <f t="shared" si="65"/>
        <v>100</v>
      </c>
      <c r="J311" s="5" t="s">
        <v>53</v>
      </c>
      <c r="K311" s="645"/>
      <c r="L311" s="645"/>
      <c r="M311" s="5" t="s">
        <v>53</v>
      </c>
      <c r="N311" s="6"/>
      <c r="O311" s="13"/>
    </row>
    <row r="312" spans="1:15" s="805" customFormat="1" x14ac:dyDescent="0.25">
      <c r="A312" s="806" t="s">
        <v>364</v>
      </c>
      <c r="B312" s="813" t="s">
        <v>365</v>
      </c>
      <c r="C312" s="1079">
        <f>SUM(C313:C322)</f>
        <v>649</v>
      </c>
      <c r="D312" s="1079">
        <f t="shared" ref="D312:H312" si="66">SUM(D313:D322)</f>
        <v>649</v>
      </c>
      <c r="E312" s="814">
        <f t="shared" si="63"/>
        <v>100</v>
      </c>
      <c r="F312" s="1079">
        <f t="shared" si="66"/>
        <v>127</v>
      </c>
      <c r="G312" s="1082">
        <f t="shared" si="64"/>
        <v>19.568567026194145</v>
      </c>
      <c r="H312" s="1079">
        <f t="shared" si="66"/>
        <v>127</v>
      </c>
      <c r="I312" s="1228">
        <f t="shared" si="65"/>
        <v>100</v>
      </c>
      <c r="J312" s="804">
        <f>COUNTA(J313:J322)</f>
        <v>10</v>
      </c>
      <c r="K312" s="1056">
        <f t="shared" ref="K312:O312" si="67">COUNTA(K313:K322)</f>
        <v>0</v>
      </c>
      <c r="L312" s="1056">
        <f t="shared" si="67"/>
        <v>0</v>
      </c>
      <c r="M312" s="804">
        <f t="shared" si="67"/>
        <v>9</v>
      </c>
      <c r="N312" s="807" t="s">
        <v>31</v>
      </c>
      <c r="O312" s="804">
        <f t="shared" si="67"/>
        <v>1</v>
      </c>
    </row>
    <row r="313" spans="1:15" s="28" customFormat="1" x14ac:dyDescent="0.25">
      <c r="A313" s="347" t="s">
        <v>588</v>
      </c>
      <c r="B313" s="639" t="s">
        <v>504</v>
      </c>
      <c r="C313" s="1081">
        <v>66</v>
      </c>
      <c r="D313" s="1081">
        <v>66</v>
      </c>
      <c r="E313" s="981">
        <f t="shared" si="63"/>
        <v>100</v>
      </c>
      <c r="F313" s="1081">
        <v>11</v>
      </c>
      <c r="G313" s="1044">
        <f t="shared" si="64"/>
        <v>16.666666666666664</v>
      </c>
      <c r="H313" s="1081">
        <v>11</v>
      </c>
      <c r="I313" s="1229">
        <f t="shared" si="65"/>
        <v>100</v>
      </c>
      <c r="J313" s="5" t="s">
        <v>53</v>
      </c>
      <c r="K313" s="645"/>
      <c r="L313" s="645"/>
      <c r="M313" s="5" t="s">
        <v>53</v>
      </c>
      <c r="N313" s="6"/>
      <c r="O313" s="13"/>
    </row>
    <row r="314" spans="1:15" s="28" customFormat="1" x14ac:dyDescent="0.25">
      <c r="A314" s="347" t="s">
        <v>589</v>
      </c>
      <c r="B314" s="639" t="s">
        <v>505</v>
      </c>
      <c r="C314" s="1081">
        <v>96</v>
      </c>
      <c r="D314" s="1081">
        <v>96</v>
      </c>
      <c r="E314" s="981">
        <f t="shared" si="63"/>
        <v>100</v>
      </c>
      <c r="F314" s="1081">
        <v>22</v>
      </c>
      <c r="G314" s="1044">
        <f t="shared" si="64"/>
        <v>22.916666666666664</v>
      </c>
      <c r="H314" s="1081">
        <v>22</v>
      </c>
      <c r="I314" s="1229">
        <f t="shared" si="65"/>
        <v>100</v>
      </c>
      <c r="J314" s="5" t="s">
        <v>53</v>
      </c>
      <c r="K314" s="645"/>
      <c r="L314" s="645"/>
      <c r="M314" s="5" t="s">
        <v>53</v>
      </c>
      <c r="N314" s="6"/>
      <c r="O314" s="13"/>
    </row>
    <row r="315" spans="1:15" s="28" customFormat="1" x14ac:dyDescent="0.25">
      <c r="A315" s="347" t="s">
        <v>590</v>
      </c>
      <c r="B315" s="639" t="s">
        <v>506</v>
      </c>
      <c r="C315" s="1081">
        <v>76</v>
      </c>
      <c r="D315" s="1081">
        <v>76</v>
      </c>
      <c r="E315" s="981">
        <f t="shared" si="63"/>
        <v>100</v>
      </c>
      <c r="F315" s="1081">
        <v>15</v>
      </c>
      <c r="G315" s="1044">
        <f t="shared" si="64"/>
        <v>19.736842105263158</v>
      </c>
      <c r="H315" s="1081">
        <v>15</v>
      </c>
      <c r="I315" s="1229">
        <f t="shared" si="65"/>
        <v>100</v>
      </c>
      <c r="J315" s="5" t="s">
        <v>53</v>
      </c>
      <c r="K315" s="645"/>
      <c r="L315" s="645"/>
      <c r="M315" s="5" t="s">
        <v>53</v>
      </c>
      <c r="N315" s="6"/>
      <c r="O315" s="13"/>
    </row>
    <row r="316" spans="1:15" s="28" customFormat="1" x14ac:dyDescent="0.25">
      <c r="A316" s="347" t="s">
        <v>591</v>
      </c>
      <c r="B316" s="639" t="s">
        <v>507</v>
      </c>
      <c r="C316" s="1081">
        <v>47</v>
      </c>
      <c r="D316" s="1081">
        <v>47</v>
      </c>
      <c r="E316" s="981">
        <f t="shared" si="63"/>
        <v>100</v>
      </c>
      <c r="F316" s="1081">
        <v>8</v>
      </c>
      <c r="G316" s="1044">
        <f t="shared" si="64"/>
        <v>17.021276595744681</v>
      </c>
      <c r="H316" s="1081">
        <v>8</v>
      </c>
      <c r="I316" s="1229">
        <f t="shared" si="65"/>
        <v>100</v>
      </c>
      <c r="J316" s="5" t="s">
        <v>53</v>
      </c>
      <c r="K316" s="645"/>
      <c r="L316" s="645"/>
      <c r="M316" s="5" t="s">
        <v>53</v>
      </c>
      <c r="N316" s="6"/>
      <c r="O316" s="13"/>
    </row>
    <row r="317" spans="1:15" s="30" customFormat="1" ht="17.45" customHeight="1" x14ac:dyDescent="0.25">
      <c r="A317" s="348" t="s">
        <v>592</v>
      </c>
      <c r="B317" s="640" t="s">
        <v>508</v>
      </c>
      <c r="C317" s="1083">
        <v>53</v>
      </c>
      <c r="D317" s="1083">
        <v>53</v>
      </c>
      <c r="E317" s="982">
        <f t="shared" si="63"/>
        <v>100</v>
      </c>
      <c r="F317" s="1083">
        <v>3</v>
      </c>
      <c r="G317" s="1044">
        <f t="shared" si="64"/>
        <v>5.6603773584905666</v>
      </c>
      <c r="H317" s="1083">
        <v>3</v>
      </c>
      <c r="I317" s="1230">
        <f t="shared" si="65"/>
        <v>100</v>
      </c>
      <c r="J317" s="4" t="s">
        <v>53</v>
      </c>
      <c r="K317" s="1084"/>
      <c r="L317" s="1084"/>
      <c r="M317" s="4"/>
      <c r="N317" s="7"/>
      <c r="O317" s="11" t="s">
        <v>53</v>
      </c>
    </row>
    <row r="318" spans="1:15" s="28" customFormat="1" x14ac:dyDescent="0.25">
      <c r="A318" s="347" t="s">
        <v>593</v>
      </c>
      <c r="B318" s="639" t="s">
        <v>509</v>
      </c>
      <c r="C318" s="1081">
        <v>54</v>
      </c>
      <c r="D318" s="1081">
        <v>54</v>
      </c>
      <c r="E318" s="981">
        <f t="shared" si="63"/>
        <v>100</v>
      </c>
      <c r="F318" s="1081">
        <v>12</v>
      </c>
      <c r="G318" s="1044">
        <f t="shared" si="64"/>
        <v>22.222222222222221</v>
      </c>
      <c r="H318" s="1081">
        <v>12</v>
      </c>
      <c r="I318" s="1229">
        <f t="shared" si="65"/>
        <v>100</v>
      </c>
      <c r="J318" s="5" t="s">
        <v>53</v>
      </c>
      <c r="K318" s="645"/>
      <c r="L318" s="645"/>
      <c r="M318" s="5" t="s">
        <v>53</v>
      </c>
      <c r="N318" s="6"/>
      <c r="O318" s="13"/>
    </row>
    <row r="319" spans="1:15" s="28" customFormat="1" x14ac:dyDescent="0.25">
      <c r="A319" s="347" t="s">
        <v>594</v>
      </c>
      <c r="B319" s="639" t="s">
        <v>510</v>
      </c>
      <c r="C319" s="1081">
        <v>60</v>
      </c>
      <c r="D319" s="1081">
        <v>60</v>
      </c>
      <c r="E319" s="981">
        <f t="shared" si="63"/>
        <v>100</v>
      </c>
      <c r="F319" s="1081">
        <v>9</v>
      </c>
      <c r="G319" s="1044">
        <f t="shared" si="64"/>
        <v>15</v>
      </c>
      <c r="H319" s="1081">
        <v>9</v>
      </c>
      <c r="I319" s="1229">
        <f t="shared" si="65"/>
        <v>100</v>
      </c>
      <c r="J319" s="5" t="s">
        <v>53</v>
      </c>
      <c r="K319" s="645"/>
      <c r="L319" s="645"/>
      <c r="M319" s="5" t="s">
        <v>53</v>
      </c>
      <c r="N319" s="6"/>
      <c r="O319" s="13"/>
    </row>
    <row r="320" spans="1:15" s="28" customFormat="1" x14ac:dyDescent="0.25">
      <c r="A320" s="347" t="s">
        <v>595</v>
      </c>
      <c r="B320" s="639" t="s">
        <v>511</v>
      </c>
      <c r="C320" s="1081">
        <v>42</v>
      </c>
      <c r="D320" s="1081">
        <v>42</v>
      </c>
      <c r="E320" s="981">
        <f t="shared" si="63"/>
        <v>100</v>
      </c>
      <c r="F320" s="1081">
        <v>7</v>
      </c>
      <c r="G320" s="1044">
        <f t="shared" si="64"/>
        <v>16.666666666666664</v>
      </c>
      <c r="H320" s="1081">
        <v>7</v>
      </c>
      <c r="I320" s="1229">
        <f t="shared" si="65"/>
        <v>100</v>
      </c>
      <c r="J320" s="5" t="s">
        <v>53</v>
      </c>
      <c r="K320" s="645"/>
      <c r="L320" s="645"/>
      <c r="M320" s="5" t="s">
        <v>53</v>
      </c>
      <c r="N320" s="6"/>
      <c r="O320" s="13"/>
    </row>
    <row r="321" spans="1:15" s="28" customFormat="1" x14ac:dyDescent="0.25">
      <c r="A321" s="347" t="s">
        <v>596</v>
      </c>
      <c r="B321" s="634" t="s">
        <v>512</v>
      </c>
      <c r="C321" s="1081">
        <v>78</v>
      </c>
      <c r="D321" s="1081">
        <v>78</v>
      </c>
      <c r="E321" s="981">
        <f t="shared" si="63"/>
        <v>100</v>
      </c>
      <c r="F321" s="1081">
        <v>16</v>
      </c>
      <c r="G321" s="1044">
        <f t="shared" si="64"/>
        <v>20.512820512820511</v>
      </c>
      <c r="H321" s="1081">
        <v>16</v>
      </c>
      <c r="I321" s="1229">
        <f t="shared" si="65"/>
        <v>100</v>
      </c>
      <c r="J321" s="13" t="s">
        <v>53</v>
      </c>
      <c r="K321" s="604"/>
      <c r="L321" s="604"/>
      <c r="M321" s="13" t="s">
        <v>53</v>
      </c>
      <c r="N321" s="15"/>
      <c r="O321" s="13"/>
    </row>
    <row r="322" spans="1:15" s="28" customFormat="1" ht="19.899999999999999" customHeight="1" x14ac:dyDescent="0.25">
      <c r="A322" s="347" t="s">
        <v>597</v>
      </c>
      <c r="B322" s="634" t="s">
        <v>513</v>
      </c>
      <c r="C322" s="1081">
        <v>77</v>
      </c>
      <c r="D322" s="1081">
        <v>77</v>
      </c>
      <c r="E322" s="981">
        <f t="shared" si="63"/>
        <v>100</v>
      </c>
      <c r="F322" s="1081">
        <v>24</v>
      </c>
      <c r="G322" s="1044">
        <f t="shared" si="64"/>
        <v>31.168831168831169</v>
      </c>
      <c r="H322" s="1081">
        <v>24</v>
      </c>
      <c r="I322" s="1229">
        <f t="shared" si="65"/>
        <v>100</v>
      </c>
      <c r="J322" s="13" t="s">
        <v>53</v>
      </c>
      <c r="K322" s="604"/>
      <c r="L322" s="604"/>
      <c r="M322" s="13" t="s">
        <v>53</v>
      </c>
      <c r="N322" s="15"/>
      <c r="O322" s="13"/>
    </row>
    <row r="323" spans="1:15" s="805" customFormat="1" x14ac:dyDescent="0.25">
      <c r="A323" s="809">
        <v>15</v>
      </c>
      <c r="B323" s="770" t="s">
        <v>366</v>
      </c>
      <c r="C323" s="1080">
        <f>SUM(C324:C334)</f>
        <v>1385</v>
      </c>
      <c r="D323" s="1080">
        <f t="shared" ref="D323:H323" si="68">SUM(D324:D334)</f>
        <v>1369</v>
      </c>
      <c r="E323" s="814">
        <f t="shared" si="63"/>
        <v>98.844765342960287</v>
      </c>
      <c r="F323" s="1080">
        <f>SUM(F324:F334)</f>
        <v>131</v>
      </c>
      <c r="G323" s="1096">
        <f t="shared" si="64"/>
        <v>9.4584837545126348</v>
      </c>
      <c r="H323" s="1080">
        <f t="shared" si="68"/>
        <v>121</v>
      </c>
      <c r="I323" s="1228">
        <f t="shared" si="65"/>
        <v>92.36641221374046</v>
      </c>
      <c r="J323" s="804">
        <f>COUNTA(J324:J334)</f>
        <v>11</v>
      </c>
      <c r="K323" s="1056">
        <f t="shared" ref="K323:O323" si="69">COUNTA(K324:K334)</f>
        <v>0</v>
      </c>
      <c r="L323" s="1056">
        <f t="shared" si="69"/>
        <v>0</v>
      </c>
      <c r="M323" s="804">
        <f t="shared" si="69"/>
        <v>6</v>
      </c>
      <c r="N323" s="810" t="s">
        <v>2</v>
      </c>
      <c r="O323" s="804">
        <f t="shared" si="69"/>
        <v>5</v>
      </c>
    </row>
    <row r="324" spans="1:15" s="30" customFormat="1" x14ac:dyDescent="0.25">
      <c r="A324" s="348" t="s">
        <v>598</v>
      </c>
      <c r="B324" s="646" t="s">
        <v>514</v>
      </c>
      <c r="C324" s="646">
        <v>276</v>
      </c>
      <c r="D324" s="646">
        <v>275</v>
      </c>
      <c r="E324" s="982">
        <f t="shared" si="63"/>
        <v>99.637681159420282</v>
      </c>
      <c r="F324" s="646">
        <v>1</v>
      </c>
      <c r="G324" s="1036">
        <f t="shared" si="64"/>
        <v>0.36231884057971014</v>
      </c>
      <c r="H324" s="646">
        <v>1</v>
      </c>
      <c r="I324" s="1230">
        <f t="shared" si="65"/>
        <v>100</v>
      </c>
      <c r="J324" s="11" t="s">
        <v>53</v>
      </c>
      <c r="K324" s="646"/>
      <c r="L324" s="646"/>
      <c r="M324" s="11"/>
      <c r="N324" s="98"/>
      <c r="O324" s="11" t="s">
        <v>53</v>
      </c>
    </row>
    <row r="325" spans="1:15" s="30" customFormat="1" x14ac:dyDescent="0.25">
      <c r="A325" s="348" t="s">
        <v>599</v>
      </c>
      <c r="B325" s="646" t="s">
        <v>515</v>
      </c>
      <c r="C325" s="646">
        <v>156</v>
      </c>
      <c r="D325" s="646">
        <v>155</v>
      </c>
      <c r="E325" s="982">
        <f t="shared" si="63"/>
        <v>99.358974358974365</v>
      </c>
      <c r="F325" s="646">
        <v>0</v>
      </c>
      <c r="G325" s="1036">
        <f t="shared" si="64"/>
        <v>0</v>
      </c>
      <c r="H325" s="646">
        <v>0</v>
      </c>
      <c r="I325" s="1230">
        <v>0</v>
      </c>
      <c r="J325" s="11" t="s">
        <v>53</v>
      </c>
      <c r="K325" s="646"/>
      <c r="L325" s="646"/>
      <c r="M325" s="11"/>
      <c r="N325" s="98"/>
      <c r="O325" s="11" t="s">
        <v>53</v>
      </c>
    </row>
    <row r="326" spans="1:15" s="30" customFormat="1" x14ac:dyDescent="0.25">
      <c r="A326" s="348" t="s">
        <v>600</v>
      </c>
      <c r="B326" s="646" t="s">
        <v>516</v>
      </c>
      <c r="C326" s="646">
        <v>110</v>
      </c>
      <c r="D326" s="646">
        <v>109</v>
      </c>
      <c r="E326" s="982">
        <f t="shared" si="63"/>
        <v>99.090909090909093</v>
      </c>
      <c r="F326" s="646">
        <v>2</v>
      </c>
      <c r="G326" s="1036">
        <f t="shared" si="64"/>
        <v>1.8181818181818181</v>
      </c>
      <c r="H326" s="646">
        <v>2</v>
      </c>
      <c r="I326" s="1230">
        <f t="shared" si="65"/>
        <v>100</v>
      </c>
      <c r="J326" s="11" t="s">
        <v>53</v>
      </c>
      <c r="K326" s="646"/>
      <c r="L326" s="646"/>
      <c r="M326" s="11"/>
      <c r="N326" s="98"/>
      <c r="O326" s="11" t="s">
        <v>53</v>
      </c>
    </row>
    <row r="327" spans="1:15" s="30" customFormat="1" x14ac:dyDescent="0.25">
      <c r="A327" s="348" t="s">
        <v>601</v>
      </c>
      <c r="B327" s="646" t="s">
        <v>517</v>
      </c>
      <c r="C327" s="646">
        <f>99+22</f>
        <v>121</v>
      </c>
      <c r="D327" s="646">
        <v>119</v>
      </c>
      <c r="E327" s="982">
        <f t="shared" si="63"/>
        <v>98.347107438016536</v>
      </c>
      <c r="F327" s="646">
        <v>3</v>
      </c>
      <c r="G327" s="1036">
        <f t="shared" si="64"/>
        <v>2.4793388429752068</v>
      </c>
      <c r="H327" s="646">
        <v>1</v>
      </c>
      <c r="I327" s="1230">
        <f t="shared" si="65"/>
        <v>33.333333333333329</v>
      </c>
      <c r="J327" s="11" t="s">
        <v>53</v>
      </c>
      <c r="K327" s="646"/>
      <c r="L327" s="646"/>
      <c r="M327" s="11"/>
      <c r="N327" s="98"/>
      <c r="O327" s="11" t="s">
        <v>53</v>
      </c>
    </row>
    <row r="328" spans="1:15" s="30" customFormat="1" x14ac:dyDescent="0.25">
      <c r="A328" s="348" t="s">
        <v>602</v>
      </c>
      <c r="B328" s="646" t="s">
        <v>518</v>
      </c>
      <c r="C328" s="646">
        <f>94+80</f>
        <v>174</v>
      </c>
      <c r="D328" s="646">
        <v>170</v>
      </c>
      <c r="E328" s="982">
        <f t="shared" si="63"/>
        <v>97.701149425287355</v>
      </c>
      <c r="F328" s="646">
        <v>3</v>
      </c>
      <c r="G328" s="1036">
        <f t="shared" si="64"/>
        <v>1.7241379310344827</v>
      </c>
      <c r="H328" s="646">
        <v>2</v>
      </c>
      <c r="I328" s="1230">
        <f t="shared" si="65"/>
        <v>66.666666666666657</v>
      </c>
      <c r="J328" s="11" t="s">
        <v>53</v>
      </c>
      <c r="K328" s="646"/>
      <c r="L328" s="646"/>
      <c r="M328" s="11"/>
      <c r="N328" s="98"/>
      <c r="O328" s="11" t="s">
        <v>53</v>
      </c>
    </row>
    <row r="329" spans="1:15" s="837" customFormat="1" ht="16.149999999999999" customHeight="1" x14ac:dyDescent="0.2">
      <c r="A329" s="831" t="s">
        <v>603</v>
      </c>
      <c r="B329" s="832" t="s">
        <v>519</v>
      </c>
      <c r="C329" s="832">
        <v>108</v>
      </c>
      <c r="D329" s="832">
        <v>104</v>
      </c>
      <c r="E329" s="834">
        <f t="shared" si="63"/>
        <v>96.296296296296291</v>
      </c>
      <c r="F329" s="832">
        <v>17</v>
      </c>
      <c r="G329" s="1044">
        <f t="shared" si="64"/>
        <v>15.74074074074074</v>
      </c>
      <c r="H329" s="832">
        <v>12</v>
      </c>
      <c r="I329" s="1232">
        <f t="shared" si="65"/>
        <v>70.588235294117652</v>
      </c>
      <c r="J329" s="835" t="s">
        <v>53</v>
      </c>
      <c r="K329" s="832"/>
      <c r="L329" s="832"/>
      <c r="M329" s="833" t="s">
        <v>53</v>
      </c>
      <c r="N329" s="836"/>
      <c r="O329" s="833"/>
    </row>
    <row r="330" spans="1:15" s="28" customFormat="1" x14ac:dyDescent="0.25">
      <c r="A330" s="347" t="s">
        <v>604</v>
      </c>
      <c r="B330" s="604" t="s">
        <v>520</v>
      </c>
      <c r="C330" s="604">
        <f>51+30</f>
        <v>81</v>
      </c>
      <c r="D330" s="604">
        <v>79</v>
      </c>
      <c r="E330" s="981">
        <f t="shared" si="63"/>
        <v>97.53086419753086</v>
      </c>
      <c r="F330" s="604">
        <v>14</v>
      </c>
      <c r="G330" s="1044">
        <f t="shared" si="64"/>
        <v>17.283950617283949</v>
      </c>
      <c r="H330" s="604">
        <v>12</v>
      </c>
      <c r="I330" s="1229">
        <f t="shared" si="65"/>
        <v>85.714285714285708</v>
      </c>
      <c r="J330" s="13" t="s">
        <v>53</v>
      </c>
      <c r="K330" s="604"/>
      <c r="L330" s="604"/>
      <c r="M330" s="13" t="s">
        <v>53</v>
      </c>
      <c r="N330" s="15"/>
      <c r="O330" s="13"/>
    </row>
    <row r="331" spans="1:15" s="28" customFormat="1" x14ac:dyDescent="0.25">
      <c r="A331" s="347" t="s">
        <v>605</v>
      </c>
      <c r="B331" s="604" t="s">
        <v>521</v>
      </c>
      <c r="C331" s="604">
        <v>66</v>
      </c>
      <c r="D331" s="604">
        <v>65</v>
      </c>
      <c r="E331" s="981">
        <f t="shared" si="63"/>
        <v>98.484848484848484</v>
      </c>
      <c r="F331" s="604">
        <v>12</v>
      </c>
      <c r="G331" s="1044">
        <f t="shared" si="64"/>
        <v>18.181818181818183</v>
      </c>
      <c r="H331" s="604">
        <v>12</v>
      </c>
      <c r="I331" s="1229">
        <f t="shared" si="65"/>
        <v>100</v>
      </c>
      <c r="J331" s="13" t="s">
        <v>53</v>
      </c>
      <c r="K331" s="604"/>
      <c r="L331" s="604"/>
      <c r="M331" s="13" t="s">
        <v>53</v>
      </c>
      <c r="N331" s="15"/>
      <c r="O331" s="13"/>
    </row>
    <row r="332" spans="1:15" s="28" customFormat="1" x14ac:dyDescent="0.25">
      <c r="A332" s="347" t="s">
        <v>606</v>
      </c>
      <c r="B332" s="604" t="s">
        <v>522</v>
      </c>
      <c r="C332" s="604">
        <v>80</v>
      </c>
      <c r="D332" s="604">
        <f>C332</f>
        <v>80</v>
      </c>
      <c r="E332" s="981">
        <f t="shared" si="63"/>
        <v>100</v>
      </c>
      <c r="F332" s="604">
        <v>22</v>
      </c>
      <c r="G332" s="1044">
        <f t="shared" si="64"/>
        <v>27.500000000000004</v>
      </c>
      <c r="H332" s="604">
        <v>22</v>
      </c>
      <c r="I332" s="1229">
        <f t="shared" si="65"/>
        <v>100</v>
      </c>
      <c r="J332" s="13" t="s">
        <v>53</v>
      </c>
      <c r="K332" s="604"/>
      <c r="L332" s="604"/>
      <c r="M332" s="13" t="s">
        <v>53</v>
      </c>
      <c r="N332" s="15"/>
      <c r="O332" s="13"/>
    </row>
    <row r="333" spans="1:15" s="28" customFormat="1" x14ac:dyDescent="0.25">
      <c r="A333" s="347" t="s">
        <v>607</v>
      </c>
      <c r="B333" s="604" t="s">
        <v>523</v>
      </c>
      <c r="C333" s="604">
        <f>55+59+18</f>
        <v>132</v>
      </c>
      <c r="D333" s="604">
        <f t="shared" ref="D333" si="70">C333</f>
        <v>132</v>
      </c>
      <c r="E333" s="981">
        <f t="shared" si="63"/>
        <v>100</v>
      </c>
      <c r="F333" s="604">
        <v>37</v>
      </c>
      <c r="G333" s="1044">
        <f t="shared" si="64"/>
        <v>28.030303030303028</v>
      </c>
      <c r="H333" s="604">
        <v>37</v>
      </c>
      <c r="I333" s="1229">
        <f t="shared" si="65"/>
        <v>100</v>
      </c>
      <c r="J333" s="13" t="s">
        <v>53</v>
      </c>
      <c r="K333" s="604"/>
      <c r="L333" s="604"/>
      <c r="M333" s="13" t="s">
        <v>53</v>
      </c>
      <c r="N333" s="15"/>
      <c r="O333" s="13"/>
    </row>
    <row r="334" spans="1:15" s="28" customFormat="1" x14ac:dyDescent="0.25">
      <c r="A334" s="347" t="s">
        <v>608</v>
      </c>
      <c r="B334" s="604" t="s">
        <v>524</v>
      </c>
      <c r="C334" s="604">
        <f>21+23+37</f>
        <v>81</v>
      </c>
      <c r="D334" s="604">
        <f>C334</f>
        <v>81</v>
      </c>
      <c r="E334" s="981">
        <f t="shared" si="63"/>
        <v>100</v>
      </c>
      <c r="F334" s="604">
        <v>20</v>
      </c>
      <c r="G334" s="1044">
        <f t="shared" si="64"/>
        <v>24.691358024691358</v>
      </c>
      <c r="H334" s="604">
        <v>20</v>
      </c>
      <c r="I334" s="1229">
        <f t="shared" si="65"/>
        <v>100</v>
      </c>
      <c r="J334" s="13" t="s">
        <v>53</v>
      </c>
      <c r="K334" s="604"/>
      <c r="L334" s="604"/>
      <c r="M334" s="13" t="s">
        <v>53</v>
      </c>
      <c r="N334" s="15"/>
      <c r="O334" s="13"/>
    </row>
    <row r="335" spans="1:15" s="805" customFormat="1" x14ac:dyDescent="0.25">
      <c r="A335" s="806" t="s">
        <v>368</v>
      </c>
      <c r="B335" s="815" t="s">
        <v>369</v>
      </c>
      <c r="C335" s="1091">
        <v>966</v>
      </c>
      <c r="D335" s="1091">
        <v>966</v>
      </c>
      <c r="E335" s="814">
        <f t="shared" si="63"/>
        <v>100</v>
      </c>
      <c r="F335" s="1091">
        <v>106</v>
      </c>
      <c r="G335" s="1082">
        <f t="shared" si="64"/>
        <v>10.973084886128365</v>
      </c>
      <c r="H335" s="1091">
        <v>106</v>
      </c>
      <c r="I335" s="1228">
        <f t="shared" si="65"/>
        <v>100</v>
      </c>
      <c r="J335" s="804">
        <f>COUNTA(J336:J345)</f>
        <v>10</v>
      </c>
      <c r="K335" s="1056">
        <f t="shared" ref="K335:O335" si="71">COUNTA(K336:K345)</f>
        <v>0</v>
      </c>
      <c r="L335" s="1056">
        <f t="shared" si="71"/>
        <v>0</v>
      </c>
      <c r="M335" s="804">
        <f t="shared" si="71"/>
        <v>2</v>
      </c>
      <c r="N335" s="807" t="s">
        <v>32</v>
      </c>
      <c r="O335" s="804">
        <f t="shared" si="71"/>
        <v>8</v>
      </c>
    </row>
    <row r="336" spans="1:15" s="30" customFormat="1" x14ac:dyDescent="0.25">
      <c r="A336" s="348" t="s">
        <v>33</v>
      </c>
      <c r="B336" s="640" t="s">
        <v>525</v>
      </c>
      <c r="C336" s="1083">
        <v>133</v>
      </c>
      <c r="D336" s="1083">
        <v>133</v>
      </c>
      <c r="E336" s="982">
        <f t="shared" si="63"/>
        <v>100</v>
      </c>
      <c r="F336" s="1083">
        <v>9</v>
      </c>
      <c r="G336" s="1036">
        <f t="shared" si="64"/>
        <v>6.7669172932330826</v>
      </c>
      <c r="H336" s="1083">
        <v>9</v>
      </c>
      <c r="I336" s="1230">
        <f t="shared" si="65"/>
        <v>100</v>
      </c>
      <c r="J336" s="4" t="s">
        <v>53</v>
      </c>
      <c r="K336" s="1084"/>
      <c r="L336" s="1084"/>
      <c r="M336" s="4"/>
      <c r="N336" s="7"/>
      <c r="O336" s="11" t="s">
        <v>53</v>
      </c>
    </row>
    <row r="337" spans="1:15" s="28" customFormat="1" x14ac:dyDescent="0.25">
      <c r="A337" s="347" t="s">
        <v>34</v>
      </c>
      <c r="B337" s="639" t="s">
        <v>526</v>
      </c>
      <c r="C337" s="1081">
        <v>128</v>
      </c>
      <c r="D337" s="1081">
        <v>128</v>
      </c>
      <c r="E337" s="981">
        <f t="shared" si="63"/>
        <v>100</v>
      </c>
      <c r="F337" s="1081">
        <v>24</v>
      </c>
      <c r="G337" s="1044">
        <f t="shared" si="64"/>
        <v>18.75</v>
      </c>
      <c r="H337" s="1081">
        <v>24</v>
      </c>
      <c r="I337" s="1229">
        <f t="shared" si="65"/>
        <v>100</v>
      </c>
      <c r="J337" s="901" t="s">
        <v>53</v>
      </c>
      <c r="K337" s="645"/>
      <c r="L337" s="645"/>
      <c r="M337" s="5" t="s">
        <v>53</v>
      </c>
      <c r="N337" s="6"/>
      <c r="O337" s="13"/>
    </row>
    <row r="338" spans="1:15" s="30" customFormat="1" x14ac:dyDescent="0.25">
      <c r="A338" s="348" t="s">
        <v>35</v>
      </c>
      <c r="B338" s="640" t="s">
        <v>527</v>
      </c>
      <c r="C338" s="1083">
        <v>77</v>
      </c>
      <c r="D338" s="1083">
        <v>77</v>
      </c>
      <c r="E338" s="982">
        <f t="shared" si="63"/>
        <v>100</v>
      </c>
      <c r="F338" s="1083">
        <v>4</v>
      </c>
      <c r="G338" s="1036">
        <f t="shared" si="64"/>
        <v>5.1948051948051948</v>
      </c>
      <c r="H338" s="1083">
        <v>4</v>
      </c>
      <c r="I338" s="1230">
        <f t="shared" si="65"/>
        <v>100</v>
      </c>
      <c r="J338" s="4" t="s">
        <v>53</v>
      </c>
      <c r="K338" s="1084"/>
      <c r="L338" s="1084"/>
      <c r="M338" s="4"/>
      <c r="N338" s="7"/>
      <c r="O338" s="11" t="s">
        <v>53</v>
      </c>
    </row>
    <row r="339" spans="1:15" s="30" customFormat="1" x14ac:dyDescent="0.25">
      <c r="A339" s="348" t="s">
        <v>609</v>
      </c>
      <c r="B339" s="640" t="s">
        <v>528</v>
      </c>
      <c r="C339" s="1083">
        <v>93</v>
      </c>
      <c r="D339" s="1083">
        <v>93</v>
      </c>
      <c r="E339" s="982">
        <f t="shared" si="63"/>
        <v>100</v>
      </c>
      <c r="F339" s="1083">
        <v>12</v>
      </c>
      <c r="G339" s="1036">
        <f t="shared" si="64"/>
        <v>12.903225806451612</v>
      </c>
      <c r="H339" s="1083">
        <v>12</v>
      </c>
      <c r="I339" s="1230">
        <f t="shared" si="65"/>
        <v>100</v>
      </c>
      <c r="J339" s="4" t="s">
        <v>53</v>
      </c>
      <c r="K339" s="1084"/>
      <c r="L339" s="1084"/>
      <c r="M339" s="4"/>
      <c r="N339" s="7"/>
      <c r="O339" s="11" t="s">
        <v>53</v>
      </c>
    </row>
    <row r="340" spans="1:15" s="840" customFormat="1" x14ac:dyDescent="0.25">
      <c r="A340" s="838" t="s">
        <v>610</v>
      </c>
      <c r="B340" s="839" t="s">
        <v>529</v>
      </c>
      <c r="C340" s="1097">
        <v>66</v>
      </c>
      <c r="D340" s="1097">
        <v>66</v>
      </c>
      <c r="E340" s="984">
        <f t="shared" si="63"/>
        <v>100</v>
      </c>
      <c r="F340" s="1097">
        <v>9</v>
      </c>
      <c r="G340" s="1098">
        <f t="shared" si="64"/>
        <v>13.636363636363635</v>
      </c>
      <c r="H340" s="1097">
        <v>9</v>
      </c>
      <c r="I340" s="1233">
        <f t="shared" si="65"/>
        <v>100</v>
      </c>
      <c r="J340" s="902" t="s">
        <v>53</v>
      </c>
      <c r="K340" s="1099"/>
      <c r="L340" s="1099"/>
      <c r="M340" s="902"/>
      <c r="N340" s="903"/>
      <c r="O340" s="258" t="s">
        <v>53</v>
      </c>
    </row>
    <row r="341" spans="1:15" s="30" customFormat="1" x14ac:dyDescent="0.25">
      <c r="A341" s="348" t="s">
        <v>611</v>
      </c>
      <c r="B341" s="640" t="s">
        <v>530</v>
      </c>
      <c r="C341" s="1083">
        <v>121</v>
      </c>
      <c r="D341" s="1083">
        <v>121</v>
      </c>
      <c r="E341" s="982">
        <f t="shared" si="63"/>
        <v>100</v>
      </c>
      <c r="F341" s="1083">
        <v>16</v>
      </c>
      <c r="G341" s="1036">
        <f t="shared" si="64"/>
        <v>13.223140495867769</v>
      </c>
      <c r="H341" s="1083">
        <v>16</v>
      </c>
      <c r="I341" s="1230">
        <f t="shared" si="65"/>
        <v>100</v>
      </c>
      <c r="J341" s="4" t="s">
        <v>53</v>
      </c>
      <c r="K341" s="1084"/>
      <c r="L341" s="1084"/>
      <c r="M341" s="4"/>
      <c r="N341" s="7"/>
      <c r="O341" s="11" t="s">
        <v>53</v>
      </c>
    </row>
    <row r="342" spans="1:15" s="30" customFormat="1" x14ac:dyDescent="0.25">
      <c r="A342" s="348" t="s">
        <v>612</v>
      </c>
      <c r="B342" s="640" t="s">
        <v>531</v>
      </c>
      <c r="C342" s="1083">
        <v>70</v>
      </c>
      <c r="D342" s="1083">
        <v>70</v>
      </c>
      <c r="E342" s="982">
        <f t="shared" si="63"/>
        <v>100</v>
      </c>
      <c r="F342" s="1083">
        <v>5</v>
      </c>
      <c r="G342" s="1036">
        <f t="shared" si="64"/>
        <v>7.1428571428571423</v>
      </c>
      <c r="H342" s="1083">
        <v>5</v>
      </c>
      <c r="I342" s="1230">
        <f t="shared" si="65"/>
        <v>100</v>
      </c>
      <c r="J342" s="4" t="s">
        <v>53</v>
      </c>
      <c r="K342" s="1084"/>
      <c r="L342" s="1084"/>
      <c r="M342" s="4"/>
      <c r="N342" s="7"/>
      <c r="O342" s="11" t="s">
        <v>53</v>
      </c>
    </row>
    <row r="343" spans="1:15" s="30" customFormat="1" x14ac:dyDescent="0.25">
      <c r="A343" s="348" t="s">
        <v>613</v>
      </c>
      <c r="B343" s="640" t="s">
        <v>532</v>
      </c>
      <c r="C343" s="1083">
        <v>125</v>
      </c>
      <c r="D343" s="1083">
        <v>125</v>
      </c>
      <c r="E343" s="982">
        <f t="shared" si="63"/>
        <v>100</v>
      </c>
      <c r="F343" s="1083">
        <v>6</v>
      </c>
      <c r="G343" s="1036">
        <f t="shared" si="64"/>
        <v>4.8</v>
      </c>
      <c r="H343" s="1083">
        <v>6</v>
      </c>
      <c r="I343" s="1230">
        <f t="shared" si="65"/>
        <v>100</v>
      </c>
      <c r="J343" s="4" t="s">
        <v>53</v>
      </c>
      <c r="K343" s="1084"/>
      <c r="L343" s="1084"/>
      <c r="M343" s="4"/>
      <c r="N343" s="7"/>
      <c r="O343" s="11" t="s">
        <v>53</v>
      </c>
    </row>
    <row r="344" spans="1:15" s="30" customFormat="1" x14ac:dyDescent="0.25">
      <c r="A344" s="348" t="s">
        <v>614</v>
      </c>
      <c r="B344" s="640" t="s">
        <v>533</v>
      </c>
      <c r="C344" s="1083">
        <v>73</v>
      </c>
      <c r="D344" s="1083">
        <v>73</v>
      </c>
      <c r="E344" s="982">
        <f t="shared" si="63"/>
        <v>100</v>
      </c>
      <c r="F344" s="1083">
        <v>7</v>
      </c>
      <c r="G344" s="1036">
        <f t="shared" si="64"/>
        <v>9.5890410958904102</v>
      </c>
      <c r="H344" s="1083">
        <v>7</v>
      </c>
      <c r="I344" s="1230">
        <f t="shared" si="65"/>
        <v>100</v>
      </c>
      <c r="J344" s="4" t="s">
        <v>53</v>
      </c>
      <c r="K344" s="1084"/>
      <c r="L344" s="1084"/>
      <c r="M344" s="4"/>
      <c r="N344" s="7"/>
      <c r="O344" s="11" t="s">
        <v>53</v>
      </c>
    </row>
    <row r="345" spans="1:15" s="28" customFormat="1" x14ac:dyDescent="0.25">
      <c r="A345" s="347" t="s">
        <v>615</v>
      </c>
      <c r="B345" s="639" t="s">
        <v>534</v>
      </c>
      <c r="C345" s="1081">
        <v>80</v>
      </c>
      <c r="D345" s="1081">
        <v>80</v>
      </c>
      <c r="E345" s="981">
        <f t="shared" si="63"/>
        <v>100</v>
      </c>
      <c r="F345" s="1081">
        <v>14</v>
      </c>
      <c r="G345" s="1044">
        <f t="shared" si="64"/>
        <v>17.5</v>
      </c>
      <c r="H345" s="1081">
        <v>14</v>
      </c>
      <c r="I345" s="1229">
        <f t="shared" si="65"/>
        <v>100</v>
      </c>
      <c r="J345" s="901" t="s">
        <v>53</v>
      </c>
      <c r="K345" s="645"/>
      <c r="L345" s="645"/>
      <c r="M345" s="5" t="s">
        <v>53</v>
      </c>
      <c r="N345" s="6"/>
      <c r="O345" s="13"/>
    </row>
    <row r="346" spans="1:15" s="805" customFormat="1" x14ac:dyDescent="0.25">
      <c r="A346" s="803">
        <v>17</v>
      </c>
      <c r="B346" s="772" t="s">
        <v>370</v>
      </c>
      <c r="C346" s="1100">
        <f>SUM(C347:C360)</f>
        <v>1371</v>
      </c>
      <c r="D346" s="1100">
        <f t="shared" ref="D346:H346" si="72">SUM(D347:D360)</f>
        <v>1371</v>
      </c>
      <c r="E346" s="814">
        <f t="shared" si="63"/>
        <v>100</v>
      </c>
      <c r="F346" s="1100">
        <f t="shared" si="72"/>
        <v>80</v>
      </c>
      <c r="G346" s="1082">
        <f t="shared" si="64"/>
        <v>5.8351568198395336</v>
      </c>
      <c r="H346" s="1100">
        <f t="shared" si="72"/>
        <v>80</v>
      </c>
      <c r="I346" s="1228">
        <f t="shared" si="65"/>
        <v>100</v>
      </c>
      <c r="J346" s="804">
        <f>COUNTA(J347:J360)</f>
        <v>14</v>
      </c>
      <c r="K346" s="1056">
        <f t="shared" ref="K346:O346" si="73">COUNTA(K347:K360)</f>
        <v>0</v>
      </c>
      <c r="L346" s="1056">
        <f t="shared" si="73"/>
        <v>0</v>
      </c>
      <c r="M346" s="804">
        <f t="shared" si="73"/>
        <v>3</v>
      </c>
      <c r="N346" s="810" t="s">
        <v>2</v>
      </c>
      <c r="O346" s="804">
        <f t="shared" si="73"/>
        <v>11</v>
      </c>
    </row>
    <row r="347" spans="1:15" s="30" customFormat="1" x14ac:dyDescent="0.25">
      <c r="A347" s="345" t="s">
        <v>616</v>
      </c>
      <c r="B347" s="646" t="s">
        <v>535</v>
      </c>
      <c r="C347" s="646">
        <v>160</v>
      </c>
      <c r="D347" s="646">
        <v>160</v>
      </c>
      <c r="E347" s="982">
        <f t="shared" si="63"/>
        <v>100</v>
      </c>
      <c r="F347" s="646">
        <v>6</v>
      </c>
      <c r="G347" s="1036">
        <f t="shared" si="64"/>
        <v>3.75</v>
      </c>
      <c r="H347" s="646">
        <v>6</v>
      </c>
      <c r="I347" s="1230">
        <f t="shared" si="65"/>
        <v>100</v>
      </c>
      <c r="J347" s="11" t="s">
        <v>53</v>
      </c>
      <c r="K347" s="646"/>
      <c r="L347" s="646"/>
      <c r="M347" s="11"/>
      <c r="N347" s="98"/>
      <c r="O347" s="11" t="s">
        <v>53</v>
      </c>
    </row>
    <row r="348" spans="1:15" s="30" customFormat="1" x14ac:dyDescent="0.25">
      <c r="A348" s="345" t="s">
        <v>617</v>
      </c>
      <c r="B348" s="646" t="s">
        <v>536</v>
      </c>
      <c r="C348" s="646">
        <v>98</v>
      </c>
      <c r="D348" s="646">
        <v>98</v>
      </c>
      <c r="E348" s="982">
        <f t="shared" si="63"/>
        <v>100</v>
      </c>
      <c r="F348" s="646">
        <v>2</v>
      </c>
      <c r="G348" s="1036">
        <f t="shared" si="64"/>
        <v>2.0408163265306123</v>
      </c>
      <c r="H348" s="646">
        <v>2</v>
      </c>
      <c r="I348" s="1230">
        <f t="shared" si="65"/>
        <v>100</v>
      </c>
      <c r="J348" s="11" t="s">
        <v>53</v>
      </c>
      <c r="K348" s="646"/>
      <c r="L348" s="646"/>
      <c r="M348" s="11"/>
      <c r="N348" s="98"/>
      <c r="O348" s="11" t="s">
        <v>53</v>
      </c>
    </row>
    <row r="349" spans="1:15" s="30" customFormat="1" x14ac:dyDescent="0.25">
      <c r="A349" s="345" t="s">
        <v>618</v>
      </c>
      <c r="B349" s="646" t="s">
        <v>537</v>
      </c>
      <c r="C349" s="646">
        <v>149</v>
      </c>
      <c r="D349" s="646">
        <v>149</v>
      </c>
      <c r="E349" s="982">
        <f t="shared" si="63"/>
        <v>100</v>
      </c>
      <c r="F349" s="646">
        <v>5</v>
      </c>
      <c r="G349" s="1036">
        <f t="shared" si="64"/>
        <v>3.3557046979865772</v>
      </c>
      <c r="H349" s="646">
        <v>5</v>
      </c>
      <c r="I349" s="1230">
        <f t="shared" si="65"/>
        <v>100</v>
      </c>
      <c r="J349" s="11" t="s">
        <v>53</v>
      </c>
      <c r="K349" s="646"/>
      <c r="L349" s="646"/>
      <c r="M349" s="11"/>
      <c r="N349" s="98"/>
      <c r="O349" s="11" t="s">
        <v>53</v>
      </c>
    </row>
    <row r="350" spans="1:15" s="30" customFormat="1" x14ac:dyDescent="0.25">
      <c r="A350" s="345" t="s">
        <v>619</v>
      </c>
      <c r="B350" s="646" t="s">
        <v>538</v>
      </c>
      <c r="C350" s="646">
        <v>110</v>
      </c>
      <c r="D350" s="646">
        <v>110</v>
      </c>
      <c r="E350" s="982">
        <f t="shared" si="63"/>
        <v>100</v>
      </c>
      <c r="F350" s="646">
        <v>2</v>
      </c>
      <c r="G350" s="1036">
        <f t="shared" si="64"/>
        <v>1.8181818181818181</v>
      </c>
      <c r="H350" s="646">
        <v>2</v>
      </c>
      <c r="I350" s="1230">
        <f t="shared" si="65"/>
        <v>100</v>
      </c>
      <c r="J350" s="11" t="s">
        <v>53</v>
      </c>
      <c r="K350" s="646"/>
      <c r="L350" s="646"/>
      <c r="M350" s="11"/>
      <c r="N350" s="98"/>
      <c r="O350" s="11" t="s">
        <v>53</v>
      </c>
    </row>
    <row r="351" spans="1:15" s="30" customFormat="1" x14ac:dyDescent="0.25">
      <c r="A351" s="345" t="s">
        <v>620</v>
      </c>
      <c r="B351" s="646" t="s">
        <v>539</v>
      </c>
      <c r="C351" s="646">
        <v>128</v>
      </c>
      <c r="D351" s="646">
        <v>128</v>
      </c>
      <c r="E351" s="982">
        <f t="shared" si="63"/>
        <v>100</v>
      </c>
      <c r="F351" s="646">
        <v>5</v>
      </c>
      <c r="G351" s="1036">
        <f t="shared" si="64"/>
        <v>3.90625</v>
      </c>
      <c r="H351" s="646">
        <v>5</v>
      </c>
      <c r="I351" s="1230">
        <f t="shared" si="65"/>
        <v>100</v>
      </c>
      <c r="J351" s="11" t="s">
        <v>53</v>
      </c>
      <c r="K351" s="646"/>
      <c r="L351" s="646"/>
      <c r="M351" s="11"/>
      <c r="N351" s="98"/>
      <c r="O351" s="11" t="s">
        <v>53</v>
      </c>
    </row>
    <row r="352" spans="1:15" s="30" customFormat="1" x14ac:dyDescent="0.25">
      <c r="A352" s="345" t="s">
        <v>621</v>
      </c>
      <c r="B352" s="646" t="s">
        <v>540</v>
      </c>
      <c r="C352" s="646">
        <v>144</v>
      </c>
      <c r="D352" s="646">
        <v>144</v>
      </c>
      <c r="E352" s="982">
        <f t="shared" si="63"/>
        <v>100</v>
      </c>
      <c r="F352" s="646">
        <v>2</v>
      </c>
      <c r="G352" s="1036">
        <f t="shared" si="64"/>
        <v>1.3888888888888888</v>
      </c>
      <c r="H352" s="646">
        <v>2</v>
      </c>
      <c r="I352" s="1230">
        <f t="shared" si="65"/>
        <v>100</v>
      </c>
      <c r="J352" s="11" t="s">
        <v>53</v>
      </c>
      <c r="K352" s="646"/>
      <c r="L352" s="646"/>
      <c r="M352" s="11"/>
      <c r="N352" s="98"/>
      <c r="O352" s="11" t="s">
        <v>53</v>
      </c>
    </row>
    <row r="353" spans="1:15" s="30" customFormat="1" x14ac:dyDescent="0.25">
      <c r="A353" s="345" t="s">
        <v>622</v>
      </c>
      <c r="B353" s="646" t="s">
        <v>541</v>
      </c>
      <c r="C353" s="646">
        <f>95-8</f>
        <v>87</v>
      </c>
      <c r="D353" s="646">
        <f>95-8</f>
        <v>87</v>
      </c>
      <c r="E353" s="982">
        <f t="shared" si="63"/>
        <v>100</v>
      </c>
      <c r="F353" s="646">
        <v>3</v>
      </c>
      <c r="G353" s="1036">
        <f t="shared" si="64"/>
        <v>3.4482758620689653</v>
      </c>
      <c r="H353" s="646">
        <v>3</v>
      </c>
      <c r="I353" s="1230">
        <f t="shared" si="65"/>
        <v>100</v>
      </c>
      <c r="J353" s="11" t="s">
        <v>53</v>
      </c>
      <c r="K353" s="646"/>
      <c r="L353" s="646"/>
      <c r="M353" s="11"/>
      <c r="N353" s="98"/>
      <c r="O353" s="11" t="s">
        <v>53</v>
      </c>
    </row>
    <row r="354" spans="1:15" s="30" customFormat="1" x14ac:dyDescent="0.25">
      <c r="A354" s="345" t="s">
        <v>623</v>
      </c>
      <c r="B354" s="646" t="s">
        <v>542</v>
      </c>
      <c r="C354" s="646">
        <v>138</v>
      </c>
      <c r="D354" s="646">
        <v>138</v>
      </c>
      <c r="E354" s="982">
        <f t="shared" si="63"/>
        <v>100</v>
      </c>
      <c r="F354" s="646">
        <v>9</v>
      </c>
      <c r="G354" s="1036">
        <f t="shared" si="64"/>
        <v>6.5217391304347823</v>
      </c>
      <c r="H354" s="646">
        <v>9</v>
      </c>
      <c r="I354" s="1230">
        <f t="shared" si="65"/>
        <v>100</v>
      </c>
      <c r="J354" s="11" t="s">
        <v>53</v>
      </c>
      <c r="K354" s="646"/>
      <c r="L354" s="646"/>
      <c r="M354" s="11"/>
      <c r="N354" s="98"/>
      <c r="O354" s="11" t="s">
        <v>53</v>
      </c>
    </row>
    <row r="355" spans="1:15" s="30" customFormat="1" x14ac:dyDescent="0.25">
      <c r="A355" s="345" t="s">
        <v>624</v>
      </c>
      <c r="B355" s="646" t="s">
        <v>543</v>
      </c>
      <c r="C355" s="646">
        <v>104</v>
      </c>
      <c r="D355" s="646">
        <v>104</v>
      </c>
      <c r="E355" s="982">
        <f t="shared" si="63"/>
        <v>100</v>
      </c>
      <c r="F355" s="1101">
        <v>7</v>
      </c>
      <c r="G355" s="1036">
        <f t="shared" si="64"/>
        <v>6.7307692307692308</v>
      </c>
      <c r="H355" s="1101">
        <v>7</v>
      </c>
      <c r="I355" s="1230">
        <f t="shared" si="65"/>
        <v>100</v>
      </c>
      <c r="J355" s="11" t="s">
        <v>53</v>
      </c>
      <c r="K355" s="646"/>
      <c r="L355" s="646"/>
      <c r="M355" s="11"/>
      <c r="N355" s="98"/>
      <c r="O355" s="11" t="s">
        <v>53</v>
      </c>
    </row>
    <row r="356" spans="1:15" s="30" customFormat="1" x14ac:dyDescent="0.25">
      <c r="A356" s="345" t="s">
        <v>625</v>
      </c>
      <c r="B356" s="646" t="s">
        <v>544</v>
      </c>
      <c r="C356" s="646">
        <v>89</v>
      </c>
      <c r="D356" s="646">
        <v>89</v>
      </c>
      <c r="E356" s="982">
        <f t="shared" si="63"/>
        <v>100</v>
      </c>
      <c r="F356" s="1101">
        <v>5</v>
      </c>
      <c r="G356" s="1036">
        <f t="shared" si="64"/>
        <v>5.6179775280898872</v>
      </c>
      <c r="H356" s="1101">
        <v>5</v>
      </c>
      <c r="I356" s="1230">
        <f t="shared" si="65"/>
        <v>100</v>
      </c>
      <c r="J356" s="11" t="s">
        <v>53</v>
      </c>
      <c r="K356" s="646"/>
      <c r="L356" s="646"/>
      <c r="M356" s="11"/>
      <c r="N356" s="98"/>
      <c r="O356" s="11" t="s">
        <v>53</v>
      </c>
    </row>
    <row r="357" spans="1:15" s="28" customFormat="1" x14ac:dyDescent="0.25">
      <c r="A357" s="323" t="s">
        <v>626</v>
      </c>
      <c r="B357" s="647" t="s">
        <v>545</v>
      </c>
      <c r="C357" s="647">
        <f>45+21</f>
        <v>66</v>
      </c>
      <c r="D357" s="647">
        <f>45+21</f>
        <v>66</v>
      </c>
      <c r="E357" s="981">
        <f t="shared" si="63"/>
        <v>100</v>
      </c>
      <c r="F357" s="1102">
        <v>13</v>
      </c>
      <c r="G357" s="1044">
        <f t="shared" si="64"/>
        <v>19.696969696969695</v>
      </c>
      <c r="H357" s="1102">
        <v>13</v>
      </c>
      <c r="I357" s="1229">
        <f t="shared" si="65"/>
        <v>100</v>
      </c>
      <c r="J357" s="16" t="s">
        <v>53</v>
      </c>
      <c r="K357" s="647"/>
      <c r="L357" s="647"/>
      <c r="M357" s="21" t="s">
        <v>53</v>
      </c>
      <c r="N357" s="15"/>
      <c r="O357" s="13"/>
    </row>
    <row r="358" spans="1:15" s="840" customFormat="1" x14ac:dyDescent="0.25">
      <c r="A358" s="841" t="s">
        <v>627</v>
      </c>
      <c r="B358" s="842" t="s">
        <v>458</v>
      </c>
      <c r="C358" s="842">
        <v>32</v>
      </c>
      <c r="D358" s="842">
        <v>32</v>
      </c>
      <c r="E358" s="984">
        <f t="shared" si="63"/>
        <v>100</v>
      </c>
      <c r="F358" s="842">
        <v>4</v>
      </c>
      <c r="G358" s="1098">
        <f t="shared" si="64"/>
        <v>12.5</v>
      </c>
      <c r="H358" s="842">
        <v>4</v>
      </c>
      <c r="I358" s="1233">
        <f t="shared" si="65"/>
        <v>100</v>
      </c>
      <c r="J358" s="258" t="s">
        <v>53</v>
      </c>
      <c r="K358" s="842"/>
      <c r="L358" s="842"/>
      <c r="M358" s="843"/>
      <c r="N358" s="904"/>
      <c r="O358" s="258" t="s">
        <v>53</v>
      </c>
    </row>
    <row r="359" spans="1:15" s="28" customFormat="1" x14ac:dyDescent="0.25">
      <c r="A359" s="323" t="s">
        <v>628</v>
      </c>
      <c r="B359" s="647" t="s">
        <v>546</v>
      </c>
      <c r="C359" s="647">
        <v>45</v>
      </c>
      <c r="D359" s="647">
        <v>45</v>
      </c>
      <c r="E359" s="981">
        <f t="shared" si="63"/>
        <v>100</v>
      </c>
      <c r="F359" s="1102">
        <v>12</v>
      </c>
      <c r="G359" s="1044">
        <f t="shared" si="64"/>
        <v>26.666666666666668</v>
      </c>
      <c r="H359" s="1102">
        <v>12</v>
      </c>
      <c r="I359" s="1229">
        <f t="shared" si="65"/>
        <v>100</v>
      </c>
      <c r="J359" s="16" t="s">
        <v>53</v>
      </c>
      <c r="K359" s="647"/>
      <c r="L359" s="647"/>
      <c r="M359" s="21" t="s">
        <v>53</v>
      </c>
      <c r="N359" s="15"/>
      <c r="O359" s="13"/>
    </row>
    <row r="360" spans="1:15" s="28" customFormat="1" x14ac:dyDescent="0.25">
      <c r="A360" s="323" t="s">
        <v>629</v>
      </c>
      <c r="B360" s="647" t="s">
        <v>547</v>
      </c>
      <c r="C360" s="647">
        <v>21</v>
      </c>
      <c r="D360" s="647">
        <v>21</v>
      </c>
      <c r="E360" s="981">
        <f t="shared" si="63"/>
        <v>100</v>
      </c>
      <c r="F360" s="1102">
        <v>5</v>
      </c>
      <c r="G360" s="1044">
        <f t="shared" si="64"/>
        <v>23.809523809523807</v>
      </c>
      <c r="H360" s="1102">
        <v>5</v>
      </c>
      <c r="I360" s="1229">
        <f t="shared" si="65"/>
        <v>100</v>
      </c>
      <c r="J360" s="16" t="s">
        <v>53</v>
      </c>
      <c r="K360" s="647"/>
      <c r="L360" s="647"/>
      <c r="M360" s="21" t="s">
        <v>53</v>
      </c>
      <c r="N360" s="15"/>
      <c r="O360" s="13"/>
    </row>
    <row r="361" spans="1:15" s="805" customFormat="1" x14ac:dyDescent="0.25">
      <c r="A361" s="812" t="s">
        <v>371</v>
      </c>
      <c r="B361" s="772" t="s">
        <v>373</v>
      </c>
      <c r="C361" s="1091">
        <f>SUM(C362:C372)</f>
        <v>745</v>
      </c>
      <c r="D361" s="1091">
        <f>SUM(D362:D372)</f>
        <v>745</v>
      </c>
      <c r="E361" s="814">
        <f t="shared" si="63"/>
        <v>100</v>
      </c>
      <c r="F361" s="1091">
        <v>59</v>
      </c>
      <c r="G361" s="1082">
        <f t="shared" si="64"/>
        <v>7.9194630872483227</v>
      </c>
      <c r="H361" s="1091">
        <v>59</v>
      </c>
      <c r="I361" s="1228">
        <f t="shared" si="65"/>
        <v>100</v>
      </c>
      <c r="J361" s="804">
        <f>COUNTA(J362:J372)</f>
        <v>11</v>
      </c>
      <c r="K361" s="1056">
        <f t="shared" ref="K361:O361" si="74">COUNTA(K362:K372)</f>
        <v>2</v>
      </c>
      <c r="L361" s="1056">
        <f t="shared" si="74"/>
        <v>0</v>
      </c>
      <c r="M361" s="804">
        <f t="shared" si="74"/>
        <v>2</v>
      </c>
      <c r="N361" s="807" t="s">
        <v>2</v>
      </c>
      <c r="O361" s="804">
        <f t="shared" si="74"/>
        <v>9</v>
      </c>
    </row>
    <row r="362" spans="1:15" s="30" customFormat="1" x14ac:dyDescent="0.25">
      <c r="A362" s="345" t="s">
        <v>630</v>
      </c>
      <c r="B362" s="646" t="s">
        <v>548</v>
      </c>
      <c r="C362" s="1103">
        <v>91</v>
      </c>
      <c r="D362" s="1103">
        <v>91</v>
      </c>
      <c r="E362" s="982">
        <f t="shared" si="63"/>
        <v>100</v>
      </c>
      <c r="F362" s="1103">
        <v>5</v>
      </c>
      <c r="G362" s="1036">
        <f t="shared" si="64"/>
        <v>5.4945054945054945</v>
      </c>
      <c r="H362" s="1103">
        <v>5</v>
      </c>
      <c r="I362" s="1230">
        <f t="shared" si="65"/>
        <v>100</v>
      </c>
      <c r="J362" s="11" t="s">
        <v>53</v>
      </c>
      <c r="K362" s="646"/>
      <c r="L362" s="646"/>
      <c r="M362" s="11"/>
      <c r="N362" s="98"/>
      <c r="O362" s="11" t="s">
        <v>53</v>
      </c>
    </row>
    <row r="363" spans="1:15" s="30" customFormat="1" x14ac:dyDescent="0.25">
      <c r="A363" s="345" t="s">
        <v>631</v>
      </c>
      <c r="B363" s="646" t="s">
        <v>549</v>
      </c>
      <c r="C363" s="1103">
        <v>60</v>
      </c>
      <c r="D363" s="1103">
        <v>60</v>
      </c>
      <c r="E363" s="982">
        <f t="shared" si="63"/>
        <v>100</v>
      </c>
      <c r="F363" s="1103">
        <v>3</v>
      </c>
      <c r="G363" s="1036">
        <f t="shared" si="64"/>
        <v>5</v>
      </c>
      <c r="H363" s="1103">
        <v>3</v>
      </c>
      <c r="I363" s="1230">
        <f t="shared" si="65"/>
        <v>100</v>
      </c>
      <c r="J363" s="11" t="s">
        <v>53</v>
      </c>
      <c r="K363" s="646"/>
      <c r="L363" s="646"/>
      <c r="M363" s="11"/>
      <c r="N363" s="98"/>
      <c r="O363" s="11" t="s">
        <v>53</v>
      </c>
    </row>
    <row r="364" spans="1:15" s="30" customFormat="1" x14ac:dyDescent="0.25">
      <c r="A364" s="345" t="s">
        <v>632</v>
      </c>
      <c r="B364" s="646" t="s">
        <v>550</v>
      </c>
      <c r="C364" s="1103">
        <v>110</v>
      </c>
      <c r="D364" s="1103">
        <v>110</v>
      </c>
      <c r="E364" s="982">
        <f t="shared" si="63"/>
        <v>100</v>
      </c>
      <c r="F364" s="1103">
        <v>5</v>
      </c>
      <c r="G364" s="1036">
        <f t="shared" si="64"/>
        <v>4.5454545454545459</v>
      </c>
      <c r="H364" s="1103">
        <v>5</v>
      </c>
      <c r="I364" s="1230">
        <f t="shared" si="65"/>
        <v>100</v>
      </c>
      <c r="J364" s="11" t="s">
        <v>53</v>
      </c>
      <c r="K364" s="646"/>
      <c r="L364" s="646"/>
      <c r="M364" s="11"/>
      <c r="N364" s="98"/>
      <c r="O364" s="11" t="s">
        <v>53</v>
      </c>
    </row>
    <row r="365" spans="1:15" s="28" customFormat="1" x14ac:dyDescent="0.25">
      <c r="A365" s="323" t="s">
        <v>633</v>
      </c>
      <c r="B365" s="604" t="s">
        <v>551</v>
      </c>
      <c r="C365" s="1104">
        <v>72</v>
      </c>
      <c r="D365" s="1104">
        <v>72</v>
      </c>
      <c r="E365" s="981">
        <f t="shared" si="63"/>
        <v>100</v>
      </c>
      <c r="F365" s="1104">
        <v>11</v>
      </c>
      <c r="G365" s="1044">
        <f t="shared" si="64"/>
        <v>15.277777777777779</v>
      </c>
      <c r="H365" s="1104">
        <v>11</v>
      </c>
      <c r="I365" s="1229">
        <f t="shared" si="65"/>
        <v>100</v>
      </c>
      <c r="J365" s="13" t="s">
        <v>53</v>
      </c>
      <c r="K365" s="604"/>
      <c r="L365" s="604"/>
      <c r="M365" s="13" t="s">
        <v>53</v>
      </c>
      <c r="N365" s="15"/>
      <c r="O365" s="13"/>
    </row>
    <row r="366" spans="1:15" s="30" customFormat="1" x14ac:dyDescent="0.25">
      <c r="A366" s="345" t="s">
        <v>634</v>
      </c>
      <c r="B366" s="646" t="s">
        <v>552</v>
      </c>
      <c r="C366" s="1103">
        <v>61</v>
      </c>
      <c r="D366" s="1103">
        <v>61</v>
      </c>
      <c r="E366" s="982">
        <f t="shared" si="63"/>
        <v>100</v>
      </c>
      <c r="F366" s="1103">
        <v>5</v>
      </c>
      <c r="G366" s="1036">
        <f t="shared" si="64"/>
        <v>8.1967213114754092</v>
      </c>
      <c r="H366" s="1103">
        <v>5</v>
      </c>
      <c r="I366" s="1230">
        <f t="shared" si="65"/>
        <v>100</v>
      </c>
      <c r="J366" s="11" t="s">
        <v>53</v>
      </c>
      <c r="K366" s="646"/>
      <c r="L366" s="646"/>
      <c r="M366" s="11"/>
      <c r="N366" s="98"/>
      <c r="O366" s="11" t="s">
        <v>53</v>
      </c>
    </row>
    <row r="367" spans="1:15" s="28" customFormat="1" x14ac:dyDescent="0.25">
      <c r="A367" s="323" t="s">
        <v>635</v>
      </c>
      <c r="B367" s="604" t="s">
        <v>553</v>
      </c>
      <c r="C367" s="1104">
        <v>59</v>
      </c>
      <c r="D367" s="1104">
        <v>59</v>
      </c>
      <c r="E367" s="981">
        <f t="shared" si="63"/>
        <v>100</v>
      </c>
      <c r="F367" s="1104">
        <v>9</v>
      </c>
      <c r="G367" s="1044">
        <f t="shared" si="64"/>
        <v>15.254237288135593</v>
      </c>
      <c r="H367" s="1104">
        <v>9</v>
      </c>
      <c r="I367" s="1229">
        <f t="shared" si="65"/>
        <v>100</v>
      </c>
      <c r="J367" s="13" t="s">
        <v>53</v>
      </c>
      <c r="K367" s="604"/>
      <c r="L367" s="604"/>
      <c r="M367" s="13" t="s">
        <v>53</v>
      </c>
      <c r="N367" s="15"/>
      <c r="O367" s="13"/>
    </row>
    <row r="368" spans="1:15" s="30" customFormat="1" x14ac:dyDescent="0.25">
      <c r="A368" s="345" t="s">
        <v>636</v>
      </c>
      <c r="B368" s="646" t="s">
        <v>436</v>
      </c>
      <c r="C368" s="1103">
        <v>69</v>
      </c>
      <c r="D368" s="1103">
        <v>69</v>
      </c>
      <c r="E368" s="982">
        <f t="shared" si="63"/>
        <v>100</v>
      </c>
      <c r="F368" s="1103">
        <v>9</v>
      </c>
      <c r="G368" s="1036">
        <f t="shared" si="64"/>
        <v>13.043478260869565</v>
      </c>
      <c r="H368" s="1103">
        <v>9</v>
      </c>
      <c r="I368" s="1230">
        <f t="shared" si="65"/>
        <v>100</v>
      </c>
      <c r="J368" s="11" t="s">
        <v>53</v>
      </c>
      <c r="K368" s="646"/>
      <c r="L368" s="646"/>
      <c r="M368" s="11"/>
      <c r="N368" s="98"/>
      <c r="O368" s="11" t="s">
        <v>53</v>
      </c>
    </row>
    <row r="369" spans="1:15" s="30" customFormat="1" x14ac:dyDescent="0.25">
      <c r="A369" s="345" t="s">
        <v>637</v>
      </c>
      <c r="B369" s="646" t="s">
        <v>554</v>
      </c>
      <c r="C369" s="1103">
        <v>53</v>
      </c>
      <c r="D369" s="1103">
        <v>53</v>
      </c>
      <c r="E369" s="982">
        <f t="shared" si="63"/>
        <v>100</v>
      </c>
      <c r="F369" s="1103">
        <v>4</v>
      </c>
      <c r="G369" s="1036">
        <f t="shared" si="64"/>
        <v>7.5471698113207548</v>
      </c>
      <c r="H369" s="1103">
        <v>4</v>
      </c>
      <c r="I369" s="1230">
        <f t="shared" si="65"/>
        <v>100</v>
      </c>
      <c r="J369" s="11" t="s">
        <v>53</v>
      </c>
      <c r="K369" s="646"/>
      <c r="L369" s="646"/>
      <c r="M369" s="11"/>
      <c r="N369" s="98"/>
      <c r="O369" s="11" t="s">
        <v>53</v>
      </c>
    </row>
    <row r="370" spans="1:15" s="30" customFormat="1" x14ac:dyDescent="0.25">
      <c r="A370" s="345" t="s">
        <v>638</v>
      </c>
      <c r="B370" s="646" t="s">
        <v>555</v>
      </c>
      <c r="C370" s="1103">
        <v>78</v>
      </c>
      <c r="D370" s="1103">
        <v>78</v>
      </c>
      <c r="E370" s="982">
        <f t="shared" si="63"/>
        <v>100</v>
      </c>
      <c r="F370" s="1103">
        <v>4</v>
      </c>
      <c r="G370" s="1036">
        <f t="shared" si="64"/>
        <v>5.1282051282051277</v>
      </c>
      <c r="H370" s="1103">
        <v>4</v>
      </c>
      <c r="I370" s="1230">
        <f t="shared" si="65"/>
        <v>100</v>
      </c>
      <c r="J370" s="11" t="s">
        <v>53</v>
      </c>
      <c r="K370" s="646"/>
      <c r="L370" s="646"/>
      <c r="M370" s="11"/>
      <c r="N370" s="98"/>
      <c r="O370" s="11" t="s">
        <v>53</v>
      </c>
    </row>
    <row r="371" spans="1:15" s="30" customFormat="1" x14ac:dyDescent="0.25">
      <c r="A371" s="345" t="s">
        <v>639</v>
      </c>
      <c r="B371" s="646" t="s">
        <v>556</v>
      </c>
      <c r="C371" s="1103">
        <v>29</v>
      </c>
      <c r="D371" s="1103">
        <v>29</v>
      </c>
      <c r="E371" s="982">
        <f t="shared" ref="E371:E379" si="75">D371/C371*100</f>
        <v>100</v>
      </c>
      <c r="F371" s="1103">
        <v>1</v>
      </c>
      <c r="G371" s="1036">
        <f t="shared" ref="G371:G379" si="76">F371/C371*100</f>
        <v>3.4482758620689653</v>
      </c>
      <c r="H371" s="1103">
        <v>1</v>
      </c>
      <c r="I371" s="1230">
        <f t="shared" ref="I371:I379" si="77">H371/F371*100</f>
        <v>100</v>
      </c>
      <c r="J371" s="11" t="s">
        <v>53</v>
      </c>
      <c r="K371" s="646" t="s">
        <v>53</v>
      </c>
      <c r="L371" s="646"/>
      <c r="M371" s="11"/>
      <c r="N371" s="98"/>
      <c r="O371" s="11" t="s">
        <v>53</v>
      </c>
    </row>
    <row r="372" spans="1:15" s="30" customFormat="1" x14ac:dyDescent="0.25">
      <c r="A372" s="345" t="s">
        <v>640</v>
      </c>
      <c r="B372" s="646" t="s">
        <v>557</v>
      </c>
      <c r="C372" s="1103">
        <v>63</v>
      </c>
      <c r="D372" s="1103">
        <v>63</v>
      </c>
      <c r="E372" s="982">
        <f t="shared" si="75"/>
        <v>100</v>
      </c>
      <c r="F372" s="1103">
        <v>3</v>
      </c>
      <c r="G372" s="1036">
        <f t="shared" si="76"/>
        <v>4.7619047619047619</v>
      </c>
      <c r="H372" s="1103">
        <v>3</v>
      </c>
      <c r="I372" s="1230">
        <f t="shared" si="77"/>
        <v>100</v>
      </c>
      <c r="J372" s="11" t="s">
        <v>53</v>
      </c>
      <c r="K372" s="646" t="s">
        <v>53</v>
      </c>
      <c r="L372" s="646"/>
      <c r="M372" s="11"/>
      <c r="N372" s="98"/>
      <c r="O372" s="11" t="s">
        <v>53</v>
      </c>
    </row>
    <row r="373" spans="1:15" s="805" customFormat="1" x14ac:dyDescent="0.25">
      <c r="A373" s="812" t="s">
        <v>641</v>
      </c>
      <c r="B373" s="813" t="s">
        <v>372</v>
      </c>
      <c r="C373" s="1079">
        <f>SUM(C374:C379)</f>
        <v>764</v>
      </c>
      <c r="D373" s="1079">
        <f>SUM(D374:D379)</f>
        <v>606</v>
      </c>
      <c r="E373" s="814">
        <f t="shared" si="75"/>
        <v>79.319371727748688</v>
      </c>
      <c r="F373" s="1079">
        <f t="shared" ref="F373:H373" si="78">SUM(F374:F379)</f>
        <v>30</v>
      </c>
      <c r="G373" s="1096">
        <f t="shared" si="76"/>
        <v>3.9267015706806281</v>
      </c>
      <c r="H373" s="1079">
        <f t="shared" si="78"/>
        <v>30</v>
      </c>
      <c r="I373" s="1228">
        <f t="shared" si="77"/>
        <v>100</v>
      </c>
      <c r="J373" s="804">
        <f>COUNTA(J374:J379)</f>
        <v>6</v>
      </c>
      <c r="K373" s="1056">
        <f t="shared" ref="K373:O373" si="79">COUNTA(K374:K379)</f>
        <v>0</v>
      </c>
      <c r="L373" s="1056">
        <f t="shared" si="79"/>
        <v>0</v>
      </c>
      <c r="M373" s="804">
        <f t="shared" si="79"/>
        <v>0</v>
      </c>
      <c r="N373" s="807" t="s">
        <v>2</v>
      </c>
      <c r="O373" s="804">
        <f t="shared" si="79"/>
        <v>6</v>
      </c>
    </row>
    <row r="374" spans="1:15" s="28" customFormat="1" x14ac:dyDescent="0.25">
      <c r="A374" s="347" t="s">
        <v>642</v>
      </c>
      <c r="B374" s="639" t="s">
        <v>558</v>
      </c>
      <c r="C374" s="1081">
        <v>145</v>
      </c>
      <c r="D374" s="1081">
        <v>145</v>
      </c>
      <c r="E374" s="981">
        <f t="shared" si="75"/>
        <v>100</v>
      </c>
      <c r="F374" s="1081">
        <v>10</v>
      </c>
      <c r="G374" s="1044">
        <f t="shared" si="76"/>
        <v>6.8965517241379306</v>
      </c>
      <c r="H374" s="1081">
        <v>10</v>
      </c>
      <c r="I374" s="1229">
        <f t="shared" si="77"/>
        <v>100</v>
      </c>
      <c r="J374" s="5" t="s">
        <v>53</v>
      </c>
      <c r="K374" s="645"/>
      <c r="L374" s="645"/>
      <c r="M374" s="5"/>
      <c r="N374" s="6"/>
      <c r="O374" s="13" t="s">
        <v>53</v>
      </c>
    </row>
    <row r="375" spans="1:15" s="28" customFormat="1" x14ac:dyDescent="0.25">
      <c r="A375" s="347" t="s">
        <v>643</v>
      </c>
      <c r="B375" s="639" t="s">
        <v>559</v>
      </c>
      <c r="C375" s="1081">
        <v>160</v>
      </c>
      <c r="D375" s="1081">
        <v>160</v>
      </c>
      <c r="E375" s="981">
        <f t="shared" si="75"/>
        <v>100</v>
      </c>
      <c r="F375" s="1081">
        <v>4</v>
      </c>
      <c r="G375" s="1044">
        <f t="shared" si="76"/>
        <v>2.5</v>
      </c>
      <c r="H375" s="1081">
        <v>4</v>
      </c>
      <c r="I375" s="1229">
        <f t="shared" si="77"/>
        <v>100</v>
      </c>
      <c r="J375" s="5" t="s">
        <v>53</v>
      </c>
      <c r="K375" s="645"/>
      <c r="L375" s="645"/>
      <c r="M375" s="5"/>
      <c r="N375" s="6"/>
      <c r="O375" s="13" t="s">
        <v>53</v>
      </c>
    </row>
    <row r="376" spans="1:15" s="28" customFormat="1" x14ac:dyDescent="0.25">
      <c r="A376" s="347" t="s">
        <v>644</v>
      </c>
      <c r="B376" s="639" t="s">
        <v>560</v>
      </c>
      <c r="C376" s="1081">
        <v>66</v>
      </c>
      <c r="D376" s="1081">
        <v>65</v>
      </c>
      <c r="E376" s="981">
        <f t="shared" si="75"/>
        <v>98.484848484848484</v>
      </c>
      <c r="F376" s="1081">
        <v>4</v>
      </c>
      <c r="G376" s="1044">
        <f t="shared" si="76"/>
        <v>6.0606060606060606</v>
      </c>
      <c r="H376" s="1081">
        <v>4</v>
      </c>
      <c r="I376" s="1229">
        <f t="shared" si="77"/>
        <v>100</v>
      </c>
      <c r="J376" s="5" t="s">
        <v>53</v>
      </c>
      <c r="K376" s="645"/>
      <c r="L376" s="645"/>
      <c r="M376" s="5"/>
      <c r="N376" s="6"/>
      <c r="O376" s="13" t="s">
        <v>53</v>
      </c>
    </row>
    <row r="377" spans="1:15" s="28" customFormat="1" x14ac:dyDescent="0.25">
      <c r="A377" s="347" t="s">
        <v>645</v>
      </c>
      <c r="B377" s="639" t="s">
        <v>561</v>
      </c>
      <c r="C377" s="1081">
        <v>98</v>
      </c>
      <c r="D377" s="1081">
        <v>35</v>
      </c>
      <c r="E377" s="981">
        <f t="shared" si="75"/>
        <v>35.714285714285715</v>
      </c>
      <c r="F377" s="1081">
        <v>5</v>
      </c>
      <c r="G377" s="1044">
        <f t="shared" si="76"/>
        <v>5.1020408163265305</v>
      </c>
      <c r="H377" s="1081">
        <v>5</v>
      </c>
      <c r="I377" s="1229">
        <f t="shared" si="77"/>
        <v>100</v>
      </c>
      <c r="J377" s="5" t="s">
        <v>53</v>
      </c>
      <c r="K377" s="645"/>
      <c r="L377" s="645"/>
      <c r="M377" s="5"/>
      <c r="N377" s="6"/>
      <c r="O377" s="13" t="s">
        <v>53</v>
      </c>
    </row>
    <row r="378" spans="1:15" s="28" customFormat="1" x14ac:dyDescent="0.25">
      <c r="A378" s="347" t="s">
        <v>646</v>
      </c>
      <c r="B378" s="639" t="s">
        <v>562</v>
      </c>
      <c r="C378" s="1081">
        <v>84</v>
      </c>
      <c r="D378" s="1081">
        <v>71</v>
      </c>
      <c r="E378" s="981">
        <f t="shared" si="75"/>
        <v>84.523809523809518</v>
      </c>
      <c r="F378" s="1081">
        <v>3</v>
      </c>
      <c r="G378" s="1044">
        <f t="shared" si="76"/>
        <v>3.5714285714285712</v>
      </c>
      <c r="H378" s="1081">
        <v>3</v>
      </c>
      <c r="I378" s="1229">
        <f t="shared" si="77"/>
        <v>100</v>
      </c>
      <c r="J378" s="5" t="s">
        <v>53</v>
      </c>
      <c r="K378" s="645"/>
      <c r="L378" s="645"/>
      <c r="M378" s="5"/>
      <c r="N378" s="6"/>
      <c r="O378" s="13" t="s">
        <v>53</v>
      </c>
    </row>
    <row r="379" spans="1:15" s="28" customFormat="1" x14ac:dyDescent="0.25">
      <c r="A379" s="347" t="s">
        <v>647</v>
      </c>
      <c r="B379" s="639" t="s">
        <v>563</v>
      </c>
      <c r="C379" s="1081">
        <v>211</v>
      </c>
      <c r="D379" s="1081">
        <v>130</v>
      </c>
      <c r="E379" s="981">
        <f t="shared" si="75"/>
        <v>61.611374407582943</v>
      </c>
      <c r="F379" s="1081">
        <v>4</v>
      </c>
      <c r="G379" s="1044">
        <f t="shared" si="76"/>
        <v>1.8957345971563981</v>
      </c>
      <c r="H379" s="1081">
        <v>4</v>
      </c>
      <c r="I379" s="1229">
        <f t="shared" si="77"/>
        <v>100</v>
      </c>
      <c r="J379" s="5" t="s">
        <v>53</v>
      </c>
      <c r="K379" s="645"/>
      <c r="L379" s="645"/>
      <c r="M379" s="5"/>
      <c r="N379" s="6"/>
      <c r="O379" s="13" t="s">
        <v>53</v>
      </c>
    </row>
    <row r="380" spans="1:15" s="829" customFormat="1" ht="30.75" customHeight="1" x14ac:dyDescent="0.2">
      <c r="A380" s="826" t="s">
        <v>31</v>
      </c>
      <c r="B380" s="827" t="s">
        <v>788</v>
      </c>
      <c r="C380" s="1105">
        <f>C381+C393+C403+C417+C432+C441+C453+C464+C471+C479+C487+C497+C508+C525+C533+C547+C561+C569+C578+C586+C595</f>
        <v>17224</v>
      </c>
      <c r="D380" s="1105">
        <f>D381+D393+D403+D417+D432+D441+D453+D464+D471+D479+D487+D497+D508+D525+D533+D547+D561+D569+D578+D586+D595</f>
        <v>16997</v>
      </c>
      <c r="E380" s="828">
        <f>D380/C380*100</f>
        <v>98.682071528100323</v>
      </c>
      <c r="F380" s="1105">
        <f>F381+F393+F403+F417+F432+F441+F453+F464+F471+F479+F487+F497+F508+F525+F533+F547+F561+F569+F578+F586+F595</f>
        <v>3804</v>
      </c>
      <c r="G380" s="1028">
        <f>F380/C380*100</f>
        <v>22.08546214584301</v>
      </c>
      <c r="H380" s="1105">
        <f>H381+H393+H403+H417+H432+H441+H453+H464+H471+H479+H487+H497+H508+H525+H533+H547+H561+H569+H578+H586+H595</f>
        <v>3800</v>
      </c>
      <c r="I380" s="1234">
        <f>H380/F380*100</f>
        <v>99.894847528916927</v>
      </c>
      <c r="J380" s="828">
        <f t="shared" ref="J380:O380" si="80">J381+J393+J403+J417+J432+J441+J453+J464+J471+J479+J487+J497+J508+J525+J533+J547+J561+J569+J578+J586+J595</f>
        <v>203</v>
      </c>
      <c r="K380" s="1105">
        <f t="shared" si="80"/>
        <v>35</v>
      </c>
      <c r="L380" s="1105">
        <f t="shared" si="80"/>
        <v>3</v>
      </c>
      <c r="M380" s="828">
        <f t="shared" si="80"/>
        <v>139</v>
      </c>
      <c r="N380" s="878">
        <f>COUNTA(N381:N604)</f>
        <v>21</v>
      </c>
      <c r="O380" s="828">
        <f t="shared" si="80"/>
        <v>64</v>
      </c>
    </row>
    <row r="381" spans="1:15" s="794" customFormat="1" ht="17.25" customHeight="1" x14ac:dyDescent="0.25">
      <c r="A381" s="353">
        <v>1</v>
      </c>
      <c r="B381" s="760" t="s">
        <v>809</v>
      </c>
      <c r="C381" s="1106">
        <f>SUM(C382:C392)</f>
        <v>1661</v>
      </c>
      <c r="D381" s="1106">
        <f>SUM(D382:D392)</f>
        <v>1516</v>
      </c>
      <c r="E381" s="758">
        <f>D381/C381*100</f>
        <v>91.270319084888612</v>
      </c>
      <c r="F381" s="1106">
        <f>SUM(F382:F392)</f>
        <v>47</v>
      </c>
      <c r="G381" s="1107">
        <f>F381/C381*100</f>
        <v>2.8296207104154125</v>
      </c>
      <c r="H381" s="1106">
        <f>SUM(H382:H392)</f>
        <v>45</v>
      </c>
      <c r="I381" s="757" t="s">
        <v>913</v>
      </c>
      <c r="J381" s="905">
        <f>COUNTA(J382:J392)</f>
        <v>11</v>
      </c>
      <c r="K381" s="1106">
        <f t="shared" ref="K381:M381" si="81">COUNTA(K382:K392)</f>
        <v>0</v>
      </c>
      <c r="L381" s="1106">
        <f t="shared" si="81"/>
        <v>0</v>
      </c>
      <c r="M381" s="905">
        <f t="shared" si="81"/>
        <v>0</v>
      </c>
      <c r="N381" s="257" t="s">
        <v>2</v>
      </c>
      <c r="O381" s="905">
        <f>COUNTA(O382:O392)</f>
        <v>11</v>
      </c>
    </row>
    <row r="382" spans="1:15" s="262" customFormat="1" ht="17.25" customHeight="1" x14ac:dyDescent="0.25">
      <c r="A382" s="261" t="s">
        <v>204</v>
      </c>
      <c r="B382" s="260" t="s">
        <v>535</v>
      </c>
      <c r="C382" s="909">
        <v>128</v>
      </c>
      <c r="D382" s="909">
        <v>124</v>
      </c>
      <c r="E382" s="985">
        <v>97</v>
      </c>
      <c r="F382" s="189">
        <v>4</v>
      </c>
      <c r="G382" s="1108">
        <f t="shared" ref="G382:G392" si="82">F382/C382*100</f>
        <v>3.125</v>
      </c>
      <c r="H382" s="189">
        <v>4</v>
      </c>
      <c r="I382" s="155">
        <f>H382/F382*100</f>
        <v>100</v>
      </c>
      <c r="J382" s="156" t="s">
        <v>53</v>
      </c>
      <c r="K382" s="189"/>
      <c r="L382" s="189"/>
      <c r="M382" s="156"/>
      <c r="N382" s="156"/>
      <c r="O382" s="156" t="s">
        <v>53</v>
      </c>
    </row>
    <row r="383" spans="1:15" s="262" customFormat="1" ht="17.25" customHeight="1" x14ac:dyDescent="0.25">
      <c r="A383" s="261" t="s">
        <v>205</v>
      </c>
      <c r="B383" s="260" t="s">
        <v>536</v>
      </c>
      <c r="C383" s="909">
        <v>203</v>
      </c>
      <c r="D383" s="909">
        <v>167</v>
      </c>
      <c r="E383" s="985">
        <v>82</v>
      </c>
      <c r="F383" s="189">
        <v>2</v>
      </c>
      <c r="G383" s="1108">
        <f t="shared" si="82"/>
        <v>0.98522167487684731</v>
      </c>
      <c r="H383" s="189">
        <v>1</v>
      </c>
      <c r="I383" s="155">
        <f t="shared" ref="I383:I392" si="83">H383/F383*100</f>
        <v>50</v>
      </c>
      <c r="J383" s="156" t="s">
        <v>53</v>
      </c>
      <c r="K383" s="189"/>
      <c r="L383" s="189"/>
      <c r="M383" s="156"/>
      <c r="N383" s="156"/>
      <c r="O383" s="156" t="s">
        <v>53</v>
      </c>
    </row>
    <row r="384" spans="1:15" s="262" customFormat="1" ht="17.25" customHeight="1" x14ac:dyDescent="0.25">
      <c r="A384" s="261" t="s">
        <v>206</v>
      </c>
      <c r="B384" s="260" t="s">
        <v>537</v>
      </c>
      <c r="C384" s="909">
        <v>112</v>
      </c>
      <c r="D384" s="909">
        <v>98</v>
      </c>
      <c r="E384" s="985">
        <v>88</v>
      </c>
      <c r="F384" s="189">
        <v>1</v>
      </c>
      <c r="G384" s="1108">
        <f t="shared" si="82"/>
        <v>0.89285714285714279</v>
      </c>
      <c r="H384" s="189">
        <v>1</v>
      </c>
      <c r="I384" s="155">
        <f t="shared" si="83"/>
        <v>100</v>
      </c>
      <c r="J384" s="156" t="s">
        <v>53</v>
      </c>
      <c r="K384" s="189"/>
      <c r="L384" s="189"/>
      <c r="M384" s="156"/>
      <c r="N384" s="156"/>
      <c r="O384" s="156" t="s">
        <v>53</v>
      </c>
    </row>
    <row r="385" spans="1:15" s="262" customFormat="1" ht="17.25" customHeight="1" x14ac:dyDescent="0.25">
      <c r="A385" s="261" t="s">
        <v>207</v>
      </c>
      <c r="B385" s="260" t="s">
        <v>538</v>
      </c>
      <c r="C385" s="909">
        <v>150</v>
      </c>
      <c r="D385" s="909">
        <v>114</v>
      </c>
      <c r="E385" s="985">
        <v>76</v>
      </c>
      <c r="F385" s="189">
        <v>3</v>
      </c>
      <c r="G385" s="1108">
        <f t="shared" si="82"/>
        <v>2</v>
      </c>
      <c r="H385" s="189">
        <v>2</v>
      </c>
      <c r="I385" s="906">
        <f t="shared" si="83"/>
        <v>66.666666666666657</v>
      </c>
      <c r="J385" s="156" t="s">
        <v>53</v>
      </c>
      <c r="K385" s="189"/>
      <c r="L385" s="189"/>
      <c r="M385" s="156"/>
      <c r="N385" s="156"/>
      <c r="O385" s="156" t="s">
        <v>53</v>
      </c>
    </row>
    <row r="386" spans="1:15" s="262" customFormat="1" ht="17.25" customHeight="1" x14ac:dyDescent="0.25">
      <c r="A386" s="261" t="s">
        <v>208</v>
      </c>
      <c r="B386" s="260" t="s">
        <v>539</v>
      </c>
      <c r="C386" s="909">
        <v>160</v>
      </c>
      <c r="D386" s="909">
        <v>137</v>
      </c>
      <c r="E386" s="985">
        <v>86</v>
      </c>
      <c r="F386" s="189">
        <v>0</v>
      </c>
      <c r="G386" s="1108">
        <f t="shared" si="82"/>
        <v>0</v>
      </c>
      <c r="H386" s="189">
        <v>0</v>
      </c>
      <c r="I386" s="155">
        <v>0</v>
      </c>
      <c r="J386" s="156" t="s">
        <v>53</v>
      </c>
      <c r="K386" s="189"/>
      <c r="L386" s="189"/>
      <c r="M386" s="156"/>
      <c r="N386" s="156"/>
      <c r="O386" s="156" t="s">
        <v>53</v>
      </c>
    </row>
    <row r="387" spans="1:15" s="262" customFormat="1" ht="17.25" customHeight="1" x14ac:dyDescent="0.25">
      <c r="A387" s="261" t="s">
        <v>209</v>
      </c>
      <c r="B387" s="260" t="s">
        <v>540</v>
      </c>
      <c r="C387" s="909">
        <v>212</v>
      </c>
      <c r="D387" s="909">
        <v>191</v>
      </c>
      <c r="E387" s="985">
        <v>90</v>
      </c>
      <c r="F387" s="189">
        <v>3</v>
      </c>
      <c r="G387" s="1108">
        <f t="shared" si="82"/>
        <v>1.4150943396226416</v>
      </c>
      <c r="H387" s="189">
        <v>3</v>
      </c>
      <c r="I387" s="155">
        <f t="shared" si="83"/>
        <v>100</v>
      </c>
      <c r="J387" s="156" t="s">
        <v>53</v>
      </c>
      <c r="K387" s="189"/>
      <c r="L387" s="189"/>
      <c r="M387" s="156"/>
      <c r="N387" s="156"/>
      <c r="O387" s="156" t="s">
        <v>53</v>
      </c>
    </row>
    <row r="388" spans="1:15" s="262" customFormat="1" ht="17.25" customHeight="1" x14ac:dyDescent="0.25">
      <c r="A388" s="261" t="s">
        <v>210</v>
      </c>
      <c r="B388" s="260" t="s">
        <v>541</v>
      </c>
      <c r="C388" s="909">
        <v>160</v>
      </c>
      <c r="D388" s="909">
        <v>157</v>
      </c>
      <c r="E388" s="985">
        <v>98</v>
      </c>
      <c r="F388" s="189">
        <v>1</v>
      </c>
      <c r="G388" s="1108">
        <f t="shared" si="82"/>
        <v>0.625</v>
      </c>
      <c r="H388" s="189">
        <v>1</v>
      </c>
      <c r="I388" s="155">
        <f t="shared" si="83"/>
        <v>100</v>
      </c>
      <c r="J388" s="156" t="s">
        <v>53</v>
      </c>
      <c r="K388" s="189"/>
      <c r="L388" s="189"/>
      <c r="M388" s="156"/>
      <c r="N388" s="156"/>
      <c r="O388" s="156" t="s">
        <v>53</v>
      </c>
    </row>
    <row r="389" spans="1:15" s="262" customFormat="1" ht="17.25" customHeight="1" x14ac:dyDescent="0.25">
      <c r="A389" s="261" t="s">
        <v>211</v>
      </c>
      <c r="B389" s="260" t="s">
        <v>542</v>
      </c>
      <c r="C389" s="909">
        <v>158</v>
      </c>
      <c r="D389" s="909">
        <v>151</v>
      </c>
      <c r="E389" s="985">
        <v>96</v>
      </c>
      <c r="F389" s="189">
        <v>4</v>
      </c>
      <c r="G389" s="1108">
        <f t="shared" si="82"/>
        <v>2.5316455696202533</v>
      </c>
      <c r="H389" s="189">
        <v>4</v>
      </c>
      <c r="I389" s="155">
        <f t="shared" si="83"/>
        <v>100</v>
      </c>
      <c r="J389" s="156" t="s">
        <v>53</v>
      </c>
      <c r="K389" s="189"/>
      <c r="L389" s="189"/>
      <c r="M389" s="156"/>
      <c r="N389" s="156"/>
      <c r="O389" s="156" t="s">
        <v>53</v>
      </c>
    </row>
    <row r="390" spans="1:15" s="262" customFormat="1" ht="17.25" customHeight="1" x14ac:dyDescent="0.25">
      <c r="A390" s="261" t="s">
        <v>212</v>
      </c>
      <c r="B390" s="260" t="s">
        <v>918</v>
      </c>
      <c r="C390" s="909">
        <v>132</v>
      </c>
      <c r="D390" s="909">
        <v>131</v>
      </c>
      <c r="E390" s="985">
        <v>99</v>
      </c>
      <c r="F390" s="189">
        <v>12</v>
      </c>
      <c r="G390" s="1108">
        <f t="shared" si="82"/>
        <v>9.0909090909090917</v>
      </c>
      <c r="H390" s="189">
        <v>12</v>
      </c>
      <c r="I390" s="155">
        <f t="shared" si="83"/>
        <v>100</v>
      </c>
      <c r="J390" s="156" t="s">
        <v>53</v>
      </c>
      <c r="K390" s="189"/>
      <c r="L390" s="189"/>
      <c r="M390" s="156"/>
      <c r="N390" s="156"/>
      <c r="O390" s="156" t="s">
        <v>53</v>
      </c>
    </row>
    <row r="391" spans="1:15" s="262" customFormat="1" ht="17.25" customHeight="1" x14ac:dyDescent="0.25">
      <c r="A391" s="261" t="s">
        <v>213</v>
      </c>
      <c r="B391" s="260" t="s">
        <v>458</v>
      </c>
      <c r="C391" s="909">
        <v>78</v>
      </c>
      <c r="D391" s="909">
        <v>78</v>
      </c>
      <c r="E391" s="985">
        <v>100</v>
      </c>
      <c r="F391" s="189">
        <v>5</v>
      </c>
      <c r="G391" s="1108">
        <f t="shared" si="82"/>
        <v>6.4102564102564097</v>
      </c>
      <c r="H391" s="189">
        <v>5</v>
      </c>
      <c r="I391" s="155">
        <f t="shared" si="83"/>
        <v>100</v>
      </c>
      <c r="J391" s="156" t="s">
        <v>53</v>
      </c>
      <c r="K391" s="189"/>
      <c r="L391" s="189"/>
      <c r="M391" s="156"/>
      <c r="N391" s="156"/>
      <c r="O391" s="156" t="s">
        <v>53</v>
      </c>
    </row>
    <row r="392" spans="1:15" s="262" customFormat="1" ht="17.25" customHeight="1" x14ac:dyDescent="0.25">
      <c r="A392" s="261" t="s">
        <v>214</v>
      </c>
      <c r="B392" s="260" t="s">
        <v>919</v>
      </c>
      <c r="C392" s="909">
        <v>168</v>
      </c>
      <c r="D392" s="909">
        <v>168</v>
      </c>
      <c r="E392" s="985">
        <v>100</v>
      </c>
      <c r="F392" s="189">
        <v>12</v>
      </c>
      <c r="G392" s="1108">
        <f t="shared" si="82"/>
        <v>7.1428571428571423</v>
      </c>
      <c r="H392" s="189">
        <v>12</v>
      </c>
      <c r="I392" s="155">
        <f t="shared" si="83"/>
        <v>100</v>
      </c>
      <c r="J392" s="156" t="s">
        <v>53</v>
      </c>
      <c r="K392" s="189"/>
      <c r="L392" s="189"/>
      <c r="M392" s="156"/>
      <c r="N392" s="156"/>
      <c r="O392" s="156" t="s">
        <v>53</v>
      </c>
    </row>
    <row r="393" spans="1:15" s="761" customFormat="1" ht="17.25" customHeight="1" x14ac:dyDescent="0.25">
      <c r="A393" s="353">
        <v>2</v>
      </c>
      <c r="B393" s="760" t="s">
        <v>791</v>
      </c>
      <c r="C393" s="1106">
        <f>SUM(C394:C402)</f>
        <v>730</v>
      </c>
      <c r="D393" s="1106">
        <f>SUM(D394:D402)</f>
        <v>728</v>
      </c>
      <c r="E393" s="758">
        <f>D393/C393*100</f>
        <v>99.726027397260282</v>
      </c>
      <c r="F393" s="1106">
        <f>SUM(F394:F402)</f>
        <v>175</v>
      </c>
      <c r="G393" s="1107">
        <f>F393/C393*100</f>
        <v>23.972602739726025</v>
      </c>
      <c r="H393" s="1106">
        <f>SUM(H394:H402)</f>
        <v>175</v>
      </c>
      <c r="I393" s="757">
        <f>H393/F393*100</f>
        <v>100</v>
      </c>
      <c r="J393" s="905">
        <f>COUNTA(J394:J402)</f>
        <v>9</v>
      </c>
      <c r="K393" s="1106">
        <f t="shared" ref="K393:O393" si="84">COUNTA(K394:K402)</f>
        <v>7</v>
      </c>
      <c r="L393" s="1106">
        <f t="shared" si="84"/>
        <v>1</v>
      </c>
      <c r="M393" s="905">
        <f t="shared" si="84"/>
        <v>7</v>
      </c>
      <c r="N393" s="257" t="s">
        <v>31</v>
      </c>
      <c r="O393" s="905">
        <f t="shared" si="84"/>
        <v>2</v>
      </c>
    </row>
    <row r="394" spans="1:15" s="265" customFormat="1" ht="17.25" customHeight="1" x14ac:dyDescent="0.25">
      <c r="A394" s="264" t="s">
        <v>220</v>
      </c>
      <c r="B394" s="263" t="s">
        <v>920</v>
      </c>
      <c r="C394" s="907">
        <v>80</v>
      </c>
      <c r="D394" s="907">
        <v>80</v>
      </c>
      <c r="E394" s="150">
        <f>D394/C394*100</f>
        <v>100</v>
      </c>
      <c r="F394" s="188">
        <v>11</v>
      </c>
      <c r="G394" s="1108">
        <f t="shared" ref="G394:G402" si="85">F394/C394*100</f>
        <v>13.750000000000002</v>
      </c>
      <c r="H394" s="188">
        <f t="shared" ref="H394:H402" si="86">F394</f>
        <v>11</v>
      </c>
      <c r="I394" s="152">
        <f t="shared" ref="I394:I402" si="87">H394/F394*100</f>
        <v>100</v>
      </c>
      <c r="J394" s="150" t="s">
        <v>53</v>
      </c>
      <c r="K394" s="188"/>
      <c r="L394" s="188"/>
      <c r="M394" s="150"/>
      <c r="N394" s="908"/>
      <c r="O394" s="150" t="s">
        <v>53</v>
      </c>
    </row>
    <row r="395" spans="1:15" s="262" customFormat="1" ht="17.25" customHeight="1" x14ac:dyDescent="0.25">
      <c r="A395" s="261" t="s">
        <v>221</v>
      </c>
      <c r="B395" s="260" t="s">
        <v>921</v>
      </c>
      <c r="C395" s="909">
        <v>89</v>
      </c>
      <c r="D395" s="909">
        <v>89</v>
      </c>
      <c r="E395" s="156">
        <f t="shared" ref="E395:E402" si="88">D395/C395*100</f>
        <v>100</v>
      </c>
      <c r="F395" s="189">
        <v>15</v>
      </c>
      <c r="G395" s="1108">
        <f t="shared" si="85"/>
        <v>16.853932584269664</v>
      </c>
      <c r="H395" s="189">
        <f t="shared" si="86"/>
        <v>15</v>
      </c>
      <c r="I395" s="155">
        <f t="shared" si="87"/>
        <v>100</v>
      </c>
      <c r="J395" s="156" t="s">
        <v>53</v>
      </c>
      <c r="K395" s="157" t="s">
        <v>53</v>
      </c>
      <c r="L395" s="189"/>
      <c r="M395" s="156" t="s">
        <v>53</v>
      </c>
      <c r="N395" s="156"/>
      <c r="O395" s="156"/>
    </row>
    <row r="396" spans="1:15" s="262" customFormat="1" ht="17.25" customHeight="1" x14ac:dyDescent="0.25">
      <c r="A396" s="261" t="s">
        <v>222</v>
      </c>
      <c r="B396" s="260" t="s">
        <v>922</v>
      </c>
      <c r="C396" s="909">
        <v>110</v>
      </c>
      <c r="D396" s="909">
        <v>110</v>
      </c>
      <c r="E396" s="156">
        <f t="shared" si="88"/>
        <v>100</v>
      </c>
      <c r="F396" s="189">
        <v>23</v>
      </c>
      <c r="G396" s="1108">
        <f t="shared" si="85"/>
        <v>20.909090909090907</v>
      </c>
      <c r="H396" s="189">
        <f t="shared" si="86"/>
        <v>23</v>
      </c>
      <c r="I396" s="155">
        <f t="shared" si="87"/>
        <v>100</v>
      </c>
      <c r="J396" s="156" t="s">
        <v>53</v>
      </c>
      <c r="K396" s="157" t="s">
        <v>53</v>
      </c>
      <c r="L396" s="189"/>
      <c r="M396" s="156" t="s">
        <v>53</v>
      </c>
      <c r="N396" s="156"/>
      <c r="O396" s="156"/>
    </row>
    <row r="397" spans="1:15" s="262" customFormat="1" ht="17.25" customHeight="1" x14ac:dyDescent="0.25">
      <c r="A397" s="261" t="s">
        <v>223</v>
      </c>
      <c r="B397" s="260" t="s">
        <v>923</v>
      </c>
      <c r="C397" s="909">
        <v>91</v>
      </c>
      <c r="D397" s="909">
        <v>91</v>
      </c>
      <c r="E397" s="156">
        <f t="shared" si="88"/>
        <v>100</v>
      </c>
      <c r="F397" s="189">
        <v>23</v>
      </c>
      <c r="G397" s="1108">
        <f t="shared" si="85"/>
        <v>25.274725274725274</v>
      </c>
      <c r="H397" s="189">
        <f t="shared" si="86"/>
        <v>23</v>
      </c>
      <c r="I397" s="155">
        <f t="shared" si="87"/>
        <v>100</v>
      </c>
      <c r="J397" s="156" t="s">
        <v>53</v>
      </c>
      <c r="K397" s="157" t="s">
        <v>53</v>
      </c>
      <c r="L397" s="189" t="s">
        <v>917</v>
      </c>
      <c r="M397" s="156" t="s">
        <v>53</v>
      </c>
      <c r="N397" s="156"/>
      <c r="O397" s="156"/>
    </row>
    <row r="398" spans="1:15" s="265" customFormat="1" ht="17.25" customHeight="1" x14ac:dyDescent="0.25">
      <c r="A398" s="264" t="s">
        <v>224</v>
      </c>
      <c r="B398" s="263" t="s">
        <v>551</v>
      </c>
      <c r="C398" s="907">
        <v>108</v>
      </c>
      <c r="D398" s="907">
        <v>106</v>
      </c>
      <c r="E398" s="280">
        <f t="shared" si="88"/>
        <v>98.148148148148152</v>
      </c>
      <c r="F398" s="188">
        <v>15</v>
      </c>
      <c r="G398" s="1108">
        <f t="shared" si="85"/>
        <v>13.888888888888889</v>
      </c>
      <c r="H398" s="188">
        <f t="shared" si="86"/>
        <v>15</v>
      </c>
      <c r="I398" s="152">
        <f t="shared" si="87"/>
        <v>100</v>
      </c>
      <c r="J398" s="150" t="s">
        <v>53</v>
      </c>
      <c r="K398" s="188"/>
      <c r="L398" s="188"/>
      <c r="M398" s="150"/>
      <c r="N398" s="150"/>
      <c r="O398" s="150" t="s">
        <v>53</v>
      </c>
    </row>
    <row r="399" spans="1:15" s="262" customFormat="1" ht="17.25" customHeight="1" x14ac:dyDescent="0.25">
      <c r="A399" s="261" t="s">
        <v>225</v>
      </c>
      <c r="B399" s="260" t="s">
        <v>924</v>
      </c>
      <c r="C399" s="909">
        <v>53</v>
      </c>
      <c r="D399" s="909">
        <v>53</v>
      </c>
      <c r="E399" s="156">
        <f t="shared" si="88"/>
        <v>100</v>
      </c>
      <c r="F399" s="189">
        <v>21</v>
      </c>
      <c r="G399" s="1108">
        <f t="shared" si="85"/>
        <v>39.622641509433961</v>
      </c>
      <c r="H399" s="189">
        <f t="shared" si="86"/>
        <v>21</v>
      </c>
      <c r="I399" s="155">
        <f t="shared" si="87"/>
        <v>100</v>
      </c>
      <c r="J399" s="156" t="s">
        <v>53</v>
      </c>
      <c r="K399" s="157" t="s">
        <v>53</v>
      </c>
      <c r="L399" s="189"/>
      <c r="M399" s="156" t="s">
        <v>53</v>
      </c>
      <c r="N399" s="156"/>
      <c r="O399" s="156"/>
    </row>
    <row r="400" spans="1:15" s="262" customFormat="1" ht="17.25" customHeight="1" x14ac:dyDescent="0.25">
      <c r="A400" s="261" t="s">
        <v>226</v>
      </c>
      <c r="B400" s="260" t="s">
        <v>498</v>
      </c>
      <c r="C400" s="909">
        <v>68</v>
      </c>
      <c r="D400" s="909">
        <v>68</v>
      </c>
      <c r="E400" s="156">
        <f t="shared" si="88"/>
        <v>100</v>
      </c>
      <c r="F400" s="189">
        <v>22</v>
      </c>
      <c r="G400" s="1108">
        <f t="shared" si="85"/>
        <v>32.352941176470587</v>
      </c>
      <c r="H400" s="189">
        <f t="shared" si="86"/>
        <v>22</v>
      </c>
      <c r="I400" s="155">
        <f t="shared" si="87"/>
        <v>100</v>
      </c>
      <c r="J400" s="156" t="s">
        <v>53</v>
      </c>
      <c r="K400" s="157" t="s">
        <v>53</v>
      </c>
      <c r="L400" s="189"/>
      <c r="M400" s="156" t="s">
        <v>53</v>
      </c>
      <c r="N400" s="156"/>
      <c r="O400" s="156"/>
    </row>
    <row r="401" spans="1:15" s="262" customFormat="1" ht="17.25" customHeight="1" x14ac:dyDescent="0.25">
      <c r="A401" s="261" t="s">
        <v>227</v>
      </c>
      <c r="B401" s="260" t="s">
        <v>925</v>
      </c>
      <c r="C401" s="909">
        <v>78</v>
      </c>
      <c r="D401" s="909">
        <v>78</v>
      </c>
      <c r="E401" s="156">
        <f t="shared" si="88"/>
        <v>100</v>
      </c>
      <c r="F401" s="189">
        <v>32</v>
      </c>
      <c r="G401" s="1108">
        <f t="shared" si="85"/>
        <v>41.025641025641022</v>
      </c>
      <c r="H401" s="189">
        <f t="shared" si="86"/>
        <v>32</v>
      </c>
      <c r="I401" s="155">
        <f t="shared" si="87"/>
        <v>100</v>
      </c>
      <c r="J401" s="156" t="s">
        <v>53</v>
      </c>
      <c r="K401" s="157" t="s">
        <v>53</v>
      </c>
      <c r="L401" s="189"/>
      <c r="M401" s="156" t="s">
        <v>53</v>
      </c>
      <c r="N401" s="156"/>
      <c r="O401" s="156"/>
    </row>
    <row r="402" spans="1:15" s="262" customFormat="1" ht="17.25" customHeight="1" x14ac:dyDescent="0.25">
      <c r="A402" s="261" t="s">
        <v>228</v>
      </c>
      <c r="B402" s="260" t="s">
        <v>926</v>
      </c>
      <c r="C402" s="909">
        <v>53</v>
      </c>
      <c r="D402" s="909">
        <v>53</v>
      </c>
      <c r="E402" s="156">
        <f t="shared" si="88"/>
        <v>100</v>
      </c>
      <c r="F402" s="189">
        <v>13</v>
      </c>
      <c r="G402" s="1108">
        <f t="shared" si="85"/>
        <v>24.528301886792452</v>
      </c>
      <c r="H402" s="189">
        <f t="shared" si="86"/>
        <v>13</v>
      </c>
      <c r="I402" s="155">
        <f t="shared" si="87"/>
        <v>100</v>
      </c>
      <c r="J402" s="156" t="s">
        <v>53</v>
      </c>
      <c r="K402" s="157" t="s">
        <v>53</v>
      </c>
      <c r="L402" s="189"/>
      <c r="M402" s="156" t="s">
        <v>53</v>
      </c>
      <c r="N402" s="156"/>
      <c r="O402" s="156"/>
    </row>
    <row r="403" spans="1:15" s="794" customFormat="1" ht="17.25" customHeight="1" x14ac:dyDescent="0.25">
      <c r="A403" s="353">
        <v>3</v>
      </c>
      <c r="B403" s="652" t="s">
        <v>805</v>
      </c>
      <c r="C403" s="1106">
        <f>SUM(C404:C416)</f>
        <v>1207</v>
      </c>
      <c r="D403" s="1106">
        <f>SUM(D404:D416)</f>
        <v>1207</v>
      </c>
      <c r="E403" s="758">
        <f>D403/C403*100</f>
        <v>100</v>
      </c>
      <c r="F403" s="1106">
        <f>SUM(F404:F416)</f>
        <v>239</v>
      </c>
      <c r="G403" s="1107">
        <f>F403/C403*100</f>
        <v>19.80115990057995</v>
      </c>
      <c r="H403" s="1106">
        <f>SUM(H404:H416)</f>
        <v>239</v>
      </c>
      <c r="I403" s="757">
        <f>H403/F403*100</f>
        <v>100</v>
      </c>
      <c r="J403" s="905">
        <f>COUNTA(J404:J416)</f>
        <v>13</v>
      </c>
      <c r="K403" s="1106">
        <f t="shared" ref="K403:O403" si="89">COUNTA(K404:K416)</f>
        <v>6</v>
      </c>
      <c r="L403" s="1106">
        <f t="shared" si="89"/>
        <v>1</v>
      </c>
      <c r="M403" s="905">
        <f t="shared" si="89"/>
        <v>9</v>
      </c>
      <c r="N403" s="257" t="s">
        <v>31</v>
      </c>
      <c r="O403" s="905">
        <f t="shared" si="89"/>
        <v>4</v>
      </c>
    </row>
    <row r="404" spans="1:15" s="262" customFormat="1" ht="17.25" customHeight="1" x14ac:dyDescent="0.25">
      <c r="A404" s="148" t="s">
        <v>230</v>
      </c>
      <c r="B404" s="157" t="s">
        <v>927</v>
      </c>
      <c r="C404" s="913">
        <v>96</v>
      </c>
      <c r="D404" s="913">
        <v>96</v>
      </c>
      <c r="E404" s="778">
        <v>100</v>
      </c>
      <c r="F404" s="157">
        <v>16</v>
      </c>
      <c r="G404" s="1108">
        <f t="shared" ref="G404:G416" si="90">F404/C404*100</f>
        <v>16.666666666666664</v>
      </c>
      <c r="H404" s="157">
        <v>16</v>
      </c>
      <c r="I404" s="147">
        <v>100</v>
      </c>
      <c r="J404" s="146" t="s">
        <v>53</v>
      </c>
      <c r="K404" s="157" t="s">
        <v>53</v>
      </c>
      <c r="L404" s="157"/>
      <c r="M404" s="146" t="s">
        <v>53</v>
      </c>
      <c r="N404" s="149"/>
      <c r="O404" s="156"/>
    </row>
    <row r="405" spans="1:15" s="262" customFormat="1" ht="17.25" customHeight="1" x14ac:dyDescent="0.25">
      <c r="A405" s="148" t="s">
        <v>231</v>
      </c>
      <c r="B405" s="157" t="s">
        <v>458</v>
      </c>
      <c r="C405" s="913">
        <v>83</v>
      </c>
      <c r="D405" s="913">
        <v>83</v>
      </c>
      <c r="E405" s="778">
        <v>100</v>
      </c>
      <c r="F405" s="157">
        <v>16</v>
      </c>
      <c r="G405" s="1108">
        <f t="shared" si="90"/>
        <v>19.277108433734941</v>
      </c>
      <c r="H405" s="157">
        <v>16</v>
      </c>
      <c r="I405" s="147">
        <v>100</v>
      </c>
      <c r="J405" s="146" t="s">
        <v>53</v>
      </c>
      <c r="K405" s="157" t="s">
        <v>53</v>
      </c>
      <c r="L405" s="157"/>
      <c r="M405" s="146" t="s">
        <v>53</v>
      </c>
      <c r="N405" s="146"/>
      <c r="O405" s="156"/>
    </row>
    <row r="406" spans="1:15" s="265" customFormat="1" ht="17.25" customHeight="1" x14ac:dyDescent="0.25">
      <c r="A406" s="152" t="s">
        <v>232</v>
      </c>
      <c r="B406" s="188" t="s">
        <v>928</v>
      </c>
      <c r="C406" s="907">
        <v>64</v>
      </c>
      <c r="D406" s="907">
        <v>64</v>
      </c>
      <c r="E406" s="280">
        <v>100</v>
      </c>
      <c r="F406" s="188">
        <v>8</v>
      </c>
      <c r="G406" s="1108">
        <f t="shared" si="90"/>
        <v>12.5</v>
      </c>
      <c r="H406" s="188">
        <v>8</v>
      </c>
      <c r="I406" s="151">
        <v>100</v>
      </c>
      <c r="J406" s="146" t="s">
        <v>53</v>
      </c>
      <c r="K406" s="188"/>
      <c r="L406" s="188"/>
      <c r="M406" s="150"/>
      <c r="N406" s="150"/>
      <c r="O406" s="150" t="s">
        <v>53</v>
      </c>
    </row>
    <row r="407" spans="1:15" s="265" customFormat="1" ht="17.25" customHeight="1" x14ac:dyDescent="0.25">
      <c r="A407" s="152" t="s">
        <v>233</v>
      </c>
      <c r="B407" s="188" t="s">
        <v>929</v>
      </c>
      <c r="C407" s="907">
        <v>154</v>
      </c>
      <c r="D407" s="907">
        <v>154</v>
      </c>
      <c r="E407" s="280">
        <v>100</v>
      </c>
      <c r="F407" s="188">
        <v>10</v>
      </c>
      <c r="G407" s="1108">
        <f t="shared" si="90"/>
        <v>6.4935064935064926</v>
      </c>
      <c r="H407" s="188">
        <v>10</v>
      </c>
      <c r="I407" s="151">
        <v>100</v>
      </c>
      <c r="J407" s="146" t="s">
        <v>53</v>
      </c>
      <c r="K407" s="188"/>
      <c r="L407" s="188" t="s">
        <v>917</v>
      </c>
      <c r="M407" s="150"/>
      <c r="N407" s="150"/>
      <c r="O407" s="150" t="s">
        <v>53</v>
      </c>
    </row>
    <row r="408" spans="1:15" s="262" customFormat="1" ht="17.25" customHeight="1" x14ac:dyDescent="0.25">
      <c r="A408" s="148" t="s">
        <v>234</v>
      </c>
      <c r="B408" s="157" t="s">
        <v>930</v>
      </c>
      <c r="C408" s="913">
        <v>47</v>
      </c>
      <c r="D408" s="913">
        <v>47</v>
      </c>
      <c r="E408" s="778">
        <v>100</v>
      </c>
      <c r="F408" s="157">
        <v>16</v>
      </c>
      <c r="G408" s="1108">
        <f t="shared" si="90"/>
        <v>34.042553191489361</v>
      </c>
      <c r="H408" s="157">
        <v>16</v>
      </c>
      <c r="I408" s="147">
        <v>100</v>
      </c>
      <c r="J408" s="146" t="s">
        <v>53</v>
      </c>
      <c r="K408" s="157" t="s">
        <v>53</v>
      </c>
      <c r="L408" s="157"/>
      <c r="M408" s="146" t="s">
        <v>53</v>
      </c>
      <c r="N408" s="146"/>
      <c r="O408" s="156"/>
    </row>
    <row r="409" spans="1:15" s="262" customFormat="1" ht="17.25" customHeight="1" x14ac:dyDescent="0.25">
      <c r="A409" s="148" t="s">
        <v>235</v>
      </c>
      <c r="B409" s="157" t="s">
        <v>931</v>
      </c>
      <c r="C409" s="913">
        <v>68</v>
      </c>
      <c r="D409" s="913">
        <v>68</v>
      </c>
      <c r="E409" s="778">
        <v>100</v>
      </c>
      <c r="F409" s="157">
        <v>25</v>
      </c>
      <c r="G409" s="1108">
        <f t="shared" si="90"/>
        <v>36.764705882352942</v>
      </c>
      <c r="H409" s="157">
        <v>25</v>
      </c>
      <c r="I409" s="147">
        <v>100</v>
      </c>
      <c r="J409" s="146" t="s">
        <v>53</v>
      </c>
      <c r="K409" s="157"/>
      <c r="L409" s="157"/>
      <c r="M409" s="146" t="s">
        <v>53</v>
      </c>
      <c r="N409" s="146"/>
      <c r="O409" s="156"/>
    </row>
    <row r="410" spans="1:15" s="262" customFormat="1" ht="17.25" customHeight="1" x14ac:dyDescent="0.25">
      <c r="A410" s="148" t="s">
        <v>236</v>
      </c>
      <c r="B410" s="157" t="s">
        <v>932</v>
      </c>
      <c r="C410" s="913">
        <v>117</v>
      </c>
      <c r="D410" s="913">
        <v>117</v>
      </c>
      <c r="E410" s="778">
        <v>100</v>
      </c>
      <c r="F410" s="157">
        <v>41</v>
      </c>
      <c r="G410" s="1108">
        <f t="shared" si="90"/>
        <v>35.042735042735039</v>
      </c>
      <c r="H410" s="157">
        <v>41</v>
      </c>
      <c r="I410" s="147">
        <v>100</v>
      </c>
      <c r="J410" s="146" t="s">
        <v>53</v>
      </c>
      <c r="K410" s="157" t="s">
        <v>53</v>
      </c>
      <c r="L410" s="157"/>
      <c r="M410" s="146" t="s">
        <v>53</v>
      </c>
      <c r="N410" s="146"/>
      <c r="O410" s="156"/>
    </row>
    <row r="411" spans="1:15" s="265" customFormat="1" ht="17.25" customHeight="1" x14ac:dyDescent="0.25">
      <c r="A411" s="152" t="s">
        <v>237</v>
      </c>
      <c r="B411" s="188" t="s">
        <v>933</v>
      </c>
      <c r="C411" s="907">
        <v>81</v>
      </c>
      <c r="D411" s="907">
        <v>81</v>
      </c>
      <c r="E411" s="280">
        <v>100</v>
      </c>
      <c r="F411" s="188">
        <v>10</v>
      </c>
      <c r="G411" s="1108">
        <f t="shared" si="90"/>
        <v>12.345679012345679</v>
      </c>
      <c r="H411" s="188">
        <v>10</v>
      </c>
      <c r="I411" s="151">
        <v>100</v>
      </c>
      <c r="J411" s="146" t="s">
        <v>53</v>
      </c>
      <c r="K411" s="188"/>
      <c r="L411" s="188"/>
      <c r="M411" s="150"/>
      <c r="N411" s="150"/>
      <c r="O411" s="150" t="s">
        <v>53</v>
      </c>
    </row>
    <row r="412" spans="1:15" s="262" customFormat="1" ht="17.25" customHeight="1" x14ac:dyDescent="0.25">
      <c r="A412" s="148" t="s">
        <v>238</v>
      </c>
      <c r="B412" s="157" t="s">
        <v>934</v>
      </c>
      <c r="C412" s="913">
        <v>73</v>
      </c>
      <c r="D412" s="913">
        <v>73</v>
      </c>
      <c r="E412" s="778">
        <v>100</v>
      </c>
      <c r="F412" s="157">
        <v>15</v>
      </c>
      <c r="G412" s="1108">
        <f t="shared" si="90"/>
        <v>20.547945205479451</v>
      </c>
      <c r="H412" s="157">
        <v>15</v>
      </c>
      <c r="I412" s="147">
        <v>100</v>
      </c>
      <c r="J412" s="146" t="s">
        <v>53</v>
      </c>
      <c r="K412" s="157"/>
      <c r="L412" s="157"/>
      <c r="M412" s="146" t="s">
        <v>53</v>
      </c>
      <c r="N412" s="146"/>
      <c r="O412" s="156"/>
    </row>
    <row r="413" spans="1:15" s="262" customFormat="1" ht="17.25" customHeight="1" x14ac:dyDescent="0.25">
      <c r="A413" s="148" t="s">
        <v>239</v>
      </c>
      <c r="B413" s="157" t="s">
        <v>935</v>
      </c>
      <c r="C413" s="913">
        <v>146</v>
      </c>
      <c r="D413" s="913">
        <v>146</v>
      </c>
      <c r="E413" s="778">
        <v>100</v>
      </c>
      <c r="F413" s="157">
        <v>30</v>
      </c>
      <c r="G413" s="1108">
        <f t="shared" si="90"/>
        <v>20.547945205479451</v>
      </c>
      <c r="H413" s="157">
        <v>30</v>
      </c>
      <c r="I413" s="147">
        <v>100</v>
      </c>
      <c r="J413" s="146" t="s">
        <v>53</v>
      </c>
      <c r="K413" s="157" t="s">
        <v>53</v>
      </c>
      <c r="L413" s="157"/>
      <c r="M413" s="146" t="s">
        <v>53</v>
      </c>
      <c r="N413" s="146"/>
      <c r="O413" s="156"/>
    </row>
    <row r="414" spans="1:15" s="265" customFormat="1" ht="17.25" customHeight="1" x14ac:dyDescent="0.25">
      <c r="A414" s="152" t="s">
        <v>564</v>
      </c>
      <c r="B414" s="188" t="s">
        <v>936</v>
      </c>
      <c r="C414" s="907">
        <v>70</v>
      </c>
      <c r="D414" s="907">
        <v>70</v>
      </c>
      <c r="E414" s="280">
        <v>100</v>
      </c>
      <c r="F414" s="188">
        <v>6</v>
      </c>
      <c r="G414" s="1108">
        <f t="shared" si="90"/>
        <v>8.5714285714285712</v>
      </c>
      <c r="H414" s="188">
        <v>6</v>
      </c>
      <c r="I414" s="151">
        <v>100</v>
      </c>
      <c r="J414" s="146" t="s">
        <v>53</v>
      </c>
      <c r="K414" s="188"/>
      <c r="L414" s="188"/>
      <c r="M414" s="150"/>
      <c r="N414" s="150"/>
      <c r="O414" s="150" t="s">
        <v>53</v>
      </c>
    </row>
    <row r="415" spans="1:15" s="262" customFormat="1" ht="17.25" customHeight="1" x14ac:dyDescent="0.25">
      <c r="A415" s="148" t="s">
        <v>565</v>
      </c>
      <c r="B415" s="157" t="s">
        <v>937</v>
      </c>
      <c r="C415" s="913">
        <v>164</v>
      </c>
      <c r="D415" s="913">
        <v>164</v>
      </c>
      <c r="E415" s="778">
        <v>100</v>
      </c>
      <c r="F415" s="157">
        <v>33</v>
      </c>
      <c r="G415" s="1108">
        <f t="shared" si="90"/>
        <v>20.121951219512198</v>
      </c>
      <c r="H415" s="157">
        <v>33</v>
      </c>
      <c r="I415" s="147">
        <v>100</v>
      </c>
      <c r="J415" s="146" t="s">
        <v>53</v>
      </c>
      <c r="K415" s="157"/>
      <c r="L415" s="157"/>
      <c r="M415" s="146" t="s">
        <v>53</v>
      </c>
      <c r="N415" s="146"/>
      <c r="O415" s="156"/>
    </row>
    <row r="416" spans="1:15" s="262" customFormat="1" ht="17.25" customHeight="1" x14ac:dyDescent="0.25">
      <c r="A416" s="148" t="s">
        <v>566</v>
      </c>
      <c r="B416" s="157" t="s">
        <v>938</v>
      </c>
      <c r="C416" s="913">
        <v>44</v>
      </c>
      <c r="D416" s="913">
        <v>44</v>
      </c>
      <c r="E416" s="778">
        <v>100</v>
      </c>
      <c r="F416" s="157">
        <v>13</v>
      </c>
      <c r="G416" s="1108">
        <f t="shared" si="90"/>
        <v>29.545454545454547</v>
      </c>
      <c r="H416" s="157">
        <v>13</v>
      </c>
      <c r="I416" s="147">
        <v>100</v>
      </c>
      <c r="J416" s="146" t="s">
        <v>53</v>
      </c>
      <c r="K416" s="157" t="s">
        <v>53</v>
      </c>
      <c r="L416" s="157"/>
      <c r="M416" s="146" t="s">
        <v>53</v>
      </c>
      <c r="N416" s="146"/>
      <c r="O416" s="156"/>
    </row>
    <row r="417" spans="1:15" s="794" customFormat="1" ht="17.25" customHeight="1" x14ac:dyDescent="0.25">
      <c r="A417" s="757">
        <v>4</v>
      </c>
      <c r="B417" s="653" t="s">
        <v>798</v>
      </c>
      <c r="C417" s="1106">
        <f>SUM(C418:C431)</f>
        <v>1317</v>
      </c>
      <c r="D417" s="1106">
        <f>SUM(D418:D431)</f>
        <v>1309</v>
      </c>
      <c r="E417" s="758">
        <f>D417/C417*100</f>
        <v>99.392558845861814</v>
      </c>
      <c r="F417" s="1106">
        <f>SUM(F418:F431)</f>
        <v>600</v>
      </c>
      <c r="G417" s="1107">
        <f>F417/C417*100</f>
        <v>45.558086560364465</v>
      </c>
      <c r="H417" s="1106">
        <f>SUM(H418:H431)</f>
        <v>600</v>
      </c>
      <c r="I417" s="757">
        <f>H417/F417*100</f>
        <v>100</v>
      </c>
      <c r="J417" s="905">
        <f>COUNTA(J418:J431)</f>
        <v>14</v>
      </c>
      <c r="K417" s="1106">
        <f t="shared" ref="K417:O417" si="91">COUNTA(K418:K431)</f>
        <v>0</v>
      </c>
      <c r="L417" s="1106">
        <f t="shared" si="91"/>
        <v>0</v>
      </c>
      <c r="M417" s="905">
        <f t="shared" si="91"/>
        <v>13</v>
      </c>
      <c r="N417" s="257" t="s">
        <v>31</v>
      </c>
      <c r="O417" s="905">
        <f t="shared" si="91"/>
        <v>1</v>
      </c>
    </row>
    <row r="418" spans="1:15" s="262" customFormat="1" ht="17.25" customHeight="1" x14ac:dyDescent="0.25">
      <c r="A418" s="155" t="s">
        <v>240</v>
      </c>
      <c r="B418" s="189" t="s">
        <v>939</v>
      </c>
      <c r="C418" s="909">
        <v>78</v>
      </c>
      <c r="D418" s="909">
        <v>78</v>
      </c>
      <c r="E418" s="156">
        <f>D418/C418*100</f>
        <v>100</v>
      </c>
      <c r="F418" s="189">
        <v>26</v>
      </c>
      <c r="G418" s="1108">
        <f t="shared" ref="G418:G431" si="92">F418/C418*100</f>
        <v>33.333333333333329</v>
      </c>
      <c r="H418" s="189">
        <v>26</v>
      </c>
      <c r="I418" s="147">
        <v>100</v>
      </c>
      <c r="J418" s="146" t="s">
        <v>53</v>
      </c>
      <c r="K418" s="189"/>
      <c r="L418" s="189"/>
      <c r="M418" s="156" t="s">
        <v>53</v>
      </c>
      <c r="N418" s="156"/>
      <c r="O418" s="156"/>
    </row>
    <row r="419" spans="1:15" s="262" customFormat="1" ht="17.25" customHeight="1" x14ac:dyDescent="0.25">
      <c r="A419" s="155" t="s">
        <v>241</v>
      </c>
      <c r="B419" s="189" t="s">
        <v>940</v>
      </c>
      <c r="C419" s="909">
        <v>87</v>
      </c>
      <c r="D419" s="909">
        <v>87</v>
      </c>
      <c r="E419" s="156">
        <f t="shared" ref="E419:E429" si="93">D419/C419*100</f>
        <v>100</v>
      </c>
      <c r="F419" s="189">
        <v>36</v>
      </c>
      <c r="G419" s="1108">
        <f t="shared" si="92"/>
        <v>41.379310344827587</v>
      </c>
      <c r="H419" s="189">
        <v>36</v>
      </c>
      <c r="I419" s="147">
        <v>100</v>
      </c>
      <c r="J419" s="146" t="s">
        <v>53</v>
      </c>
      <c r="K419" s="189"/>
      <c r="L419" s="189"/>
      <c r="M419" s="156" t="s">
        <v>53</v>
      </c>
      <c r="N419" s="156"/>
      <c r="O419" s="156"/>
    </row>
    <row r="420" spans="1:15" s="262" customFormat="1" ht="17.25" customHeight="1" x14ac:dyDescent="0.25">
      <c r="A420" s="155" t="s">
        <v>242</v>
      </c>
      <c r="B420" s="189" t="s">
        <v>941</v>
      </c>
      <c r="C420" s="909">
        <v>99</v>
      </c>
      <c r="D420" s="909">
        <v>99</v>
      </c>
      <c r="E420" s="156">
        <f t="shared" si="93"/>
        <v>100</v>
      </c>
      <c r="F420" s="189">
        <v>28</v>
      </c>
      <c r="G420" s="1108">
        <f t="shared" si="92"/>
        <v>28.28282828282828</v>
      </c>
      <c r="H420" s="189">
        <v>28</v>
      </c>
      <c r="I420" s="147">
        <v>100</v>
      </c>
      <c r="J420" s="146" t="s">
        <v>53</v>
      </c>
      <c r="K420" s="189"/>
      <c r="L420" s="189"/>
      <c r="M420" s="156" t="s">
        <v>53</v>
      </c>
      <c r="N420" s="156"/>
      <c r="O420" s="156"/>
    </row>
    <row r="421" spans="1:15" s="262" customFormat="1" ht="17.25" customHeight="1" x14ac:dyDescent="0.25">
      <c r="A421" s="155" t="s">
        <v>243</v>
      </c>
      <c r="B421" s="189" t="s">
        <v>942</v>
      </c>
      <c r="C421" s="909">
        <v>78</v>
      </c>
      <c r="D421" s="909">
        <v>76</v>
      </c>
      <c r="E421" s="156">
        <f t="shared" si="93"/>
        <v>97.435897435897431</v>
      </c>
      <c r="F421" s="189">
        <v>21</v>
      </c>
      <c r="G421" s="1108">
        <f t="shared" si="92"/>
        <v>26.923076923076923</v>
      </c>
      <c r="H421" s="189">
        <v>21</v>
      </c>
      <c r="I421" s="147">
        <v>100</v>
      </c>
      <c r="J421" s="146" t="s">
        <v>53</v>
      </c>
      <c r="K421" s="189"/>
      <c r="L421" s="189"/>
      <c r="M421" s="156" t="s">
        <v>53</v>
      </c>
      <c r="N421" s="156"/>
      <c r="O421" s="156"/>
    </row>
    <row r="422" spans="1:15" s="262" customFormat="1" ht="17.25" customHeight="1" x14ac:dyDescent="0.25">
      <c r="A422" s="155" t="s">
        <v>244</v>
      </c>
      <c r="B422" s="189" t="s">
        <v>943</v>
      </c>
      <c r="C422" s="909">
        <v>121</v>
      </c>
      <c r="D422" s="909">
        <v>121</v>
      </c>
      <c r="E422" s="156">
        <f t="shared" si="93"/>
        <v>100</v>
      </c>
      <c r="F422" s="189">
        <v>53</v>
      </c>
      <c r="G422" s="1108">
        <f t="shared" si="92"/>
        <v>43.801652892561982</v>
      </c>
      <c r="H422" s="189">
        <v>53</v>
      </c>
      <c r="I422" s="147">
        <v>100</v>
      </c>
      <c r="J422" s="146" t="s">
        <v>53</v>
      </c>
      <c r="K422" s="189"/>
      <c r="L422" s="189"/>
      <c r="M422" s="156" t="s">
        <v>53</v>
      </c>
      <c r="N422" s="156"/>
      <c r="O422" s="156"/>
    </row>
    <row r="423" spans="1:15" s="262" customFormat="1" ht="17.25" customHeight="1" x14ac:dyDescent="0.25">
      <c r="A423" s="155" t="s">
        <v>245</v>
      </c>
      <c r="B423" s="189" t="s">
        <v>944</v>
      </c>
      <c r="C423" s="909">
        <v>111</v>
      </c>
      <c r="D423" s="909">
        <v>111</v>
      </c>
      <c r="E423" s="156">
        <f t="shared" si="93"/>
        <v>100</v>
      </c>
      <c r="F423" s="189">
        <v>72</v>
      </c>
      <c r="G423" s="1108">
        <f t="shared" si="92"/>
        <v>64.86486486486487</v>
      </c>
      <c r="H423" s="189">
        <v>72</v>
      </c>
      <c r="I423" s="147">
        <v>100</v>
      </c>
      <c r="J423" s="146" t="s">
        <v>53</v>
      </c>
      <c r="K423" s="189"/>
      <c r="L423" s="189"/>
      <c r="M423" s="156" t="s">
        <v>53</v>
      </c>
      <c r="N423" s="156"/>
      <c r="O423" s="156"/>
    </row>
    <row r="424" spans="1:15" s="262" customFormat="1" ht="17.25" customHeight="1" x14ac:dyDescent="0.25">
      <c r="A424" s="155" t="s">
        <v>246</v>
      </c>
      <c r="B424" s="189" t="s">
        <v>945</v>
      </c>
      <c r="C424" s="909">
        <v>75</v>
      </c>
      <c r="D424" s="909">
        <v>75</v>
      </c>
      <c r="E424" s="156">
        <f t="shared" si="93"/>
        <v>100</v>
      </c>
      <c r="F424" s="189">
        <v>52</v>
      </c>
      <c r="G424" s="1108">
        <f t="shared" si="92"/>
        <v>69.333333333333343</v>
      </c>
      <c r="H424" s="189">
        <v>52</v>
      </c>
      <c r="I424" s="147">
        <v>100</v>
      </c>
      <c r="J424" s="146" t="s">
        <v>53</v>
      </c>
      <c r="K424" s="189"/>
      <c r="L424" s="189"/>
      <c r="M424" s="156" t="s">
        <v>53</v>
      </c>
      <c r="N424" s="156"/>
      <c r="O424" s="156"/>
    </row>
    <row r="425" spans="1:15" s="262" customFormat="1" ht="17.25" customHeight="1" x14ac:dyDescent="0.25">
      <c r="A425" s="155" t="s">
        <v>247</v>
      </c>
      <c r="B425" s="189" t="s">
        <v>946</v>
      </c>
      <c r="C425" s="909">
        <v>86</v>
      </c>
      <c r="D425" s="909">
        <v>84</v>
      </c>
      <c r="E425" s="156">
        <f t="shared" si="93"/>
        <v>97.674418604651152</v>
      </c>
      <c r="F425" s="189">
        <v>56</v>
      </c>
      <c r="G425" s="1108">
        <f t="shared" si="92"/>
        <v>65.116279069767444</v>
      </c>
      <c r="H425" s="189">
        <v>56</v>
      </c>
      <c r="I425" s="147">
        <v>100</v>
      </c>
      <c r="J425" s="146" t="s">
        <v>53</v>
      </c>
      <c r="K425" s="189"/>
      <c r="L425" s="189"/>
      <c r="M425" s="156" t="s">
        <v>53</v>
      </c>
      <c r="N425" s="156"/>
      <c r="O425" s="156"/>
    </row>
    <row r="426" spans="1:15" s="262" customFormat="1" ht="17.25" customHeight="1" x14ac:dyDescent="0.25">
      <c r="A426" s="155" t="s">
        <v>248</v>
      </c>
      <c r="B426" s="189" t="s">
        <v>947</v>
      </c>
      <c r="C426" s="909">
        <v>46</v>
      </c>
      <c r="D426" s="909">
        <v>46</v>
      </c>
      <c r="E426" s="156">
        <f t="shared" si="93"/>
        <v>100</v>
      </c>
      <c r="F426" s="189">
        <v>30</v>
      </c>
      <c r="G426" s="1108">
        <f t="shared" si="92"/>
        <v>65.217391304347828</v>
      </c>
      <c r="H426" s="189">
        <v>30</v>
      </c>
      <c r="I426" s="147">
        <v>100</v>
      </c>
      <c r="J426" s="146" t="s">
        <v>53</v>
      </c>
      <c r="K426" s="189"/>
      <c r="L426" s="189"/>
      <c r="M426" s="156" t="s">
        <v>53</v>
      </c>
      <c r="N426" s="156"/>
      <c r="O426" s="156"/>
    </row>
    <row r="427" spans="1:15" s="262" customFormat="1" ht="17.25" customHeight="1" x14ac:dyDescent="0.25">
      <c r="A427" s="155" t="s">
        <v>249</v>
      </c>
      <c r="B427" s="189" t="s">
        <v>948</v>
      </c>
      <c r="C427" s="909">
        <v>105</v>
      </c>
      <c r="D427" s="909">
        <v>105</v>
      </c>
      <c r="E427" s="156">
        <f t="shared" si="93"/>
        <v>100</v>
      </c>
      <c r="F427" s="189">
        <v>60</v>
      </c>
      <c r="G427" s="1108">
        <f t="shared" si="92"/>
        <v>57.142857142857139</v>
      </c>
      <c r="H427" s="189">
        <v>60</v>
      </c>
      <c r="I427" s="147">
        <v>100</v>
      </c>
      <c r="J427" s="146" t="s">
        <v>53</v>
      </c>
      <c r="K427" s="189"/>
      <c r="L427" s="189"/>
      <c r="M427" s="156" t="s">
        <v>53</v>
      </c>
      <c r="N427" s="156"/>
      <c r="O427" s="156"/>
    </row>
    <row r="428" spans="1:15" s="262" customFormat="1" ht="17.25" customHeight="1" x14ac:dyDescent="0.25">
      <c r="A428" s="155" t="s">
        <v>250</v>
      </c>
      <c r="B428" s="189" t="s">
        <v>949</v>
      </c>
      <c r="C428" s="909">
        <v>104</v>
      </c>
      <c r="D428" s="909">
        <v>104</v>
      </c>
      <c r="E428" s="156">
        <f t="shared" si="93"/>
        <v>100</v>
      </c>
      <c r="F428" s="189">
        <v>59</v>
      </c>
      <c r="G428" s="1108">
        <f t="shared" si="92"/>
        <v>56.730769230769226</v>
      </c>
      <c r="H428" s="189">
        <v>59</v>
      </c>
      <c r="I428" s="147">
        <v>100</v>
      </c>
      <c r="J428" s="146" t="s">
        <v>53</v>
      </c>
      <c r="K428" s="189"/>
      <c r="L428" s="189"/>
      <c r="M428" s="156" t="s">
        <v>53</v>
      </c>
      <c r="N428" s="156"/>
      <c r="O428" s="156"/>
    </row>
    <row r="429" spans="1:15" s="262" customFormat="1" ht="17.25" customHeight="1" x14ac:dyDescent="0.25">
      <c r="A429" s="155" t="s">
        <v>569</v>
      </c>
      <c r="B429" s="189" t="s">
        <v>950</v>
      </c>
      <c r="C429" s="909">
        <v>84</v>
      </c>
      <c r="D429" s="909">
        <v>84</v>
      </c>
      <c r="E429" s="156">
        <f t="shared" si="93"/>
        <v>100</v>
      </c>
      <c r="F429" s="189">
        <v>50</v>
      </c>
      <c r="G429" s="1108">
        <f t="shared" si="92"/>
        <v>59.523809523809526</v>
      </c>
      <c r="H429" s="189">
        <v>50</v>
      </c>
      <c r="I429" s="147">
        <v>100</v>
      </c>
      <c r="J429" s="146" t="s">
        <v>53</v>
      </c>
      <c r="K429" s="189"/>
      <c r="L429" s="189"/>
      <c r="M429" s="156" t="s">
        <v>53</v>
      </c>
      <c r="N429" s="156"/>
      <c r="O429" s="156"/>
    </row>
    <row r="430" spans="1:15" s="262" customFormat="1" ht="17.25" customHeight="1" x14ac:dyDescent="0.25">
      <c r="A430" s="155" t="s">
        <v>1107</v>
      </c>
      <c r="B430" s="189" t="s">
        <v>951</v>
      </c>
      <c r="C430" s="909">
        <v>81</v>
      </c>
      <c r="D430" s="909">
        <v>81</v>
      </c>
      <c r="E430" s="156">
        <f>D430/C430*100</f>
        <v>100</v>
      </c>
      <c r="F430" s="189">
        <v>41</v>
      </c>
      <c r="G430" s="1108">
        <f t="shared" si="92"/>
        <v>50.617283950617285</v>
      </c>
      <c r="H430" s="189">
        <v>41</v>
      </c>
      <c r="I430" s="147">
        <v>100</v>
      </c>
      <c r="J430" s="146" t="s">
        <v>53</v>
      </c>
      <c r="K430" s="189"/>
      <c r="L430" s="189"/>
      <c r="M430" s="156" t="s">
        <v>53</v>
      </c>
      <c r="N430" s="156"/>
      <c r="O430" s="156"/>
    </row>
    <row r="431" spans="1:15" s="265" customFormat="1" ht="17.25" customHeight="1" x14ac:dyDescent="0.25">
      <c r="A431" s="152" t="s">
        <v>1108</v>
      </c>
      <c r="B431" s="188" t="s">
        <v>952</v>
      </c>
      <c r="C431" s="907">
        <v>162</v>
      </c>
      <c r="D431" s="907">
        <v>158</v>
      </c>
      <c r="E431" s="922">
        <f>D431/C431*100</f>
        <v>97.53086419753086</v>
      </c>
      <c r="F431" s="188">
        <v>16</v>
      </c>
      <c r="G431" s="1108">
        <f t="shared" si="92"/>
        <v>9.8765432098765427</v>
      </c>
      <c r="H431" s="188">
        <v>16</v>
      </c>
      <c r="I431" s="151">
        <v>100</v>
      </c>
      <c r="J431" s="150" t="s">
        <v>53</v>
      </c>
      <c r="K431" s="188"/>
      <c r="L431" s="188"/>
      <c r="M431" s="150"/>
      <c r="N431" s="150"/>
      <c r="O431" s="150" t="s">
        <v>53</v>
      </c>
    </row>
    <row r="432" spans="1:15" s="794" customFormat="1" ht="17.25" customHeight="1" x14ac:dyDescent="0.25">
      <c r="A432" s="353">
        <v>5</v>
      </c>
      <c r="B432" s="760" t="s">
        <v>801</v>
      </c>
      <c r="C432" s="1106">
        <f>SUM(C433:C440)</f>
        <v>769</v>
      </c>
      <c r="D432" s="1106">
        <f>SUM(D433:D440)</f>
        <v>769</v>
      </c>
      <c r="E432" s="758">
        <f>D432/C432*100</f>
        <v>100</v>
      </c>
      <c r="F432" s="1106">
        <f>SUM(F433:F440)</f>
        <v>256</v>
      </c>
      <c r="G432" s="1107">
        <f>F432/C432*100</f>
        <v>33.289986996098833</v>
      </c>
      <c r="H432" s="1106">
        <f>SUM(H433:H440)</f>
        <v>256</v>
      </c>
      <c r="I432" s="757">
        <f>H432/F432*100</f>
        <v>100</v>
      </c>
      <c r="J432" s="905">
        <f>COUNTA(J433:J440)</f>
        <v>8</v>
      </c>
      <c r="K432" s="1106">
        <f t="shared" ref="K432:O432" si="94">COUNTA(K433:K440)</f>
        <v>4</v>
      </c>
      <c r="L432" s="1106">
        <f t="shared" si="94"/>
        <v>0</v>
      </c>
      <c r="M432" s="905">
        <f t="shared" si="94"/>
        <v>8</v>
      </c>
      <c r="N432" s="257" t="s">
        <v>31</v>
      </c>
      <c r="O432" s="905">
        <f t="shared" si="94"/>
        <v>0</v>
      </c>
    </row>
    <row r="433" spans="1:15" s="262" customFormat="1" ht="17.25" customHeight="1" x14ac:dyDescent="0.25">
      <c r="A433" s="261" t="s">
        <v>252</v>
      </c>
      <c r="B433" s="260" t="s">
        <v>924</v>
      </c>
      <c r="C433" s="909">
        <v>95</v>
      </c>
      <c r="D433" s="909">
        <v>95</v>
      </c>
      <c r="E433" s="156">
        <f t="shared" ref="E433:E440" si="95">D433/C433%</f>
        <v>100</v>
      </c>
      <c r="F433" s="189">
        <v>31</v>
      </c>
      <c r="G433" s="1108">
        <f t="shared" ref="G433:G440" si="96">F433/C433*100</f>
        <v>32.631578947368425</v>
      </c>
      <c r="H433" s="189">
        <v>31</v>
      </c>
      <c r="I433" s="910">
        <f t="shared" ref="I433:I440" si="97">H433/F433*100</f>
        <v>100</v>
      </c>
      <c r="J433" s="146" t="s">
        <v>53</v>
      </c>
      <c r="K433" s="189"/>
      <c r="L433" s="189"/>
      <c r="M433" s="156" t="s">
        <v>53</v>
      </c>
      <c r="N433" s="156"/>
      <c r="O433" s="156"/>
    </row>
    <row r="434" spans="1:15" s="262" customFormat="1" ht="17.25" customHeight="1" x14ac:dyDescent="0.25">
      <c r="A434" s="261" t="s">
        <v>253</v>
      </c>
      <c r="B434" s="260" t="s">
        <v>953</v>
      </c>
      <c r="C434" s="909">
        <v>80</v>
      </c>
      <c r="D434" s="909">
        <v>80</v>
      </c>
      <c r="E434" s="156">
        <f t="shared" si="95"/>
        <v>100</v>
      </c>
      <c r="F434" s="189">
        <v>38</v>
      </c>
      <c r="G434" s="1108">
        <f t="shared" si="96"/>
        <v>47.5</v>
      </c>
      <c r="H434" s="189">
        <v>38</v>
      </c>
      <c r="I434" s="910">
        <f t="shared" si="97"/>
        <v>100</v>
      </c>
      <c r="J434" s="146" t="s">
        <v>53</v>
      </c>
      <c r="K434" s="189"/>
      <c r="L434" s="189"/>
      <c r="M434" s="156" t="s">
        <v>53</v>
      </c>
      <c r="N434" s="156"/>
      <c r="O434" s="156"/>
    </row>
    <row r="435" spans="1:15" s="262" customFormat="1" ht="17.25" customHeight="1" x14ac:dyDescent="0.25">
      <c r="A435" s="261" t="s">
        <v>254</v>
      </c>
      <c r="B435" s="260" t="s">
        <v>954</v>
      </c>
      <c r="C435" s="909">
        <v>67</v>
      </c>
      <c r="D435" s="909">
        <v>67</v>
      </c>
      <c r="E435" s="156">
        <f t="shared" si="95"/>
        <v>100</v>
      </c>
      <c r="F435" s="189">
        <v>24</v>
      </c>
      <c r="G435" s="1108">
        <f t="shared" si="96"/>
        <v>35.820895522388057</v>
      </c>
      <c r="H435" s="189">
        <v>24</v>
      </c>
      <c r="I435" s="910">
        <f t="shared" si="97"/>
        <v>100</v>
      </c>
      <c r="J435" s="146" t="s">
        <v>53</v>
      </c>
      <c r="K435" s="189" t="s">
        <v>53</v>
      </c>
      <c r="L435" s="189"/>
      <c r="M435" s="156" t="s">
        <v>53</v>
      </c>
      <c r="N435" s="156"/>
      <c r="O435" s="156"/>
    </row>
    <row r="436" spans="1:15" s="262" customFormat="1" ht="17.25" customHeight="1" x14ac:dyDescent="0.25">
      <c r="A436" s="261" t="s">
        <v>255</v>
      </c>
      <c r="B436" s="260" t="s">
        <v>955</v>
      </c>
      <c r="C436" s="909">
        <v>89</v>
      </c>
      <c r="D436" s="909">
        <v>89</v>
      </c>
      <c r="E436" s="156">
        <f t="shared" si="95"/>
        <v>100</v>
      </c>
      <c r="F436" s="189">
        <v>31</v>
      </c>
      <c r="G436" s="1108">
        <f t="shared" si="96"/>
        <v>34.831460674157306</v>
      </c>
      <c r="H436" s="189">
        <v>31</v>
      </c>
      <c r="I436" s="910">
        <f t="shared" si="97"/>
        <v>100</v>
      </c>
      <c r="J436" s="146" t="s">
        <v>53</v>
      </c>
      <c r="K436" s="189" t="s">
        <v>53</v>
      </c>
      <c r="L436" s="189"/>
      <c r="M436" s="156" t="s">
        <v>53</v>
      </c>
      <c r="N436" s="156"/>
      <c r="O436" s="156"/>
    </row>
    <row r="437" spans="1:15" s="262" customFormat="1" ht="17.25" customHeight="1" x14ac:dyDescent="0.25">
      <c r="A437" s="261" t="s">
        <v>256</v>
      </c>
      <c r="B437" s="260" t="s">
        <v>956</v>
      </c>
      <c r="C437" s="909">
        <v>99</v>
      </c>
      <c r="D437" s="909">
        <v>99</v>
      </c>
      <c r="E437" s="156">
        <f t="shared" si="95"/>
        <v>100</v>
      </c>
      <c r="F437" s="189">
        <v>33</v>
      </c>
      <c r="G437" s="1108">
        <f t="shared" si="96"/>
        <v>33.333333333333329</v>
      </c>
      <c r="H437" s="189">
        <v>33</v>
      </c>
      <c r="I437" s="910">
        <f t="shared" si="97"/>
        <v>100</v>
      </c>
      <c r="J437" s="146" t="s">
        <v>53</v>
      </c>
      <c r="K437" s="189" t="s">
        <v>53</v>
      </c>
      <c r="L437" s="189"/>
      <c r="M437" s="156" t="s">
        <v>53</v>
      </c>
      <c r="N437" s="156"/>
      <c r="O437" s="156"/>
    </row>
    <row r="438" spans="1:15" s="262" customFormat="1" ht="17.25" customHeight="1" x14ac:dyDescent="0.25">
      <c r="A438" s="261" t="s">
        <v>257</v>
      </c>
      <c r="B438" s="260" t="s">
        <v>957</v>
      </c>
      <c r="C438" s="909">
        <v>92</v>
      </c>
      <c r="D438" s="909">
        <v>92</v>
      </c>
      <c r="E438" s="156">
        <f t="shared" si="95"/>
        <v>100</v>
      </c>
      <c r="F438" s="189">
        <v>25</v>
      </c>
      <c r="G438" s="1108">
        <f t="shared" si="96"/>
        <v>27.173913043478258</v>
      </c>
      <c r="H438" s="189">
        <v>25</v>
      </c>
      <c r="I438" s="910">
        <f t="shared" si="97"/>
        <v>100</v>
      </c>
      <c r="J438" s="146" t="s">
        <v>53</v>
      </c>
      <c r="K438" s="189"/>
      <c r="L438" s="189"/>
      <c r="M438" s="156" t="s">
        <v>53</v>
      </c>
      <c r="N438" s="156"/>
      <c r="O438" s="156"/>
    </row>
    <row r="439" spans="1:15" s="262" customFormat="1" ht="17.25" customHeight="1" x14ac:dyDescent="0.25">
      <c r="A439" s="261" t="s">
        <v>258</v>
      </c>
      <c r="B439" s="260" t="s">
        <v>958</v>
      </c>
      <c r="C439" s="909">
        <v>100</v>
      </c>
      <c r="D439" s="909">
        <v>100</v>
      </c>
      <c r="E439" s="156">
        <f t="shared" si="95"/>
        <v>100</v>
      </c>
      <c r="F439" s="189">
        <v>31</v>
      </c>
      <c r="G439" s="1108">
        <f t="shared" si="96"/>
        <v>31</v>
      </c>
      <c r="H439" s="189">
        <v>31</v>
      </c>
      <c r="I439" s="910">
        <f t="shared" si="97"/>
        <v>100</v>
      </c>
      <c r="J439" s="146" t="s">
        <v>53</v>
      </c>
      <c r="K439" s="189"/>
      <c r="L439" s="189"/>
      <c r="M439" s="156" t="s">
        <v>53</v>
      </c>
      <c r="N439" s="156"/>
      <c r="O439" s="156"/>
    </row>
    <row r="440" spans="1:15" s="262" customFormat="1" ht="17.25" customHeight="1" x14ac:dyDescent="0.25">
      <c r="A440" s="261" t="s">
        <v>259</v>
      </c>
      <c r="B440" s="260" t="s">
        <v>959</v>
      </c>
      <c r="C440" s="909">
        <v>147</v>
      </c>
      <c r="D440" s="909">
        <v>147</v>
      </c>
      <c r="E440" s="156">
        <f t="shared" si="95"/>
        <v>100</v>
      </c>
      <c r="F440" s="189">
        <v>43</v>
      </c>
      <c r="G440" s="1108">
        <f t="shared" si="96"/>
        <v>29.251700680272108</v>
      </c>
      <c r="H440" s="189">
        <v>43</v>
      </c>
      <c r="I440" s="910">
        <f t="shared" si="97"/>
        <v>100</v>
      </c>
      <c r="J440" s="146" t="s">
        <v>53</v>
      </c>
      <c r="K440" s="189" t="s">
        <v>53</v>
      </c>
      <c r="L440" s="189"/>
      <c r="M440" s="156" t="s">
        <v>53</v>
      </c>
      <c r="N440" s="156"/>
      <c r="O440" s="156"/>
    </row>
    <row r="441" spans="1:15" s="761" customFormat="1" ht="17.25" customHeight="1" x14ac:dyDescent="0.25">
      <c r="A441" s="353">
        <v>6</v>
      </c>
      <c r="B441" s="760" t="s">
        <v>960</v>
      </c>
      <c r="C441" s="1106">
        <f>SUM(C442:C452)</f>
        <v>749</v>
      </c>
      <c r="D441" s="1106">
        <f>SUM(D442:D452)</f>
        <v>749</v>
      </c>
      <c r="E441" s="758">
        <f>D441/C441*100</f>
        <v>100</v>
      </c>
      <c r="F441" s="1106">
        <f>SUM(F442:F452)</f>
        <v>321</v>
      </c>
      <c r="G441" s="1107">
        <f>F441/C441*100</f>
        <v>42.857142857142854</v>
      </c>
      <c r="H441" s="1106">
        <f>SUM(H442:H452)</f>
        <v>321</v>
      </c>
      <c r="I441" s="911">
        <f>H441/F441*100</f>
        <v>100</v>
      </c>
      <c r="J441" s="905">
        <f>COUNTA(J442:J452)</f>
        <v>11</v>
      </c>
      <c r="K441" s="1106">
        <f t="shared" ref="K441:M441" si="98">COUNTA(K442:K452)</f>
        <v>4</v>
      </c>
      <c r="L441" s="1106">
        <f t="shared" si="98"/>
        <v>0</v>
      </c>
      <c r="M441" s="905">
        <f t="shared" si="98"/>
        <v>11</v>
      </c>
      <c r="N441" s="257" t="s">
        <v>31</v>
      </c>
      <c r="O441" s="257"/>
    </row>
    <row r="442" spans="1:15" s="262" customFormat="1" ht="17.25" customHeight="1" x14ac:dyDescent="0.25">
      <c r="A442" s="261" t="s">
        <v>265</v>
      </c>
      <c r="B442" s="159" t="s">
        <v>961</v>
      </c>
      <c r="C442" s="913">
        <v>86</v>
      </c>
      <c r="D442" s="913">
        <v>86</v>
      </c>
      <c r="E442" s="146">
        <f>D442/C442*100</f>
        <v>100</v>
      </c>
      <c r="F442" s="157">
        <v>27</v>
      </c>
      <c r="G442" s="1108">
        <f t="shared" ref="G442:G505" si="99">F442/C442*100</f>
        <v>31.395348837209301</v>
      </c>
      <c r="H442" s="157">
        <v>27</v>
      </c>
      <c r="I442" s="912">
        <f t="shared" ref="I442:I505" si="100">H442/F442*100</f>
        <v>100</v>
      </c>
      <c r="J442" s="146" t="s">
        <v>53</v>
      </c>
      <c r="K442" s="189"/>
      <c r="L442" s="189"/>
      <c r="M442" s="156" t="s">
        <v>53</v>
      </c>
      <c r="N442" s="156"/>
      <c r="O442" s="156"/>
    </row>
    <row r="443" spans="1:15" s="262" customFormat="1" ht="17.25" customHeight="1" x14ac:dyDescent="0.25">
      <c r="A443" s="261" t="s">
        <v>266</v>
      </c>
      <c r="B443" s="159" t="s">
        <v>962</v>
      </c>
      <c r="C443" s="913">
        <v>81</v>
      </c>
      <c r="D443" s="913">
        <v>81</v>
      </c>
      <c r="E443" s="146">
        <f t="shared" ref="E443:E452" si="101">D443/C443*100</f>
        <v>100</v>
      </c>
      <c r="F443" s="157">
        <v>33</v>
      </c>
      <c r="G443" s="1108">
        <f t="shared" si="99"/>
        <v>40.74074074074074</v>
      </c>
      <c r="H443" s="157">
        <v>33</v>
      </c>
      <c r="I443" s="912">
        <f t="shared" si="100"/>
        <v>100</v>
      </c>
      <c r="J443" s="146" t="s">
        <v>53</v>
      </c>
      <c r="K443" s="189"/>
      <c r="L443" s="189"/>
      <c r="M443" s="156" t="s">
        <v>53</v>
      </c>
      <c r="N443" s="156"/>
      <c r="O443" s="156"/>
    </row>
    <row r="444" spans="1:15" s="262" customFormat="1" ht="17.25" customHeight="1" x14ac:dyDescent="0.25">
      <c r="A444" s="261" t="s">
        <v>267</v>
      </c>
      <c r="B444" s="159" t="s">
        <v>963</v>
      </c>
      <c r="C444" s="913">
        <v>61</v>
      </c>
      <c r="D444" s="913">
        <v>61</v>
      </c>
      <c r="E444" s="146">
        <f t="shared" si="101"/>
        <v>100</v>
      </c>
      <c r="F444" s="157">
        <v>34</v>
      </c>
      <c r="G444" s="1108">
        <f t="shared" si="99"/>
        <v>55.737704918032783</v>
      </c>
      <c r="H444" s="157">
        <v>34</v>
      </c>
      <c r="I444" s="912">
        <f t="shared" si="100"/>
        <v>100</v>
      </c>
      <c r="J444" s="146" t="s">
        <v>53</v>
      </c>
      <c r="K444" s="189"/>
      <c r="L444" s="189"/>
      <c r="M444" s="156" t="s">
        <v>53</v>
      </c>
      <c r="N444" s="156"/>
      <c r="O444" s="156"/>
    </row>
    <row r="445" spans="1:15" s="262" customFormat="1" ht="17.25" customHeight="1" x14ac:dyDescent="0.25">
      <c r="A445" s="261" t="s">
        <v>268</v>
      </c>
      <c r="B445" s="159" t="s">
        <v>964</v>
      </c>
      <c r="C445" s="913">
        <v>35</v>
      </c>
      <c r="D445" s="913">
        <v>35</v>
      </c>
      <c r="E445" s="146">
        <f t="shared" si="101"/>
        <v>100</v>
      </c>
      <c r="F445" s="157">
        <v>18</v>
      </c>
      <c r="G445" s="1108">
        <f t="shared" si="99"/>
        <v>51.428571428571423</v>
      </c>
      <c r="H445" s="157">
        <v>18</v>
      </c>
      <c r="I445" s="912">
        <f t="shared" si="100"/>
        <v>100</v>
      </c>
      <c r="J445" s="146" t="s">
        <v>53</v>
      </c>
      <c r="K445" s="189" t="s">
        <v>53</v>
      </c>
      <c r="L445" s="189"/>
      <c r="M445" s="156" t="s">
        <v>53</v>
      </c>
      <c r="N445" s="156"/>
      <c r="O445" s="156"/>
    </row>
    <row r="446" spans="1:15" s="262" customFormat="1" ht="17.25" customHeight="1" x14ac:dyDescent="0.25">
      <c r="A446" s="261" t="s">
        <v>269</v>
      </c>
      <c r="B446" s="159" t="s">
        <v>949</v>
      </c>
      <c r="C446" s="913">
        <v>108</v>
      </c>
      <c r="D446" s="913">
        <v>108</v>
      </c>
      <c r="E446" s="146">
        <f t="shared" si="101"/>
        <v>100</v>
      </c>
      <c r="F446" s="157">
        <v>38</v>
      </c>
      <c r="G446" s="1108">
        <f t="shared" si="99"/>
        <v>35.185185185185183</v>
      </c>
      <c r="H446" s="157">
        <v>38</v>
      </c>
      <c r="I446" s="912">
        <f t="shared" si="100"/>
        <v>100</v>
      </c>
      <c r="J446" s="146" t="s">
        <v>53</v>
      </c>
      <c r="K446" s="189" t="s">
        <v>53</v>
      </c>
      <c r="L446" s="189"/>
      <c r="M446" s="156" t="s">
        <v>53</v>
      </c>
      <c r="N446" s="156"/>
      <c r="O446" s="156"/>
    </row>
    <row r="447" spans="1:15" s="262" customFormat="1" ht="17.25" customHeight="1" x14ac:dyDescent="0.25">
      <c r="A447" s="261" t="s">
        <v>270</v>
      </c>
      <c r="B447" s="159" t="s">
        <v>965</v>
      </c>
      <c r="C447" s="913">
        <v>119</v>
      </c>
      <c r="D447" s="913">
        <v>119</v>
      </c>
      <c r="E447" s="146">
        <f t="shared" si="101"/>
        <v>100</v>
      </c>
      <c r="F447" s="157">
        <v>55</v>
      </c>
      <c r="G447" s="1108">
        <f t="shared" si="99"/>
        <v>46.218487394957982</v>
      </c>
      <c r="H447" s="157">
        <v>55</v>
      </c>
      <c r="I447" s="912">
        <f t="shared" si="100"/>
        <v>100</v>
      </c>
      <c r="J447" s="146" t="s">
        <v>53</v>
      </c>
      <c r="K447" s="189"/>
      <c r="L447" s="189"/>
      <c r="M447" s="156" t="s">
        <v>53</v>
      </c>
      <c r="N447" s="156"/>
      <c r="O447" s="156"/>
    </row>
    <row r="448" spans="1:15" s="262" customFormat="1" ht="17.25" customHeight="1" x14ac:dyDescent="0.25">
      <c r="A448" s="261" t="s">
        <v>271</v>
      </c>
      <c r="B448" s="159" t="s">
        <v>966</v>
      </c>
      <c r="C448" s="913">
        <v>48</v>
      </c>
      <c r="D448" s="913">
        <v>48</v>
      </c>
      <c r="E448" s="146">
        <f t="shared" si="101"/>
        <v>100</v>
      </c>
      <c r="F448" s="157">
        <v>23</v>
      </c>
      <c r="G448" s="1108">
        <f t="shared" si="99"/>
        <v>47.916666666666671</v>
      </c>
      <c r="H448" s="157">
        <v>23</v>
      </c>
      <c r="I448" s="912">
        <f t="shared" si="100"/>
        <v>100</v>
      </c>
      <c r="J448" s="146" t="s">
        <v>53</v>
      </c>
      <c r="K448" s="189"/>
      <c r="L448" s="189"/>
      <c r="M448" s="156" t="s">
        <v>53</v>
      </c>
      <c r="N448" s="156"/>
      <c r="O448" s="156"/>
    </row>
    <row r="449" spans="1:15" s="262" customFormat="1" ht="17.25" customHeight="1" x14ac:dyDescent="0.25">
      <c r="A449" s="261" t="s">
        <v>272</v>
      </c>
      <c r="B449" s="159" t="s">
        <v>967</v>
      </c>
      <c r="C449" s="913">
        <v>78</v>
      </c>
      <c r="D449" s="913">
        <v>78</v>
      </c>
      <c r="E449" s="146">
        <f t="shared" si="101"/>
        <v>100</v>
      </c>
      <c r="F449" s="157">
        <v>28</v>
      </c>
      <c r="G449" s="1108">
        <f t="shared" si="99"/>
        <v>35.897435897435898</v>
      </c>
      <c r="H449" s="157">
        <v>28</v>
      </c>
      <c r="I449" s="912">
        <f t="shared" si="100"/>
        <v>100</v>
      </c>
      <c r="J449" s="146" t="s">
        <v>53</v>
      </c>
      <c r="K449" s="189"/>
      <c r="L449" s="189"/>
      <c r="M449" s="156" t="s">
        <v>53</v>
      </c>
      <c r="N449" s="156"/>
      <c r="O449" s="156"/>
    </row>
    <row r="450" spans="1:15" s="262" customFormat="1" ht="17.25" customHeight="1" x14ac:dyDescent="0.25">
      <c r="A450" s="261" t="s">
        <v>273</v>
      </c>
      <c r="B450" s="159" t="s">
        <v>968</v>
      </c>
      <c r="C450" s="913">
        <v>55</v>
      </c>
      <c r="D450" s="913">
        <v>55</v>
      </c>
      <c r="E450" s="146">
        <f t="shared" si="101"/>
        <v>100</v>
      </c>
      <c r="F450" s="157">
        <v>24</v>
      </c>
      <c r="G450" s="1108">
        <f t="shared" si="99"/>
        <v>43.636363636363633</v>
      </c>
      <c r="H450" s="157">
        <v>24</v>
      </c>
      <c r="I450" s="912">
        <f t="shared" si="100"/>
        <v>100</v>
      </c>
      <c r="J450" s="146" t="s">
        <v>53</v>
      </c>
      <c r="K450" s="189" t="s">
        <v>53</v>
      </c>
      <c r="L450" s="189"/>
      <c r="M450" s="156" t="s">
        <v>53</v>
      </c>
      <c r="N450" s="156"/>
      <c r="O450" s="156"/>
    </row>
    <row r="451" spans="1:15" s="262" customFormat="1" ht="17.25" customHeight="1" x14ac:dyDescent="0.25">
      <c r="A451" s="261" t="s">
        <v>274</v>
      </c>
      <c r="B451" s="159" t="s">
        <v>969</v>
      </c>
      <c r="C451" s="913">
        <v>52</v>
      </c>
      <c r="D451" s="913">
        <v>52</v>
      </c>
      <c r="E451" s="146">
        <f t="shared" si="101"/>
        <v>100</v>
      </c>
      <c r="F451" s="157">
        <v>21</v>
      </c>
      <c r="G451" s="1108">
        <f t="shared" si="99"/>
        <v>40.384615384615387</v>
      </c>
      <c r="H451" s="157">
        <v>21</v>
      </c>
      <c r="I451" s="912">
        <f t="shared" si="100"/>
        <v>100</v>
      </c>
      <c r="J451" s="146" t="s">
        <v>53</v>
      </c>
      <c r="K451" s="189"/>
      <c r="L451" s="189"/>
      <c r="M451" s="156" t="s">
        <v>53</v>
      </c>
      <c r="N451" s="156"/>
      <c r="O451" s="156"/>
    </row>
    <row r="452" spans="1:15" s="262" customFormat="1" ht="17.25" customHeight="1" x14ac:dyDescent="0.25">
      <c r="A452" s="261" t="s">
        <v>275</v>
      </c>
      <c r="B452" s="159" t="s">
        <v>970</v>
      </c>
      <c r="C452" s="913">
        <v>26</v>
      </c>
      <c r="D452" s="913">
        <v>26</v>
      </c>
      <c r="E452" s="146">
        <f t="shared" si="101"/>
        <v>100</v>
      </c>
      <c r="F452" s="157">
        <v>20</v>
      </c>
      <c r="G452" s="1108">
        <f t="shared" si="99"/>
        <v>76.923076923076934</v>
      </c>
      <c r="H452" s="157">
        <v>20</v>
      </c>
      <c r="I452" s="912">
        <f t="shared" si="100"/>
        <v>100</v>
      </c>
      <c r="J452" s="146" t="s">
        <v>53</v>
      </c>
      <c r="K452" s="189" t="s">
        <v>53</v>
      </c>
      <c r="L452" s="189"/>
      <c r="M452" s="156" t="s">
        <v>53</v>
      </c>
      <c r="N452" s="156"/>
      <c r="O452" s="156"/>
    </row>
    <row r="453" spans="1:15" s="761" customFormat="1" ht="17.25" customHeight="1" x14ac:dyDescent="0.25">
      <c r="A453" s="353">
        <v>7</v>
      </c>
      <c r="B453" s="760" t="s">
        <v>815</v>
      </c>
      <c r="C453" s="1106">
        <f>SUM(C454:C463)</f>
        <v>733</v>
      </c>
      <c r="D453" s="1106">
        <f>SUM(D454:D463)</f>
        <v>733</v>
      </c>
      <c r="E453" s="758">
        <f>D453/C453*100</f>
        <v>100</v>
      </c>
      <c r="F453" s="1106">
        <f>SUM(F454:F463)</f>
        <v>205</v>
      </c>
      <c r="G453" s="1107">
        <f t="shared" si="99"/>
        <v>27.967257844474762</v>
      </c>
      <c r="H453" s="1106">
        <f>SUM(H454:H463)</f>
        <v>205</v>
      </c>
      <c r="I453" s="911">
        <f t="shared" si="100"/>
        <v>100</v>
      </c>
      <c r="J453" s="905">
        <f>COUNTA(J454:J463)</f>
        <v>10</v>
      </c>
      <c r="K453" s="1106">
        <f t="shared" ref="K453:O453" si="102">COUNTA(K454:K463)</f>
        <v>0</v>
      </c>
      <c r="L453" s="1106">
        <f t="shared" si="102"/>
        <v>0</v>
      </c>
      <c r="M453" s="905">
        <f t="shared" si="102"/>
        <v>9</v>
      </c>
      <c r="N453" s="257" t="s">
        <v>31</v>
      </c>
      <c r="O453" s="905">
        <f t="shared" si="102"/>
        <v>1</v>
      </c>
    </row>
    <row r="454" spans="1:15" s="262" customFormat="1" ht="17.25" customHeight="1" x14ac:dyDescent="0.25">
      <c r="A454" s="100" t="s">
        <v>280</v>
      </c>
      <c r="B454" s="159" t="s">
        <v>971</v>
      </c>
      <c r="C454" s="913">
        <v>92</v>
      </c>
      <c r="D454" s="913">
        <v>92</v>
      </c>
      <c r="E454" s="778">
        <v>100</v>
      </c>
      <c r="F454" s="157">
        <v>18</v>
      </c>
      <c r="G454" s="1108">
        <f t="shared" si="99"/>
        <v>19.565217391304348</v>
      </c>
      <c r="H454" s="157">
        <v>18</v>
      </c>
      <c r="I454" s="912">
        <f t="shared" si="100"/>
        <v>100</v>
      </c>
      <c r="J454" s="146" t="s">
        <v>53</v>
      </c>
      <c r="K454" s="1110"/>
      <c r="L454" s="1110"/>
      <c r="M454" s="146" t="s">
        <v>53</v>
      </c>
      <c r="N454" s="914"/>
      <c r="O454" s="156"/>
    </row>
    <row r="455" spans="1:15" s="262" customFormat="1" ht="17.25" customHeight="1" x14ac:dyDescent="0.25">
      <c r="A455" s="100" t="s">
        <v>281</v>
      </c>
      <c r="B455" s="266" t="s">
        <v>972</v>
      </c>
      <c r="C455" s="913">
        <v>67</v>
      </c>
      <c r="D455" s="913">
        <v>67</v>
      </c>
      <c r="E455" s="778">
        <v>100</v>
      </c>
      <c r="F455" s="157">
        <v>22</v>
      </c>
      <c r="G455" s="1108">
        <f t="shared" si="99"/>
        <v>32.835820895522389</v>
      </c>
      <c r="H455" s="157">
        <v>22</v>
      </c>
      <c r="I455" s="912">
        <f t="shared" si="100"/>
        <v>100</v>
      </c>
      <c r="J455" s="146" t="s">
        <v>53</v>
      </c>
      <c r="K455" s="1110"/>
      <c r="L455" s="1110"/>
      <c r="M455" s="146" t="s">
        <v>53</v>
      </c>
      <c r="N455" s="914"/>
      <c r="O455" s="156"/>
    </row>
    <row r="456" spans="1:15" s="262" customFormat="1" ht="17.25" customHeight="1" x14ac:dyDescent="0.25">
      <c r="A456" s="100" t="s">
        <v>282</v>
      </c>
      <c r="B456" s="159" t="s">
        <v>973</v>
      </c>
      <c r="C456" s="913">
        <v>72</v>
      </c>
      <c r="D456" s="913">
        <v>72</v>
      </c>
      <c r="E456" s="778">
        <v>100</v>
      </c>
      <c r="F456" s="157">
        <v>12</v>
      </c>
      <c r="G456" s="1108">
        <f t="shared" si="99"/>
        <v>16.666666666666664</v>
      </c>
      <c r="H456" s="157">
        <v>12</v>
      </c>
      <c r="I456" s="912">
        <f t="shared" si="100"/>
        <v>100</v>
      </c>
      <c r="J456" s="146" t="s">
        <v>53</v>
      </c>
      <c r="K456" s="1110"/>
      <c r="L456" s="1110"/>
      <c r="M456" s="146" t="s">
        <v>53</v>
      </c>
      <c r="N456" s="914"/>
      <c r="O456" s="156"/>
    </row>
    <row r="457" spans="1:15" s="262" customFormat="1" ht="17.25" customHeight="1" x14ac:dyDescent="0.25">
      <c r="A457" s="100" t="s">
        <v>283</v>
      </c>
      <c r="B457" s="159" t="s">
        <v>974</v>
      </c>
      <c r="C457" s="913">
        <v>77</v>
      </c>
      <c r="D457" s="913">
        <v>77</v>
      </c>
      <c r="E457" s="778">
        <v>100</v>
      </c>
      <c r="F457" s="157">
        <v>20</v>
      </c>
      <c r="G457" s="1108">
        <f t="shared" si="99"/>
        <v>25.97402597402597</v>
      </c>
      <c r="H457" s="157">
        <v>20</v>
      </c>
      <c r="I457" s="912">
        <f t="shared" si="100"/>
        <v>100</v>
      </c>
      <c r="J457" s="146" t="s">
        <v>53</v>
      </c>
      <c r="K457" s="1110"/>
      <c r="L457" s="1110"/>
      <c r="M457" s="146" t="s">
        <v>53</v>
      </c>
      <c r="N457" s="914"/>
      <c r="O457" s="156"/>
    </row>
    <row r="458" spans="1:15" s="265" customFormat="1" ht="17.25" customHeight="1" x14ac:dyDescent="0.25">
      <c r="A458" s="264" t="s">
        <v>284</v>
      </c>
      <c r="B458" s="263" t="s">
        <v>975</v>
      </c>
      <c r="C458" s="907">
        <v>125</v>
      </c>
      <c r="D458" s="907">
        <v>125</v>
      </c>
      <c r="E458" s="280">
        <v>100</v>
      </c>
      <c r="F458" s="188">
        <v>17</v>
      </c>
      <c r="G458" s="1112">
        <f t="shared" si="99"/>
        <v>13.600000000000001</v>
      </c>
      <c r="H458" s="188">
        <v>17</v>
      </c>
      <c r="I458" s="915">
        <f t="shared" si="100"/>
        <v>100</v>
      </c>
      <c r="J458" s="150" t="s">
        <v>53</v>
      </c>
      <c r="K458" s="1109"/>
      <c r="L458" s="1109"/>
      <c r="M458" s="150"/>
      <c r="N458" s="908"/>
      <c r="O458" s="150" t="s">
        <v>53</v>
      </c>
    </row>
    <row r="459" spans="1:15" s="262" customFormat="1" ht="17.25" customHeight="1" x14ac:dyDescent="0.25">
      <c r="A459" s="100" t="s">
        <v>285</v>
      </c>
      <c r="B459" s="159" t="s">
        <v>976</v>
      </c>
      <c r="C459" s="913">
        <v>74</v>
      </c>
      <c r="D459" s="913">
        <v>74</v>
      </c>
      <c r="E459" s="778">
        <v>100</v>
      </c>
      <c r="F459" s="157">
        <v>21</v>
      </c>
      <c r="G459" s="1108">
        <f t="shared" si="99"/>
        <v>28.378378378378379</v>
      </c>
      <c r="H459" s="157">
        <v>21</v>
      </c>
      <c r="I459" s="912">
        <f t="shared" si="100"/>
        <v>100</v>
      </c>
      <c r="J459" s="146" t="s">
        <v>53</v>
      </c>
      <c r="K459" s="1110"/>
      <c r="L459" s="1110"/>
      <c r="M459" s="146" t="s">
        <v>53</v>
      </c>
      <c r="N459" s="914"/>
      <c r="O459" s="156"/>
    </row>
    <row r="460" spans="1:15" s="262" customFormat="1" ht="17.25" customHeight="1" x14ac:dyDescent="0.25">
      <c r="A460" s="100" t="s">
        <v>286</v>
      </c>
      <c r="B460" s="159" t="s">
        <v>977</v>
      </c>
      <c r="C460" s="913">
        <v>46</v>
      </c>
      <c r="D460" s="913">
        <v>46</v>
      </c>
      <c r="E460" s="778">
        <v>100</v>
      </c>
      <c r="F460" s="157">
        <v>26</v>
      </c>
      <c r="G460" s="1108">
        <f t="shared" si="99"/>
        <v>56.521739130434781</v>
      </c>
      <c r="H460" s="157">
        <v>26</v>
      </c>
      <c r="I460" s="912">
        <f t="shared" si="100"/>
        <v>100</v>
      </c>
      <c r="J460" s="146" t="s">
        <v>53</v>
      </c>
      <c r="K460" s="1110"/>
      <c r="L460" s="1110"/>
      <c r="M460" s="146" t="s">
        <v>53</v>
      </c>
      <c r="N460" s="914"/>
      <c r="O460" s="156"/>
    </row>
    <row r="461" spans="1:15" s="262" customFormat="1" ht="17.25" customHeight="1" x14ac:dyDescent="0.25">
      <c r="A461" s="100" t="s">
        <v>287</v>
      </c>
      <c r="B461" s="159" t="s">
        <v>978</v>
      </c>
      <c r="C461" s="913">
        <v>76</v>
      </c>
      <c r="D461" s="913">
        <v>76</v>
      </c>
      <c r="E461" s="778">
        <v>100</v>
      </c>
      <c r="F461" s="157">
        <v>37</v>
      </c>
      <c r="G461" s="1108">
        <f t="shared" si="99"/>
        <v>48.684210526315788</v>
      </c>
      <c r="H461" s="157">
        <v>37</v>
      </c>
      <c r="I461" s="912">
        <f t="shared" si="100"/>
        <v>100</v>
      </c>
      <c r="J461" s="146" t="s">
        <v>53</v>
      </c>
      <c r="K461" s="1110"/>
      <c r="L461" s="1110"/>
      <c r="M461" s="146" t="s">
        <v>53</v>
      </c>
      <c r="N461" s="914"/>
      <c r="O461" s="156"/>
    </row>
    <row r="462" spans="1:15" s="262" customFormat="1" ht="17.25" customHeight="1" x14ac:dyDescent="0.25">
      <c r="A462" s="100" t="s">
        <v>288</v>
      </c>
      <c r="B462" s="159" t="s">
        <v>979</v>
      </c>
      <c r="C462" s="913">
        <v>51</v>
      </c>
      <c r="D462" s="913">
        <v>51</v>
      </c>
      <c r="E462" s="778">
        <v>100</v>
      </c>
      <c r="F462" s="157">
        <v>14</v>
      </c>
      <c r="G462" s="1108">
        <f t="shared" si="99"/>
        <v>27.450980392156865</v>
      </c>
      <c r="H462" s="157">
        <v>14</v>
      </c>
      <c r="I462" s="912">
        <f t="shared" si="100"/>
        <v>100</v>
      </c>
      <c r="J462" s="146" t="s">
        <v>53</v>
      </c>
      <c r="K462" s="1110"/>
      <c r="L462" s="1110"/>
      <c r="M462" s="146" t="s">
        <v>53</v>
      </c>
      <c r="N462" s="914"/>
      <c r="O462" s="156"/>
    </row>
    <row r="463" spans="1:15" s="262" customFormat="1" ht="17.25" customHeight="1" x14ac:dyDescent="0.25">
      <c r="A463" s="100" t="s">
        <v>289</v>
      </c>
      <c r="B463" s="159" t="s">
        <v>980</v>
      </c>
      <c r="C463" s="913">
        <v>53</v>
      </c>
      <c r="D463" s="913">
        <v>53</v>
      </c>
      <c r="E463" s="778">
        <v>100</v>
      </c>
      <c r="F463" s="157">
        <v>18</v>
      </c>
      <c r="G463" s="1108">
        <f t="shared" si="99"/>
        <v>33.962264150943398</v>
      </c>
      <c r="H463" s="157">
        <v>18</v>
      </c>
      <c r="I463" s="912">
        <f t="shared" si="100"/>
        <v>100</v>
      </c>
      <c r="J463" s="146" t="s">
        <v>53</v>
      </c>
      <c r="K463" s="1110"/>
      <c r="L463" s="1110"/>
      <c r="M463" s="146" t="s">
        <v>53</v>
      </c>
      <c r="N463" s="914"/>
      <c r="O463" s="156"/>
    </row>
    <row r="464" spans="1:15" s="761" customFormat="1" ht="17.25" customHeight="1" x14ac:dyDescent="0.25">
      <c r="A464" s="353">
        <v>8</v>
      </c>
      <c r="B464" s="760" t="s">
        <v>792</v>
      </c>
      <c r="C464" s="1106">
        <f>SUM(C465:C470)</f>
        <v>342</v>
      </c>
      <c r="D464" s="1106">
        <f>SUM(D465:D470)</f>
        <v>342</v>
      </c>
      <c r="E464" s="758">
        <f>D464/C464*100</f>
        <v>100</v>
      </c>
      <c r="F464" s="1106">
        <f>SUM(F465:F470)</f>
        <v>141</v>
      </c>
      <c r="G464" s="1107">
        <f t="shared" si="99"/>
        <v>41.228070175438596</v>
      </c>
      <c r="H464" s="1106">
        <f>SUM(H465:H470)</f>
        <v>141</v>
      </c>
      <c r="I464" s="911">
        <f t="shared" si="100"/>
        <v>100</v>
      </c>
      <c r="J464" s="905">
        <f>COUNTA(J465:J470)</f>
        <v>6</v>
      </c>
      <c r="K464" s="1106">
        <f t="shared" ref="K464:O464" si="103">COUNTA(K465:K470)</f>
        <v>0</v>
      </c>
      <c r="L464" s="1106">
        <f t="shared" si="103"/>
        <v>0</v>
      </c>
      <c r="M464" s="905">
        <f t="shared" si="103"/>
        <v>6</v>
      </c>
      <c r="N464" s="257" t="s">
        <v>31</v>
      </c>
      <c r="O464" s="905">
        <f t="shared" si="103"/>
        <v>0</v>
      </c>
    </row>
    <row r="465" spans="1:15" s="262" customFormat="1" ht="17.25" customHeight="1" x14ac:dyDescent="0.25">
      <c r="A465" s="261" t="s">
        <v>291</v>
      </c>
      <c r="B465" s="260" t="s">
        <v>981</v>
      </c>
      <c r="C465" s="909">
        <v>26</v>
      </c>
      <c r="D465" s="909">
        <v>26</v>
      </c>
      <c r="E465" s="156">
        <v>100</v>
      </c>
      <c r="F465" s="189">
        <v>19</v>
      </c>
      <c r="G465" s="1108">
        <f t="shared" si="99"/>
        <v>73.076923076923066</v>
      </c>
      <c r="H465" s="189">
        <v>19</v>
      </c>
      <c r="I465" s="912">
        <f t="shared" si="100"/>
        <v>100</v>
      </c>
      <c r="J465" s="156" t="s">
        <v>53</v>
      </c>
      <c r="K465" s="189"/>
      <c r="L465" s="189"/>
      <c r="M465" s="156" t="s">
        <v>53</v>
      </c>
      <c r="N465" s="156"/>
      <c r="O465" s="156"/>
    </row>
    <row r="466" spans="1:15" s="262" customFormat="1" ht="17.25" customHeight="1" x14ac:dyDescent="0.25">
      <c r="A466" s="261" t="s">
        <v>292</v>
      </c>
      <c r="B466" s="260" t="s">
        <v>982</v>
      </c>
      <c r="C466" s="909">
        <v>54</v>
      </c>
      <c r="D466" s="909">
        <v>54</v>
      </c>
      <c r="E466" s="156">
        <v>100</v>
      </c>
      <c r="F466" s="189">
        <v>27</v>
      </c>
      <c r="G466" s="1108">
        <f t="shared" si="99"/>
        <v>50</v>
      </c>
      <c r="H466" s="189">
        <v>27</v>
      </c>
      <c r="I466" s="912">
        <f t="shared" si="100"/>
        <v>100</v>
      </c>
      <c r="J466" s="156" t="s">
        <v>53</v>
      </c>
      <c r="K466" s="189"/>
      <c r="L466" s="189"/>
      <c r="M466" s="156" t="s">
        <v>53</v>
      </c>
      <c r="N466" s="156"/>
      <c r="O466" s="156"/>
    </row>
    <row r="467" spans="1:15" s="262" customFormat="1" ht="17.25" customHeight="1" x14ac:dyDescent="0.25">
      <c r="A467" s="261" t="s">
        <v>293</v>
      </c>
      <c r="B467" s="260" t="s">
        <v>983</v>
      </c>
      <c r="C467" s="909">
        <v>46</v>
      </c>
      <c r="D467" s="909">
        <v>46</v>
      </c>
      <c r="E467" s="156">
        <v>100</v>
      </c>
      <c r="F467" s="189">
        <v>17</v>
      </c>
      <c r="G467" s="1108">
        <f t="shared" si="99"/>
        <v>36.95652173913043</v>
      </c>
      <c r="H467" s="189">
        <v>17</v>
      </c>
      <c r="I467" s="912">
        <f t="shared" si="100"/>
        <v>100</v>
      </c>
      <c r="J467" s="156" t="s">
        <v>53</v>
      </c>
      <c r="K467" s="189"/>
      <c r="L467" s="189"/>
      <c r="M467" s="156" t="s">
        <v>53</v>
      </c>
      <c r="N467" s="156"/>
      <c r="O467" s="156"/>
    </row>
    <row r="468" spans="1:15" s="262" customFormat="1" ht="17.25" customHeight="1" x14ac:dyDescent="0.25">
      <c r="A468" s="261" t="s">
        <v>294</v>
      </c>
      <c r="B468" s="260" t="s">
        <v>984</v>
      </c>
      <c r="C468" s="909">
        <v>55</v>
      </c>
      <c r="D468" s="909">
        <v>55</v>
      </c>
      <c r="E468" s="156">
        <v>100</v>
      </c>
      <c r="F468" s="189">
        <v>19</v>
      </c>
      <c r="G468" s="1108">
        <f t="shared" si="99"/>
        <v>34.545454545454547</v>
      </c>
      <c r="H468" s="189">
        <v>19</v>
      </c>
      <c r="I468" s="912">
        <f t="shared" si="100"/>
        <v>100</v>
      </c>
      <c r="J468" s="156" t="s">
        <v>53</v>
      </c>
      <c r="K468" s="189"/>
      <c r="L468" s="189"/>
      <c r="M468" s="156" t="s">
        <v>53</v>
      </c>
      <c r="N468" s="156"/>
      <c r="O468" s="156"/>
    </row>
    <row r="469" spans="1:15" s="262" customFormat="1" ht="17.25" customHeight="1" x14ac:dyDescent="0.25">
      <c r="A469" s="261" t="s">
        <v>295</v>
      </c>
      <c r="B469" s="260" t="s">
        <v>985</v>
      </c>
      <c r="C469" s="909">
        <v>54</v>
      </c>
      <c r="D469" s="909">
        <v>54</v>
      </c>
      <c r="E469" s="156">
        <v>100</v>
      </c>
      <c r="F469" s="189">
        <v>18</v>
      </c>
      <c r="G469" s="1108">
        <f t="shared" si="99"/>
        <v>33.333333333333329</v>
      </c>
      <c r="H469" s="189">
        <v>18</v>
      </c>
      <c r="I469" s="912">
        <f t="shared" si="100"/>
        <v>100</v>
      </c>
      <c r="J469" s="156" t="s">
        <v>53</v>
      </c>
      <c r="K469" s="189"/>
      <c r="L469" s="189"/>
      <c r="M469" s="156" t="s">
        <v>53</v>
      </c>
      <c r="N469" s="156"/>
      <c r="O469" s="156"/>
    </row>
    <row r="470" spans="1:15" s="262" customFormat="1" ht="17.25" customHeight="1" x14ac:dyDescent="0.25">
      <c r="A470" s="261" t="s">
        <v>296</v>
      </c>
      <c r="B470" s="260" t="s">
        <v>986</v>
      </c>
      <c r="C470" s="909">
        <v>107</v>
      </c>
      <c r="D470" s="909">
        <v>107</v>
      </c>
      <c r="E470" s="156">
        <v>100</v>
      </c>
      <c r="F470" s="189">
        <v>41</v>
      </c>
      <c r="G470" s="1108">
        <f t="shared" si="99"/>
        <v>38.31775700934579</v>
      </c>
      <c r="H470" s="189">
        <v>41</v>
      </c>
      <c r="I470" s="912">
        <f t="shared" si="100"/>
        <v>100</v>
      </c>
      <c r="J470" s="156" t="s">
        <v>53</v>
      </c>
      <c r="K470" s="189"/>
      <c r="L470" s="189"/>
      <c r="M470" s="156" t="s">
        <v>53</v>
      </c>
      <c r="N470" s="156"/>
      <c r="O470" s="156"/>
    </row>
    <row r="471" spans="1:15" s="761" customFormat="1" ht="17.25" customHeight="1" x14ac:dyDescent="0.25">
      <c r="A471" s="879">
        <v>9</v>
      </c>
      <c r="B471" s="652" t="s">
        <v>802</v>
      </c>
      <c r="C471" s="1106">
        <f>SUM(C472:C478)</f>
        <v>654</v>
      </c>
      <c r="D471" s="1106">
        <f>SUM(D472:D478)</f>
        <v>654</v>
      </c>
      <c r="E471" s="758">
        <f>D471/C471*100</f>
        <v>100</v>
      </c>
      <c r="F471" s="1106">
        <f>SUM(F472:F478)</f>
        <v>150</v>
      </c>
      <c r="G471" s="1107">
        <f t="shared" si="99"/>
        <v>22.935779816513762</v>
      </c>
      <c r="H471" s="1106">
        <f>SUM(H472:H478)</f>
        <v>150</v>
      </c>
      <c r="I471" s="911">
        <f t="shared" si="100"/>
        <v>100</v>
      </c>
      <c r="J471" s="905">
        <f>COUNTA(J472:J478)</f>
        <v>7</v>
      </c>
      <c r="K471" s="1106">
        <f t="shared" ref="K471:L471" si="104">COUNTA(K472:K482)</f>
        <v>1</v>
      </c>
      <c r="L471" s="1106">
        <f t="shared" si="104"/>
        <v>1</v>
      </c>
      <c r="M471" s="905">
        <f>COUNTA(M472:M478)</f>
        <v>6</v>
      </c>
      <c r="N471" s="880" t="s">
        <v>31</v>
      </c>
      <c r="O471" s="905">
        <f>COUNTA(O472:O478)</f>
        <v>1</v>
      </c>
    </row>
    <row r="472" spans="1:15" s="262" customFormat="1" ht="17.25" customHeight="1" x14ac:dyDescent="0.25">
      <c r="A472" s="349" t="s">
        <v>575</v>
      </c>
      <c r="B472" s="648" t="s">
        <v>987</v>
      </c>
      <c r="C472" s="917">
        <v>110</v>
      </c>
      <c r="D472" s="917">
        <v>110</v>
      </c>
      <c r="E472" s="267">
        <v>100</v>
      </c>
      <c r="F472" s="1114">
        <v>28</v>
      </c>
      <c r="G472" s="1108">
        <f t="shared" si="99"/>
        <v>25.454545454545453</v>
      </c>
      <c r="H472" s="1114">
        <v>28</v>
      </c>
      <c r="I472" s="912">
        <f t="shared" si="100"/>
        <v>100</v>
      </c>
      <c r="J472" s="267" t="s">
        <v>53</v>
      </c>
      <c r="K472" s="1113"/>
      <c r="L472" s="1113"/>
      <c r="M472" s="267" t="s">
        <v>53</v>
      </c>
      <c r="N472" s="267"/>
      <c r="O472" s="156"/>
    </row>
    <row r="473" spans="1:15" s="262" customFormat="1" ht="17.25" customHeight="1" x14ac:dyDescent="0.25">
      <c r="A473" s="349" t="s">
        <v>576</v>
      </c>
      <c r="B473" s="648" t="s">
        <v>988</v>
      </c>
      <c r="C473" s="917">
        <v>96</v>
      </c>
      <c r="D473" s="917">
        <v>96</v>
      </c>
      <c r="E473" s="267">
        <v>100</v>
      </c>
      <c r="F473" s="1114">
        <v>39</v>
      </c>
      <c r="G473" s="1108">
        <f t="shared" si="99"/>
        <v>40.625</v>
      </c>
      <c r="H473" s="1114">
        <v>39</v>
      </c>
      <c r="I473" s="912">
        <f t="shared" si="100"/>
        <v>100</v>
      </c>
      <c r="J473" s="267" t="s">
        <v>53</v>
      </c>
      <c r="K473" s="1113"/>
      <c r="L473" s="1113"/>
      <c r="M473" s="267" t="s">
        <v>53</v>
      </c>
      <c r="N473" s="267"/>
      <c r="O473" s="156"/>
    </row>
    <row r="474" spans="1:15" s="262" customFormat="1" ht="17.25" customHeight="1" x14ac:dyDescent="0.25">
      <c r="A474" s="349" t="s">
        <v>577</v>
      </c>
      <c r="B474" s="648" t="s">
        <v>989</v>
      </c>
      <c r="C474" s="917">
        <v>91</v>
      </c>
      <c r="D474" s="917">
        <v>91</v>
      </c>
      <c r="E474" s="267">
        <v>100</v>
      </c>
      <c r="F474" s="1114">
        <v>14</v>
      </c>
      <c r="G474" s="1108">
        <f t="shared" si="99"/>
        <v>15.384615384615385</v>
      </c>
      <c r="H474" s="1114">
        <v>14</v>
      </c>
      <c r="I474" s="912">
        <f t="shared" si="100"/>
        <v>100</v>
      </c>
      <c r="J474" s="267" t="s">
        <v>53</v>
      </c>
      <c r="K474" s="1113"/>
      <c r="L474" s="1113"/>
      <c r="M474" s="267" t="s">
        <v>53</v>
      </c>
      <c r="N474" s="267"/>
      <c r="O474" s="156"/>
    </row>
    <row r="475" spans="1:15" s="262" customFormat="1" ht="17.25" customHeight="1" x14ac:dyDescent="0.25">
      <c r="A475" s="349" t="s">
        <v>578</v>
      </c>
      <c r="B475" s="648" t="s">
        <v>990</v>
      </c>
      <c r="C475" s="917">
        <v>64</v>
      </c>
      <c r="D475" s="917">
        <v>64</v>
      </c>
      <c r="E475" s="267">
        <v>100</v>
      </c>
      <c r="F475" s="1114">
        <v>11</v>
      </c>
      <c r="G475" s="1108">
        <f t="shared" si="99"/>
        <v>17.1875</v>
      </c>
      <c r="H475" s="1114">
        <v>11</v>
      </c>
      <c r="I475" s="912">
        <f t="shared" si="100"/>
        <v>100</v>
      </c>
      <c r="J475" s="267" t="s">
        <v>53</v>
      </c>
      <c r="K475" s="1113"/>
      <c r="L475" s="1113"/>
      <c r="M475" s="267" t="s">
        <v>53</v>
      </c>
      <c r="N475" s="267"/>
      <c r="O475" s="156"/>
    </row>
    <row r="476" spans="1:15" s="265" customFormat="1" ht="17.25" customHeight="1" x14ac:dyDescent="0.25">
      <c r="A476" s="350" t="s">
        <v>579</v>
      </c>
      <c r="B476" s="649" t="s">
        <v>991</v>
      </c>
      <c r="C476" s="907">
        <v>102</v>
      </c>
      <c r="D476" s="907">
        <v>102</v>
      </c>
      <c r="E476" s="268">
        <v>100</v>
      </c>
      <c r="F476" s="1116">
        <v>13</v>
      </c>
      <c r="G476" s="1112">
        <f t="shared" si="99"/>
        <v>12.745098039215685</v>
      </c>
      <c r="H476" s="1116">
        <v>13</v>
      </c>
      <c r="I476" s="915">
        <f t="shared" si="100"/>
        <v>100</v>
      </c>
      <c r="J476" s="268" t="s">
        <v>53</v>
      </c>
      <c r="K476" s="1115"/>
      <c r="L476" s="1115"/>
      <c r="M476" s="268"/>
      <c r="N476" s="268"/>
      <c r="O476" s="150" t="s">
        <v>53</v>
      </c>
    </row>
    <row r="477" spans="1:15" s="262" customFormat="1" ht="17.25" customHeight="1" x14ac:dyDescent="0.25">
      <c r="A477" s="349" t="s">
        <v>580</v>
      </c>
      <c r="B477" s="648" t="s">
        <v>992</v>
      </c>
      <c r="C477" s="917">
        <v>76</v>
      </c>
      <c r="D477" s="917">
        <v>76</v>
      </c>
      <c r="E477" s="267">
        <v>100</v>
      </c>
      <c r="F477" s="1114">
        <v>21</v>
      </c>
      <c r="G477" s="1108">
        <f t="shared" si="99"/>
        <v>27.631578947368425</v>
      </c>
      <c r="H477" s="1114">
        <v>21</v>
      </c>
      <c r="I477" s="912">
        <f t="shared" si="100"/>
        <v>100</v>
      </c>
      <c r="J477" s="267" t="s">
        <v>53</v>
      </c>
      <c r="K477" s="1113"/>
      <c r="L477" s="1113"/>
      <c r="M477" s="267" t="s">
        <v>53</v>
      </c>
      <c r="N477" s="267"/>
      <c r="O477" s="156"/>
    </row>
    <row r="478" spans="1:15" s="262" customFormat="1" ht="17.25" customHeight="1" x14ac:dyDescent="0.25">
      <c r="A478" s="349" t="s">
        <v>581</v>
      </c>
      <c r="B478" s="648" t="s">
        <v>993</v>
      </c>
      <c r="C478" s="917">
        <v>115</v>
      </c>
      <c r="D478" s="917">
        <v>115</v>
      </c>
      <c r="E478" s="267">
        <v>100</v>
      </c>
      <c r="F478" s="1114">
        <v>24</v>
      </c>
      <c r="G478" s="1108">
        <f t="shared" si="99"/>
        <v>20.869565217391305</v>
      </c>
      <c r="H478" s="1114">
        <v>24</v>
      </c>
      <c r="I478" s="912">
        <f t="shared" si="100"/>
        <v>100</v>
      </c>
      <c r="J478" s="267" t="s">
        <v>53</v>
      </c>
      <c r="K478" s="1113"/>
      <c r="L478" s="1113"/>
      <c r="M478" s="267" t="s">
        <v>53</v>
      </c>
      <c r="N478" s="267"/>
      <c r="O478" s="156"/>
    </row>
    <row r="479" spans="1:15" s="269" customFormat="1" ht="17.25" customHeight="1" x14ac:dyDescent="0.25">
      <c r="A479" s="351">
        <v>10</v>
      </c>
      <c r="B479" s="219" t="s">
        <v>793</v>
      </c>
      <c r="C479" s="1117">
        <f>SUM(C480:C486)</f>
        <v>610</v>
      </c>
      <c r="D479" s="1117">
        <f>SUM(D480:D486)</f>
        <v>610</v>
      </c>
      <c r="E479" s="986">
        <f>D479/C479*100</f>
        <v>100</v>
      </c>
      <c r="F479" s="1117">
        <f>SUM(F480:F486)</f>
        <v>62</v>
      </c>
      <c r="G479" s="1107">
        <f t="shared" si="99"/>
        <v>10.163934426229508</v>
      </c>
      <c r="H479" s="1117">
        <f>SUM(H480:H486)</f>
        <v>62</v>
      </c>
      <c r="I479" s="911">
        <f t="shared" si="100"/>
        <v>100</v>
      </c>
      <c r="J479" s="916">
        <f>COUNTA(J480:J486)</f>
        <v>7</v>
      </c>
      <c r="K479" s="1117">
        <f t="shared" ref="K479:L479" si="105">COUNTA(K480:K486)</f>
        <v>0</v>
      </c>
      <c r="L479" s="1117">
        <f t="shared" si="105"/>
        <v>0</v>
      </c>
      <c r="M479" s="916">
        <f>COUNTA(M480:M486)</f>
        <v>2</v>
      </c>
      <c r="N479" s="153" t="s">
        <v>32</v>
      </c>
      <c r="O479" s="916">
        <f>COUNTA(O480:O486)</f>
        <v>5</v>
      </c>
    </row>
    <row r="480" spans="1:15" s="265" customFormat="1" ht="17.25" customHeight="1" x14ac:dyDescent="0.25">
      <c r="A480" s="264" t="s">
        <v>300</v>
      </c>
      <c r="B480" s="263" t="s">
        <v>994</v>
      </c>
      <c r="C480" s="907">
        <v>115</v>
      </c>
      <c r="D480" s="907">
        <v>115</v>
      </c>
      <c r="E480" s="280">
        <v>100</v>
      </c>
      <c r="F480" s="188">
        <v>13</v>
      </c>
      <c r="G480" s="1112">
        <f t="shared" si="99"/>
        <v>11.304347826086957</v>
      </c>
      <c r="H480" s="188">
        <v>13</v>
      </c>
      <c r="I480" s="915">
        <f t="shared" si="100"/>
        <v>100</v>
      </c>
      <c r="J480" s="150" t="s">
        <v>53</v>
      </c>
      <c r="K480" s="188"/>
      <c r="L480" s="188"/>
      <c r="M480" s="150"/>
      <c r="N480" s="150"/>
      <c r="O480" s="150" t="s">
        <v>53</v>
      </c>
    </row>
    <row r="481" spans="1:15" s="262" customFormat="1" ht="17.25" customHeight="1" x14ac:dyDescent="0.25">
      <c r="A481" s="271" t="s">
        <v>301</v>
      </c>
      <c r="B481" s="270" t="s">
        <v>995</v>
      </c>
      <c r="C481" s="917">
        <v>100</v>
      </c>
      <c r="D481" s="917">
        <v>100</v>
      </c>
      <c r="E481" s="284">
        <v>100</v>
      </c>
      <c r="F481" s="249">
        <v>15</v>
      </c>
      <c r="G481" s="1108">
        <f t="shared" si="99"/>
        <v>15</v>
      </c>
      <c r="H481" s="249">
        <v>15</v>
      </c>
      <c r="I481" s="912">
        <f t="shared" si="100"/>
        <v>100</v>
      </c>
      <c r="J481" s="238" t="s">
        <v>53</v>
      </c>
      <c r="K481" s="249"/>
      <c r="L481" s="249"/>
      <c r="M481" s="238" t="s">
        <v>53</v>
      </c>
      <c r="N481" s="238"/>
      <c r="O481" s="156"/>
    </row>
    <row r="482" spans="1:15" s="262" customFormat="1" ht="17.25" customHeight="1" x14ac:dyDescent="0.25">
      <c r="A482" s="271" t="s">
        <v>302</v>
      </c>
      <c r="B482" s="270" t="s">
        <v>996</v>
      </c>
      <c r="C482" s="917">
        <v>68</v>
      </c>
      <c r="D482" s="917">
        <v>68</v>
      </c>
      <c r="E482" s="284">
        <v>100</v>
      </c>
      <c r="F482" s="249">
        <v>11</v>
      </c>
      <c r="G482" s="1108">
        <f t="shared" si="99"/>
        <v>16.176470588235293</v>
      </c>
      <c r="H482" s="249">
        <v>11</v>
      </c>
      <c r="I482" s="912">
        <f t="shared" si="100"/>
        <v>100</v>
      </c>
      <c r="J482" s="238" t="s">
        <v>53</v>
      </c>
      <c r="K482" s="249"/>
      <c r="L482" s="249"/>
      <c r="M482" s="238" t="s">
        <v>53</v>
      </c>
      <c r="N482" s="238"/>
      <c r="O482" s="156"/>
    </row>
    <row r="483" spans="1:15" s="265" customFormat="1" ht="17.25" customHeight="1" x14ac:dyDescent="0.25">
      <c r="A483" s="264" t="s">
        <v>303</v>
      </c>
      <c r="B483" s="263" t="s">
        <v>997</v>
      </c>
      <c r="C483" s="907">
        <v>61</v>
      </c>
      <c r="D483" s="907">
        <v>61</v>
      </c>
      <c r="E483" s="280">
        <v>100</v>
      </c>
      <c r="F483" s="188">
        <v>6</v>
      </c>
      <c r="G483" s="1112">
        <f t="shared" si="99"/>
        <v>9.8360655737704921</v>
      </c>
      <c r="H483" s="188">
        <v>6</v>
      </c>
      <c r="I483" s="915">
        <f t="shared" si="100"/>
        <v>100</v>
      </c>
      <c r="J483" s="150" t="s">
        <v>53</v>
      </c>
      <c r="K483" s="188"/>
      <c r="L483" s="188"/>
      <c r="M483" s="150"/>
      <c r="N483" s="150"/>
      <c r="O483" s="150" t="s">
        <v>53</v>
      </c>
    </row>
    <row r="484" spans="1:15" s="265" customFormat="1" ht="17.25" customHeight="1" x14ac:dyDescent="0.25">
      <c r="A484" s="264" t="s">
        <v>304</v>
      </c>
      <c r="B484" s="263" t="s">
        <v>998</v>
      </c>
      <c r="C484" s="907">
        <v>95</v>
      </c>
      <c r="D484" s="907">
        <v>95</v>
      </c>
      <c r="E484" s="280">
        <v>100</v>
      </c>
      <c r="F484" s="188">
        <v>5</v>
      </c>
      <c r="G484" s="1112">
        <f t="shared" si="99"/>
        <v>5.2631578947368416</v>
      </c>
      <c r="H484" s="188">
        <v>5</v>
      </c>
      <c r="I484" s="915">
        <f t="shared" si="100"/>
        <v>100</v>
      </c>
      <c r="J484" s="150" t="s">
        <v>53</v>
      </c>
      <c r="K484" s="188"/>
      <c r="L484" s="188"/>
      <c r="M484" s="150"/>
      <c r="N484" s="150"/>
      <c r="O484" s="150" t="s">
        <v>53</v>
      </c>
    </row>
    <row r="485" spans="1:15" s="265" customFormat="1" ht="17.25" customHeight="1" x14ac:dyDescent="0.25">
      <c r="A485" s="264" t="s">
        <v>305</v>
      </c>
      <c r="B485" s="263" t="s">
        <v>999</v>
      </c>
      <c r="C485" s="907">
        <v>67</v>
      </c>
      <c r="D485" s="907">
        <v>67</v>
      </c>
      <c r="E485" s="280">
        <v>100</v>
      </c>
      <c r="F485" s="188">
        <v>7</v>
      </c>
      <c r="G485" s="1112">
        <f t="shared" si="99"/>
        <v>10.44776119402985</v>
      </c>
      <c r="H485" s="188">
        <v>7</v>
      </c>
      <c r="I485" s="915">
        <f t="shared" si="100"/>
        <v>100</v>
      </c>
      <c r="J485" s="150" t="s">
        <v>53</v>
      </c>
      <c r="K485" s="188"/>
      <c r="L485" s="188"/>
      <c r="M485" s="150"/>
      <c r="N485" s="150"/>
      <c r="O485" s="150" t="s">
        <v>53</v>
      </c>
    </row>
    <row r="486" spans="1:15" s="265" customFormat="1" ht="17.25" customHeight="1" x14ac:dyDescent="0.25">
      <c r="A486" s="264" t="s">
        <v>306</v>
      </c>
      <c r="B486" s="263" t="s">
        <v>1000</v>
      </c>
      <c r="C486" s="907">
        <v>104</v>
      </c>
      <c r="D486" s="907">
        <v>104</v>
      </c>
      <c r="E486" s="280">
        <v>100</v>
      </c>
      <c r="F486" s="188">
        <v>5</v>
      </c>
      <c r="G486" s="1112">
        <f t="shared" si="99"/>
        <v>4.8076923076923084</v>
      </c>
      <c r="H486" s="188">
        <v>5</v>
      </c>
      <c r="I486" s="915">
        <f t="shared" si="100"/>
        <v>100</v>
      </c>
      <c r="J486" s="150" t="s">
        <v>53</v>
      </c>
      <c r="K486" s="188"/>
      <c r="L486" s="188"/>
      <c r="M486" s="150"/>
      <c r="N486" s="150"/>
      <c r="O486" s="150" t="s">
        <v>53</v>
      </c>
    </row>
    <row r="487" spans="1:15" s="269" customFormat="1" ht="17.25" customHeight="1" x14ac:dyDescent="0.25">
      <c r="A487" s="352">
        <v>11</v>
      </c>
      <c r="B487" s="272" t="s">
        <v>811</v>
      </c>
      <c r="C487" s="1117">
        <f>SUM(C488:C496)</f>
        <v>805</v>
      </c>
      <c r="D487" s="1117">
        <f>SUM(D488:D496)</f>
        <v>804</v>
      </c>
      <c r="E487" s="986">
        <f>D487/C487*100</f>
        <v>99.875776397515523</v>
      </c>
      <c r="F487" s="1117">
        <f>SUM(F488:F496)</f>
        <v>144</v>
      </c>
      <c r="G487" s="1107">
        <f t="shared" si="99"/>
        <v>17.888198757763977</v>
      </c>
      <c r="H487" s="1117">
        <f>SUM(H488:H496)</f>
        <v>144</v>
      </c>
      <c r="I487" s="911">
        <f t="shared" si="100"/>
        <v>100</v>
      </c>
      <c r="J487" s="916">
        <f>COUNTA(J488:J496)</f>
        <v>9</v>
      </c>
      <c r="K487" s="1117">
        <f t="shared" ref="K487:O487" si="106">COUNTA(K488:K496)</f>
        <v>2</v>
      </c>
      <c r="L487" s="1117">
        <f t="shared" si="106"/>
        <v>0</v>
      </c>
      <c r="M487" s="916">
        <f t="shared" si="106"/>
        <v>6</v>
      </c>
      <c r="N487" s="153" t="s">
        <v>31</v>
      </c>
      <c r="O487" s="916">
        <f t="shared" si="106"/>
        <v>3</v>
      </c>
    </row>
    <row r="488" spans="1:15" s="262" customFormat="1" ht="17.25" customHeight="1" x14ac:dyDescent="0.25">
      <c r="A488" s="261" t="s">
        <v>310</v>
      </c>
      <c r="B488" s="650" t="s">
        <v>1001</v>
      </c>
      <c r="C488" s="909">
        <v>72</v>
      </c>
      <c r="D488" s="909">
        <v>71</v>
      </c>
      <c r="E488" s="156">
        <v>98.61</v>
      </c>
      <c r="F488" s="1114">
        <v>17</v>
      </c>
      <c r="G488" s="1108">
        <f t="shared" si="99"/>
        <v>23.611111111111111</v>
      </c>
      <c r="H488" s="1114">
        <v>17</v>
      </c>
      <c r="I488" s="912">
        <f t="shared" si="100"/>
        <v>100</v>
      </c>
      <c r="J488" s="156" t="s">
        <v>53</v>
      </c>
      <c r="K488" s="189" t="s">
        <v>53</v>
      </c>
      <c r="L488" s="189"/>
      <c r="M488" s="156" t="s">
        <v>53</v>
      </c>
      <c r="N488" s="156"/>
      <c r="O488" s="156"/>
    </row>
    <row r="489" spans="1:15" s="262" customFormat="1" ht="17.25" customHeight="1" x14ac:dyDescent="0.25">
      <c r="A489" s="261" t="s">
        <v>311</v>
      </c>
      <c r="B489" s="650" t="s">
        <v>1002</v>
      </c>
      <c r="C489" s="909">
        <v>76</v>
      </c>
      <c r="D489" s="909">
        <v>76</v>
      </c>
      <c r="E489" s="156">
        <v>100</v>
      </c>
      <c r="F489" s="1114">
        <v>21</v>
      </c>
      <c r="G489" s="1108">
        <f t="shared" si="99"/>
        <v>27.631578947368425</v>
      </c>
      <c r="H489" s="1114">
        <v>21</v>
      </c>
      <c r="I489" s="912">
        <f t="shared" si="100"/>
        <v>100</v>
      </c>
      <c r="J489" s="156" t="s">
        <v>53</v>
      </c>
      <c r="K489" s="189"/>
      <c r="L489" s="189"/>
      <c r="M489" s="156" t="s">
        <v>53</v>
      </c>
      <c r="N489" s="156"/>
      <c r="O489" s="156"/>
    </row>
    <row r="490" spans="1:15" s="265" customFormat="1" ht="17.25" customHeight="1" x14ac:dyDescent="0.25">
      <c r="A490" s="261" t="s">
        <v>312</v>
      </c>
      <c r="B490" s="651" t="s">
        <v>1003</v>
      </c>
      <c r="C490" s="907">
        <v>91</v>
      </c>
      <c r="D490" s="907">
        <v>91</v>
      </c>
      <c r="E490" s="150">
        <v>100</v>
      </c>
      <c r="F490" s="1116">
        <v>13</v>
      </c>
      <c r="G490" s="1112">
        <f t="shared" si="99"/>
        <v>14.285714285714285</v>
      </c>
      <c r="H490" s="1116">
        <v>13</v>
      </c>
      <c r="I490" s="915">
        <f t="shared" si="100"/>
        <v>100</v>
      </c>
      <c r="J490" s="150" t="s">
        <v>53</v>
      </c>
      <c r="K490" s="188"/>
      <c r="L490" s="188"/>
      <c r="M490" s="150"/>
      <c r="N490" s="150"/>
      <c r="O490" s="150" t="s">
        <v>53</v>
      </c>
    </row>
    <row r="491" spans="1:15" s="262" customFormat="1" ht="17.25" customHeight="1" x14ac:dyDescent="0.25">
      <c r="A491" s="261" t="s">
        <v>313</v>
      </c>
      <c r="B491" s="650" t="s">
        <v>1004</v>
      </c>
      <c r="C491" s="909">
        <v>111</v>
      </c>
      <c r="D491" s="909">
        <v>111</v>
      </c>
      <c r="E491" s="156">
        <v>100</v>
      </c>
      <c r="F491" s="1114">
        <v>19</v>
      </c>
      <c r="G491" s="1108">
        <f t="shared" si="99"/>
        <v>17.117117117117118</v>
      </c>
      <c r="H491" s="1114">
        <v>19</v>
      </c>
      <c r="I491" s="912">
        <f t="shared" si="100"/>
        <v>100</v>
      </c>
      <c r="J491" s="156" t="s">
        <v>53</v>
      </c>
      <c r="K491" s="189"/>
      <c r="L491" s="189"/>
      <c r="M491" s="156" t="s">
        <v>53</v>
      </c>
      <c r="N491" s="156"/>
      <c r="O491" s="156"/>
    </row>
    <row r="492" spans="1:15" s="265" customFormat="1" ht="17.25" customHeight="1" x14ac:dyDescent="0.25">
      <c r="A492" s="261" t="s">
        <v>314</v>
      </c>
      <c r="B492" s="651" t="s">
        <v>1005</v>
      </c>
      <c r="C492" s="907">
        <v>128</v>
      </c>
      <c r="D492" s="907">
        <v>128</v>
      </c>
      <c r="E492" s="150">
        <v>100</v>
      </c>
      <c r="F492" s="1116">
        <v>14</v>
      </c>
      <c r="G492" s="1112">
        <f t="shared" si="99"/>
        <v>10.9375</v>
      </c>
      <c r="H492" s="1116">
        <v>14</v>
      </c>
      <c r="I492" s="915">
        <f t="shared" si="100"/>
        <v>100</v>
      </c>
      <c r="J492" s="150" t="s">
        <v>53</v>
      </c>
      <c r="K492" s="188"/>
      <c r="L492" s="188"/>
      <c r="M492" s="150"/>
      <c r="N492" s="150"/>
      <c r="O492" s="150" t="s">
        <v>53</v>
      </c>
    </row>
    <row r="493" spans="1:15" s="262" customFormat="1" ht="17.25" customHeight="1" x14ac:dyDescent="0.25">
      <c r="A493" s="261" t="s">
        <v>315</v>
      </c>
      <c r="B493" s="650" t="s">
        <v>1006</v>
      </c>
      <c r="C493" s="909">
        <v>91</v>
      </c>
      <c r="D493" s="909">
        <v>91</v>
      </c>
      <c r="E493" s="156">
        <v>100</v>
      </c>
      <c r="F493" s="1114">
        <v>15</v>
      </c>
      <c r="G493" s="1108">
        <f t="shared" si="99"/>
        <v>16.483516483516482</v>
      </c>
      <c r="H493" s="1114">
        <v>15</v>
      </c>
      <c r="I493" s="912">
        <f t="shared" si="100"/>
        <v>100</v>
      </c>
      <c r="J493" s="156" t="s">
        <v>53</v>
      </c>
      <c r="K493" s="189"/>
      <c r="L493" s="189"/>
      <c r="M493" s="156" t="s">
        <v>53</v>
      </c>
      <c r="N493" s="156"/>
      <c r="O493" s="156"/>
    </row>
    <row r="494" spans="1:15" s="262" customFormat="1" ht="17.25" customHeight="1" x14ac:dyDescent="0.25">
      <c r="A494" s="261" t="s">
        <v>316</v>
      </c>
      <c r="B494" s="650" t="s">
        <v>1007</v>
      </c>
      <c r="C494" s="909">
        <v>96</v>
      </c>
      <c r="D494" s="909">
        <v>96</v>
      </c>
      <c r="E494" s="156">
        <v>100</v>
      </c>
      <c r="F494" s="1114">
        <v>24</v>
      </c>
      <c r="G494" s="1108">
        <f t="shared" si="99"/>
        <v>25</v>
      </c>
      <c r="H494" s="1114">
        <v>24</v>
      </c>
      <c r="I494" s="912">
        <f t="shared" si="100"/>
        <v>100</v>
      </c>
      <c r="J494" s="156" t="s">
        <v>53</v>
      </c>
      <c r="K494" s="189"/>
      <c r="L494" s="189"/>
      <c r="M494" s="156" t="s">
        <v>53</v>
      </c>
      <c r="N494" s="156"/>
      <c r="O494" s="156"/>
    </row>
    <row r="495" spans="1:15" s="265" customFormat="1" ht="17.25" customHeight="1" x14ac:dyDescent="0.25">
      <c r="A495" s="261" t="s">
        <v>317</v>
      </c>
      <c r="B495" s="651" t="s">
        <v>1008</v>
      </c>
      <c r="C495" s="907">
        <v>62</v>
      </c>
      <c r="D495" s="907">
        <v>62</v>
      </c>
      <c r="E495" s="150">
        <v>100</v>
      </c>
      <c r="F495" s="1116">
        <v>7</v>
      </c>
      <c r="G495" s="1112">
        <f t="shared" si="99"/>
        <v>11.29032258064516</v>
      </c>
      <c r="H495" s="1116">
        <v>7</v>
      </c>
      <c r="I495" s="915">
        <f t="shared" si="100"/>
        <v>100</v>
      </c>
      <c r="J495" s="150" t="s">
        <v>53</v>
      </c>
      <c r="K495" s="188"/>
      <c r="L495" s="188"/>
      <c r="M495" s="150"/>
      <c r="N495" s="150"/>
      <c r="O495" s="150" t="s">
        <v>53</v>
      </c>
    </row>
    <row r="496" spans="1:15" s="262" customFormat="1" ht="17.25" customHeight="1" x14ac:dyDescent="0.25">
      <c r="A496" s="261" t="s">
        <v>318</v>
      </c>
      <c r="B496" s="650" t="s">
        <v>1009</v>
      </c>
      <c r="C496" s="909">
        <v>78</v>
      </c>
      <c r="D496" s="909">
        <v>78</v>
      </c>
      <c r="E496" s="156">
        <v>100</v>
      </c>
      <c r="F496" s="1114">
        <v>14</v>
      </c>
      <c r="G496" s="1108">
        <f t="shared" si="99"/>
        <v>17.948717948717949</v>
      </c>
      <c r="H496" s="1114">
        <v>14</v>
      </c>
      <c r="I496" s="912">
        <f t="shared" si="100"/>
        <v>100</v>
      </c>
      <c r="J496" s="156" t="s">
        <v>53</v>
      </c>
      <c r="K496" s="189" t="s">
        <v>53</v>
      </c>
      <c r="L496" s="189"/>
      <c r="M496" s="156" t="s">
        <v>53</v>
      </c>
      <c r="N496" s="156"/>
      <c r="O496" s="156"/>
    </row>
    <row r="497" spans="1:15" s="269" customFormat="1" ht="17.25" customHeight="1" x14ac:dyDescent="0.25">
      <c r="A497" s="353">
        <v>12</v>
      </c>
      <c r="B497" s="652" t="s">
        <v>812</v>
      </c>
      <c r="C497" s="1117">
        <f>SUM(C498:C507)</f>
        <v>1264</v>
      </c>
      <c r="D497" s="1117">
        <f>SUM(D498:D507)</f>
        <v>1264</v>
      </c>
      <c r="E497" s="986">
        <f>D497/C497*100</f>
        <v>100</v>
      </c>
      <c r="F497" s="1117">
        <f>SUM(F498:F507)</f>
        <v>136</v>
      </c>
      <c r="G497" s="1107">
        <f t="shared" si="99"/>
        <v>10.759493670886076</v>
      </c>
      <c r="H497" s="1117">
        <f>SUM(H498:H507)</f>
        <v>136</v>
      </c>
      <c r="I497" s="911">
        <f t="shared" si="100"/>
        <v>100</v>
      </c>
      <c r="J497" s="916">
        <f>COUNTA(J498:J507)</f>
        <v>10</v>
      </c>
      <c r="K497" s="1117">
        <f t="shared" ref="K497:O497" si="107">COUNTA(K498:K507)</f>
        <v>0</v>
      </c>
      <c r="L497" s="1117">
        <f t="shared" si="107"/>
        <v>0</v>
      </c>
      <c r="M497" s="916">
        <f t="shared" si="107"/>
        <v>3</v>
      </c>
      <c r="N497" s="257" t="s">
        <v>32</v>
      </c>
      <c r="O497" s="916">
        <f t="shared" si="107"/>
        <v>7</v>
      </c>
    </row>
    <row r="498" spans="1:15" s="265" customFormat="1" ht="17.25" customHeight="1" x14ac:dyDescent="0.25">
      <c r="A498" s="264" t="s">
        <v>325</v>
      </c>
      <c r="B498" s="263" t="s">
        <v>1010</v>
      </c>
      <c r="C498" s="907">
        <v>260</v>
      </c>
      <c r="D498" s="907">
        <v>260</v>
      </c>
      <c r="E498" s="150">
        <v>100</v>
      </c>
      <c r="F498" s="188">
        <v>21</v>
      </c>
      <c r="G498" s="1112">
        <f t="shared" si="99"/>
        <v>8.0769230769230766</v>
      </c>
      <c r="H498" s="188">
        <v>21</v>
      </c>
      <c r="I498" s="915">
        <f t="shared" si="100"/>
        <v>100</v>
      </c>
      <c r="J498" s="150" t="s">
        <v>53</v>
      </c>
      <c r="K498" s="188"/>
      <c r="L498" s="188"/>
      <c r="M498" s="150"/>
      <c r="N498" s="908"/>
      <c r="O498" s="150" t="s">
        <v>53</v>
      </c>
    </row>
    <row r="499" spans="1:15" s="265" customFormat="1" ht="17.25" customHeight="1" x14ac:dyDescent="0.25">
      <c r="A499" s="264" t="s">
        <v>326</v>
      </c>
      <c r="B499" s="263" t="s">
        <v>1011</v>
      </c>
      <c r="C499" s="907">
        <v>134</v>
      </c>
      <c r="D499" s="907">
        <v>134</v>
      </c>
      <c r="E499" s="150">
        <v>100</v>
      </c>
      <c r="F499" s="188">
        <v>14</v>
      </c>
      <c r="G499" s="1112">
        <f t="shared" si="99"/>
        <v>10.44776119402985</v>
      </c>
      <c r="H499" s="188">
        <v>14</v>
      </c>
      <c r="I499" s="915">
        <f t="shared" si="100"/>
        <v>100</v>
      </c>
      <c r="J499" s="150" t="s">
        <v>53</v>
      </c>
      <c r="K499" s="188"/>
      <c r="L499" s="188"/>
      <c r="M499" s="150"/>
      <c r="N499" s="908"/>
      <c r="O499" s="150" t="s">
        <v>53</v>
      </c>
    </row>
    <row r="500" spans="1:15" s="265" customFormat="1" ht="17.25" customHeight="1" x14ac:dyDescent="0.25">
      <c r="A500" s="264" t="s">
        <v>327</v>
      </c>
      <c r="B500" s="263" t="s">
        <v>1012</v>
      </c>
      <c r="C500" s="907">
        <v>70</v>
      </c>
      <c r="D500" s="907">
        <v>70</v>
      </c>
      <c r="E500" s="150">
        <v>100</v>
      </c>
      <c r="F500" s="188">
        <v>4</v>
      </c>
      <c r="G500" s="1112">
        <f t="shared" si="99"/>
        <v>5.7142857142857144</v>
      </c>
      <c r="H500" s="188">
        <v>4</v>
      </c>
      <c r="I500" s="915">
        <f t="shared" si="100"/>
        <v>100</v>
      </c>
      <c r="J500" s="150" t="s">
        <v>53</v>
      </c>
      <c r="K500" s="188"/>
      <c r="L500" s="188"/>
      <c r="M500" s="150"/>
      <c r="N500" s="908"/>
      <c r="O500" s="150" t="s">
        <v>53</v>
      </c>
    </row>
    <row r="501" spans="1:15" s="265" customFormat="1" ht="17.25" customHeight="1" x14ac:dyDescent="0.25">
      <c r="A501" s="264" t="s">
        <v>328</v>
      </c>
      <c r="B501" s="263" t="s">
        <v>1013</v>
      </c>
      <c r="C501" s="907">
        <v>128</v>
      </c>
      <c r="D501" s="907">
        <v>128</v>
      </c>
      <c r="E501" s="150">
        <v>100</v>
      </c>
      <c r="F501" s="188">
        <v>9</v>
      </c>
      <c r="G501" s="1112">
        <f t="shared" si="99"/>
        <v>7.03125</v>
      </c>
      <c r="H501" s="188">
        <v>9</v>
      </c>
      <c r="I501" s="915">
        <f t="shared" si="100"/>
        <v>100</v>
      </c>
      <c r="J501" s="150" t="s">
        <v>53</v>
      </c>
      <c r="K501" s="188"/>
      <c r="L501" s="188"/>
      <c r="M501" s="150"/>
      <c r="N501" s="908"/>
      <c r="O501" s="150" t="s">
        <v>53</v>
      </c>
    </row>
    <row r="502" spans="1:15" s="265" customFormat="1" ht="17.25" customHeight="1" x14ac:dyDescent="0.25">
      <c r="A502" s="264" t="s">
        <v>329</v>
      </c>
      <c r="B502" s="263" t="s">
        <v>1014</v>
      </c>
      <c r="C502" s="907">
        <v>117</v>
      </c>
      <c r="D502" s="907">
        <v>117</v>
      </c>
      <c r="E502" s="150">
        <v>100</v>
      </c>
      <c r="F502" s="188">
        <v>15</v>
      </c>
      <c r="G502" s="1112">
        <f t="shared" si="99"/>
        <v>12.820512820512819</v>
      </c>
      <c r="H502" s="188">
        <v>15</v>
      </c>
      <c r="I502" s="915">
        <f t="shared" si="100"/>
        <v>100</v>
      </c>
      <c r="J502" s="150" t="s">
        <v>53</v>
      </c>
      <c r="K502" s="188"/>
      <c r="L502" s="188"/>
      <c r="M502" s="150"/>
      <c r="N502" s="908"/>
      <c r="O502" s="150" t="s">
        <v>53</v>
      </c>
    </row>
    <row r="503" spans="1:15" s="265" customFormat="1" ht="17.25" customHeight="1" x14ac:dyDescent="0.25">
      <c r="A503" s="264" t="s">
        <v>330</v>
      </c>
      <c r="B503" s="263" t="s">
        <v>1015</v>
      </c>
      <c r="C503" s="907">
        <v>108</v>
      </c>
      <c r="D503" s="907">
        <v>108</v>
      </c>
      <c r="E503" s="150">
        <v>100</v>
      </c>
      <c r="F503" s="188">
        <v>9</v>
      </c>
      <c r="G503" s="1112">
        <f t="shared" si="99"/>
        <v>8.3333333333333321</v>
      </c>
      <c r="H503" s="188">
        <v>9</v>
      </c>
      <c r="I503" s="915">
        <f t="shared" si="100"/>
        <v>100</v>
      </c>
      <c r="J503" s="150" t="s">
        <v>53</v>
      </c>
      <c r="K503" s="188"/>
      <c r="L503" s="188"/>
      <c r="M503" s="150"/>
      <c r="N503" s="908"/>
      <c r="O503" s="150" t="s">
        <v>53</v>
      </c>
    </row>
    <row r="504" spans="1:15" s="265" customFormat="1" ht="17.25" customHeight="1" x14ac:dyDescent="0.25">
      <c r="A504" s="264" t="s">
        <v>331</v>
      </c>
      <c r="B504" s="263" t="s">
        <v>1016</v>
      </c>
      <c r="C504" s="907">
        <v>214</v>
      </c>
      <c r="D504" s="907">
        <v>214</v>
      </c>
      <c r="E504" s="150">
        <v>100</v>
      </c>
      <c r="F504" s="188">
        <v>11</v>
      </c>
      <c r="G504" s="1112">
        <f t="shared" si="99"/>
        <v>5.1401869158878499</v>
      </c>
      <c r="H504" s="188">
        <v>11</v>
      </c>
      <c r="I504" s="915">
        <f t="shared" si="100"/>
        <v>100</v>
      </c>
      <c r="J504" s="150" t="s">
        <v>53</v>
      </c>
      <c r="K504" s="188"/>
      <c r="L504" s="188"/>
      <c r="M504" s="150"/>
      <c r="N504" s="908"/>
      <c r="O504" s="150" t="s">
        <v>53</v>
      </c>
    </row>
    <row r="505" spans="1:15" s="262" customFormat="1" ht="17.25" customHeight="1" x14ac:dyDescent="0.25">
      <c r="A505" s="100" t="s">
        <v>332</v>
      </c>
      <c r="B505" s="159" t="s">
        <v>1017</v>
      </c>
      <c r="C505" s="913">
        <v>81</v>
      </c>
      <c r="D505" s="913">
        <v>81</v>
      </c>
      <c r="E505" s="146">
        <v>100</v>
      </c>
      <c r="F505" s="157">
        <v>13</v>
      </c>
      <c r="G505" s="1108">
        <f t="shared" si="99"/>
        <v>16.049382716049383</v>
      </c>
      <c r="H505" s="157">
        <v>13</v>
      </c>
      <c r="I505" s="912">
        <f t="shared" si="100"/>
        <v>100</v>
      </c>
      <c r="J505" s="150" t="s">
        <v>53</v>
      </c>
      <c r="K505" s="157"/>
      <c r="L505" s="157"/>
      <c r="M505" s="146" t="s">
        <v>53</v>
      </c>
      <c r="N505" s="149"/>
      <c r="O505" s="156"/>
    </row>
    <row r="506" spans="1:15" s="262" customFormat="1" ht="17.25" customHeight="1" x14ac:dyDescent="0.25">
      <c r="A506" s="100" t="s">
        <v>333</v>
      </c>
      <c r="B506" s="159" t="s">
        <v>1018</v>
      </c>
      <c r="C506" s="913">
        <v>132</v>
      </c>
      <c r="D506" s="913">
        <v>132</v>
      </c>
      <c r="E506" s="146">
        <v>100</v>
      </c>
      <c r="F506" s="157">
        <v>34</v>
      </c>
      <c r="G506" s="1108">
        <f t="shared" ref="G506:G569" si="108">F506/C506*100</f>
        <v>25.757575757575758</v>
      </c>
      <c r="H506" s="157">
        <v>34</v>
      </c>
      <c r="I506" s="912">
        <f t="shared" ref="I506:I569" si="109">H506/F506*100</f>
        <v>100</v>
      </c>
      <c r="J506" s="150" t="s">
        <v>53</v>
      </c>
      <c r="K506" s="157"/>
      <c r="L506" s="157"/>
      <c r="M506" s="146" t="s">
        <v>53</v>
      </c>
      <c r="N506" s="149"/>
      <c r="O506" s="156"/>
    </row>
    <row r="507" spans="1:15" s="262" customFormat="1" ht="17.25" customHeight="1" x14ac:dyDescent="0.25">
      <c r="A507" s="100" t="s">
        <v>334</v>
      </c>
      <c r="B507" s="159" t="s">
        <v>1019</v>
      </c>
      <c r="C507" s="913">
        <v>20</v>
      </c>
      <c r="D507" s="913">
        <v>20</v>
      </c>
      <c r="E507" s="146">
        <v>100</v>
      </c>
      <c r="F507" s="157">
        <v>6</v>
      </c>
      <c r="G507" s="1108">
        <f t="shared" si="108"/>
        <v>30</v>
      </c>
      <c r="H507" s="157">
        <v>6</v>
      </c>
      <c r="I507" s="912">
        <f t="shared" si="109"/>
        <v>100</v>
      </c>
      <c r="J507" s="150" t="s">
        <v>53</v>
      </c>
      <c r="K507" s="157"/>
      <c r="L507" s="157"/>
      <c r="M507" s="146" t="s">
        <v>53</v>
      </c>
      <c r="N507" s="149"/>
      <c r="O507" s="156"/>
    </row>
    <row r="508" spans="1:15" s="761" customFormat="1" ht="17.25" customHeight="1" x14ac:dyDescent="0.25">
      <c r="A508" s="757">
        <v>13</v>
      </c>
      <c r="B508" s="653" t="s">
        <v>794</v>
      </c>
      <c r="C508" s="1106">
        <f>SUM(C509:C524)</f>
        <v>1065</v>
      </c>
      <c r="D508" s="1106">
        <f>SUM(D509:D524)</f>
        <v>1064</v>
      </c>
      <c r="E508" s="758">
        <f>D508/C508*100</f>
        <v>99.906103286384976</v>
      </c>
      <c r="F508" s="1106">
        <f>SUM(F509:F524)</f>
        <v>238</v>
      </c>
      <c r="G508" s="1107">
        <f t="shared" si="108"/>
        <v>22.347417840375584</v>
      </c>
      <c r="H508" s="1106">
        <f>SUM(H509:H524)</f>
        <v>238</v>
      </c>
      <c r="I508" s="911">
        <f t="shared" si="109"/>
        <v>100</v>
      </c>
      <c r="J508" s="905">
        <f>COUNTA(J509:J524)</f>
        <v>16</v>
      </c>
      <c r="K508" s="1106">
        <f t="shared" ref="K508:O508" si="110">COUNTA(K509:K524)</f>
        <v>0</v>
      </c>
      <c r="L508" s="1106">
        <f t="shared" si="110"/>
        <v>0</v>
      </c>
      <c r="M508" s="905">
        <f t="shared" si="110"/>
        <v>15</v>
      </c>
      <c r="N508" s="257" t="s">
        <v>31</v>
      </c>
      <c r="O508" s="905">
        <f t="shared" si="110"/>
        <v>1</v>
      </c>
    </row>
    <row r="509" spans="1:15" s="262" customFormat="1" ht="17.25" customHeight="1" x14ac:dyDescent="0.25">
      <c r="A509" s="261" t="s">
        <v>339</v>
      </c>
      <c r="B509" s="189" t="s">
        <v>1020</v>
      </c>
      <c r="C509" s="909">
        <v>74</v>
      </c>
      <c r="D509" s="909">
        <v>74</v>
      </c>
      <c r="E509" s="284">
        <f>D509/C509*100</f>
        <v>100</v>
      </c>
      <c r="F509" s="189">
        <v>16</v>
      </c>
      <c r="G509" s="1108">
        <f t="shared" si="108"/>
        <v>21.621621621621621</v>
      </c>
      <c r="H509" s="189">
        <v>16</v>
      </c>
      <c r="I509" s="912">
        <f t="shared" si="109"/>
        <v>100</v>
      </c>
      <c r="J509" s="156" t="s">
        <v>53</v>
      </c>
      <c r="K509" s="189"/>
      <c r="L509" s="189"/>
      <c r="M509" s="156" t="s">
        <v>53</v>
      </c>
      <c r="N509" s="156"/>
      <c r="O509" s="156"/>
    </row>
    <row r="510" spans="1:15" s="262" customFormat="1" ht="17.25" customHeight="1" x14ac:dyDescent="0.25">
      <c r="A510" s="261" t="s">
        <v>340</v>
      </c>
      <c r="B510" s="189" t="s">
        <v>1021</v>
      </c>
      <c r="C510" s="909">
        <v>79</v>
      </c>
      <c r="D510" s="909">
        <v>79</v>
      </c>
      <c r="E510" s="284">
        <f t="shared" ref="E510:E524" si="111">D510/C510*100</f>
        <v>100</v>
      </c>
      <c r="F510" s="189">
        <v>23</v>
      </c>
      <c r="G510" s="1108">
        <f t="shared" si="108"/>
        <v>29.11392405063291</v>
      </c>
      <c r="H510" s="189">
        <v>23</v>
      </c>
      <c r="I510" s="912">
        <f t="shared" si="109"/>
        <v>100</v>
      </c>
      <c r="J510" s="156" t="s">
        <v>53</v>
      </c>
      <c r="K510" s="189"/>
      <c r="L510" s="189"/>
      <c r="M510" s="156" t="s">
        <v>53</v>
      </c>
      <c r="N510" s="156"/>
      <c r="O510" s="156"/>
    </row>
    <row r="511" spans="1:15" s="262" customFormat="1" ht="17.25" customHeight="1" x14ac:dyDescent="0.25">
      <c r="A511" s="261" t="s">
        <v>341</v>
      </c>
      <c r="B511" s="189" t="s">
        <v>1022</v>
      </c>
      <c r="C511" s="909">
        <v>49</v>
      </c>
      <c r="D511" s="909">
        <v>49</v>
      </c>
      <c r="E511" s="284">
        <f t="shared" si="111"/>
        <v>100</v>
      </c>
      <c r="F511" s="189">
        <v>10</v>
      </c>
      <c r="G511" s="1108">
        <f t="shared" si="108"/>
        <v>20.408163265306122</v>
      </c>
      <c r="H511" s="189">
        <v>10</v>
      </c>
      <c r="I511" s="912">
        <f t="shared" si="109"/>
        <v>100</v>
      </c>
      <c r="J511" s="156" t="s">
        <v>53</v>
      </c>
      <c r="K511" s="189"/>
      <c r="L511" s="189"/>
      <c r="M511" s="156" t="s">
        <v>53</v>
      </c>
      <c r="N511" s="156"/>
      <c r="O511" s="156"/>
    </row>
    <row r="512" spans="1:15" s="265" customFormat="1" ht="17.25" customHeight="1" x14ac:dyDescent="0.25">
      <c r="A512" s="264" t="s">
        <v>342</v>
      </c>
      <c r="B512" s="188" t="s">
        <v>1023</v>
      </c>
      <c r="C512" s="907">
        <v>55</v>
      </c>
      <c r="D512" s="907">
        <v>55</v>
      </c>
      <c r="E512" s="280">
        <f t="shared" si="111"/>
        <v>100</v>
      </c>
      <c r="F512" s="188">
        <v>7</v>
      </c>
      <c r="G512" s="1112">
        <f t="shared" si="108"/>
        <v>12.727272727272727</v>
      </c>
      <c r="H512" s="188">
        <v>7</v>
      </c>
      <c r="I512" s="915">
        <f t="shared" si="109"/>
        <v>100</v>
      </c>
      <c r="J512" s="150" t="s">
        <v>53</v>
      </c>
      <c r="K512" s="188"/>
      <c r="L512" s="188"/>
      <c r="M512" s="150"/>
      <c r="N512" s="150"/>
      <c r="O512" s="150" t="s">
        <v>53</v>
      </c>
    </row>
    <row r="513" spans="1:15" s="262" customFormat="1" ht="17.25" customHeight="1" x14ac:dyDescent="0.25">
      <c r="A513" s="261" t="s">
        <v>343</v>
      </c>
      <c r="B513" s="189" t="s">
        <v>1024</v>
      </c>
      <c r="C513" s="909">
        <v>90</v>
      </c>
      <c r="D513" s="909">
        <v>90</v>
      </c>
      <c r="E513" s="284">
        <f t="shared" si="111"/>
        <v>100</v>
      </c>
      <c r="F513" s="189">
        <v>18</v>
      </c>
      <c r="G513" s="1108">
        <f t="shared" si="108"/>
        <v>20</v>
      </c>
      <c r="H513" s="189">
        <v>18</v>
      </c>
      <c r="I513" s="912">
        <f t="shared" si="109"/>
        <v>100</v>
      </c>
      <c r="J513" s="156" t="s">
        <v>53</v>
      </c>
      <c r="K513" s="189"/>
      <c r="L513" s="189"/>
      <c r="M513" s="156" t="s">
        <v>53</v>
      </c>
      <c r="N513" s="156"/>
      <c r="O513" s="156"/>
    </row>
    <row r="514" spans="1:15" s="262" customFormat="1" ht="17.25" customHeight="1" x14ac:dyDescent="0.25">
      <c r="A514" s="261" t="s">
        <v>344</v>
      </c>
      <c r="B514" s="189" t="s">
        <v>498</v>
      </c>
      <c r="C514" s="909">
        <v>90</v>
      </c>
      <c r="D514" s="909">
        <v>90</v>
      </c>
      <c r="E514" s="284">
        <f t="shared" si="111"/>
        <v>100</v>
      </c>
      <c r="F514" s="189">
        <v>15</v>
      </c>
      <c r="G514" s="1108">
        <f t="shared" si="108"/>
        <v>16.666666666666664</v>
      </c>
      <c r="H514" s="189">
        <v>15</v>
      </c>
      <c r="I514" s="912">
        <f t="shared" si="109"/>
        <v>100</v>
      </c>
      <c r="J514" s="156" t="s">
        <v>53</v>
      </c>
      <c r="K514" s="189"/>
      <c r="L514" s="189"/>
      <c r="M514" s="156" t="s">
        <v>53</v>
      </c>
      <c r="N514" s="156"/>
      <c r="O514" s="156"/>
    </row>
    <row r="515" spans="1:15" s="262" customFormat="1" ht="17.25" customHeight="1" x14ac:dyDescent="0.25">
      <c r="A515" s="261" t="s">
        <v>345</v>
      </c>
      <c r="B515" s="189" t="s">
        <v>1025</v>
      </c>
      <c r="C515" s="909">
        <v>81</v>
      </c>
      <c r="D515" s="909">
        <v>81</v>
      </c>
      <c r="E515" s="284">
        <f t="shared" si="111"/>
        <v>100</v>
      </c>
      <c r="F515" s="189">
        <v>22</v>
      </c>
      <c r="G515" s="1108">
        <f t="shared" si="108"/>
        <v>27.160493827160494</v>
      </c>
      <c r="H515" s="189">
        <v>22</v>
      </c>
      <c r="I515" s="912">
        <f t="shared" si="109"/>
        <v>100</v>
      </c>
      <c r="J515" s="156" t="s">
        <v>53</v>
      </c>
      <c r="K515" s="189"/>
      <c r="L515" s="189"/>
      <c r="M515" s="156" t="s">
        <v>53</v>
      </c>
      <c r="N515" s="156"/>
      <c r="O515" s="156"/>
    </row>
    <row r="516" spans="1:15" s="262" customFormat="1" ht="17.25" customHeight="1" x14ac:dyDescent="0.25">
      <c r="A516" s="261" t="s">
        <v>346</v>
      </c>
      <c r="B516" s="189" t="s">
        <v>1026</v>
      </c>
      <c r="C516" s="909">
        <v>47</v>
      </c>
      <c r="D516" s="909">
        <v>47</v>
      </c>
      <c r="E516" s="284">
        <f t="shared" si="111"/>
        <v>100</v>
      </c>
      <c r="F516" s="189">
        <v>9</v>
      </c>
      <c r="G516" s="1108">
        <f t="shared" si="108"/>
        <v>19.148936170212767</v>
      </c>
      <c r="H516" s="189">
        <v>9</v>
      </c>
      <c r="I516" s="912">
        <f t="shared" si="109"/>
        <v>100</v>
      </c>
      <c r="J516" s="156" t="s">
        <v>53</v>
      </c>
      <c r="K516" s="189"/>
      <c r="L516" s="189"/>
      <c r="M516" s="156" t="s">
        <v>53</v>
      </c>
      <c r="N516" s="156"/>
      <c r="O516" s="156"/>
    </row>
    <row r="517" spans="1:15" s="262" customFormat="1" ht="17.25" customHeight="1" x14ac:dyDescent="0.25">
      <c r="A517" s="261" t="s">
        <v>347</v>
      </c>
      <c r="B517" s="260" t="s">
        <v>1027</v>
      </c>
      <c r="C517" s="909">
        <v>52</v>
      </c>
      <c r="D517" s="909">
        <v>52</v>
      </c>
      <c r="E517" s="284">
        <f t="shared" si="111"/>
        <v>100</v>
      </c>
      <c r="F517" s="189">
        <v>10</v>
      </c>
      <c r="G517" s="1108">
        <f t="shared" si="108"/>
        <v>19.230769230769234</v>
      </c>
      <c r="H517" s="189">
        <v>10</v>
      </c>
      <c r="I517" s="912">
        <f t="shared" si="109"/>
        <v>100</v>
      </c>
      <c r="J517" s="156" t="s">
        <v>53</v>
      </c>
      <c r="K517" s="189"/>
      <c r="L517" s="189"/>
      <c r="M517" s="156" t="s">
        <v>53</v>
      </c>
      <c r="N517" s="156"/>
      <c r="O517" s="156"/>
    </row>
    <row r="518" spans="1:15" s="262" customFormat="1" ht="17.25" customHeight="1" x14ac:dyDescent="0.25">
      <c r="A518" s="261" t="s">
        <v>1109</v>
      </c>
      <c r="B518" s="260" t="s">
        <v>1028</v>
      </c>
      <c r="C518" s="909">
        <v>51</v>
      </c>
      <c r="D518" s="909">
        <v>51</v>
      </c>
      <c r="E518" s="284">
        <f t="shared" si="111"/>
        <v>100</v>
      </c>
      <c r="F518" s="189">
        <v>9</v>
      </c>
      <c r="G518" s="1108">
        <f t="shared" si="108"/>
        <v>17.647058823529413</v>
      </c>
      <c r="H518" s="189">
        <v>9</v>
      </c>
      <c r="I518" s="912">
        <f t="shared" si="109"/>
        <v>100</v>
      </c>
      <c r="J518" s="156" t="s">
        <v>53</v>
      </c>
      <c r="K518" s="189"/>
      <c r="L518" s="189"/>
      <c r="M518" s="156" t="s">
        <v>53</v>
      </c>
      <c r="N518" s="156"/>
      <c r="O518" s="156"/>
    </row>
    <row r="519" spans="1:15" s="262" customFormat="1" ht="17.25" customHeight="1" x14ac:dyDescent="0.25">
      <c r="A519" s="261" t="s">
        <v>1110</v>
      </c>
      <c r="B519" s="260" t="s">
        <v>1029</v>
      </c>
      <c r="C519" s="909">
        <v>54</v>
      </c>
      <c r="D519" s="909">
        <v>54</v>
      </c>
      <c r="E519" s="284">
        <f t="shared" si="111"/>
        <v>100</v>
      </c>
      <c r="F519" s="189">
        <v>12</v>
      </c>
      <c r="G519" s="1108">
        <f t="shared" si="108"/>
        <v>22.222222222222221</v>
      </c>
      <c r="H519" s="189">
        <v>12</v>
      </c>
      <c r="I519" s="912">
        <f t="shared" si="109"/>
        <v>100</v>
      </c>
      <c r="J519" s="156" t="s">
        <v>53</v>
      </c>
      <c r="K519" s="189"/>
      <c r="L519" s="189"/>
      <c r="M519" s="156" t="s">
        <v>53</v>
      </c>
      <c r="N519" s="156"/>
      <c r="O519" s="156"/>
    </row>
    <row r="520" spans="1:15" s="262" customFormat="1" ht="17.25" customHeight="1" x14ac:dyDescent="0.25">
      <c r="A520" s="261" t="s">
        <v>1111</v>
      </c>
      <c r="B520" s="260" t="s">
        <v>1030</v>
      </c>
      <c r="C520" s="909">
        <v>109</v>
      </c>
      <c r="D520" s="909">
        <v>108</v>
      </c>
      <c r="E520" s="987">
        <f t="shared" si="111"/>
        <v>99.082568807339456</v>
      </c>
      <c r="F520" s="189">
        <v>20</v>
      </c>
      <c r="G520" s="1108">
        <f t="shared" si="108"/>
        <v>18.348623853211009</v>
      </c>
      <c r="H520" s="189">
        <v>20</v>
      </c>
      <c r="I520" s="912">
        <f t="shared" si="109"/>
        <v>100</v>
      </c>
      <c r="J520" s="156" t="s">
        <v>53</v>
      </c>
      <c r="K520" s="189"/>
      <c r="L520" s="189"/>
      <c r="M520" s="156" t="s">
        <v>53</v>
      </c>
      <c r="N520" s="156"/>
      <c r="O520" s="156"/>
    </row>
    <row r="521" spans="1:15" s="262" customFormat="1" ht="17.25" customHeight="1" x14ac:dyDescent="0.25">
      <c r="A521" s="261" t="s">
        <v>1112</v>
      </c>
      <c r="B521" s="260" t="s">
        <v>1031</v>
      </c>
      <c r="C521" s="909">
        <v>52</v>
      </c>
      <c r="D521" s="909">
        <v>52</v>
      </c>
      <c r="E521" s="284">
        <f t="shared" si="111"/>
        <v>100</v>
      </c>
      <c r="F521" s="189">
        <v>11</v>
      </c>
      <c r="G521" s="1108">
        <f t="shared" si="108"/>
        <v>21.153846153846153</v>
      </c>
      <c r="H521" s="189">
        <v>11</v>
      </c>
      <c r="I521" s="912">
        <f t="shared" si="109"/>
        <v>100</v>
      </c>
      <c r="J521" s="156" t="s">
        <v>53</v>
      </c>
      <c r="K521" s="189"/>
      <c r="L521" s="189"/>
      <c r="M521" s="156" t="s">
        <v>53</v>
      </c>
      <c r="N521" s="156"/>
      <c r="O521" s="156"/>
    </row>
    <row r="522" spans="1:15" s="262" customFormat="1" ht="17.25" customHeight="1" x14ac:dyDescent="0.25">
      <c r="A522" s="261" t="s">
        <v>1113</v>
      </c>
      <c r="B522" s="260" t="s">
        <v>1032</v>
      </c>
      <c r="C522" s="909">
        <v>45</v>
      </c>
      <c r="D522" s="909">
        <v>45</v>
      </c>
      <c r="E522" s="284">
        <f t="shared" si="111"/>
        <v>100</v>
      </c>
      <c r="F522" s="189">
        <v>26</v>
      </c>
      <c r="G522" s="1108">
        <f t="shared" si="108"/>
        <v>57.777777777777771</v>
      </c>
      <c r="H522" s="189">
        <v>26</v>
      </c>
      <c r="I522" s="912">
        <f t="shared" si="109"/>
        <v>100</v>
      </c>
      <c r="J522" s="156" t="s">
        <v>53</v>
      </c>
      <c r="K522" s="189"/>
      <c r="L522" s="189"/>
      <c r="M522" s="156" t="s">
        <v>53</v>
      </c>
      <c r="N522" s="156"/>
      <c r="O522" s="156"/>
    </row>
    <row r="523" spans="1:15" s="262" customFormat="1" ht="17.25" customHeight="1" x14ac:dyDescent="0.25">
      <c r="A523" s="261" t="s">
        <v>1114</v>
      </c>
      <c r="B523" s="260" t="s">
        <v>1033</v>
      </c>
      <c r="C523" s="909">
        <v>81</v>
      </c>
      <c r="D523" s="909">
        <v>81</v>
      </c>
      <c r="E523" s="284">
        <f t="shared" si="111"/>
        <v>100</v>
      </c>
      <c r="F523" s="189">
        <v>18</v>
      </c>
      <c r="G523" s="1108">
        <f t="shared" si="108"/>
        <v>22.222222222222221</v>
      </c>
      <c r="H523" s="189">
        <v>18</v>
      </c>
      <c r="I523" s="912">
        <f t="shared" si="109"/>
        <v>100</v>
      </c>
      <c r="J523" s="156" t="s">
        <v>53</v>
      </c>
      <c r="K523" s="189"/>
      <c r="L523" s="189"/>
      <c r="M523" s="156" t="s">
        <v>53</v>
      </c>
      <c r="N523" s="156"/>
      <c r="O523" s="156"/>
    </row>
    <row r="524" spans="1:15" s="262" customFormat="1" ht="17.25" customHeight="1" x14ac:dyDescent="0.25">
      <c r="A524" s="261" t="s">
        <v>1115</v>
      </c>
      <c r="B524" s="260" t="s">
        <v>1034</v>
      </c>
      <c r="C524" s="909">
        <v>56</v>
      </c>
      <c r="D524" s="909">
        <v>56</v>
      </c>
      <c r="E524" s="284">
        <f t="shared" si="111"/>
        <v>100</v>
      </c>
      <c r="F524" s="189">
        <v>12</v>
      </c>
      <c r="G524" s="1108">
        <f t="shared" si="108"/>
        <v>21.428571428571427</v>
      </c>
      <c r="H524" s="189">
        <v>12</v>
      </c>
      <c r="I524" s="912">
        <f t="shared" si="109"/>
        <v>100</v>
      </c>
      <c r="J524" s="156" t="s">
        <v>53</v>
      </c>
      <c r="K524" s="189"/>
      <c r="L524" s="189"/>
      <c r="M524" s="156" t="s">
        <v>53</v>
      </c>
      <c r="N524" s="156"/>
      <c r="O524" s="156"/>
    </row>
    <row r="525" spans="1:15" s="761" customFormat="1" ht="17.25" customHeight="1" x14ac:dyDescent="0.25">
      <c r="A525" s="353">
        <v>14</v>
      </c>
      <c r="B525" s="760" t="s">
        <v>806</v>
      </c>
      <c r="C525" s="1106">
        <f>SUM(C526:C532)</f>
        <v>532</v>
      </c>
      <c r="D525" s="1106">
        <f>SUM(D526:D532)</f>
        <v>532</v>
      </c>
      <c r="E525" s="758">
        <f>D525/C525*100</f>
        <v>100</v>
      </c>
      <c r="F525" s="1106">
        <f>SUM(F526:F532)</f>
        <v>28</v>
      </c>
      <c r="G525" s="1107">
        <f t="shared" si="108"/>
        <v>5.2631578947368416</v>
      </c>
      <c r="H525" s="1106">
        <f>SUM(H526:H532)</f>
        <v>28</v>
      </c>
      <c r="I525" s="911">
        <f t="shared" si="109"/>
        <v>100</v>
      </c>
      <c r="J525" s="905">
        <f>COUNTA(J526:J532)</f>
        <v>7</v>
      </c>
      <c r="K525" s="1106">
        <f t="shared" ref="K525:O525" si="112">COUNTA(K526:K532)</f>
        <v>0</v>
      </c>
      <c r="L525" s="1106">
        <f t="shared" si="112"/>
        <v>0</v>
      </c>
      <c r="M525" s="905">
        <f t="shared" si="112"/>
        <v>1</v>
      </c>
      <c r="N525" s="257" t="s">
        <v>2</v>
      </c>
      <c r="O525" s="905">
        <f t="shared" si="112"/>
        <v>6</v>
      </c>
    </row>
    <row r="526" spans="1:15" s="265" customFormat="1" ht="17.25" customHeight="1" x14ac:dyDescent="0.25">
      <c r="A526" s="264" t="s">
        <v>588</v>
      </c>
      <c r="B526" s="263" t="s">
        <v>1035</v>
      </c>
      <c r="C526" s="907">
        <v>96</v>
      </c>
      <c r="D526" s="907">
        <v>96</v>
      </c>
      <c r="E526" s="150">
        <v>100</v>
      </c>
      <c r="F526" s="188">
        <v>3</v>
      </c>
      <c r="G526" s="1112">
        <f t="shared" si="108"/>
        <v>3.125</v>
      </c>
      <c r="H526" s="188">
        <v>3</v>
      </c>
      <c r="I526" s="915">
        <f t="shared" si="109"/>
        <v>100</v>
      </c>
      <c r="J526" s="150" t="s">
        <v>53</v>
      </c>
      <c r="K526" s="188"/>
      <c r="L526" s="188"/>
      <c r="M526" s="150"/>
      <c r="N526" s="150"/>
      <c r="O526" s="150" t="s">
        <v>53</v>
      </c>
    </row>
    <row r="527" spans="1:15" s="265" customFormat="1" ht="17.25" customHeight="1" x14ac:dyDescent="0.25">
      <c r="A527" s="264" t="s">
        <v>589</v>
      </c>
      <c r="B527" s="263" t="s">
        <v>1036</v>
      </c>
      <c r="C527" s="907">
        <v>71</v>
      </c>
      <c r="D527" s="907">
        <v>71</v>
      </c>
      <c r="E527" s="150">
        <v>100</v>
      </c>
      <c r="F527" s="188">
        <v>4</v>
      </c>
      <c r="G527" s="1112">
        <f t="shared" si="108"/>
        <v>5.6338028169014089</v>
      </c>
      <c r="H527" s="188">
        <v>4</v>
      </c>
      <c r="I527" s="915">
        <f t="shared" si="109"/>
        <v>100</v>
      </c>
      <c r="J527" s="150" t="s">
        <v>53</v>
      </c>
      <c r="K527" s="188"/>
      <c r="L527" s="188"/>
      <c r="M527" s="150"/>
      <c r="N527" s="150"/>
      <c r="O527" s="150" t="s">
        <v>53</v>
      </c>
    </row>
    <row r="528" spans="1:15" s="265" customFormat="1" ht="17.25" customHeight="1" x14ac:dyDescent="0.25">
      <c r="A528" s="264" t="s">
        <v>590</v>
      </c>
      <c r="B528" s="263" t="s">
        <v>1037</v>
      </c>
      <c r="C528" s="907">
        <v>88</v>
      </c>
      <c r="D528" s="907">
        <v>88</v>
      </c>
      <c r="E528" s="150">
        <v>100</v>
      </c>
      <c r="F528" s="188">
        <v>2</v>
      </c>
      <c r="G528" s="1112">
        <f t="shared" si="108"/>
        <v>2.2727272727272729</v>
      </c>
      <c r="H528" s="188">
        <v>2</v>
      </c>
      <c r="I528" s="915">
        <f t="shared" si="109"/>
        <v>100</v>
      </c>
      <c r="J528" s="150" t="s">
        <v>53</v>
      </c>
      <c r="K528" s="188"/>
      <c r="L528" s="188"/>
      <c r="M528" s="150"/>
      <c r="N528" s="150"/>
      <c r="O528" s="150" t="s">
        <v>53</v>
      </c>
    </row>
    <row r="529" spans="1:15" s="265" customFormat="1" ht="17.25" customHeight="1" x14ac:dyDescent="0.25">
      <c r="A529" s="264" t="s">
        <v>591</v>
      </c>
      <c r="B529" s="263" t="s">
        <v>1038</v>
      </c>
      <c r="C529" s="907">
        <v>84</v>
      </c>
      <c r="D529" s="907">
        <v>84</v>
      </c>
      <c r="E529" s="150">
        <v>100</v>
      </c>
      <c r="F529" s="188">
        <v>4</v>
      </c>
      <c r="G529" s="1112">
        <f t="shared" si="108"/>
        <v>4.7619047619047619</v>
      </c>
      <c r="H529" s="188">
        <v>4</v>
      </c>
      <c r="I529" s="915">
        <f t="shared" si="109"/>
        <v>100</v>
      </c>
      <c r="J529" s="150" t="s">
        <v>53</v>
      </c>
      <c r="K529" s="188"/>
      <c r="L529" s="188"/>
      <c r="M529" s="150"/>
      <c r="N529" s="150"/>
      <c r="O529" s="150" t="s">
        <v>53</v>
      </c>
    </row>
    <row r="530" spans="1:15" s="265" customFormat="1" ht="17.25" customHeight="1" x14ac:dyDescent="0.25">
      <c r="A530" s="264" t="s">
        <v>592</v>
      </c>
      <c r="B530" s="263" t="s">
        <v>1039</v>
      </c>
      <c r="C530" s="907">
        <v>78</v>
      </c>
      <c r="D530" s="907">
        <v>78</v>
      </c>
      <c r="E530" s="150">
        <v>100</v>
      </c>
      <c r="F530" s="188">
        <v>2</v>
      </c>
      <c r="G530" s="1112">
        <f t="shared" si="108"/>
        <v>2.5641025641025639</v>
      </c>
      <c r="H530" s="188">
        <v>2</v>
      </c>
      <c r="I530" s="915">
        <f t="shared" si="109"/>
        <v>100</v>
      </c>
      <c r="J530" s="150" t="s">
        <v>53</v>
      </c>
      <c r="K530" s="188"/>
      <c r="L530" s="188"/>
      <c r="M530" s="150"/>
      <c r="N530" s="150"/>
      <c r="O530" s="150" t="s">
        <v>53</v>
      </c>
    </row>
    <row r="531" spans="1:15" s="265" customFormat="1" ht="17.25" customHeight="1" x14ac:dyDescent="0.25">
      <c r="A531" s="264" t="s">
        <v>593</v>
      </c>
      <c r="B531" s="263" t="s">
        <v>1040</v>
      </c>
      <c r="C531" s="907">
        <v>72</v>
      </c>
      <c r="D531" s="907">
        <v>72</v>
      </c>
      <c r="E531" s="150">
        <v>100</v>
      </c>
      <c r="F531" s="188">
        <v>2</v>
      </c>
      <c r="G531" s="1112">
        <f t="shared" si="108"/>
        <v>2.7777777777777777</v>
      </c>
      <c r="H531" s="188">
        <v>2</v>
      </c>
      <c r="I531" s="915">
        <f t="shared" si="109"/>
        <v>100</v>
      </c>
      <c r="J531" s="150" t="s">
        <v>53</v>
      </c>
      <c r="K531" s="188"/>
      <c r="L531" s="188"/>
      <c r="M531" s="150"/>
      <c r="N531" s="150"/>
      <c r="O531" s="150" t="s">
        <v>53</v>
      </c>
    </row>
    <row r="532" spans="1:15" s="262" customFormat="1" ht="17.25" customHeight="1" x14ac:dyDescent="0.25">
      <c r="A532" s="261" t="s">
        <v>594</v>
      </c>
      <c r="B532" s="159" t="s">
        <v>1041</v>
      </c>
      <c r="C532" s="913">
        <v>43</v>
      </c>
      <c r="D532" s="913">
        <v>43</v>
      </c>
      <c r="E532" s="146">
        <v>100</v>
      </c>
      <c r="F532" s="157">
        <v>11</v>
      </c>
      <c r="G532" s="1108">
        <f t="shared" si="108"/>
        <v>25.581395348837212</v>
      </c>
      <c r="H532" s="157">
        <v>11</v>
      </c>
      <c r="I532" s="912">
        <f t="shared" si="109"/>
        <v>100</v>
      </c>
      <c r="J532" s="146" t="s">
        <v>53</v>
      </c>
      <c r="K532" s="157"/>
      <c r="L532" s="157"/>
      <c r="M532" s="146" t="s">
        <v>53</v>
      </c>
      <c r="N532" s="146"/>
      <c r="O532" s="156"/>
    </row>
    <row r="533" spans="1:15" s="269" customFormat="1" ht="17.25" customHeight="1" x14ac:dyDescent="0.25">
      <c r="A533" s="353">
        <v>15</v>
      </c>
      <c r="B533" s="652" t="s">
        <v>915</v>
      </c>
      <c r="C533" s="1117">
        <f>SUM(C534:C546)</f>
        <v>1221</v>
      </c>
      <c r="D533" s="1117">
        <f>SUM(D534:D546)</f>
        <v>1155</v>
      </c>
      <c r="E533" s="986">
        <f>D533/C533*100</f>
        <v>94.594594594594597</v>
      </c>
      <c r="F533" s="1117">
        <f>SUM(F534:F546)</f>
        <v>125</v>
      </c>
      <c r="G533" s="1107">
        <f t="shared" si="108"/>
        <v>10.237510237510238</v>
      </c>
      <c r="H533" s="1117">
        <f>SUM(H534:H546)</f>
        <v>125</v>
      </c>
      <c r="I533" s="911">
        <f t="shared" si="109"/>
        <v>100</v>
      </c>
      <c r="J533" s="916">
        <f>COUNTA(J534:J546)</f>
        <v>13</v>
      </c>
      <c r="K533" s="1117">
        <f t="shared" ref="K533:O533" si="113">COUNTA(K534:K546)</f>
        <v>0</v>
      </c>
      <c r="L533" s="1117">
        <f t="shared" si="113"/>
        <v>0</v>
      </c>
      <c r="M533" s="916">
        <f t="shared" si="113"/>
        <v>6</v>
      </c>
      <c r="N533" s="257" t="s">
        <v>32</v>
      </c>
      <c r="O533" s="916">
        <f t="shared" si="113"/>
        <v>7</v>
      </c>
    </row>
    <row r="534" spans="1:15" s="265" customFormat="1" ht="17.25" customHeight="1" x14ac:dyDescent="0.25">
      <c r="A534" s="264" t="s">
        <v>598</v>
      </c>
      <c r="B534" s="188" t="s">
        <v>1042</v>
      </c>
      <c r="C534" s="907">
        <v>200</v>
      </c>
      <c r="D534" s="907">
        <v>185</v>
      </c>
      <c r="E534" s="280">
        <f t="shared" ref="E534:E560" si="114">D534/C534*100</f>
        <v>92.5</v>
      </c>
      <c r="F534" s="188">
        <v>8</v>
      </c>
      <c r="G534" s="1112">
        <f t="shared" si="108"/>
        <v>4</v>
      </c>
      <c r="H534" s="188">
        <f t="shared" ref="H534:H546" si="115">F534</f>
        <v>8</v>
      </c>
      <c r="I534" s="915">
        <f t="shared" si="109"/>
        <v>100</v>
      </c>
      <c r="J534" s="150" t="s">
        <v>53</v>
      </c>
      <c r="K534" s="188"/>
      <c r="L534" s="188"/>
      <c r="M534" s="150"/>
      <c r="N534" s="150"/>
      <c r="O534" s="150" t="s">
        <v>53</v>
      </c>
    </row>
    <row r="535" spans="1:15" s="265" customFormat="1" ht="17.25" customHeight="1" x14ac:dyDescent="0.25">
      <c r="A535" s="264" t="s">
        <v>599</v>
      </c>
      <c r="B535" s="188" t="s">
        <v>536</v>
      </c>
      <c r="C535" s="907">
        <v>81</v>
      </c>
      <c r="D535" s="907">
        <v>60</v>
      </c>
      <c r="E535" s="280">
        <f t="shared" si="114"/>
        <v>74.074074074074076</v>
      </c>
      <c r="F535" s="188">
        <v>0</v>
      </c>
      <c r="G535" s="1112">
        <f t="shared" si="108"/>
        <v>0</v>
      </c>
      <c r="H535" s="188">
        <f t="shared" si="115"/>
        <v>0</v>
      </c>
      <c r="I535" s="915">
        <v>0</v>
      </c>
      <c r="J535" s="150" t="s">
        <v>53</v>
      </c>
      <c r="K535" s="188"/>
      <c r="L535" s="188"/>
      <c r="M535" s="150"/>
      <c r="N535" s="150"/>
      <c r="O535" s="150" t="s">
        <v>53</v>
      </c>
    </row>
    <row r="536" spans="1:15" s="265" customFormat="1" ht="17.25" customHeight="1" x14ac:dyDescent="0.25">
      <c r="A536" s="264" t="s">
        <v>600</v>
      </c>
      <c r="B536" s="188" t="s">
        <v>537</v>
      </c>
      <c r="C536" s="907">
        <v>135</v>
      </c>
      <c r="D536" s="907">
        <v>121</v>
      </c>
      <c r="E536" s="280">
        <f t="shared" si="114"/>
        <v>89.629629629629619</v>
      </c>
      <c r="F536" s="188">
        <v>4</v>
      </c>
      <c r="G536" s="1112">
        <f t="shared" si="108"/>
        <v>2.9629629629629632</v>
      </c>
      <c r="H536" s="188">
        <f t="shared" si="115"/>
        <v>4</v>
      </c>
      <c r="I536" s="915">
        <f t="shared" si="109"/>
        <v>100</v>
      </c>
      <c r="J536" s="150" t="s">
        <v>53</v>
      </c>
      <c r="K536" s="188"/>
      <c r="L536" s="188"/>
      <c r="M536" s="150"/>
      <c r="N536" s="150"/>
      <c r="O536" s="150" t="s">
        <v>53</v>
      </c>
    </row>
    <row r="537" spans="1:15" s="265" customFormat="1" ht="17.25" customHeight="1" x14ac:dyDescent="0.25">
      <c r="A537" s="264" t="s">
        <v>601</v>
      </c>
      <c r="B537" s="188" t="s">
        <v>1043</v>
      </c>
      <c r="C537" s="907">
        <v>97</v>
      </c>
      <c r="D537" s="907">
        <v>91</v>
      </c>
      <c r="E537" s="280">
        <f t="shared" si="114"/>
        <v>93.814432989690715</v>
      </c>
      <c r="F537" s="188">
        <v>3</v>
      </c>
      <c r="G537" s="1112">
        <f t="shared" si="108"/>
        <v>3.0927835051546393</v>
      </c>
      <c r="H537" s="188">
        <f t="shared" si="115"/>
        <v>3</v>
      </c>
      <c r="I537" s="915">
        <f t="shared" si="109"/>
        <v>100</v>
      </c>
      <c r="J537" s="150" t="s">
        <v>53</v>
      </c>
      <c r="K537" s="188"/>
      <c r="L537" s="188"/>
      <c r="M537" s="150"/>
      <c r="N537" s="150"/>
      <c r="O537" s="150" t="s">
        <v>53</v>
      </c>
    </row>
    <row r="538" spans="1:15" s="265" customFormat="1" ht="17.25" customHeight="1" x14ac:dyDescent="0.25">
      <c r="A538" s="264" t="s">
        <v>602</v>
      </c>
      <c r="B538" s="188" t="s">
        <v>1044</v>
      </c>
      <c r="C538" s="907">
        <v>108</v>
      </c>
      <c r="D538" s="907">
        <v>108</v>
      </c>
      <c r="E538" s="280">
        <f t="shared" si="114"/>
        <v>100</v>
      </c>
      <c r="F538" s="188">
        <v>13</v>
      </c>
      <c r="G538" s="1112">
        <f t="shared" si="108"/>
        <v>12.037037037037036</v>
      </c>
      <c r="H538" s="188">
        <f t="shared" si="115"/>
        <v>13</v>
      </c>
      <c r="I538" s="915">
        <f t="shared" si="109"/>
        <v>100</v>
      </c>
      <c r="J538" s="150" t="s">
        <v>53</v>
      </c>
      <c r="K538" s="188"/>
      <c r="L538" s="188"/>
      <c r="M538" s="150"/>
      <c r="N538" s="150"/>
      <c r="O538" s="150" t="s">
        <v>53</v>
      </c>
    </row>
    <row r="539" spans="1:15" s="265" customFormat="1" ht="17.25" customHeight="1" x14ac:dyDescent="0.25">
      <c r="A539" s="264" t="s">
        <v>603</v>
      </c>
      <c r="B539" s="188" t="s">
        <v>1045</v>
      </c>
      <c r="C539" s="907">
        <v>65</v>
      </c>
      <c r="D539" s="907">
        <v>65</v>
      </c>
      <c r="E539" s="280">
        <f t="shared" si="114"/>
        <v>100</v>
      </c>
      <c r="F539" s="188">
        <v>5</v>
      </c>
      <c r="G539" s="1112">
        <f t="shared" si="108"/>
        <v>7.6923076923076925</v>
      </c>
      <c r="H539" s="188">
        <f t="shared" si="115"/>
        <v>5</v>
      </c>
      <c r="I539" s="915">
        <f t="shared" si="109"/>
        <v>100</v>
      </c>
      <c r="J539" s="150" t="s">
        <v>53</v>
      </c>
      <c r="K539" s="188"/>
      <c r="L539" s="188"/>
      <c r="M539" s="150"/>
      <c r="N539" s="150"/>
      <c r="O539" s="150" t="s">
        <v>53</v>
      </c>
    </row>
    <row r="540" spans="1:15" s="265" customFormat="1" ht="17.25" customHeight="1" x14ac:dyDescent="0.25">
      <c r="A540" s="264" t="s">
        <v>604</v>
      </c>
      <c r="B540" s="188" t="s">
        <v>1046</v>
      </c>
      <c r="C540" s="907">
        <v>118</v>
      </c>
      <c r="D540" s="907">
        <v>112</v>
      </c>
      <c r="E540" s="280">
        <f t="shared" si="114"/>
        <v>94.915254237288138</v>
      </c>
      <c r="F540" s="188">
        <v>5</v>
      </c>
      <c r="G540" s="1112">
        <f t="shared" si="108"/>
        <v>4.2372881355932197</v>
      </c>
      <c r="H540" s="188">
        <f t="shared" si="115"/>
        <v>5</v>
      </c>
      <c r="I540" s="915">
        <f t="shared" si="109"/>
        <v>100</v>
      </c>
      <c r="J540" s="150" t="s">
        <v>53</v>
      </c>
      <c r="K540" s="188"/>
      <c r="L540" s="188"/>
      <c r="M540" s="150"/>
      <c r="N540" s="150"/>
      <c r="O540" s="150" t="s">
        <v>53</v>
      </c>
    </row>
    <row r="541" spans="1:15" s="262" customFormat="1" ht="17.25" customHeight="1" x14ac:dyDescent="0.25">
      <c r="A541" s="261" t="s">
        <v>605</v>
      </c>
      <c r="B541" s="157" t="s">
        <v>1047</v>
      </c>
      <c r="C541" s="913">
        <v>62</v>
      </c>
      <c r="D541" s="909">
        <v>62</v>
      </c>
      <c r="E541" s="284">
        <f t="shared" si="114"/>
        <v>100</v>
      </c>
      <c r="F541" s="189">
        <v>16</v>
      </c>
      <c r="G541" s="1108">
        <f t="shared" si="108"/>
        <v>25.806451612903224</v>
      </c>
      <c r="H541" s="189">
        <f t="shared" si="115"/>
        <v>16</v>
      </c>
      <c r="I541" s="912">
        <f t="shared" si="109"/>
        <v>100</v>
      </c>
      <c r="J541" s="156" t="s">
        <v>53</v>
      </c>
      <c r="K541" s="189"/>
      <c r="L541" s="189"/>
      <c r="M541" s="156" t="s">
        <v>53</v>
      </c>
      <c r="N541" s="156"/>
      <c r="O541" s="156"/>
    </row>
    <row r="542" spans="1:15" s="262" customFormat="1" ht="17.25" customHeight="1" x14ac:dyDescent="0.25">
      <c r="A542" s="261" t="s">
        <v>606</v>
      </c>
      <c r="B542" s="157" t="s">
        <v>1048</v>
      </c>
      <c r="C542" s="913">
        <v>53</v>
      </c>
      <c r="D542" s="909">
        <v>53</v>
      </c>
      <c r="E542" s="284">
        <f t="shared" si="114"/>
        <v>100</v>
      </c>
      <c r="F542" s="189">
        <v>11</v>
      </c>
      <c r="G542" s="1108">
        <f t="shared" si="108"/>
        <v>20.754716981132077</v>
      </c>
      <c r="H542" s="189">
        <f t="shared" si="115"/>
        <v>11</v>
      </c>
      <c r="I542" s="912">
        <f t="shared" si="109"/>
        <v>100</v>
      </c>
      <c r="J542" s="156" t="s">
        <v>53</v>
      </c>
      <c r="K542" s="189"/>
      <c r="L542" s="189"/>
      <c r="M542" s="156" t="s">
        <v>53</v>
      </c>
      <c r="N542" s="156"/>
      <c r="O542" s="156"/>
    </row>
    <row r="543" spans="1:15" s="262" customFormat="1" ht="17.25" customHeight="1" x14ac:dyDescent="0.25">
      <c r="A543" s="261" t="s">
        <v>607</v>
      </c>
      <c r="B543" s="157" t="s">
        <v>1049</v>
      </c>
      <c r="C543" s="913">
        <v>54</v>
      </c>
      <c r="D543" s="909">
        <v>54</v>
      </c>
      <c r="E543" s="284">
        <f t="shared" si="114"/>
        <v>100</v>
      </c>
      <c r="F543" s="189">
        <v>12</v>
      </c>
      <c r="G543" s="1108">
        <f t="shared" si="108"/>
        <v>22.222222222222221</v>
      </c>
      <c r="H543" s="189">
        <f t="shared" si="115"/>
        <v>12</v>
      </c>
      <c r="I543" s="912">
        <f t="shared" si="109"/>
        <v>100</v>
      </c>
      <c r="J543" s="156" t="s">
        <v>53</v>
      </c>
      <c r="K543" s="189"/>
      <c r="L543" s="189"/>
      <c r="M543" s="156" t="s">
        <v>53</v>
      </c>
      <c r="N543" s="156"/>
      <c r="O543" s="156"/>
    </row>
    <row r="544" spans="1:15" s="262" customFormat="1" ht="17.25" customHeight="1" x14ac:dyDescent="0.25">
      <c r="A544" s="261" t="s">
        <v>608</v>
      </c>
      <c r="B544" s="157" t="s">
        <v>1050</v>
      </c>
      <c r="C544" s="913">
        <v>51</v>
      </c>
      <c r="D544" s="909">
        <v>50</v>
      </c>
      <c r="E544" s="284">
        <f t="shared" si="114"/>
        <v>98.039215686274503</v>
      </c>
      <c r="F544" s="189">
        <v>12</v>
      </c>
      <c r="G544" s="1108">
        <f t="shared" si="108"/>
        <v>23.52941176470588</v>
      </c>
      <c r="H544" s="189">
        <f t="shared" si="115"/>
        <v>12</v>
      </c>
      <c r="I544" s="912">
        <f t="shared" si="109"/>
        <v>100</v>
      </c>
      <c r="J544" s="156" t="s">
        <v>53</v>
      </c>
      <c r="K544" s="189"/>
      <c r="L544" s="189"/>
      <c r="M544" s="156" t="s">
        <v>53</v>
      </c>
      <c r="N544" s="156"/>
      <c r="O544" s="156"/>
    </row>
    <row r="545" spans="1:15" s="262" customFormat="1" ht="17.25" customHeight="1" x14ac:dyDescent="0.25">
      <c r="A545" s="261" t="s">
        <v>1116</v>
      </c>
      <c r="B545" s="157" t="s">
        <v>1051</v>
      </c>
      <c r="C545" s="913">
        <v>151</v>
      </c>
      <c r="D545" s="909">
        <v>148</v>
      </c>
      <c r="E545" s="284">
        <f t="shared" si="114"/>
        <v>98.013245033112582</v>
      </c>
      <c r="F545" s="189">
        <v>27</v>
      </c>
      <c r="G545" s="1108">
        <f t="shared" si="108"/>
        <v>17.880794701986755</v>
      </c>
      <c r="H545" s="189">
        <f t="shared" si="115"/>
        <v>27</v>
      </c>
      <c r="I545" s="912">
        <f t="shared" si="109"/>
        <v>100</v>
      </c>
      <c r="J545" s="156" t="s">
        <v>53</v>
      </c>
      <c r="K545" s="189"/>
      <c r="L545" s="189"/>
      <c r="M545" s="156" t="s">
        <v>53</v>
      </c>
      <c r="N545" s="156"/>
      <c r="O545" s="156"/>
    </row>
    <row r="546" spans="1:15" s="262" customFormat="1" ht="17.25" customHeight="1" x14ac:dyDescent="0.25">
      <c r="A546" s="261" t="s">
        <v>1117</v>
      </c>
      <c r="B546" s="157" t="s">
        <v>1052</v>
      </c>
      <c r="C546" s="913">
        <v>46</v>
      </c>
      <c r="D546" s="909">
        <v>46</v>
      </c>
      <c r="E546" s="284">
        <f t="shared" si="114"/>
        <v>100</v>
      </c>
      <c r="F546" s="189">
        <v>9</v>
      </c>
      <c r="G546" s="1108">
        <f t="shared" si="108"/>
        <v>19.565217391304348</v>
      </c>
      <c r="H546" s="189">
        <f t="shared" si="115"/>
        <v>9</v>
      </c>
      <c r="I546" s="912">
        <f t="shared" si="109"/>
        <v>100</v>
      </c>
      <c r="J546" s="156" t="s">
        <v>53</v>
      </c>
      <c r="K546" s="189"/>
      <c r="L546" s="189"/>
      <c r="M546" s="156" t="s">
        <v>53</v>
      </c>
      <c r="N546" s="156"/>
      <c r="O546" s="156"/>
    </row>
    <row r="547" spans="1:15" s="269" customFormat="1" ht="17.25" customHeight="1" x14ac:dyDescent="0.25">
      <c r="A547" s="352">
        <v>16</v>
      </c>
      <c r="B547" s="653" t="s">
        <v>819</v>
      </c>
      <c r="C547" s="1117">
        <f>SUM(C548:C560)</f>
        <v>927</v>
      </c>
      <c r="D547" s="1117">
        <f>SUM(D548:D560)</f>
        <v>927</v>
      </c>
      <c r="E547" s="986">
        <f>D547/C547*100</f>
        <v>100</v>
      </c>
      <c r="F547" s="1117">
        <f>SUM(F548:F560)</f>
        <v>195</v>
      </c>
      <c r="G547" s="1107">
        <f t="shared" si="108"/>
        <v>21.035598705501616</v>
      </c>
      <c r="H547" s="1117">
        <f>SUM(H548:H560)</f>
        <v>195</v>
      </c>
      <c r="I547" s="911">
        <f t="shared" si="109"/>
        <v>100</v>
      </c>
      <c r="J547" s="916">
        <f>COUNTA(J548:J560)</f>
        <v>13</v>
      </c>
      <c r="K547" s="1117">
        <f t="shared" ref="K547:O547" si="116">COUNTA(K548:K560)</f>
        <v>0</v>
      </c>
      <c r="L547" s="1117">
        <f t="shared" si="116"/>
        <v>0</v>
      </c>
      <c r="M547" s="916">
        <f t="shared" si="116"/>
        <v>6</v>
      </c>
      <c r="N547" s="153" t="s">
        <v>31</v>
      </c>
      <c r="O547" s="916">
        <f t="shared" si="116"/>
        <v>7</v>
      </c>
    </row>
    <row r="548" spans="1:15" s="265" customFormat="1" ht="17.25" customHeight="1" x14ac:dyDescent="0.25">
      <c r="A548" s="264" t="s">
        <v>33</v>
      </c>
      <c r="B548" s="188" t="s">
        <v>1053</v>
      </c>
      <c r="C548" s="907">
        <v>79</v>
      </c>
      <c r="D548" s="907">
        <v>79</v>
      </c>
      <c r="E548" s="280">
        <f t="shared" si="114"/>
        <v>100</v>
      </c>
      <c r="F548" s="188">
        <v>1</v>
      </c>
      <c r="G548" s="1112">
        <f t="shared" si="108"/>
        <v>1.2658227848101267</v>
      </c>
      <c r="H548" s="188">
        <v>1</v>
      </c>
      <c r="I548" s="915">
        <f t="shared" si="109"/>
        <v>100</v>
      </c>
      <c r="J548" s="150" t="s">
        <v>53</v>
      </c>
      <c r="K548" s="188"/>
      <c r="L548" s="188"/>
      <c r="M548" s="150"/>
      <c r="N548" s="150"/>
      <c r="O548" s="150" t="s">
        <v>53</v>
      </c>
    </row>
    <row r="549" spans="1:15" s="265" customFormat="1" ht="17.25" customHeight="1" x14ac:dyDescent="0.25">
      <c r="A549" s="264" t="s">
        <v>34</v>
      </c>
      <c r="B549" s="188" t="s">
        <v>1054</v>
      </c>
      <c r="C549" s="907">
        <v>50</v>
      </c>
      <c r="D549" s="907">
        <v>50</v>
      </c>
      <c r="E549" s="280">
        <f t="shared" si="114"/>
        <v>100</v>
      </c>
      <c r="F549" s="188">
        <v>2</v>
      </c>
      <c r="G549" s="1112">
        <f t="shared" si="108"/>
        <v>4</v>
      </c>
      <c r="H549" s="188">
        <v>2</v>
      </c>
      <c r="I549" s="915">
        <f t="shared" si="109"/>
        <v>100</v>
      </c>
      <c r="J549" s="150" t="s">
        <v>53</v>
      </c>
      <c r="K549" s="188"/>
      <c r="L549" s="188"/>
      <c r="M549" s="150"/>
      <c r="N549" s="150"/>
      <c r="O549" s="150" t="s">
        <v>53</v>
      </c>
    </row>
    <row r="550" spans="1:15" s="265" customFormat="1" ht="17.25" customHeight="1" x14ac:dyDescent="0.25">
      <c r="A550" s="264" t="s">
        <v>35</v>
      </c>
      <c r="B550" s="188" t="s">
        <v>1055</v>
      </c>
      <c r="C550" s="907">
        <v>86</v>
      </c>
      <c r="D550" s="907">
        <v>86</v>
      </c>
      <c r="E550" s="280">
        <f t="shared" si="114"/>
        <v>100</v>
      </c>
      <c r="F550" s="188">
        <v>4</v>
      </c>
      <c r="G550" s="1112">
        <f t="shared" si="108"/>
        <v>4.6511627906976747</v>
      </c>
      <c r="H550" s="188">
        <v>4</v>
      </c>
      <c r="I550" s="915">
        <f t="shared" si="109"/>
        <v>100</v>
      </c>
      <c r="J550" s="150" t="s">
        <v>53</v>
      </c>
      <c r="K550" s="188"/>
      <c r="L550" s="188"/>
      <c r="M550" s="150"/>
      <c r="N550" s="150"/>
      <c r="O550" s="150" t="s">
        <v>53</v>
      </c>
    </row>
    <row r="551" spans="1:15" s="265" customFormat="1" ht="17.25" customHeight="1" x14ac:dyDescent="0.25">
      <c r="A551" s="264" t="s">
        <v>609</v>
      </c>
      <c r="B551" s="188" t="s">
        <v>1056</v>
      </c>
      <c r="C551" s="907">
        <v>49</v>
      </c>
      <c r="D551" s="907">
        <v>49</v>
      </c>
      <c r="E551" s="280">
        <f t="shared" si="114"/>
        <v>100</v>
      </c>
      <c r="F551" s="188">
        <v>2</v>
      </c>
      <c r="G551" s="1112">
        <f t="shared" si="108"/>
        <v>4.0816326530612246</v>
      </c>
      <c r="H551" s="188">
        <v>2</v>
      </c>
      <c r="I551" s="915">
        <f t="shared" si="109"/>
        <v>100</v>
      </c>
      <c r="J551" s="150" t="s">
        <v>53</v>
      </c>
      <c r="K551" s="188"/>
      <c r="L551" s="188"/>
      <c r="M551" s="150"/>
      <c r="N551" s="150"/>
      <c r="O551" s="150" t="s">
        <v>53</v>
      </c>
    </row>
    <row r="552" spans="1:15" s="265" customFormat="1" ht="17.25" customHeight="1" x14ac:dyDescent="0.25">
      <c r="A552" s="264" t="s">
        <v>610</v>
      </c>
      <c r="B552" s="188" t="s">
        <v>1057</v>
      </c>
      <c r="C552" s="907">
        <v>100</v>
      </c>
      <c r="D552" s="907">
        <v>100</v>
      </c>
      <c r="E552" s="280">
        <f t="shared" si="114"/>
        <v>100</v>
      </c>
      <c r="F552" s="188">
        <v>5</v>
      </c>
      <c r="G552" s="1112">
        <f t="shared" si="108"/>
        <v>5</v>
      </c>
      <c r="H552" s="188">
        <v>5</v>
      </c>
      <c r="I552" s="915">
        <f t="shared" si="109"/>
        <v>100</v>
      </c>
      <c r="J552" s="150" t="s">
        <v>53</v>
      </c>
      <c r="K552" s="188"/>
      <c r="L552" s="188"/>
      <c r="M552" s="150"/>
      <c r="N552" s="150"/>
      <c r="O552" s="150" t="s">
        <v>53</v>
      </c>
    </row>
    <row r="553" spans="1:15" s="265" customFormat="1" ht="17.25" customHeight="1" x14ac:dyDescent="0.25">
      <c r="A553" s="264" t="s">
        <v>611</v>
      </c>
      <c r="B553" s="188" t="s">
        <v>1058</v>
      </c>
      <c r="C553" s="907">
        <v>131</v>
      </c>
      <c r="D553" s="907">
        <v>131</v>
      </c>
      <c r="E553" s="280">
        <f t="shared" si="114"/>
        <v>100</v>
      </c>
      <c r="F553" s="188">
        <v>7</v>
      </c>
      <c r="G553" s="1112">
        <f t="shared" si="108"/>
        <v>5.343511450381679</v>
      </c>
      <c r="H553" s="188">
        <v>7</v>
      </c>
      <c r="I553" s="915">
        <f t="shared" si="109"/>
        <v>100</v>
      </c>
      <c r="J553" s="150" t="s">
        <v>53</v>
      </c>
      <c r="K553" s="188"/>
      <c r="L553" s="188"/>
      <c r="M553" s="150"/>
      <c r="N553" s="150"/>
      <c r="O553" s="150" t="s">
        <v>53</v>
      </c>
    </row>
    <row r="554" spans="1:15" s="265" customFormat="1" ht="17.25" customHeight="1" x14ac:dyDescent="0.25">
      <c r="A554" s="264" t="s">
        <v>612</v>
      </c>
      <c r="B554" s="188" t="s">
        <v>1059</v>
      </c>
      <c r="C554" s="907">
        <v>30</v>
      </c>
      <c r="D554" s="907">
        <v>30</v>
      </c>
      <c r="E554" s="280">
        <f t="shared" si="114"/>
        <v>100</v>
      </c>
      <c r="F554" s="188">
        <v>2</v>
      </c>
      <c r="G554" s="1112">
        <f t="shared" si="108"/>
        <v>6.666666666666667</v>
      </c>
      <c r="H554" s="188">
        <v>2</v>
      </c>
      <c r="I554" s="915">
        <f t="shared" si="109"/>
        <v>100</v>
      </c>
      <c r="J554" s="150" t="s">
        <v>53</v>
      </c>
      <c r="K554" s="188"/>
      <c r="L554" s="188"/>
      <c r="M554" s="150"/>
      <c r="N554" s="150"/>
      <c r="O554" s="150" t="s">
        <v>53</v>
      </c>
    </row>
    <row r="555" spans="1:15" s="262" customFormat="1" ht="17.25" customHeight="1" x14ac:dyDescent="0.25">
      <c r="A555" s="261" t="s">
        <v>613</v>
      </c>
      <c r="B555" s="157" t="s">
        <v>1060</v>
      </c>
      <c r="C555" s="913">
        <v>57</v>
      </c>
      <c r="D555" s="913">
        <v>57</v>
      </c>
      <c r="E555" s="284">
        <f t="shared" si="114"/>
        <v>100</v>
      </c>
      <c r="F555" s="189">
        <v>39</v>
      </c>
      <c r="G555" s="1108">
        <f t="shared" si="108"/>
        <v>68.421052631578945</v>
      </c>
      <c r="H555" s="189">
        <v>39</v>
      </c>
      <c r="I555" s="912">
        <f t="shared" si="109"/>
        <v>100</v>
      </c>
      <c r="J555" s="156" t="s">
        <v>53</v>
      </c>
      <c r="K555" s="189"/>
      <c r="L555" s="189"/>
      <c r="M555" s="156" t="s">
        <v>53</v>
      </c>
      <c r="N555" s="156"/>
      <c r="O555" s="156"/>
    </row>
    <row r="556" spans="1:15" s="262" customFormat="1" ht="17.25" customHeight="1" x14ac:dyDescent="0.25">
      <c r="A556" s="261" t="s">
        <v>614</v>
      </c>
      <c r="B556" s="157" t="s">
        <v>1061</v>
      </c>
      <c r="C556" s="913">
        <v>62</v>
      </c>
      <c r="D556" s="913">
        <v>62</v>
      </c>
      <c r="E556" s="284">
        <f t="shared" si="114"/>
        <v>100</v>
      </c>
      <c r="F556" s="189">
        <v>21</v>
      </c>
      <c r="G556" s="1108">
        <f t="shared" si="108"/>
        <v>33.87096774193548</v>
      </c>
      <c r="H556" s="189">
        <v>21</v>
      </c>
      <c r="I556" s="912">
        <f t="shared" si="109"/>
        <v>100</v>
      </c>
      <c r="J556" s="156" t="s">
        <v>53</v>
      </c>
      <c r="K556" s="189"/>
      <c r="L556" s="189"/>
      <c r="M556" s="156" t="s">
        <v>53</v>
      </c>
      <c r="N556" s="156"/>
      <c r="O556" s="156"/>
    </row>
    <row r="557" spans="1:15" s="262" customFormat="1" ht="17.25" customHeight="1" x14ac:dyDescent="0.25">
      <c r="A557" s="261" t="s">
        <v>615</v>
      </c>
      <c r="B557" s="157" t="s">
        <v>1062</v>
      </c>
      <c r="C557" s="913">
        <v>28</v>
      </c>
      <c r="D557" s="913">
        <v>28</v>
      </c>
      <c r="E557" s="284">
        <f t="shared" si="114"/>
        <v>100</v>
      </c>
      <c r="F557" s="189">
        <v>15</v>
      </c>
      <c r="G557" s="1108">
        <f t="shared" si="108"/>
        <v>53.571428571428569</v>
      </c>
      <c r="H557" s="189">
        <v>15</v>
      </c>
      <c r="I557" s="912">
        <f t="shared" si="109"/>
        <v>100</v>
      </c>
      <c r="J557" s="156" t="s">
        <v>53</v>
      </c>
      <c r="K557" s="189"/>
      <c r="L557" s="189"/>
      <c r="M557" s="156" t="s">
        <v>53</v>
      </c>
      <c r="N557" s="156"/>
      <c r="O557" s="156"/>
    </row>
    <row r="558" spans="1:15" s="262" customFormat="1" ht="17.25" customHeight="1" x14ac:dyDescent="0.25">
      <c r="A558" s="261" t="s">
        <v>1118</v>
      </c>
      <c r="B558" s="157" t="s">
        <v>1063</v>
      </c>
      <c r="C558" s="913">
        <v>95</v>
      </c>
      <c r="D558" s="913">
        <v>95</v>
      </c>
      <c r="E558" s="284">
        <f t="shared" si="114"/>
        <v>100</v>
      </c>
      <c r="F558" s="189">
        <v>36</v>
      </c>
      <c r="G558" s="1108">
        <f t="shared" si="108"/>
        <v>37.894736842105267</v>
      </c>
      <c r="H558" s="189">
        <v>36</v>
      </c>
      <c r="I558" s="912">
        <f t="shared" si="109"/>
        <v>100</v>
      </c>
      <c r="J558" s="156" t="s">
        <v>53</v>
      </c>
      <c r="K558" s="189"/>
      <c r="L558" s="189"/>
      <c r="M558" s="156" t="s">
        <v>53</v>
      </c>
      <c r="N558" s="156"/>
      <c r="O558" s="156"/>
    </row>
    <row r="559" spans="1:15" s="262" customFormat="1" ht="17.25" customHeight="1" x14ac:dyDescent="0.25">
      <c r="A559" s="261" t="s">
        <v>1119</v>
      </c>
      <c r="B559" s="157" t="s">
        <v>1064</v>
      </c>
      <c r="C559" s="913">
        <v>72</v>
      </c>
      <c r="D559" s="913">
        <v>72</v>
      </c>
      <c r="E559" s="284">
        <f t="shared" si="114"/>
        <v>100</v>
      </c>
      <c r="F559" s="189">
        <v>22</v>
      </c>
      <c r="G559" s="1108">
        <f t="shared" si="108"/>
        <v>30.555555555555557</v>
      </c>
      <c r="H559" s="189">
        <v>22</v>
      </c>
      <c r="I559" s="912">
        <f t="shared" si="109"/>
        <v>100</v>
      </c>
      <c r="J559" s="156" t="s">
        <v>53</v>
      </c>
      <c r="K559" s="189"/>
      <c r="L559" s="189"/>
      <c r="M559" s="156" t="s">
        <v>53</v>
      </c>
      <c r="N559" s="156"/>
      <c r="O559" s="156"/>
    </row>
    <row r="560" spans="1:15" s="262" customFormat="1" ht="17.25" customHeight="1" x14ac:dyDescent="0.25">
      <c r="A560" s="261" t="s">
        <v>1120</v>
      </c>
      <c r="B560" s="157" t="s">
        <v>1065</v>
      </c>
      <c r="C560" s="913">
        <v>88</v>
      </c>
      <c r="D560" s="913">
        <v>88</v>
      </c>
      <c r="E560" s="284">
        <f t="shared" si="114"/>
        <v>100</v>
      </c>
      <c r="F560" s="189">
        <v>39</v>
      </c>
      <c r="G560" s="1108">
        <f t="shared" si="108"/>
        <v>44.31818181818182</v>
      </c>
      <c r="H560" s="189">
        <v>39</v>
      </c>
      <c r="I560" s="912">
        <f t="shared" si="109"/>
        <v>100</v>
      </c>
      <c r="J560" s="156" t="s">
        <v>53</v>
      </c>
      <c r="K560" s="189"/>
      <c r="L560" s="189"/>
      <c r="M560" s="156" t="s">
        <v>53</v>
      </c>
      <c r="N560" s="156"/>
      <c r="O560" s="156"/>
    </row>
    <row r="561" spans="1:15" s="761" customFormat="1" ht="17.25" customHeight="1" x14ac:dyDescent="0.25">
      <c r="A561" s="353">
        <v>17</v>
      </c>
      <c r="B561" s="760" t="s">
        <v>728</v>
      </c>
      <c r="C561" s="1106">
        <f>SUM(C562:C568)</f>
        <v>429</v>
      </c>
      <c r="D561" s="1106">
        <f>SUM(D562:D568)</f>
        <v>429</v>
      </c>
      <c r="E561" s="758">
        <f>D561/C561*100</f>
        <v>100</v>
      </c>
      <c r="F561" s="1106">
        <f>SUM(F562:F568)</f>
        <v>135</v>
      </c>
      <c r="G561" s="1107">
        <f t="shared" si="108"/>
        <v>31.46853146853147</v>
      </c>
      <c r="H561" s="1106">
        <f>SUM(H562:H568)</f>
        <v>135</v>
      </c>
      <c r="I561" s="911">
        <f t="shared" si="109"/>
        <v>100</v>
      </c>
      <c r="J561" s="905">
        <f>COUNTA(J562:J568)</f>
        <v>7</v>
      </c>
      <c r="K561" s="1106">
        <f t="shared" ref="K561" si="117">COUNTA(K562:K568)</f>
        <v>5</v>
      </c>
      <c r="L561" s="1106">
        <f t="shared" ref="L561" si="118">COUNTA(L562:L568)</f>
        <v>0</v>
      </c>
      <c r="M561" s="905">
        <f>COUNTA(M562:M568)</f>
        <v>7</v>
      </c>
      <c r="N561" s="257" t="s">
        <v>31</v>
      </c>
      <c r="O561" s="905">
        <f t="shared" ref="O561" si="119">COUNTA(O562:O568)</f>
        <v>0</v>
      </c>
    </row>
    <row r="562" spans="1:15" s="262" customFormat="1" ht="17.25" customHeight="1" x14ac:dyDescent="0.25">
      <c r="A562" s="271" t="s">
        <v>616</v>
      </c>
      <c r="B562" s="273" t="s">
        <v>1066</v>
      </c>
      <c r="C562" s="917">
        <v>42</v>
      </c>
      <c r="D562" s="917">
        <v>42</v>
      </c>
      <c r="E562" s="156">
        <v>100</v>
      </c>
      <c r="F562" s="249">
        <v>17</v>
      </c>
      <c r="G562" s="1108">
        <f t="shared" si="108"/>
        <v>40.476190476190474</v>
      </c>
      <c r="H562" s="249">
        <v>17</v>
      </c>
      <c r="I562" s="912">
        <f t="shared" si="109"/>
        <v>100</v>
      </c>
      <c r="J562" s="238" t="s">
        <v>53</v>
      </c>
      <c r="K562" s="157" t="s">
        <v>53</v>
      </c>
      <c r="L562" s="249"/>
      <c r="M562" s="238" t="s">
        <v>53</v>
      </c>
      <c r="N562" s="156"/>
      <c r="O562" s="156"/>
    </row>
    <row r="563" spans="1:15" s="262" customFormat="1" ht="17.25" customHeight="1" x14ac:dyDescent="0.25">
      <c r="A563" s="271" t="s">
        <v>617</v>
      </c>
      <c r="B563" s="270" t="s">
        <v>1067</v>
      </c>
      <c r="C563" s="917">
        <v>37</v>
      </c>
      <c r="D563" s="917">
        <v>37</v>
      </c>
      <c r="E563" s="156">
        <v>100</v>
      </c>
      <c r="F563" s="249">
        <v>16</v>
      </c>
      <c r="G563" s="1108">
        <f t="shared" si="108"/>
        <v>43.243243243243242</v>
      </c>
      <c r="H563" s="249">
        <v>16</v>
      </c>
      <c r="I563" s="912">
        <f t="shared" si="109"/>
        <v>100</v>
      </c>
      <c r="J563" s="238" t="s">
        <v>53</v>
      </c>
      <c r="K563" s="157" t="s">
        <v>53</v>
      </c>
      <c r="L563" s="249"/>
      <c r="M563" s="238" t="s">
        <v>53</v>
      </c>
      <c r="N563" s="156"/>
      <c r="O563" s="156"/>
    </row>
    <row r="564" spans="1:15" s="262" customFormat="1" ht="17.25" customHeight="1" x14ac:dyDescent="0.25">
      <c r="A564" s="271" t="s">
        <v>618</v>
      </c>
      <c r="B564" s="270" t="s">
        <v>1068</v>
      </c>
      <c r="C564" s="917">
        <v>87</v>
      </c>
      <c r="D564" s="917">
        <v>87</v>
      </c>
      <c r="E564" s="156">
        <v>100</v>
      </c>
      <c r="F564" s="249">
        <v>25</v>
      </c>
      <c r="G564" s="1108">
        <f t="shared" si="108"/>
        <v>28.735632183908045</v>
      </c>
      <c r="H564" s="249">
        <v>25</v>
      </c>
      <c r="I564" s="912">
        <f t="shared" si="109"/>
        <v>100</v>
      </c>
      <c r="J564" s="238" t="s">
        <v>53</v>
      </c>
      <c r="K564" s="157" t="s">
        <v>53</v>
      </c>
      <c r="L564" s="249"/>
      <c r="M564" s="238" t="s">
        <v>53</v>
      </c>
      <c r="N564" s="156"/>
      <c r="O564" s="156"/>
    </row>
    <row r="565" spans="1:15" s="262" customFormat="1" ht="17.25" customHeight="1" x14ac:dyDescent="0.25">
      <c r="A565" s="271" t="s">
        <v>619</v>
      </c>
      <c r="B565" s="270" t="s">
        <v>1069</v>
      </c>
      <c r="C565" s="917">
        <v>108</v>
      </c>
      <c r="D565" s="917">
        <v>108</v>
      </c>
      <c r="E565" s="156">
        <v>100</v>
      </c>
      <c r="F565" s="249">
        <v>17</v>
      </c>
      <c r="G565" s="1108">
        <f t="shared" si="108"/>
        <v>15.74074074074074</v>
      </c>
      <c r="H565" s="249">
        <v>17</v>
      </c>
      <c r="I565" s="912">
        <f t="shared" si="109"/>
        <v>100</v>
      </c>
      <c r="J565" s="238" t="s">
        <v>53</v>
      </c>
      <c r="K565" s="1118"/>
      <c r="L565" s="249"/>
      <c r="M565" s="238" t="s">
        <v>53</v>
      </c>
      <c r="N565" s="156"/>
      <c r="O565" s="156"/>
    </row>
    <row r="566" spans="1:15" s="262" customFormat="1" ht="17.25" customHeight="1" x14ac:dyDescent="0.25">
      <c r="A566" s="271" t="s">
        <v>620</v>
      </c>
      <c r="B566" s="270" t="s">
        <v>458</v>
      </c>
      <c r="C566" s="917">
        <v>41</v>
      </c>
      <c r="D566" s="917">
        <v>41</v>
      </c>
      <c r="E566" s="156">
        <v>100</v>
      </c>
      <c r="F566" s="249">
        <v>15</v>
      </c>
      <c r="G566" s="1108">
        <f t="shared" si="108"/>
        <v>36.585365853658537</v>
      </c>
      <c r="H566" s="249">
        <v>15</v>
      </c>
      <c r="I566" s="912">
        <f t="shared" si="109"/>
        <v>100</v>
      </c>
      <c r="J566" s="238" t="s">
        <v>53</v>
      </c>
      <c r="K566" s="1118"/>
      <c r="L566" s="249"/>
      <c r="M566" s="238" t="s">
        <v>53</v>
      </c>
      <c r="N566" s="156"/>
      <c r="O566" s="156"/>
    </row>
    <row r="567" spans="1:15" s="262" customFormat="1" ht="17.25" customHeight="1" x14ac:dyDescent="0.25">
      <c r="A567" s="271" t="s">
        <v>621</v>
      </c>
      <c r="B567" s="270" t="s">
        <v>1070</v>
      </c>
      <c r="C567" s="917">
        <v>52</v>
      </c>
      <c r="D567" s="917">
        <v>52</v>
      </c>
      <c r="E567" s="156">
        <v>100</v>
      </c>
      <c r="F567" s="249">
        <v>18</v>
      </c>
      <c r="G567" s="1108">
        <f t="shared" si="108"/>
        <v>34.615384615384613</v>
      </c>
      <c r="H567" s="249">
        <v>18</v>
      </c>
      <c r="I567" s="912">
        <f t="shared" si="109"/>
        <v>100</v>
      </c>
      <c r="J567" s="238" t="s">
        <v>53</v>
      </c>
      <c r="K567" s="157" t="s">
        <v>53</v>
      </c>
      <c r="L567" s="249"/>
      <c r="M567" s="238" t="s">
        <v>53</v>
      </c>
      <c r="N567" s="156"/>
      <c r="O567" s="156"/>
    </row>
    <row r="568" spans="1:15" s="262" customFormat="1" ht="17.25" customHeight="1" x14ac:dyDescent="0.25">
      <c r="A568" s="271" t="s">
        <v>622</v>
      </c>
      <c r="B568" s="270" t="s">
        <v>1071</v>
      </c>
      <c r="C568" s="917">
        <v>62</v>
      </c>
      <c r="D568" s="917">
        <v>62</v>
      </c>
      <c r="E568" s="156">
        <v>100</v>
      </c>
      <c r="F568" s="249">
        <v>27</v>
      </c>
      <c r="G568" s="1108">
        <f t="shared" si="108"/>
        <v>43.548387096774192</v>
      </c>
      <c r="H568" s="249">
        <v>27</v>
      </c>
      <c r="I568" s="912">
        <f t="shared" si="109"/>
        <v>100</v>
      </c>
      <c r="J568" s="238" t="s">
        <v>53</v>
      </c>
      <c r="K568" s="157" t="s">
        <v>53</v>
      </c>
      <c r="L568" s="249"/>
      <c r="M568" s="238" t="s">
        <v>53</v>
      </c>
      <c r="N568" s="156"/>
      <c r="O568" s="156"/>
    </row>
    <row r="569" spans="1:15" s="269" customFormat="1" ht="17.25" customHeight="1" x14ac:dyDescent="0.25">
      <c r="A569" s="352">
        <v>18</v>
      </c>
      <c r="B569" s="272" t="s">
        <v>823</v>
      </c>
      <c r="C569" s="1117">
        <f>SUM(C570:C577)</f>
        <v>396</v>
      </c>
      <c r="D569" s="1117">
        <f>SUM(D570:D577)</f>
        <v>396</v>
      </c>
      <c r="E569" s="986">
        <f>D569/C569*100</f>
        <v>100</v>
      </c>
      <c r="F569" s="1117">
        <f>SUM(F570:F577)</f>
        <v>140</v>
      </c>
      <c r="G569" s="1107">
        <f t="shared" si="108"/>
        <v>35.353535353535356</v>
      </c>
      <c r="H569" s="1117">
        <f>SUM(H570:H577)</f>
        <v>140</v>
      </c>
      <c r="I569" s="911">
        <f t="shared" si="109"/>
        <v>100</v>
      </c>
      <c r="J569" s="916">
        <f>COUNTA(J570:J577)</f>
        <v>8</v>
      </c>
      <c r="K569" s="1117">
        <f t="shared" ref="K569:O569" si="120">COUNTA(K570:K577)</f>
        <v>0</v>
      </c>
      <c r="L569" s="1117">
        <f t="shared" si="120"/>
        <v>0</v>
      </c>
      <c r="M569" s="916">
        <f t="shared" si="120"/>
        <v>8</v>
      </c>
      <c r="N569" s="153" t="s">
        <v>31</v>
      </c>
      <c r="O569" s="916">
        <f t="shared" si="120"/>
        <v>0</v>
      </c>
    </row>
    <row r="570" spans="1:15" s="262" customFormat="1" ht="17.25" customHeight="1" x14ac:dyDescent="0.25">
      <c r="A570" s="261" t="s">
        <v>630</v>
      </c>
      <c r="B570" s="260" t="s">
        <v>1072</v>
      </c>
      <c r="C570" s="913">
        <v>15</v>
      </c>
      <c r="D570" s="913">
        <v>15</v>
      </c>
      <c r="E570" s="146">
        <v>100</v>
      </c>
      <c r="F570" s="157">
        <v>6</v>
      </c>
      <c r="G570" s="1108">
        <f t="shared" ref="G570:G604" si="121">F570/C570*100</f>
        <v>40</v>
      </c>
      <c r="H570" s="157">
        <v>6</v>
      </c>
      <c r="I570" s="912">
        <f t="shared" ref="I570:I604" si="122">H570/F570*100</f>
        <v>100</v>
      </c>
      <c r="J570" s="146" t="s">
        <v>53</v>
      </c>
      <c r="K570" s="157"/>
      <c r="L570" s="157"/>
      <c r="M570" s="146" t="s">
        <v>53</v>
      </c>
      <c r="N570" s="156"/>
      <c r="O570" s="156"/>
    </row>
    <row r="571" spans="1:15" s="262" customFormat="1" ht="17.25" customHeight="1" x14ac:dyDescent="0.25">
      <c r="A571" s="261" t="s">
        <v>631</v>
      </c>
      <c r="B571" s="260" t="s">
        <v>1073</v>
      </c>
      <c r="C571" s="913">
        <v>53</v>
      </c>
      <c r="D571" s="913">
        <v>53</v>
      </c>
      <c r="E571" s="146">
        <v>100</v>
      </c>
      <c r="F571" s="157">
        <v>23</v>
      </c>
      <c r="G571" s="1108">
        <f t="shared" si="121"/>
        <v>43.39622641509434</v>
      </c>
      <c r="H571" s="157">
        <v>23</v>
      </c>
      <c r="I571" s="912">
        <f t="shared" si="122"/>
        <v>100</v>
      </c>
      <c r="J571" s="146" t="s">
        <v>53</v>
      </c>
      <c r="K571" s="157"/>
      <c r="L571" s="157"/>
      <c r="M571" s="146" t="s">
        <v>53</v>
      </c>
      <c r="N571" s="156"/>
      <c r="O571" s="156"/>
    </row>
    <row r="572" spans="1:15" s="262" customFormat="1" ht="17.25" customHeight="1" x14ac:dyDescent="0.25">
      <c r="A572" s="261" t="s">
        <v>632</v>
      </c>
      <c r="B572" s="260" t="s">
        <v>1074</v>
      </c>
      <c r="C572" s="913">
        <v>66</v>
      </c>
      <c r="D572" s="913">
        <v>66</v>
      </c>
      <c r="E572" s="146">
        <v>100</v>
      </c>
      <c r="F572" s="157">
        <v>20</v>
      </c>
      <c r="G572" s="1108">
        <f t="shared" si="121"/>
        <v>30.303030303030305</v>
      </c>
      <c r="H572" s="157">
        <v>20</v>
      </c>
      <c r="I572" s="912">
        <f t="shared" si="122"/>
        <v>100</v>
      </c>
      <c r="J572" s="146" t="s">
        <v>53</v>
      </c>
      <c r="K572" s="157"/>
      <c r="L572" s="157"/>
      <c r="M572" s="146" t="s">
        <v>53</v>
      </c>
      <c r="N572" s="156"/>
      <c r="O572" s="156"/>
    </row>
    <row r="573" spans="1:15" s="262" customFormat="1" ht="17.25" customHeight="1" x14ac:dyDescent="0.25">
      <c r="A573" s="261" t="s">
        <v>633</v>
      </c>
      <c r="B573" s="260" t="s">
        <v>1075</v>
      </c>
      <c r="C573" s="913">
        <v>69</v>
      </c>
      <c r="D573" s="913">
        <v>69</v>
      </c>
      <c r="E573" s="146">
        <v>100</v>
      </c>
      <c r="F573" s="157">
        <v>31</v>
      </c>
      <c r="G573" s="1108">
        <f t="shared" si="121"/>
        <v>44.927536231884055</v>
      </c>
      <c r="H573" s="157">
        <v>31</v>
      </c>
      <c r="I573" s="912">
        <f t="shared" si="122"/>
        <v>100</v>
      </c>
      <c r="J573" s="146" t="s">
        <v>53</v>
      </c>
      <c r="K573" s="157"/>
      <c r="L573" s="157"/>
      <c r="M573" s="146" t="s">
        <v>53</v>
      </c>
      <c r="N573" s="156"/>
      <c r="O573" s="156"/>
    </row>
    <row r="574" spans="1:15" s="262" customFormat="1" ht="17.25" customHeight="1" x14ac:dyDescent="0.25">
      <c r="A574" s="261" t="s">
        <v>634</v>
      </c>
      <c r="B574" s="260" t="s">
        <v>1076</v>
      </c>
      <c r="C574" s="913">
        <v>37</v>
      </c>
      <c r="D574" s="913">
        <v>37</v>
      </c>
      <c r="E574" s="146">
        <v>100</v>
      </c>
      <c r="F574" s="157">
        <v>14</v>
      </c>
      <c r="G574" s="1108">
        <f t="shared" si="121"/>
        <v>37.837837837837839</v>
      </c>
      <c r="H574" s="157">
        <v>14</v>
      </c>
      <c r="I574" s="912">
        <f t="shared" si="122"/>
        <v>100</v>
      </c>
      <c r="J574" s="146" t="s">
        <v>53</v>
      </c>
      <c r="K574" s="157"/>
      <c r="L574" s="157"/>
      <c r="M574" s="146" t="s">
        <v>53</v>
      </c>
      <c r="N574" s="156"/>
      <c r="O574" s="156"/>
    </row>
    <row r="575" spans="1:15" s="262" customFormat="1" ht="17.25" customHeight="1" x14ac:dyDescent="0.25">
      <c r="A575" s="261" t="s">
        <v>635</v>
      </c>
      <c r="B575" s="260" t="s">
        <v>1077</v>
      </c>
      <c r="C575" s="913">
        <v>23</v>
      </c>
      <c r="D575" s="913">
        <v>23</v>
      </c>
      <c r="E575" s="146">
        <v>100</v>
      </c>
      <c r="F575" s="157">
        <v>7</v>
      </c>
      <c r="G575" s="1108">
        <f t="shared" si="121"/>
        <v>30.434782608695656</v>
      </c>
      <c r="H575" s="157">
        <v>7</v>
      </c>
      <c r="I575" s="912">
        <f t="shared" si="122"/>
        <v>100</v>
      </c>
      <c r="J575" s="146" t="s">
        <v>53</v>
      </c>
      <c r="K575" s="157"/>
      <c r="L575" s="157"/>
      <c r="M575" s="146" t="s">
        <v>53</v>
      </c>
      <c r="N575" s="156"/>
      <c r="O575" s="156"/>
    </row>
    <row r="576" spans="1:15" s="262" customFormat="1" ht="17.25" customHeight="1" x14ac:dyDescent="0.25">
      <c r="A576" s="261" t="s">
        <v>636</v>
      </c>
      <c r="B576" s="260" t="s">
        <v>1078</v>
      </c>
      <c r="C576" s="913">
        <v>84</v>
      </c>
      <c r="D576" s="913">
        <v>84</v>
      </c>
      <c r="E576" s="146">
        <v>100</v>
      </c>
      <c r="F576" s="157">
        <v>31</v>
      </c>
      <c r="G576" s="1108">
        <f t="shared" si="121"/>
        <v>36.904761904761905</v>
      </c>
      <c r="H576" s="157">
        <v>31</v>
      </c>
      <c r="I576" s="912">
        <f t="shared" si="122"/>
        <v>100</v>
      </c>
      <c r="J576" s="146" t="s">
        <v>53</v>
      </c>
      <c r="K576" s="157"/>
      <c r="L576" s="157"/>
      <c r="M576" s="146" t="s">
        <v>53</v>
      </c>
      <c r="N576" s="156"/>
      <c r="O576" s="156"/>
    </row>
    <row r="577" spans="1:15" s="262" customFormat="1" ht="17.25" customHeight="1" x14ac:dyDescent="0.25">
      <c r="A577" s="261" t="s">
        <v>637</v>
      </c>
      <c r="B577" s="260" t="s">
        <v>1079</v>
      </c>
      <c r="C577" s="913">
        <v>49</v>
      </c>
      <c r="D577" s="913">
        <v>49</v>
      </c>
      <c r="E577" s="146">
        <v>100</v>
      </c>
      <c r="F577" s="157">
        <v>8</v>
      </c>
      <c r="G577" s="1108">
        <f t="shared" si="121"/>
        <v>16.326530612244898</v>
      </c>
      <c r="H577" s="157">
        <v>8</v>
      </c>
      <c r="I577" s="912">
        <f t="shared" si="122"/>
        <v>100</v>
      </c>
      <c r="J577" s="146" t="s">
        <v>53</v>
      </c>
      <c r="K577" s="157"/>
      <c r="L577" s="157"/>
      <c r="M577" s="146" t="s">
        <v>53</v>
      </c>
      <c r="N577" s="156"/>
      <c r="O577" s="156"/>
    </row>
    <row r="578" spans="1:15" s="269" customFormat="1" ht="17.25" customHeight="1" x14ac:dyDescent="0.25">
      <c r="A578" s="352">
        <v>19</v>
      </c>
      <c r="B578" s="272" t="s">
        <v>1080</v>
      </c>
      <c r="C578" s="1117">
        <f>SUM(C579:C585)</f>
        <v>523</v>
      </c>
      <c r="D578" s="1117">
        <f>SUM(D579:D585)</f>
        <v>523</v>
      </c>
      <c r="E578" s="986">
        <f>D578/C578*100</f>
        <v>100</v>
      </c>
      <c r="F578" s="1117">
        <f>SUM(F579:F585)</f>
        <v>143</v>
      </c>
      <c r="G578" s="1107">
        <f t="shared" si="121"/>
        <v>27.342256214149142</v>
      </c>
      <c r="H578" s="1117">
        <f>SUM(H579:H585)</f>
        <v>143</v>
      </c>
      <c r="I578" s="911">
        <f t="shared" si="122"/>
        <v>100</v>
      </c>
      <c r="J578" s="916">
        <f>COUNTA(J579:J585)</f>
        <v>7</v>
      </c>
      <c r="K578" s="1117">
        <f t="shared" ref="K578:O578" si="123">COUNTA(K579:K585)</f>
        <v>0</v>
      </c>
      <c r="L578" s="1117">
        <f t="shared" si="123"/>
        <v>0</v>
      </c>
      <c r="M578" s="916">
        <f t="shared" si="123"/>
        <v>6</v>
      </c>
      <c r="N578" s="153" t="s">
        <v>31</v>
      </c>
      <c r="O578" s="916">
        <f t="shared" si="123"/>
        <v>1</v>
      </c>
    </row>
    <row r="579" spans="1:15" s="262" customFormat="1" ht="17.25" customHeight="1" x14ac:dyDescent="0.25">
      <c r="A579" s="261" t="s">
        <v>642</v>
      </c>
      <c r="B579" s="260" t="s">
        <v>1081</v>
      </c>
      <c r="C579" s="909">
        <v>99</v>
      </c>
      <c r="D579" s="909">
        <v>99</v>
      </c>
      <c r="E579" s="156">
        <v>100</v>
      </c>
      <c r="F579" s="189">
        <v>15</v>
      </c>
      <c r="G579" s="1108">
        <f t="shared" si="121"/>
        <v>15.151515151515152</v>
      </c>
      <c r="H579" s="189">
        <v>15</v>
      </c>
      <c r="I579" s="912">
        <f t="shared" si="122"/>
        <v>100</v>
      </c>
      <c r="J579" s="156" t="s">
        <v>53</v>
      </c>
      <c r="K579" s="189"/>
      <c r="L579" s="189"/>
      <c r="M579" s="156" t="s">
        <v>53</v>
      </c>
      <c r="N579" s="156"/>
      <c r="O579" s="156"/>
    </row>
    <row r="580" spans="1:15" s="262" customFormat="1" ht="17.25" customHeight="1" x14ac:dyDescent="0.25">
      <c r="A580" s="261" t="s">
        <v>643</v>
      </c>
      <c r="B580" s="260" t="s">
        <v>431</v>
      </c>
      <c r="C580" s="909">
        <v>107</v>
      </c>
      <c r="D580" s="909">
        <v>107</v>
      </c>
      <c r="E580" s="156">
        <v>100</v>
      </c>
      <c r="F580" s="189">
        <v>16</v>
      </c>
      <c r="G580" s="1108">
        <f t="shared" si="121"/>
        <v>14.953271028037381</v>
      </c>
      <c r="H580" s="189">
        <v>16</v>
      </c>
      <c r="I580" s="912">
        <f t="shared" si="122"/>
        <v>100</v>
      </c>
      <c r="J580" s="156" t="s">
        <v>53</v>
      </c>
      <c r="K580" s="189"/>
      <c r="L580" s="189"/>
      <c r="M580" s="156" t="s">
        <v>53</v>
      </c>
      <c r="N580" s="156"/>
      <c r="O580" s="156"/>
    </row>
    <row r="581" spans="1:15" s="262" customFormat="1" ht="17.25" customHeight="1" x14ac:dyDescent="0.25">
      <c r="A581" s="261" t="s">
        <v>644</v>
      </c>
      <c r="B581" s="260" t="s">
        <v>1082</v>
      </c>
      <c r="C581" s="909">
        <v>56</v>
      </c>
      <c r="D581" s="909">
        <v>56</v>
      </c>
      <c r="E581" s="156">
        <v>100</v>
      </c>
      <c r="F581" s="189">
        <v>37</v>
      </c>
      <c r="G581" s="1108">
        <f t="shared" si="121"/>
        <v>66.071428571428569</v>
      </c>
      <c r="H581" s="189">
        <v>37</v>
      </c>
      <c r="I581" s="912">
        <f t="shared" si="122"/>
        <v>100</v>
      </c>
      <c r="J581" s="156" t="s">
        <v>53</v>
      </c>
      <c r="K581" s="189"/>
      <c r="L581" s="189"/>
      <c r="M581" s="156" t="s">
        <v>53</v>
      </c>
      <c r="N581" s="156"/>
      <c r="O581" s="156"/>
    </row>
    <row r="582" spans="1:15" s="262" customFormat="1" ht="17.25" customHeight="1" x14ac:dyDescent="0.25">
      <c r="A582" s="261" t="s">
        <v>645</v>
      </c>
      <c r="B582" s="262" t="s">
        <v>1083</v>
      </c>
      <c r="C582" s="909">
        <v>62</v>
      </c>
      <c r="D582" s="909">
        <v>62</v>
      </c>
      <c r="E582" s="156">
        <v>100</v>
      </c>
      <c r="F582" s="189">
        <v>13</v>
      </c>
      <c r="G582" s="1108">
        <f t="shared" si="121"/>
        <v>20.967741935483872</v>
      </c>
      <c r="H582" s="189">
        <v>13</v>
      </c>
      <c r="I582" s="912">
        <f t="shared" si="122"/>
        <v>100</v>
      </c>
      <c r="J582" s="156" t="s">
        <v>53</v>
      </c>
      <c r="K582" s="189"/>
      <c r="L582" s="189"/>
      <c r="M582" s="156" t="s">
        <v>53</v>
      </c>
      <c r="N582" s="156"/>
      <c r="O582" s="156"/>
    </row>
    <row r="583" spans="1:15" s="265" customFormat="1" ht="17.25" customHeight="1" x14ac:dyDescent="0.25">
      <c r="A583" s="264" t="s">
        <v>646</v>
      </c>
      <c r="B583" s="263" t="s">
        <v>1084</v>
      </c>
      <c r="C583" s="907">
        <v>98</v>
      </c>
      <c r="D583" s="907">
        <v>98</v>
      </c>
      <c r="E583" s="150">
        <v>100</v>
      </c>
      <c r="F583" s="188">
        <v>9</v>
      </c>
      <c r="G583" s="1112">
        <f t="shared" si="121"/>
        <v>9.183673469387756</v>
      </c>
      <c r="H583" s="188">
        <v>9</v>
      </c>
      <c r="I583" s="915">
        <f t="shared" si="122"/>
        <v>100</v>
      </c>
      <c r="J583" s="150" t="s">
        <v>53</v>
      </c>
      <c r="K583" s="188"/>
      <c r="L583" s="188"/>
      <c r="M583" s="150"/>
      <c r="N583" s="150"/>
      <c r="O583" s="150" t="s">
        <v>53</v>
      </c>
    </row>
    <row r="584" spans="1:15" s="262" customFormat="1" ht="17.25" customHeight="1" x14ac:dyDescent="0.25">
      <c r="A584" s="261" t="s">
        <v>647</v>
      </c>
      <c r="B584" s="260" t="s">
        <v>1085</v>
      </c>
      <c r="C584" s="909">
        <v>48</v>
      </c>
      <c r="D584" s="909">
        <v>48</v>
      </c>
      <c r="E584" s="156">
        <v>100</v>
      </c>
      <c r="F584" s="189">
        <v>26</v>
      </c>
      <c r="G584" s="1108">
        <f t="shared" si="121"/>
        <v>54.166666666666664</v>
      </c>
      <c r="H584" s="189">
        <v>26</v>
      </c>
      <c r="I584" s="912">
        <f t="shared" si="122"/>
        <v>100</v>
      </c>
      <c r="J584" s="156" t="s">
        <v>53</v>
      </c>
      <c r="K584" s="189"/>
      <c r="L584" s="189"/>
      <c r="M584" s="156" t="s">
        <v>53</v>
      </c>
      <c r="N584" s="156"/>
      <c r="O584" s="156"/>
    </row>
    <row r="585" spans="1:15" s="262" customFormat="1" ht="17.25" customHeight="1" x14ac:dyDescent="0.25">
      <c r="A585" s="261" t="s">
        <v>1121</v>
      </c>
      <c r="B585" s="260" t="s">
        <v>1086</v>
      </c>
      <c r="C585" s="909">
        <v>53</v>
      </c>
      <c r="D585" s="909">
        <v>53</v>
      </c>
      <c r="E585" s="156">
        <v>100</v>
      </c>
      <c r="F585" s="189">
        <v>27</v>
      </c>
      <c r="G585" s="1108">
        <f t="shared" si="121"/>
        <v>50.943396226415096</v>
      </c>
      <c r="H585" s="189">
        <v>27</v>
      </c>
      <c r="I585" s="912">
        <f t="shared" si="122"/>
        <v>100</v>
      </c>
      <c r="J585" s="156" t="s">
        <v>53</v>
      </c>
      <c r="K585" s="189"/>
      <c r="L585" s="189"/>
      <c r="M585" s="156" t="s">
        <v>53</v>
      </c>
      <c r="N585" s="156"/>
      <c r="O585" s="156"/>
    </row>
    <row r="586" spans="1:15" s="761" customFormat="1" ht="17.25" customHeight="1" x14ac:dyDescent="0.25">
      <c r="A586" s="353">
        <v>20</v>
      </c>
      <c r="B586" s="760" t="s">
        <v>828</v>
      </c>
      <c r="C586" s="1106">
        <f>SUM(C587:C594)</f>
        <v>518</v>
      </c>
      <c r="D586" s="1106">
        <f>SUM(D587:D594)</f>
        <v>518</v>
      </c>
      <c r="E586" s="758">
        <f>D586/C586*100</f>
        <v>100</v>
      </c>
      <c r="F586" s="1106">
        <f>SUM(F587:F594)</f>
        <v>241</v>
      </c>
      <c r="G586" s="1107">
        <f t="shared" si="121"/>
        <v>46.525096525096529</v>
      </c>
      <c r="H586" s="1106">
        <f>SUM(H587:H594)</f>
        <v>241</v>
      </c>
      <c r="I586" s="911">
        <f t="shared" si="122"/>
        <v>100</v>
      </c>
      <c r="J586" s="905">
        <f>COUNTA(J587:J594)</f>
        <v>8</v>
      </c>
      <c r="K586" s="1106">
        <f t="shared" ref="K586:O586" si="124">COUNTA(K587:K594)</f>
        <v>4</v>
      </c>
      <c r="L586" s="1106">
        <f t="shared" si="124"/>
        <v>0</v>
      </c>
      <c r="M586" s="905">
        <f t="shared" si="124"/>
        <v>8</v>
      </c>
      <c r="N586" s="257" t="s">
        <v>31</v>
      </c>
      <c r="O586" s="905">
        <f t="shared" si="124"/>
        <v>0</v>
      </c>
    </row>
    <row r="587" spans="1:15" s="262" customFormat="1" ht="17.25" customHeight="1" x14ac:dyDescent="0.25">
      <c r="A587" s="261" t="s">
        <v>1122</v>
      </c>
      <c r="B587" s="260" t="s">
        <v>1087</v>
      </c>
      <c r="C587" s="909">
        <v>66</v>
      </c>
      <c r="D587" s="909">
        <v>66</v>
      </c>
      <c r="E587" s="156">
        <v>100</v>
      </c>
      <c r="F587" s="189">
        <v>24</v>
      </c>
      <c r="G587" s="1108">
        <f t="shared" si="121"/>
        <v>36.363636363636367</v>
      </c>
      <c r="H587" s="189">
        <v>24</v>
      </c>
      <c r="I587" s="912">
        <f t="shared" si="122"/>
        <v>100</v>
      </c>
      <c r="J587" s="156" t="s">
        <v>53</v>
      </c>
      <c r="K587" s="189" t="s">
        <v>53</v>
      </c>
      <c r="L587" s="189"/>
      <c r="M587" s="156" t="s">
        <v>53</v>
      </c>
      <c r="N587" s="156"/>
      <c r="O587" s="156"/>
    </row>
    <row r="588" spans="1:15" s="262" customFormat="1" ht="17.25" customHeight="1" x14ac:dyDescent="0.25">
      <c r="A588" s="261" t="s">
        <v>1123</v>
      </c>
      <c r="B588" s="260" t="s">
        <v>1088</v>
      </c>
      <c r="C588" s="909">
        <v>54</v>
      </c>
      <c r="D588" s="909">
        <v>54</v>
      </c>
      <c r="E588" s="156">
        <v>100</v>
      </c>
      <c r="F588" s="189">
        <v>9</v>
      </c>
      <c r="G588" s="1108">
        <f t="shared" si="121"/>
        <v>16.666666666666664</v>
      </c>
      <c r="H588" s="189">
        <v>9</v>
      </c>
      <c r="I588" s="912">
        <f t="shared" si="122"/>
        <v>100</v>
      </c>
      <c r="J588" s="156" t="s">
        <v>53</v>
      </c>
      <c r="K588" s="189"/>
      <c r="L588" s="189"/>
      <c r="M588" s="156" t="s">
        <v>53</v>
      </c>
      <c r="N588" s="156"/>
      <c r="O588" s="156"/>
    </row>
    <row r="589" spans="1:15" s="262" customFormat="1" ht="17.25" customHeight="1" x14ac:dyDescent="0.25">
      <c r="A589" s="261" t="s">
        <v>1124</v>
      </c>
      <c r="B589" s="260" t="s">
        <v>1089</v>
      </c>
      <c r="C589" s="909">
        <v>55</v>
      </c>
      <c r="D589" s="909">
        <v>55</v>
      </c>
      <c r="E589" s="156">
        <v>100</v>
      </c>
      <c r="F589" s="189">
        <v>27</v>
      </c>
      <c r="G589" s="1108">
        <f t="shared" si="121"/>
        <v>49.090909090909093</v>
      </c>
      <c r="H589" s="189">
        <v>27</v>
      </c>
      <c r="I589" s="912">
        <f t="shared" si="122"/>
        <v>100</v>
      </c>
      <c r="J589" s="156" t="s">
        <v>53</v>
      </c>
      <c r="K589" s="189" t="s">
        <v>53</v>
      </c>
      <c r="L589" s="189"/>
      <c r="M589" s="156" t="s">
        <v>53</v>
      </c>
      <c r="N589" s="156"/>
      <c r="O589" s="156"/>
    </row>
    <row r="590" spans="1:15" s="262" customFormat="1" ht="17.25" customHeight="1" x14ac:dyDescent="0.25">
      <c r="A590" s="261" t="s">
        <v>1125</v>
      </c>
      <c r="B590" s="260" t="s">
        <v>1090</v>
      </c>
      <c r="C590" s="909">
        <v>52</v>
      </c>
      <c r="D590" s="909">
        <v>52</v>
      </c>
      <c r="E590" s="156">
        <v>100</v>
      </c>
      <c r="F590" s="189">
        <v>17</v>
      </c>
      <c r="G590" s="1108">
        <f t="shared" si="121"/>
        <v>32.692307692307693</v>
      </c>
      <c r="H590" s="189">
        <v>17</v>
      </c>
      <c r="I590" s="912">
        <f t="shared" si="122"/>
        <v>100</v>
      </c>
      <c r="J590" s="156" t="s">
        <v>53</v>
      </c>
      <c r="K590" s="189"/>
      <c r="L590" s="189"/>
      <c r="M590" s="156" t="s">
        <v>53</v>
      </c>
      <c r="N590" s="156"/>
      <c r="O590" s="156"/>
    </row>
    <row r="591" spans="1:15" s="262" customFormat="1" ht="17.25" customHeight="1" x14ac:dyDescent="0.25">
      <c r="A591" s="261" t="s">
        <v>1126</v>
      </c>
      <c r="B591" s="260" t="s">
        <v>938</v>
      </c>
      <c r="C591" s="909">
        <v>73</v>
      </c>
      <c r="D591" s="909">
        <v>73</v>
      </c>
      <c r="E591" s="156">
        <v>100</v>
      </c>
      <c r="F591" s="189">
        <v>35</v>
      </c>
      <c r="G591" s="1108">
        <f t="shared" si="121"/>
        <v>47.945205479452049</v>
      </c>
      <c r="H591" s="189">
        <v>35</v>
      </c>
      <c r="I591" s="912">
        <f t="shared" si="122"/>
        <v>100</v>
      </c>
      <c r="J591" s="156" t="s">
        <v>53</v>
      </c>
      <c r="K591" s="189" t="s">
        <v>53</v>
      </c>
      <c r="L591" s="189"/>
      <c r="M591" s="156" t="s">
        <v>53</v>
      </c>
      <c r="N591" s="156"/>
      <c r="O591" s="156"/>
    </row>
    <row r="592" spans="1:15" s="262" customFormat="1" ht="17.25" customHeight="1" x14ac:dyDescent="0.25">
      <c r="A592" s="261" t="s">
        <v>1127</v>
      </c>
      <c r="B592" s="260" t="s">
        <v>1091</v>
      </c>
      <c r="C592" s="909">
        <v>98</v>
      </c>
      <c r="D592" s="909">
        <v>98</v>
      </c>
      <c r="E592" s="156">
        <v>100</v>
      </c>
      <c r="F592" s="189">
        <v>46</v>
      </c>
      <c r="G592" s="1108">
        <f t="shared" si="121"/>
        <v>46.938775510204081</v>
      </c>
      <c r="H592" s="189">
        <v>46</v>
      </c>
      <c r="I592" s="912">
        <f t="shared" si="122"/>
        <v>100</v>
      </c>
      <c r="J592" s="156" t="s">
        <v>53</v>
      </c>
      <c r="K592" s="189"/>
      <c r="L592" s="189"/>
      <c r="M592" s="156" t="s">
        <v>53</v>
      </c>
      <c r="N592" s="156"/>
      <c r="O592" s="156"/>
    </row>
    <row r="593" spans="1:15" s="262" customFormat="1" ht="17.25" customHeight="1" x14ac:dyDescent="0.25">
      <c r="A593" s="261" t="s">
        <v>1128</v>
      </c>
      <c r="B593" s="260" t="s">
        <v>1092</v>
      </c>
      <c r="C593" s="909">
        <v>57</v>
      </c>
      <c r="D593" s="909">
        <v>57</v>
      </c>
      <c r="E593" s="156">
        <v>100</v>
      </c>
      <c r="F593" s="189">
        <v>45</v>
      </c>
      <c r="G593" s="1108">
        <f t="shared" si="121"/>
        <v>78.94736842105263</v>
      </c>
      <c r="H593" s="189">
        <v>45</v>
      </c>
      <c r="I593" s="912">
        <f t="shared" si="122"/>
        <v>100</v>
      </c>
      <c r="J593" s="156" t="s">
        <v>53</v>
      </c>
      <c r="K593" s="189" t="s">
        <v>53</v>
      </c>
      <c r="L593" s="189"/>
      <c r="M593" s="156" t="s">
        <v>53</v>
      </c>
      <c r="N593" s="156"/>
      <c r="O593" s="156"/>
    </row>
    <row r="594" spans="1:15" s="262" customFormat="1" ht="17.25" customHeight="1" x14ac:dyDescent="0.25">
      <c r="A594" s="261" t="s">
        <v>1129</v>
      </c>
      <c r="B594" s="260" t="s">
        <v>1093</v>
      </c>
      <c r="C594" s="909">
        <v>63</v>
      </c>
      <c r="D594" s="909">
        <v>63</v>
      </c>
      <c r="E594" s="156">
        <v>100</v>
      </c>
      <c r="F594" s="189">
        <v>38</v>
      </c>
      <c r="G594" s="1108">
        <f t="shared" si="121"/>
        <v>60.317460317460316</v>
      </c>
      <c r="H594" s="189">
        <v>38</v>
      </c>
      <c r="I594" s="912">
        <f t="shared" si="122"/>
        <v>100</v>
      </c>
      <c r="J594" s="156" t="s">
        <v>53</v>
      </c>
      <c r="K594" s="189"/>
      <c r="L594" s="189"/>
      <c r="M594" s="156" t="s">
        <v>53</v>
      </c>
      <c r="N594" s="156"/>
      <c r="O594" s="156"/>
    </row>
    <row r="595" spans="1:15" s="761" customFormat="1" ht="17.25" customHeight="1" x14ac:dyDescent="0.25">
      <c r="A595" s="353">
        <v>21</v>
      </c>
      <c r="B595" s="760" t="s">
        <v>916</v>
      </c>
      <c r="C595" s="1106">
        <f>SUM(C596:C604)</f>
        <v>772</v>
      </c>
      <c r="D595" s="1106">
        <f>SUM(D596:D604)</f>
        <v>768</v>
      </c>
      <c r="E595" s="758">
        <f>D595/C595*100</f>
        <v>99.481865284974091</v>
      </c>
      <c r="F595" s="1106">
        <f>SUM(F596:F604)</f>
        <v>83</v>
      </c>
      <c r="G595" s="1107">
        <f t="shared" si="121"/>
        <v>10.751295336787564</v>
      </c>
      <c r="H595" s="1106">
        <f>SUM(H596:H604)</f>
        <v>81</v>
      </c>
      <c r="I595" s="911">
        <f t="shared" si="122"/>
        <v>97.590361445783131</v>
      </c>
      <c r="J595" s="905">
        <f>COUNTA(J596:J604)</f>
        <v>9</v>
      </c>
      <c r="K595" s="1106">
        <f t="shared" ref="K595:O595" si="125">COUNTA(K596:K604)</f>
        <v>2</v>
      </c>
      <c r="L595" s="1106">
        <f t="shared" si="125"/>
        <v>0</v>
      </c>
      <c r="M595" s="905">
        <f>COUNTA(M596:M604)</f>
        <v>2</v>
      </c>
      <c r="N595" s="257" t="s">
        <v>2</v>
      </c>
      <c r="O595" s="905">
        <f t="shared" si="125"/>
        <v>7</v>
      </c>
    </row>
    <row r="596" spans="1:15" s="265" customFormat="1" ht="17.25" customHeight="1" x14ac:dyDescent="0.25">
      <c r="A596" s="264" t="s">
        <v>1130</v>
      </c>
      <c r="B596" s="263" t="s">
        <v>1094</v>
      </c>
      <c r="C596" s="907">
        <v>117</v>
      </c>
      <c r="D596" s="907">
        <v>117</v>
      </c>
      <c r="E596" s="150">
        <v>100</v>
      </c>
      <c r="F596" s="188">
        <v>4</v>
      </c>
      <c r="G596" s="1112">
        <f t="shared" si="121"/>
        <v>3.4188034188034191</v>
      </c>
      <c r="H596" s="188">
        <v>4</v>
      </c>
      <c r="I596" s="915">
        <f t="shared" si="122"/>
        <v>100</v>
      </c>
      <c r="J596" s="150" t="s">
        <v>53</v>
      </c>
      <c r="K596" s="188"/>
      <c r="L596" s="188"/>
      <c r="M596" s="150"/>
      <c r="N596" s="150"/>
      <c r="O596" s="150" t="s">
        <v>53</v>
      </c>
    </row>
    <row r="597" spans="1:15" s="265" customFormat="1" ht="17.25" customHeight="1" x14ac:dyDescent="0.25">
      <c r="A597" s="264" t="s">
        <v>1131</v>
      </c>
      <c r="B597" s="263" t="s">
        <v>1095</v>
      </c>
      <c r="C597" s="907">
        <v>91</v>
      </c>
      <c r="D597" s="907">
        <v>90</v>
      </c>
      <c r="E597" s="150" t="s">
        <v>1096</v>
      </c>
      <c r="F597" s="188">
        <v>6</v>
      </c>
      <c r="G597" s="1112">
        <f t="shared" si="121"/>
        <v>6.593406593406594</v>
      </c>
      <c r="H597" s="188">
        <v>6</v>
      </c>
      <c r="I597" s="915">
        <f t="shared" si="122"/>
        <v>100</v>
      </c>
      <c r="J597" s="150" t="s">
        <v>53</v>
      </c>
      <c r="K597" s="188"/>
      <c r="L597" s="188"/>
      <c r="M597" s="150"/>
      <c r="N597" s="150"/>
      <c r="O597" s="150" t="s">
        <v>53</v>
      </c>
    </row>
    <row r="598" spans="1:15" s="265" customFormat="1" ht="17.25" customHeight="1" x14ac:dyDescent="0.25">
      <c r="A598" s="264" t="s">
        <v>1132</v>
      </c>
      <c r="B598" s="263" t="s">
        <v>1097</v>
      </c>
      <c r="C598" s="907">
        <v>96</v>
      </c>
      <c r="D598" s="907">
        <v>96</v>
      </c>
      <c r="E598" s="150">
        <v>100</v>
      </c>
      <c r="F598" s="188">
        <v>3</v>
      </c>
      <c r="G598" s="1112">
        <f t="shared" si="121"/>
        <v>3.125</v>
      </c>
      <c r="H598" s="188">
        <v>3</v>
      </c>
      <c r="I598" s="915">
        <f t="shared" si="122"/>
        <v>100</v>
      </c>
      <c r="J598" s="150" t="s">
        <v>53</v>
      </c>
      <c r="K598" s="188"/>
      <c r="L598" s="188"/>
      <c r="M598" s="150"/>
      <c r="N598" s="150"/>
      <c r="O598" s="150" t="s">
        <v>53</v>
      </c>
    </row>
    <row r="599" spans="1:15" s="265" customFormat="1" ht="17.25" customHeight="1" x14ac:dyDescent="0.25">
      <c r="A599" s="264" t="s">
        <v>1133</v>
      </c>
      <c r="B599" s="263" t="s">
        <v>1098</v>
      </c>
      <c r="C599" s="907">
        <v>68</v>
      </c>
      <c r="D599" s="907">
        <v>67</v>
      </c>
      <c r="E599" s="150" t="s">
        <v>1099</v>
      </c>
      <c r="F599" s="188">
        <v>6</v>
      </c>
      <c r="G599" s="1112">
        <f t="shared" si="121"/>
        <v>8.8235294117647065</v>
      </c>
      <c r="H599" s="188">
        <v>6</v>
      </c>
      <c r="I599" s="915">
        <f t="shared" si="122"/>
        <v>100</v>
      </c>
      <c r="J599" s="150" t="s">
        <v>53</v>
      </c>
      <c r="K599" s="188"/>
      <c r="L599" s="188"/>
      <c r="M599" s="150"/>
      <c r="N599" s="150"/>
      <c r="O599" s="150" t="s">
        <v>53</v>
      </c>
    </row>
    <row r="600" spans="1:15" s="265" customFormat="1" ht="17.25" customHeight="1" x14ac:dyDescent="0.25">
      <c r="A600" s="264" t="s">
        <v>1134</v>
      </c>
      <c r="B600" s="263" t="s">
        <v>1100</v>
      </c>
      <c r="C600" s="907">
        <v>112</v>
      </c>
      <c r="D600" s="907">
        <v>112</v>
      </c>
      <c r="E600" s="150">
        <v>100</v>
      </c>
      <c r="F600" s="188">
        <v>9</v>
      </c>
      <c r="G600" s="1112">
        <f t="shared" si="121"/>
        <v>8.0357142857142865</v>
      </c>
      <c r="H600" s="188">
        <v>9</v>
      </c>
      <c r="I600" s="915">
        <f t="shared" si="122"/>
        <v>100</v>
      </c>
      <c r="J600" s="150" t="s">
        <v>53</v>
      </c>
      <c r="K600" s="188"/>
      <c r="L600" s="188"/>
      <c r="M600" s="150"/>
      <c r="N600" s="150"/>
      <c r="O600" s="150" t="s">
        <v>53</v>
      </c>
    </row>
    <row r="601" spans="1:15" s="262" customFormat="1" ht="17.25" customHeight="1" x14ac:dyDescent="0.25">
      <c r="A601" s="261" t="s">
        <v>1135</v>
      </c>
      <c r="B601" s="260" t="s">
        <v>1101</v>
      </c>
      <c r="C601" s="909">
        <v>56</v>
      </c>
      <c r="D601" s="909">
        <v>56</v>
      </c>
      <c r="E601" s="156" t="s">
        <v>1102</v>
      </c>
      <c r="F601" s="189">
        <v>9</v>
      </c>
      <c r="G601" s="1108">
        <f t="shared" si="121"/>
        <v>16.071428571428573</v>
      </c>
      <c r="H601" s="189">
        <v>9</v>
      </c>
      <c r="I601" s="912">
        <f t="shared" si="122"/>
        <v>100</v>
      </c>
      <c r="J601" s="156" t="s">
        <v>53</v>
      </c>
      <c r="K601" s="189" t="s">
        <v>53</v>
      </c>
      <c r="L601" s="189"/>
      <c r="M601" s="156" t="s">
        <v>53</v>
      </c>
      <c r="N601" s="156"/>
      <c r="O601" s="156"/>
    </row>
    <row r="602" spans="1:15" s="265" customFormat="1" ht="17.25" customHeight="1" x14ac:dyDescent="0.25">
      <c r="A602" s="264" t="s">
        <v>1136</v>
      </c>
      <c r="B602" s="263" t="s">
        <v>1103</v>
      </c>
      <c r="C602" s="907">
        <v>81</v>
      </c>
      <c r="D602" s="907">
        <v>80</v>
      </c>
      <c r="E602" s="150">
        <v>100</v>
      </c>
      <c r="F602" s="188">
        <v>4</v>
      </c>
      <c r="G602" s="1112">
        <f t="shared" si="121"/>
        <v>4.9382716049382713</v>
      </c>
      <c r="H602" s="188">
        <v>3</v>
      </c>
      <c r="I602" s="915">
        <f t="shared" si="122"/>
        <v>75</v>
      </c>
      <c r="J602" s="150" t="s">
        <v>53</v>
      </c>
      <c r="K602" s="188"/>
      <c r="L602" s="188"/>
      <c r="M602" s="150"/>
      <c r="N602" s="150"/>
      <c r="O602" s="150" t="s">
        <v>53</v>
      </c>
    </row>
    <row r="603" spans="1:15" s="262" customFormat="1" ht="17.25" customHeight="1" x14ac:dyDescent="0.25">
      <c r="A603" s="261" t="s">
        <v>1137</v>
      </c>
      <c r="B603" s="260" t="s">
        <v>1104</v>
      </c>
      <c r="C603" s="909">
        <v>50</v>
      </c>
      <c r="D603" s="909">
        <v>50</v>
      </c>
      <c r="E603" s="156">
        <v>100</v>
      </c>
      <c r="F603" s="189">
        <v>34</v>
      </c>
      <c r="G603" s="1108">
        <f t="shared" si="121"/>
        <v>68</v>
      </c>
      <c r="H603" s="189">
        <v>34</v>
      </c>
      <c r="I603" s="912">
        <f t="shared" si="122"/>
        <v>100</v>
      </c>
      <c r="J603" s="156" t="s">
        <v>53</v>
      </c>
      <c r="K603" s="189" t="s">
        <v>53</v>
      </c>
      <c r="L603" s="189"/>
      <c r="M603" s="156" t="s">
        <v>53</v>
      </c>
      <c r="N603" s="156"/>
      <c r="O603" s="156"/>
    </row>
    <row r="604" spans="1:15" s="265" customFormat="1" ht="17.25" customHeight="1" x14ac:dyDescent="0.25">
      <c r="A604" s="264" t="s">
        <v>1138</v>
      </c>
      <c r="B604" s="263" t="s">
        <v>1105</v>
      </c>
      <c r="C604" s="907">
        <v>101</v>
      </c>
      <c r="D604" s="907">
        <v>100</v>
      </c>
      <c r="E604" s="150" t="s">
        <v>1106</v>
      </c>
      <c r="F604" s="188">
        <v>8</v>
      </c>
      <c r="G604" s="1112">
        <f t="shared" si="121"/>
        <v>7.9207920792079207</v>
      </c>
      <c r="H604" s="188">
        <v>7</v>
      </c>
      <c r="I604" s="915">
        <f t="shared" si="122"/>
        <v>87.5</v>
      </c>
      <c r="J604" s="150" t="s">
        <v>53</v>
      </c>
      <c r="K604" s="188"/>
      <c r="L604" s="188"/>
      <c r="M604" s="150"/>
      <c r="N604" s="150"/>
      <c r="O604" s="150" t="s">
        <v>53</v>
      </c>
    </row>
    <row r="605" spans="1:15" s="756" customFormat="1" ht="26.45" customHeight="1" x14ac:dyDescent="0.2">
      <c r="A605" s="754" t="s">
        <v>405</v>
      </c>
      <c r="B605" s="755" t="s">
        <v>869</v>
      </c>
      <c r="C605" s="1076">
        <f>C606+C613+C621+C627+C634+C639+C646+C654+C663+C678+C688+C697+C704</f>
        <v>6039</v>
      </c>
      <c r="D605" s="1076">
        <f>D606+D613+D621+D627+D634+D639+D646+D654+D663+D678+D688+D697+D704</f>
        <v>6039</v>
      </c>
      <c r="E605" s="896">
        <f>D605/C605*100</f>
        <v>100</v>
      </c>
      <c r="F605" s="1076">
        <f>F606+F613+F621+F627+F634+F639+F646+F654+F663+F678+F688+F697+F704</f>
        <v>2236</v>
      </c>
      <c r="G605" s="1077">
        <f>F605/C605*100</f>
        <v>37.025997681735383</v>
      </c>
      <c r="H605" s="1076">
        <f>H606+H613+H621+H627+H634+H639+H646+H654+H663+H678+H688+H697+H704</f>
        <v>2232</v>
      </c>
      <c r="I605" s="792">
        <f>H605/F605*100</f>
        <v>99.821109123434709</v>
      </c>
      <c r="J605" s="793">
        <f>J606+J613+J621+J627+J634+J639+J646+J654+J663+J678+J688+J697+J704</f>
        <v>97</v>
      </c>
      <c r="K605" s="1076">
        <f t="shared" ref="K605:O605" si="126">K606+K613+K621+K627+K634+K639+K646+K654+K663+K678+K688+K697+K704</f>
        <v>15</v>
      </c>
      <c r="L605" s="1076">
        <f t="shared" si="126"/>
        <v>6</v>
      </c>
      <c r="M605" s="793">
        <f t="shared" si="126"/>
        <v>89</v>
      </c>
      <c r="N605" s="878">
        <f>COUNTA(N606:N715)</f>
        <v>13</v>
      </c>
      <c r="O605" s="793">
        <f t="shared" si="126"/>
        <v>8</v>
      </c>
    </row>
    <row r="606" spans="1:15" s="794" customFormat="1" ht="18.75" customHeight="1" x14ac:dyDescent="0.25">
      <c r="A606" s="353">
        <v>1</v>
      </c>
      <c r="B606" s="760" t="s">
        <v>870</v>
      </c>
      <c r="C606" s="653">
        <f>SUM(C607:C612)</f>
        <v>490</v>
      </c>
      <c r="D606" s="653">
        <f>SUM(D607:D612)</f>
        <v>490</v>
      </c>
      <c r="E606" s="257">
        <f>D606/C606*100</f>
        <v>100</v>
      </c>
      <c r="F606" s="653">
        <f>SUM(F607:F612)</f>
        <v>189</v>
      </c>
      <c r="G606" s="1107">
        <f>F606/C606*100</f>
        <v>38.571428571428577</v>
      </c>
      <c r="H606" s="653">
        <f>SUM(H607:H612)</f>
        <v>189</v>
      </c>
      <c r="I606" s="757">
        <f>H606/F606*100</f>
        <v>100</v>
      </c>
      <c r="J606" s="257">
        <f>COUNTA(J607:J612)</f>
        <v>6</v>
      </c>
      <c r="K606" s="653">
        <f t="shared" ref="K606:M606" si="127">COUNTA(K607:K612)</f>
        <v>2</v>
      </c>
      <c r="L606" s="653">
        <f t="shared" si="127"/>
        <v>0</v>
      </c>
      <c r="M606" s="257">
        <f t="shared" si="127"/>
        <v>6</v>
      </c>
      <c r="N606" s="257" t="s">
        <v>31</v>
      </c>
      <c r="O606" s="918"/>
    </row>
    <row r="607" spans="1:15" s="266" customFormat="1" ht="18.75" customHeight="1" x14ac:dyDescent="0.25">
      <c r="A607" s="100" t="s">
        <v>204</v>
      </c>
      <c r="B607" s="159" t="s">
        <v>1152</v>
      </c>
      <c r="C607" s="157">
        <v>35</v>
      </c>
      <c r="D607" s="157">
        <v>35</v>
      </c>
      <c r="E607" s="988">
        <f>D607/C607*100</f>
        <v>100</v>
      </c>
      <c r="F607" s="157">
        <v>18</v>
      </c>
      <c r="G607" s="1108">
        <f t="shared" ref="G607:G670" si="128">F607/C607*100</f>
        <v>51.428571428571423</v>
      </c>
      <c r="H607" s="157">
        <v>18</v>
      </c>
      <c r="I607" s="148">
        <f>H607/F607*100</f>
        <v>100</v>
      </c>
      <c r="J607" s="146" t="s">
        <v>53</v>
      </c>
      <c r="K607" s="157" t="s">
        <v>53</v>
      </c>
      <c r="L607" s="157"/>
      <c r="M607" s="146" t="s">
        <v>53</v>
      </c>
      <c r="N607" s="274"/>
      <c r="O607" s="146"/>
    </row>
    <row r="608" spans="1:15" s="266" customFormat="1" ht="18.75" customHeight="1" x14ac:dyDescent="0.25">
      <c r="A608" s="100" t="s">
        <v>205</v>
      </c>
      <c r="B608" s="159" t="s">
        <v>1153</v>
      </c>
      <c r="C608" s="157">
        <v>37</v>
      </c>
      <c r="D608" s="157">
        <v>37</v>
      </c>
      <c r="E608" s="988">
        <f t="shared" ref="E608:E671" si="129">D608/C608*100</f>
        <v>100</v>
      </c>
      <c r="F608" s="157">
        <v>22</v>
      </c>
      <c r="G608" s="1108">
        <f t="shared" si="128"/>
        <v>59.45945945945946</v>
      </c>
      <c r="H608" s="157">
        <v>22</v>
      </c>
      <c r="I608" s="148">
        <f t="shared" ref="I608:I671" si="130">H608/F608*100</f>
        <v>100</v>
      </c>
      <c r="J608" s="146" t="s">
        <v>53</v>
      </c>
      <c r="K608" s="157" t="s">
        <v>53</v>
      </c>
      <c r="L608" s="157"/>
      <c r="M608" s="146" t="s">
        <v>53</v>
      </c>
      <c r="N608" s="274"/>
      <c r="O608" s="146"/>
    </row>
    <row r="609" spans="1:15" s="266" customFormat="1" ht="18.75" customHeight="1" x14ac:dyDescent="0.25">
      <c r="A609" s="100" t="s">
        <v>206</v>
      </c>
      <c r="B609" s="159" t="s">
        <v>1154</v>
      </c>
      <c r="C609" s="157">
        <v>100</v>
      </c>
      <c r="D609" s="157">
        <v>100</v>
      </c>
      <c r="E609" s="988">
        <f t="shared" si="129"/>
        <v>100</v>
      </c>
      <c r="F609" s="157">
        <v>34</v>
      </c>
      <c r="G609" s="1108">
        <f t="shared" si="128"/>
        <v>34</v>
      </c>
      <c r="H609" s="157">
        <v>34</v>
      </c>
      <c r="I609" s="148">
        <f t="shared" si="130"/>
        <v>100</v>
      </c>
      <c r="J609" s="146" t="s">
        <v>53</v>
      </c>
      <c r="K609" s="157"/>
      <c r="L609" s="157"/>
      <c r="M609" s="146" t="s">
        <v>53</v>
      </c>
      <c r="N609" s="274"/>
      <c r="O609" s="146"/>
    </row>
    <row r="610" spans="1:15" s="266" customFormat="1" ht="18.75" customHeight="1" x14ac:dyDescent="0.25">
      <c r="A610" s="100" t="s">
        <v>207</v>
      </c>
      <c r="B610" s="159" t="s">
        <v>1155</v>
      </c>
      <c r="C610" s="157">
        <v>103</v>
      </c>
      <c r="D610" s="157">
        <v>103</v>
      </c>
      <c r="E610" s="988">
        <f t="shared" si="129"/>
        <v>100</v>
      </c>
      <c r="F610" s="157">
        <v>33</v>
      </c>
      <c r="G610" s="1108">
        <f t="shared" si="128"/>
        <v>32.038834951456316</v>
      </c>
      <c r="H610" s="157">
        <v>33</v>
      </c>
      <c r="I610" s="148">
        <f t="shared" si="130"/>
        <v>100</v>
      </c>
      <c r="J610" s="146" t="s">
        <v>53</v>
      </c>
      <c r="K610" s="157"/>
      <c r="L610" s="157"/>
      <c r="M610" s="146" t="s">
        <v>53</v>
      </c>
      <c r="N610" s="274"/>
      <c r="O610" s="146"/>
    </row>
    <row r="611" spans="1:15" s="266" customFormat="1" ht="18.75" customHeight="1" x14ac:dyDescent="0.25">
      <c r="A611" s="100" t="s">
        <v>208</v>
      </c>
      <c r="B611" s="159" t="s">
        <v>1156</v>
      </c>
      <c r="C611" s="157">
        <v>102</v>
      </c>
      <c r="D611" s="157">
        <v>102</v>
      </c>
      <c r="E611" s="988">
        <f t="shared" si="129"/>
        <v>100</v>
      </c>
      <c r="F611" s="157">
        <v>42</v>
      </c>
      <c r="G611" s="1108">
        <f t="shared" si="128"/>
        <v>41.17647058823529</v>
      </c>
      <c r="H611" s="157">
        <v>42</v>
      </c>
      <c r="I611" s="148">
        <f t="shared" si="130"/>
        <v>100</v>
      </c>
      <c r="J611" s="146" t="s">
        <v>53</v>
      </c>
      <c r="K611" s="157"/>
      <c r="L611" s="157"/>
      <c r="M611" s="146" t="s">
        <v>53</v>
      </c>
      <c r="N611" s="274"/>
      <c r="O611" s="146"/>
    </row>
    <row r="612" spans="1:15" s="266" customFormat="1" ht="18.75" customHeight="1" x14ac:dyDescent="0.25">
      <c r="A612" s="100" t="s">
        <v>209</v>
      </c>
      <c r="B612" s="159" t="s">
        <v>1157</v>
      </c>
      <c r="C612" s="157">
        <v>113</v>
      </c>
      <c r="D612" s="157">
        <v>113</v>
      </c>
      <c r="E612" s="988">
        <f t="shared" si="129"/>
        <v>100</v>
      </c>
      <c r="F612" s="157">
        <v>40</v>
      </c>
      <c r="G612" s="1108">
        <f t="shared" si="128"/>
        <v>35.398230088495573</v>
      </c>
      <c r="H612" s="157">
        <v>40</v>
      </c>
      <c r="I612" s="148">
        <f t="shared" si="130"/>
        <v>100</v>
      </c>
      <c r="J612" s="146" t="s">
        <v>53</v>
      </c>
      <c r="K612" s="157"/>
      <c r="L612" s="157"/>
      <c r="M612" s="146" t="s">
        <v>53</v>
      </c>
      <c r="N612" s="274"/>
      <c r="O612" s="146"/>
    </row>
    <row r="613" spans="1:15" s="761" customFormat="1" ht="18.75" customHeight="1" x14ac:dyDescent="0.25">
      <c r="A613" s="353">
        <v>2</v>
      </c>
      <c r="B613" s="795" t="s">
        <v>871</v>
      </c>
      <c r="C613" s="919">
        <f>SUM(C614:C620)</f>
        <v>554</v>
      </c>
      <c r="D613" s="919">
        <f>SUM(D614:D620)</f>
        <v>554</v>
      </c>
      <c r="E613" s="886">
        <f t="shared" si="129"/>
        <v>100</v>
      </c>
      <c r="F613" s="919">
        <f>SUM(F614:F620)</f>
        <v>158</v>
      </c>
      <c r="G613" s="1107">
        <f t="shared" si="128"/>
        <v>28.51985559566787</v>
      </c>
      <c r="H613" s="919">
        <f>SUM(H614:H620)</f>
        <v>158</v>
      </c>
      <c r="I613" s="757">
        <f t="shared" si="130"/>
        <v>100</v>
      </c>
      <c r="J613" s="257">
        <f>COUNTA(J614:J620)</f>
        <v>7</v>
      </c>
      <c r="K613" s="653">
        <f t="shared" ref="K613:M613" si="131">COUNTA(K614:K620)</f>
        <v>5</v>
      </c>
      <c r="L613" s="653">
        <f t="shared" si="131"/>
        <v>0</v>
      </c>
      <c r="M613" s="257">
        <f t="shared" si="131"/>
        <v>7</v>
      </c>
      <c r="N613" s="797" t="s">
        <v>31</v>
      </c>
      <c r="O613" s="257">
        <f t="shared" ref="O613" si="132">COUNTA(O614:O619)</f>
        <v>0</v>
      </c>
    </row>
    <row r="614" spans="1:15" s="266" customFormat="1" ht="18.75" customHeight="1" x14ac:dyDescent="0.25">
      <c r="A614" s="354" t="s">
        <v>220</v>
      </c>
      <c r="B614" s="99" t="s">
        <v>1158</v>
      </c>
      <c r="C614" s="157">
        <v>75</v>
      </c>
      <c r="D614" s="157">
        <v>75</v>
      </c>
      <c r="E614" s="988">
        <f t="shared" si="129"/>
        <v>100</v>
      </c>
      <c r="F614" s="157">
        <v>27</v>
      </c>
      <c r="G614" s="1108">
        <f t="shared" si="128"/>
        <v>36</v>
      </c>
      <c r="H614" s="157">
        <v>27</v>
      </c>
      <c r="I614" s="148">
        <f t="shared" si="130"/>
        <v>100</v>
      </c>
      <c r="J614" s="146" t="s">
        <v>53</v>
      </c>
      <c r="K614" s="157" t="s">
        <v>53</v>
      </c>
      <c r="L614" s="157"/>
      <c r="M614" s="146" t="s">
        <v>53</v>
      </c>
      <c r="N614" s="274"/>
      <c r="O614" s="777"/>
    </row>
    <row r="615" spans="1:15" s="266" customFormat="1" ht="18.75" customHeight="1" x14ac:dyDescent="0.25">
      <c r="A615" s="354" t="s">
        <v>221</v>
      </c>
      <c r="B615" s="99" t="s">
        <v>1159</v>
      </c>
      <c r="C615" s="157">
        <v>54</v>
      </c>
      <c r="D615" s="157">
        <v>54</v>
      </c>
      <c r="E615" s="988">
        <f t="shared" si="129"/>
        <v>100</v>
      </c>
      <c r="F615" s="157">
        <v>18</v>
      </c>
      <c r="G615" s="1108">
        <f t="shared" si="128"/>
        <v>33.333333333333329</v>
      </c>
      <c r="H615" s="157">
        <v>18</v>
      </c>
      <c r="I615" s="148">
        <f t="shared" si="130"/>
        <v>100</v>
      </c>
      <c r="J615" s="146" t="s">
        <v>53</v>
      </c>
      <c r="K615" s="157"/>
      <c r="L615" s="157"/>
      <c r="M615" s="146" t="s">
        <v>53</v>
      </c>
      <c r="N615" s="274"/>
      <c r="O615" s="777"/>
    </row>
    <row r="616" spans="1:15" s="266" customFormat="1" ht="18.75" customHeight="1" x14ac:dyDescent="0.25">
      <c r="A616" s="354" t="s">
        <v>222</v>
      </c>
      <c r="B616" s="99" t="s">
        <v>1160</v>
      </c>
      <c r="C616" s="157">
        <v>138</v>
      </c>
      <c r="D616" s="157">
        <v>138</v>
      </c>
      <c r="E616" s="988">
        <f t="shared" si="129"/>
        <v>100</v>
      </c>
      <c r="F616" s="157">
        <v>31</v>
      </c>
      <c r="G616" s="1108">
        <f t="shared" si="128"/>
        <v>22.463768115942027</v>
      </c>
      <c r="H616" s="157">
        <v>31</v>
      </c>
      <c r="I616" s="148">
        <f t="shared" si="130"/>
        <v>100</v>
      </c>
      <c r="J616" s="146" t="s">
        <v>53</v>
      </c>
      <c r="K616" s="157"/>
      <c r="L616" s="157"/>
      <c r="M616" s="146" t="s">
        <v>53</v>
      </c>
      <c r="N616" s="274"/>
      <c r="O616" s="777"/>
    </row>
    <row r="617" spans="1:15" s="266" customFormat="1" ht="18.75" customHeight="1" x14ac:dyDescent="0.25">
      <c r="A617" s="354" t="s">
        <v>223</v>
      </c>
      <c r="B617" s="99" t="s">
        <v>1161</v>
      </c>
      <c r="C617" s="157">
        <v>47</v>
      </c>
      <c r="D617" s="157">
        <v>47</v>
      </c>
      <c r="E617" s="988">
        <f t="shared" si="129"/>
        <v>100</v>
      </c>
      <c r="F617" s="157">
        <v>18</v>
      </c>
      <c r="G617" s="1108">
        <f t="shared" si="128"/>
        <v>38.297872340425535</v>
      </c>
      <c r="H617" s="157">
        <v>18</v>
      </c>
      <c r="I617" s="148">
        <f t="shared" si="130"/>
        <v>100</v>
      </c>
      <c r="J617" s="146" t="s">
        <v>53</v>
      </c>
      <c r="K617" s="157" t="s">
        <v>53</v>
      </c>
      <c r="L617" s="157"/>
      <c r="M617" s="146" t="s">
        <v>53</v>
      </c>
      <c r="N617" s="274"/>
      <c r="O617" s="777"/>
    </row>
    <row r="618" spans="1:15" s="266" customFormat="1" ht="18.75" customHeight="1" x14ac:dyDescent="0.25">
      <c r="A618" s="354" t="s">
        <v>224</v>
      </c>
      <c r="B618" s="99" t="s">
        <v>1162</v>
      </c>
      <c r="C618" s="157">
        <v>67</v>
      </c>
      <c r="D618" s="157">
        <v>67</v>
      </c>
      <c r="E618" s="988">
        <f t="shared" si="129"/>
        <v>100</v>
      </c>
      <c r="F618" s="157">
        <v>22</v>
      </c>
      <c r="G618" s="1108">
        <f t="shared" si="128"/>
        <v>32.835820895522389</v>
      </c>
      <c r="H618" s="157">
        <v>22</v>
      </c>
      <c r="I618" s="148">
        <f t="shared" si="130"/>
        <v>100</v>
      </c>
      <c r="J618" s="146" t="s">
        <v>53</v>
      </c>
      <c r="K618" s="157" t="s">
        <v>53</v>
      </c>
      <c r="L618" s="157"/>
      <c r="M618" s="146" t="s">
        <v>53</v>
      </c>
      <c r="N618" s="274"/>
      <c r="O618" s="777"/>
    </row>
    <row r="619" spans="1:15" s="266" customFormat="1" ht="18.75" customHeight="1" x14ac:dyDescent="0.25">
      <c r="A619" s="354" t="s">
        <v>225</v>
      </c>
      <c r="B619" s="99" t="s">
        <v>1163</v>
      </c>
      <c r="C619" s="157">
        <v>69</v>
      </c>
      <c r="D619" s="157">
        <v>69</v>
      </c>
      <c r="E619" s="988">
        <f t="shared" si="129"/>
        <v>100</v>
      </c>
      <c r="F619" s="157">
        <v>15</v>
      </c>
      <c r="G619" s="1108">
        <f t="shared" si="128"/>
        <v>21.739130434782609</v>
      </c>
      <c r="H619" s="157">
        <v>15</v>
      </c>
      <c r="I619" s="148">
        <f t="shared" si="130"/>
        <v>100</v>
      </c>
      <c r="J619" s="146" t="s">
        <v>53</v>
      </c>
      <c r="K619" s="157" t="s">
        <v>53</v>
      </c>
      <c r="L619" s="157"/>
      <c r="M619" s="146" t="s">
        <v>53</v>
      </c>
      <c r="N619" s="274"/>
      <c r="O619" s="777"/>
    </row>
    <row r="620" spans="1:15" s="266" customFormat="1" ht="18.75" customHeight="1" x14ac:dyDescent="0.25">
      <c r="A620" s="354" t="s">
        <v>226</v>
      </c>
      <c r="B620" s="99" t="s">
        <v>1164</v>
      </c>
      <c r="C620" s="157">
        <v>104</v>
      </c>
      <c r="D620" s="157">
        <v>104</v>
      </c>
      <c r="E620" s="988">
        <f t="shared" si="129"/>
        <v>100</v>
      </c>
      <c r="F620" s="157">
        <v>27</v>
      </c>
      <c r="G620" s="1108">
        <f t="shared" si="128"/>
        <v>25.961538461538463</v>
      </c>
      <c r="H620" s="157">
        <v>27</v>
      </c>
      <c r="I620" s="148">
        <f t="shared" si="130"/>
        <v>100</v>
      </c>
      <c r="J620" s="146" t="s">
        <v>53</v>
      </c>
      <c r="K620" s="157" t="s">
        <v>53</v>
      </c>
      <c r="L620" s="157"/>
      <c r="M620" s="146" t="s">
        <v>53</v>
      </c>
      <c r="N620" s="274"/>
      <c r="O620" s="777"/>
    </row>
    <row r="621" spans="1:15" s="761" customFormat="1" ht="18.75" customHeight="1" x14ac:dyDescent="0.25">
      <c r="A621" s="353">
        <v>3</v>
      </c>
      <c r="B621" s="796" t="s">
        <v>872</v>
      </c>
      <c r="C621" s="888">
        <f>SUM(C622:C626)</f>
        <v>310</v>
      </c>
      <c r="D621" s="888">
        <f>SUM(D622:D626)</f>
        <v>310</v>
      </c>
      <c r="E621" s="886">
        <f t="shared" si="129"/>
        <v>100</v>
      </c>
      <c r="F621" s="888">
        <f>SUM(F622:F626)</f>
        <v>134</v>
      </c>
      <c r="G621" s="1107">
        <f t="shared" si="128"/>
        <v>43.225806451612904</v>
      </c>
      <c r="H621" s="888">
        <f>SUM(H622:H626)</f>
        <v>134</v>
      </c>
      <c r="I621" s="757">
        <f t="shared" si="130"/>
        <v>100</v>
      </c>
      <c r="J621" s="257">
        <f>COUNTA(J622:J626)</f>
        <v>5</v>
      </c>
      <c r="K621" s="653">
        <f t="shared" ref="K621:O621" si="133">COUNTA(K622:K626)</f>
        <v>3</v>
      </c>
      <c r="L621" s="653">
        <f t="shared" si="133"/>
        <v>0</v>
      </c>
      <c r="M621" s="257">
        <f t="shared" si="133"/>
        <v>5</v>
      </c>
      <c r="N621" s="797" t="s">
        <v>31</v>
      </c>
      <c r="O621" s="257">
        <f t="shared" si="133"/>
        <v>0</v>
      </c>
    </row>
    <row r="622" spans="1:15" s="266" customFormat="1" ht="18.75" customHeight="1" x14ac:dyDescent="0.25">
      <c r="A622" s="100" t="s">
        <v>230</v>
      </c>
      <c r="B622" s="159" t="s">
        <v>1165</v>
      </c>
      <c r="C622" s="157">
        <v>63</v>
      </c>
      <c r="D622" s="157">
        <v>63</v>
      </c>
      <c r="E622" s="988">
        <f t="shared" si="129"/>
        <v>100</v>
      </c>
      <c r="F622" s="157">
        <v>17</v>
      </c>
      <c r="G622" s="1108">
        <f t="shared" si="128"/>
        <v>26.984126984126984</v>
      </c>
      <c r="H622" s="157">
        <v>17</v>
      </c>
      <c r="I622" s="148">
        <f t="shared" si="130"/>
        <v>100</v>
      </c>
      <c r="J622" s="146" t="s">
        <v>53</v>
      </c>
      <c r="K622" s="157"/>
      <c r="L622" s="157"/>
      <c r="M622" s="146" t="s">
        <v>53</v>
      </c>
      <c r="N622" s="274"/>
      <c r="O622" s="146"/>
    </row>
    <row r="623" spans="1:15" s="266" customFormat="1" ht="18.75" customHeight="1" x14ac:dyDescent="0.25">
      <c r="A623" s="100" t="s">
        <v>231</v>
      </c>
      <c r="B623" s="159" t="s">
        <v>1166</v>
      </c>
      <c r="C623" s="157">
        <v>61</v>
      </c>
      <c r="D623" s="157">
        <v>61</v>
      </c>
      <c r="E623" s="988">
        <f t="shared" si="129"/>
        <v>100</v>
      </c>
      <c r="F623" s="157">
        <v>28</v>
      </c>
      <c r="G623" s="1108">
        <f t="shared" si="128"/>
        <v>45.901639344262293</v>
      </c>
      <c r="H623" s="157">
        <v>28</v>
      </c>
      <c r="I623" s="148">
        <f t="shared" si="130"/>
        <v>100</v>
      </c>
      <c r="J623" s="146" t="s">
        <v>53</v>
      </c>
      <c r="K623" s="157" t="s">
        <v>53</v>
      </c>
      <c r="L623" s="157"/>
      <c r="M623" s="146" t="s">
        <v>53</v>
      </c>
      <c r="N623" s="274"/>
      <c r="O623" s="777"/>
    </row>
    <row r="624" spans="1:15" s="266" customFormat="1" ht="18.75" customHeight="1" x14ac:dyDescent="0.25">
      <c r="A624" s="100" t="s">
        <v>232</v>
      </c>
      <c r="B624" s="159" t="s">
        <v>498</v>
      </c>
      <c r="C624" s="157">
        <v>71</v>
      </c>
      <c r="D624" s="157">
        <v>71</v>
      </c>
      <c r="E624" s="988">
        <f t="shared" si="129"/>
        <v>100</v>
      </c>
      <c r="F624" s="157">
        <v>25</v>
      </c>
      <c r="G624" s="1108">
        <f t="shared" si="128"/>
        <v>35.2112676056338</v>
      </c>
      <c r="H624" s="157">
        <v>25</v>
      </c>
      <c r="I624" s="148">
        <f t="shared" si="130"/>
        <v>100</v>
      </c>
      <c r="J624" s="146" t="s">
        <v>53</v>
      </c>
      <c r="K624" s="157"/>
      <c r="L624" s="157"/>
      <c r="M624" s="146" t="s">
        <v>53</v>
      </c>
      <c r="N624" s="274"/>
      <c r="O624" s="777"/>
    </row>
    <row r="625" spans="1:15" s="266" customFormat="1" ht="18.75" customHeight="1" x14ac:dyDescent="0.25">
      <c r="A625" s="100" t="s">
        <v>233</v>
      </c>
      <c r="B625" s="159" t="s">
        <v>949</v>
      </c>
      <c r="C625" s="157">
        <v>63</v>
      </c>
      <c r="D625" s="157">
        <v>63</v>
      </c>
      <c r="E625" s="988">
        <f t="shared" si="129"/>
        <v>100</v>
      </c>
      <c r="F625" s="157">
        <v>28</v>
      </c>
      <c r="G625" s="1108">
        <f t="shared" si="128"/>
        <v>44.444444444444443</v>
      </c>
      <c r="H625" s="157">
        <v>28</v>
      </c>
      <c r="I625" s="148">
        <f t="shared" si="130"/>
        <v>100</v>
      </c>
      <c r="J625" s="146" t="s">
        <v>53</v>
      </c>
      <c r="K625" s="157" t="s">
        <v>53</v>
      </c>
      <c r="L625" s="157"/>
      <c r="M625" s="146" t="s">
        <v>53</v>
      </c>
      <c r="N625" s="274"/>
      <c r="O625" s="777"/>
    </row>
    <row r="626" spans="1:15" s="266" customFormat="1" ht="18.75" customHeight="1" x14ac:dyDescent="0.25">
      <c r="A626" s="100" t="s">
        <v>234</v>
      </c>
      <c r="B626" s="159" t="s">
        <v>1082</v>
      </c>
      <c r="C626" s="157">
        <v>52</v>
      </c>
      <c r="D626" s="157">
        <v>52</v>
      </c>
      <c r="E626" s="988">
        <f t="shared" si="129"/>
        <v>100</v>
      </c>
      <c r="F626" s="157">
        <v>36</v>
      </c>
      <c r="G626" s="1108">
        <f t="shared" si="128"/>
        <v>69.230769230769226</v>
      </c>
      <c r="H626" s="157">
        <v>36</v>
      </c>
      <c r="I626" s="148">
        <f t="shared" si="130"/>
        <v>100</v>
      </c>
      <c r="J626" s="146" t="s">
        <v>53</v>
      </c>
      <c r="K626" s="157" t="s">
        <v>53</v>
      </c>
      <c r="L626" s="157"/>
      <c r="M626" s="146" t="s">
        <v>53</v>
      </c>
      <c r="N626" s="274"/>
      <c r="O626" s="777"/>
    </row>
    <row r="627" spans="1:15" s="761" customFormat="1" ht="18.75" customHeight="1" x14ac:dyDescent="0.25">
      <c r="A627" s="353">
        <v>4</v>
      </c>
      <c r="B627" s="796" t="s">
        <v>1167</v>
      </c>
      <c r="C627" s="888">
        <f>SUM(C628:C633)</f>
        <v>497</v>
      </c>
      <c r="D627" s="888">
        <f>SUM(D628:D633)</f>
        <v>497</v>
      </c>
      <c r="E627" s="886">
        <f t="shared" si="129"/>
        <v>100</v>
      </c>
      <c r="F627" s="888">
        <f>SUM(F628:F633)</f>
        <v>210</v>
      </c>
      <c r="G627" s="1107">
        <f t="shared" si="128"/>
        <v>42.25352112676056</v>
      </c>
      <c r="H627" s="888">
        <f>SUM(H628:H633)</f>
        <v>210</v>
      </c>
      <c r="I627" s="757">
        <f t="shared" si="130"/>
        <v>100</v>
      </c>
      <c r="J627" s="257">
        <f>COUNTA(J628:J633)</f>
        <v>6</v>
      </c>
      <c r="K627" s="653">
        <f t="shared" ref="K627:O627" si="134">COUNTA(K628:K633)</f>
        <v>1</v>
      </c>
      <c r="L627" s="653">
        <f t="shared" si="134"/>
        <v>0</v>
      </c>
      <c r="M627" s="257">
        <f t="shared" si="134"/>
        <v>6</v>
      </c>
      <c r="N627" s="797" t="s">
        <v>31</v>
      </c>
      <c r="O627" s="257">
        <f t="shared" si="134"/>
        <v>0</v>
      </c>
    </row>
    <row r="628" spans="1:15" s="266" customFormat="1" ht="18.75" customHeight="1" x14ac:dyDescent="0.25">
      <c r="A628" s="100" t="s">
        <v>240</v>
      </c>
      <c r="B628" s="158" t="s">
        <v>1168</v>
      </c>
      <c r="C628" s="1111">
        <v>77</v>
      </c>
      <c r="D628" s="1111">
        <v>77</v>
      </c>
      <c r="E628" s="988">
        <f t="shared" si="129"/>
        <v>100</v>
      </c>
      <c r="F628" s="1119">
        <v>48</v>
      </c>
      <c r="G628" s="1108">
        <f t="shared" si="128"/>
        <v>62.337662337662337</v>
      </c>
      <c r="H628" s="1119">
        <v>48</v>
      </c>
      <c r="I628" s="148">
        <f t="shared" si="130"/>
        <v>100</v>
      </c>
      <c r="J628" s="146" t="s">
        <v>53</v>
      </c>
      <c r="K628" s="157" t="s">
        <v>53</v>
      </c>
      <c r="L628" s="157"/>
      <c r="M628" s="146" t="s">
        <v>53</v>
      </c>
      <c r="N628" s="274"/>
      <c r="O628" s="777"/>
    </row>
    <row r="629" spans="1:15" s="266" customFormat="1" ht="18.75" customHeight="1" x14ac:dyDescent="0.25">
      <c r="A629" s="100" t="s">
        <v>241</v>
      </c>
      <c r="B629" s="158" t="s">
        <v>1169</v>
      </c>
      <c r="C629" s="1111">
        <v>59</v>
      </c>
      <c r="D629" s="1111">
        <v>59</v>
      </c>
      <c r="E629" s="988">
        <f t="shared" si="129"/>
        <v>100</v>
      </c>
      <c r="F629" s="1119">
        <v>30</v>
      </c>
      <c r="G629" s="1108">
        <f t="shared" si="128"/>
        <v>50.847457627118644</v>
      </c>
      <c r="H629" s="1119">
        <v>30</v>
      </c>
      <c r="I629" s="148">
        <f t="shared" si="130"/>
        <v>100</v>
      </c>
      <c r="J629" s="146" t="s">
        <v>53</v>
      </c>
      <c r="K629" s="157"/>
      <c r="L629" s="157"/>
      <c r="M629" s="146" t="s">
        <v>53</v>
      </c>
      <c r="N629" s="274"/>
      <c r="O629" s="777"/>
    </row>
    <row r="630" spans="1:15" s="266" customFormat="1" ht="18.75" customHeight="1" x14ac:dyDescent="0.25">
      <c r="A630" s="100" t="s">
        <v>242</v>
      </c>
      <c r="B630" s="158" t="s">
        <v>1170</v>
      </c>
      <c r="C630" s="1111">
        <v>125</v>
      </c>
      <c r="D630" s="1111">
        <v>125</v>
      </c>
      <c r="E630" s="988">
        <f t="shared" si="129"/>
        <v>100</v>
      </c>
      <c r="F630" s="1119">
        <v>55</v>
      </c>
      <c r="G630" s="1108">
        <f t="shared" si="128"/>
        <v>44</v>
      </c>
      <c r="H630" s="1119">
        <v>55</v>
      </c>
      <c r="I630" s="148">
        <f t="shared" si="130"/>
        <v>100</v>
      </c>
      <c r="J630" s="146" t="s">
        <v>53</v>
      </c>
      <c r="K630" s="157"/>
      <c r="L630" s="157"/>
      <c r="M630" s="146" t="s">
        <v>53</v>
      </c>
      <c r="N630" s="274"/>
      <c r="O630" s="777"/>
    </row>
    <row r="631" spans="1:15" s="266" customFormat="1" ht="18.75" customHeight="1" x14ac:dyDescent="0.25">
      <c r="A631" s="100" t="s">
        <v>243</v>
      </c>
      <c r="B631" s="158" t="s">
        <v>1171</v>
      </c>
      <c r="C631" s="1111">
        <v>74</v>
      </c>
      <c r="D631" s="1111">
        <v>74</v>
      </c>
      <c r="E631" s="988">
        <f t="shared" si="129"/>
        <v>100</v>
      </c>
      <c r="F631" s="1111">
        <v>26</v>
      </c>
      <c r="G631" s="1108">
        <f t="shared" si="128"/>
        <v>35.135135135135137</v>
      </c>
      <c r="H631" s="1111">
        <v>26</v>
      </c>
      <c r="I631" s="148">
        <f t="shared" si="130"/>
        <v>100</v>
      </c>
      <c r="J631" s="146" t="s">
        <v>53</v>
      </c>
      <c r="K631" s="157"/>
      <c r="L631" s="157"/>
      <c r="M631" s="146" t="s">
        <v>53</v>
      </c>
      <c r="N631" s="274"/>
      <c r="O631" s="777"/>
    </row>
    <row r="632" spans="1:15" s="266" customFormat="1" ht="18.75" customHeight="1" x14ac:dyDescent="0.25">
      <c r="A632" s="100" t="s">
        <v>244</v>
      </c>
      <c r="B632" s="158" t="s">
        <v>1172</v>
      </c>
      <c r="C632" s="1111">
        <v>100</v>
      </c>
      <c r="D632" s="1111">
        <v>100</v>
      </c>
      <c r="E632" s="988">
        <f t="shared" si="129"/>
        <v>100</v>
      </c>
      <c r="F632" s="1119">
        <v>28</v>
      </c>
      <c r="G632" s="1108">
        <f t="shared" si="128"/>
        <v>28.000000000000004</v>
      </c>
      <c r="H632" s="1119">
        <v>28</v>
      </c>
      <c r="I632" s="148">
        <f t="shared" si="130"/>
        <v>100</v>
      </c>
      <c r="J632" s="146" t="s">
        <v>53</v>
      </c>
      <c r="K632" s="157"/>
      <c r="L632" s="157"/>
      <c r="M632" s="146" t="s">
        <v>53</v>
      </c>
      <c r="N632" s="274"/>
      <c r="O632" s="777"/>
    </row>
    <row r="633" spans="1:15" s="266" customFormat="1" ht="18.75" customHeight="1" x14ac:dyDescent="0.25">
      <c r="A633" s="100" t="s">
        <v>245</v>
      </c>
      <c r="B633" s="158" t="s">
        <v>1173</v>
      </c>
      <c r="C633" s="1111">
        <v>62</v>
      </c>
      <c r="D633" s="1111">
        <v>62</v>
      </c>
      <c r="E633" s="988">
        <f t="shared" si="129"/>
        <v>100</v>
      </c>
      <c r="F633" s="1119">
        <v>23</v>
      </c>
      <c r="G633" s="1108">
        <f t="shared" si="128"/>
        <v>37.096774193548384</v>
      </c>
      <c r="H633" s="1119">
        <v>23</v>
      </c>
      <c r="I633" s="148">
        <f t="shared" si="130"/>
        <v>100</v>
      </c>
      <c r="J633" s="146" t="s">
        <v>53</v>
      </c>
      <c r="K633" s="157"/>
      <c r="L633" s="157"/>
      <c r="M633" s="146" t="s">
        <v>53</v>
      </c>
      <c r="N633" s="274"/>
      <c r="O633" s="777"/>
    </row>
    <row r="634" spans="1:15" s="761" customFormat="1" ht="18.75" customHeight="1" x14ac:dyDescent="0.25">
      <c r="A634" s="353">
        <v>5</v>
      </c>
      <c r="B634" s="796" t="s">
        <v>1144</v>
      </c>
      <c r="C634" s="888">
        <f>SUM(C635:C638)</f>
        <v>362</v>
      </c>
      <c r="D634" s="888">
        <f>SUM(D635:D638)</f>
        <v>362</v>
      </c>
      <c r="E634" s="886">
        <f t="shared" si="129"/>
        <v>100</v>
      </c>
      <c r="F634" s="888">
        <f>SUM(F635:F636:F638)</f>
        <v>169</v>
      </c>
      <c r="G634" s="1107">
        <f t="shared" si="128"/>
        <v>46.685082872928177</v>
      </c>
      <c r="H634" s="888">
        <f>SUM(H635:H638)</f>
        <v>169</v>
      </c>
      <c r="I634" s="757">
        <f t="shared" si="130"/>
        <v>100</v>
      </c>
      <c r="J634" s="257">
        <f>COUNTA(J635:J638)</f>
        <v>4</v>
      </c>
      <c r="K634" s="653">
        <f t="shared" ref="K634:O634" si="135">COUNTA(K635:K638)</f>
        <v>1</v>
      </c>
      <c r="L634" s="653">
        <f t="shared" si="135"/>
        <v>0</v>
      </c>
      <c r="M634" s="257">
        <f t="shared" si="135"/>
        <v>4</v>
      </c>
      <c r="N634" s="797" t="s">
        <v>31</v>
      </c>
      <c r="O634" s="257">
        <f t="shared" si="135"/>
        <v>0</v>
      </c>
    </row>
    <row r="635" spans="1:15" s="266" customFormat="1" ht="18.75" customHeight="1" x14ac:dyDescent="0.25">
      <c r="A635" s="100" t="s">
        <v>252</v>
      </c>
      <c r="B635" s="159" t="s">
        <v>509</v>
      </c>
      <c r="C635" s="157">
        <v>90</v>
      </c>
      <c r="D635" s="157">
        <v>90</v>
      </c>
      <c r="E635" s="988">
        <f t="shared" si="129"/>
        <v>100</v>
      </c>
      <c r="F635" s="157">
        <v>49</v>
      </c>
      <c r="G635" s="1108">
        <f t="shared" si="128"/>
        <v>54.444444444444443</v>
      </c>
      <c r="H635" s="157">
        <v>49</v>
      </c>
      <c r="I635" s="148">
        <f t="shared" si="130"/>
        <v>100</v>
      </c>
      <c r="J635" s="146" t="s">
        <v>53</v>
      </c>
      <c r="K635" s="157"/>
      <c r="L635" s="157"/>
      <c r="M635" s="146" t="s">
        <v>53</v>
      </c>
      <c r="N635" s="274"/>
      <c r="O635" s="146"/>
    </row>
    <row r="636" spans="1:15" s="266" customFormat="1" ht="18.75" customHeight="1" x14ac:dyDescent="0.25">
      <c r="A636" s="100" t="s">
        <v>253</v>
      </c>
      <c r="B636" s="159" t="s">
        <v>1174</v>
      </c>
      <c r="C636" s="157">
        <v>67</v>
      </c>
      <c r="D636" s="157">
        <v>67</v>
      </c>
      <c r="E636" s="988">
        <f t="shared" si="129"/>
        <v>100</v>
      </c>
      <c r="F636" s="157">
        <v>28</v>
      </c>
      <c r="G636" s="1108">
        <f t="shared" si="128"/>
        <v>41.791044776119399</v>
      </c>
      <c r="H636" s="157">
        <v>28</v>
      </c>
      <c r="I636" s="148">
        <f t="shared" si="130"/>
        <v>100</v>
      </c>
      <c r="J636" s="146" t="s">
        <v>53</v>
      </c>
      <c r="K636" s="157"/>
      <c r="L636" s="157"/>
      <c r="M636" s="146" t="s">
        <v>53</v>
      </c>
      <c r="N636" s="274"/>
      <c r="O636" s="146"/>
    </row>
    <row r="637" spans="1:15" s="266" customFormat="1" ht="18.75" customHeight="1" x14ac:dyDescent="0.25">
      <c r="A637" s="100" t="s">
        <v>254</v>
      </c>
      <c r="B637" s="159" t="s">
        <v>1175</v>
      </c>
      <c r="C637" s="157">
        <v>109</v>
      </c>
      <c r="D637" s="157">
        <v>109</v>
      </c>
      <c r="E637" s="988">
        <f t="shared" si="129"/>
        <v>100</v>
      </c>
      <c r="F637" s="157">
        <v>41</v>
      </c>
      <c r="G637" s="1108">
        <f t="shared" si="128"/>
        <v>37.61467889908257</v>
      </c>
      <c r="H637" s="157">
        <v>41</v>
      </c>
      <c r="I637" s="148">
        <f t="shared" si="130"/>
        <v>100</v>
      </c>
      <c r="J637" s="146" t="s">
        <v>53</v>
      </c>
      <c r="K637" s="157"/>
      <c r="L637" s="157"/>
      <c r="M637" s="146" t="s">
        <v>53</v>
      </c>
      <c r="N637" s="274"/>
      <c r="O637" s="146"/>
    </row>
    <row r="638" spans="1:15" s="266" customFormat="1" ht="18.75" customHeight="1" x14ac:dyDescent="0.25">
      <c r="A638" s="100" t="s">
        <v>255</v>
      </c>
      <c r="B638" s="159" t="s">
        <v>440</v>
      </c>
      <c r="C638" s="157">
        <v>96</v>
      </c>
      <c r="D638" s="157">
        <v>96</v>
      </c>
      <c r="E638" s="988">
        <f t="shared" si="129"/>
        <v>100</v>
      </c>
      <c r="F638" s="157">
        <v>51</v>
      </c>
      <c r="G638" s="1108">
        <f t="shared" si="128"/>
        <v>53.125</v>
      </c>
      <c r="H638" s="157">
        <v>51</v>
      </c>
      <c r="I638" s="148">
        <f t="shared" si="130"/>
        <v>100</v>
      </c>
      <c r="J638" s="146" t="s">
        <v>53</v>
      </c>
      <c r="K638" s="157" t="s">
        <v>53</v>
      </c>
      <c r="L638" s="157"/>
      <c r="M638" s="146" t="s">
        <v>53</v>
      </c>
      <c r="N638" s="274"/>
      <c r="O638" s="146"/>
    </row>
    <row r="639" spans="1:15" s="794" customFormat="1" ht="18.75" customHeight="1" x14ac:dyDescent="0.25">
      <c r="A639" s="353">
        <v>6</v>
      </c>
      <c r="B639" s="760" t="s">
        <v>875</v>
      </c>
      <c r="C639" s="653">
        <f>SUM(C640:C645)</f>
        <v>288</v>
      </c>
      <c r="D639" s="653">
        <f>SUM(D640:D645)</f>
        <v>288</v>
      </c>
      <c r="E639" s="989">
        <f t="shared" si="129"/>
        <v>100</v>
      </c>
      <c r="F639" s="653">
        <f>SUM(F640:F645)</f>
        <v>125</v>
      </c>
      <c r="G639" s="1108">
        <f t="shared" si="128"/>
        <v>43.402777777777779</v>
      </c>
      <c r="H639" s="653">
        <f>SUM(H640:H645)</f>
        <v>125</v>
      </c>
      <c r="I639" s="1235">
        <f t="shared" si="130"/>
        <v>100</v>
      </c>
      <c r="J639" s="257">
        <f>COUNTA(J640:J645)</f>
        <v>6</v>
      </c>
      <c r="K639" s="653">
        <f t="shared" ref="K639:O639" si="136">COUNTA(K640:K645)</f>
        <v>0</v>
      </c>
      <c r="L639" s="653">
        <f t="shared" si="136"/>
        <v>2</v>
      </c>
      <c r="M639" s="257">
        <f t="shared" si="136"/>
        <v>6</v>
      </c>
      <c r="N639" s="797" t="s">
        <v>31</v>
      </c>
      <c r="O639" s="257">
        <f t="shared" si="136"/>
        <v>0</v>
      </c>
    </row>
    <row r="640" spans="1:15" s="266" customFormat="1" ht="18.75" customHeight="1" x14ac:dyDescent="0.25">
      <c r="A640" s="100" t="s">
        <v>265</v>
      </c>
      <c r="B640" s="159" t="s">
        <v>1176</v>
      </c>
      <c r="C640" s="1120">
        <v>29</v>
      </c>
      <c r="D640" s="1120">
        <v>29</v>
      </c>
      <c r="E640" s="988">
        <f t="shared" si="129"/>
        <v>100</v>
      </c>
      <c r="F640" s="1121">
        <v>22</v>
      </c>
      <c r="G640" s="1108">
        <f t="shared" si="128"/>
        <v>75.862068965517238</v>
      </c>
      <c r="H640" s="1121">
        <v>22</v>
      </c>
      <c r="I640" s="148">
        <f t="shared" si="130"/>
        <v>100</v>
      </c>
      <c r="J640" s="146" t="s">
        <v>53</v>
      </c>
      <c r="K640" s="157"/>
      <c r="L640" s="157" t="s">
        <v>53</v>
      </c>
      <c r="M640" s="146" t="s">
        <v>53</v>
      </c>
      <c r="N640" s="274"/>
      <c r="O640" s="146"/>
    </row>
    <row r="641" spans="1:15" s="266" customFormat="1" ht="18.75" customHeight="1" x14ac:dyDescent="0.25">
      <c r="A641" s="100" t="s">
        <v>266</v>
      </c>
      <c r="B641" s="159" t="s">
        <v>1177</v>
      </c>
      <c r="C641" s="1120">
        <v>69</v>
      </c>
      <c r="D641" s="1120">
        <v>69</v>
      </c>
      <c r="E641" s="988">
        <f t="shared" si="129"/>
        <v>100</v>
      </c>
      <c r="F641" s="1121">
        <v>33</v>
      </c>
      <c r="G641" s="1108">
        <f t="shared" si="128"/>
        <v>47.826086956521742</v>
      </c>
      <c r="H641" s="1121">
        <v>33</v>
      </c>
      <c r="I641" s="148">
        <f t="shared" si="130"/>
        <v>100</v>
      </c>
      <c r="J641" s="146" t="s">
        <v>53</v>
      </c>
      <c r="K641" s="157"/>
      <c r="L641" s="157"/>
      <c r="M641" s="146" t="s">
        <v>53</v>
      </c>
      <c r="N641" s="274"/>
      <c r="O641" s="146"/>
    </row>
    <row r="642" spans="1:15" s="266" customFormat="1" ht="18.75" customHeight="1" x14ac:dyDescent="0.25">
      <c r="A642" s="100" t="s">
        <v>267</v>
      </c>
      <c r="B642" s="159" t="s">
        <v>1178</v>
      </c>
      <c r="C642" s="1120">
        <v>37</v>
      </c>
      <c r="D642" s="1120">
        <v>37</v>
      </c>
      <c r="E642" s="988">
        <f t="shared" si="129"/>
        <v>100</v>
      </c>
      <c r="F642" s="1121">
        <v>16</v>
      </c>
      <c r="G642" s="1108">
        <f t="shared" si="128"/>
        <v>43.243243243243242</v>
      </c>
      <c r="H642" s="1121">
        <v>16</v>
      </c>
      <c r="I642" s="148">
        <f t="shared" si="130"/>
        <v>100</v>
      </c>
      <c r="J642" s="146" t="s">
        <v>53</v>
      </c>
      <c r="K642" s="157"/>
      <c r="L642" s="157" t="s">
        <v>53</v>
      </c>
      <c r="M642" s="146" t="s">
        <v>53</v>
      </c>
      <c r="N642" s="274"/>
      <c r="O642" s="146"/>
    </row>
    <row r="643" spans="1:15" s="266" customFormat="1" ht="18.75" customHeight="1" x14ac:dyDescent="0.25">
      <c r="A643" s="100" t="s">
        <v>268</v>
      </c>
      <c r="B643" s="159" t="s">
        <v>1179</v>
      </c>
      <c r="C643" s="1120">
        <v>81</v>
      </c>
      <c r="D643" s="1120">
        <v>81</v>
      </c>
      <c r="E643" s="988">
        <f t="shared" si="129"/>
        <v>100</v>
      </c>
      <c r="F643" s="1121">
        <v>21</v>
      </c>
      <c r="G643" s="1108">
        <f t="shared" si="128"/>
        <v>25.925925925925924</v>
      </c>
      <c r="H643" s="1121">
        <v>21</v>
      </c>
      <c r="I643" s="148">
        <f t="shared" si="130"/>
        <v>100</v>
      </c>
      <c r="J643" s="146" t="s">
        <v>53</v>
      </c>
      <c r="K643" s="157"/>
      <c r="L643" s="157"/>
      <c r="M643" s="146" t="s">
        <v>53</v>
      </c>
      <c r="N643" s="274"/>
      <c r="O643" s="146"/>
    </row>
    <row r="644" spans="1:15" s="266" customFormat="1" ht="18.75" customHeight="1" x14ac:dyDescent="0.25">
      <c r="A644" s="100" t="s">
        <v>269</v>
      </c>
      <c r="B644" s="159" t="s">
        <v>1180</v>
      </c>
      <c r="C644" s="1120">
        <v>37</v>
      </c>
      <c r="D644" s="1120">
        <v>37</v>
      </c>
      <c r="E644" s="988">
        <f t="shared" si="129"/>
        <v>100</v>
      </c>
      <c r="F644" s="1121">
        <v>15</v>
      </c>
      <c r="G644" s="1108">
        <f t="shared" si="128"/>
        <v>40.54054054054054</v>
      </c>
      <c r="H644" s="1121">
        <v>15</v>
      </c>
      <c r="I644" s="148">
        <f t="shared" si="130"/>
        <v>100</v>
      </c>
      <c r="J644" s="146" t="s">
        <v>53</v>
      </c>
      <c r="K644" s="157"/>
      <c r="L644" s="157"/>
      <c r="M644" s="146" t="s">
        <v>53</v>
      </c>
      <c r="N644" s="274"/>
      <c r="O644" s="146"/>
    </row>
    <row r="645" spans="1:15" s="266" customFormat="1" ht="18.75" customHeight="1" x14ac:dyDescent="0.25">
      <c r="A645" s="100" t="s">
        <v>270</v>
      </c>
      <c r="B645" s="159" t="s">
        <v>1181</v>
      </c>
      <c r="C645" s="1120">
        <v>35</v>
      </c>
      <c r="D645" s="1120">
        <v>35</v>
      </c>
      <c r="E645" s="988">
        <f t="shared" si="129"/>
        <v>100</v>
      </c>
      <c r="F645" s="1121">
        <v>18</v>
      </c>
      <c r="G645" s="1108">
        <f t="shared" si="128"/>
        <v>51.428571428571423</v>
      </c>
      <c r="H645" s="1121">
        <v>18</v>
      </c>
      <c r="I645" s="148">
        <f t="shared" si="130"/>
        <v>100</v>
      </c>
      <c r="J645" s="146" t="s">
        <v>53</v>
      </c>
      <c r="K645" s="157"/>
      <c r="L645" s="157"/>
      <c r="M645" s="146" t="s">
        <v>53</v>
      </c>
      <c r="N645" s="274"/>
      <c r="O645" s="146"/>
    </row>
    <row r="646" spans="1:15" s="761" customFormat="1" ht="18.75" customHeight="1" x14ac:dyDescent="0.25">
      <c r="A646" s="353">
        <v>7</v>
      </c>
      <c r="B646" s="760" t="s">
        <v>1182</v>
      </c>
      <c r="C646" s="653">
        <f>SUM(C647:C653)</f>
        <v>490</v>
      </c>
      <c r="D646" s="653">
        <f>SUM(D647:D653)</f>
        <v>490</v>
      </c>
      <c r="E646" s="886">
        <f t="shared" si="129"/>
        <v>100</v>
      </c>
      <c r="F646" s="653">
        <f>SUM(F647:F653)</f>
        <v>197</v>
      </c>
      <c r="G646" s="1107">
        <f t="shared" si="128"/>
        <v>40.204081632653057</v>
      </c>
      <c r="H646" s="653">
        <f>SUM(H647:H653)</f>
        <v>197</v>
      </c>
      <c r="I646" s="757">
        <f t="shared" si="130"/>
        <v>100</v>
      </c>
      <c r="J646" s="257">
        <f>COUNTA(J647:J653)</f>
        <v>7</v>
      </c>
      <c r="K646" s="653">
        <f t="shared" ref="K646:O646" si="137">COUNTA(K647:K653)</f>
        <v>2</v>
      </c>
      <c r="L646" s="653">
        <f t="shared" si="137"/>
        <v>1</v>
      </c>
      <c r="M646" s="257">
        <f t="shared" si="137"/>
        <v>7</v>
      </c>
      <c r="N646" s="797" t="s">
        <v>31</v>
      </c>
      <c r="O646" s="257">
        <f t="shared" si="137"/>
        <v>0</v>
      </c>
    </row>
    <row r="647" spans="1:15" s="266" customFormat="1" ht="18.75" customHeight="1" x14ac:dyDescent="0.25">
      <c r="A647" s="100" t="s">
        <v>280</v>
      </c>
      <c r="B647" s="159" t="s">
        <v>1183</v>
      </c>
      <c r="C647" s="1120">
        <v>97</v>
      </c>
      <c r="D647" s="1120">
        <v>97</v>
      </c>
      <c r="E647" s="988">
        <f t="shared" si="129"/>
        <v>100</v>
      </c>
      <c r="F647" s="1121">
        <v>46</v>
      </c>
      <c r="G647" s="1108">
        <f t="shared" si="128"/>
        <v>47.422680412371129</v>
      </c>
      <c r="H647" s="1121">
        <v>46</v>
      </c>
      <c r="I647" s="148">
        <f t="shared" si="130"/>
        <v>100</v>
      </c>
      <c r="J647" s="146" t="s">
        <v>53</v>
      </c>
      <c r="K647" s="157"/>
      <c r="L647" s="157"/>
      <c r="M647" s="146" t="s">
        <v>53</v>
      </c>
      <c r="N647" s="274"/>
      <c r="O647" s="146"/>
    </row>
    <row r="648" spans="1:15" s="266" customFormat="1" ht="18.75" customHeight="1" x14ac:dyDescent="0.25">
      <c r="A648" s="100" t="s">
        <v>281</v>
      </c>
      <c r="B648" s="159" t="s">
        <v>1184</v>
      </c>
      <c r="C648" s="1120">
        <v>73</v>
      </c>
      <c r="D648" s="1120">
        <v>73</v>
      </c>
      <c r="E648" s="988">
        <f t="shared" si="129"/>
        <v>100</v>
      </c>
      <c r="F648" s="1121">
        <v>34</v>
      </c>
      <c r="G648" s="1108">
        <f t="shared" si="128"/>
        <v>46.575342465753423</v>
      </c>
      <c r="H648" s="1121">
        <v>34</v>
      </c>
      <c r="I648" s="148">
        <f t="shared" si="130"/>
        <v>100</v>
      </c>
      <c r="J648" s="146" t="s">
        <v>53</v>
      </c>
      <c r="K648" s="157" t="s">
        <v>53</v>
      </c>
      <c r="L648" s="157" t="s">
        <v>53</v>
      </c>
      <c r="M648" s="146" t="s">
        <v>53</v>
      </c>
      <c r="N648" s="274"/>
      <c r="O648" s="146"/>
    </row>
    <row r="649" spans="1:15" s="266" customFormat="1" ht="18.75" customHeight="1" x14ac:dyDescent="0.25">
      <c r="A649" s="100" t="s">
        <v>282</v>
      </c>
      <c r="B649" s="159" t="s">
        <v>1185</v>
      </c>
      <c r="C649" s="1120">
        <v>60</v>
      </c>
      <c r="D649" s="1120">
        <v>60</v>
      </c>
      <c r="E649" s="988">
        <f t="shared" si="129"/>
        <v>100</v>
      </c>
      <c r="F649" s="1121">
        <v>20</v>
      </c>
      <c r="G649" s="1108">
        <f t="shared" si="128"/>
        <v>33.333333333333329</v>
      </c>
      <c r="H649" s="1121">
        <v>20</v>
      </c>
      <c r="I649" s="148">
        <f t="shared" si="130"/>
        <v>100</v>
      </c>
      <c r="J649" s="146" t="s">
        <v>53</v>
      </c>
      <c r="K649" s="157"/>
      <c r="L649" s="157"/>
      <c r="M649" s="146" t="s">
        <v>53</v>
      </c>
      <c r="N649" s="274"/>
      <c r="O649" s="146"/>
    </row>
    <row r="650" spans="1:15" s="266" customFormat="1" ht="18.75" customHeight="1" x14ac:dyDescent="0.25">
      <c r="A650" s="100" t="s">
        <v>283</v>
      </c>
      <c r="B650" s="159" t="s">
        <v>1186</v>
      </c>
      <c r="C650" s="1120">
        <v>85</v>
      </c>
      <c r="D650" s="1120">
        <v>85</v>
      </c>
      <c r="E650" s="988">
        <f t="shared" si="129"/>
        <v>100</v>
      </c>
      <c r="F650" s="1121">
        <v>25</v>
      </c>
      <c r="G650" s="1108">
        <f t="shared" si="128"/>
        <v>29.411764705882355</v>
      </c>
      <c r="H650" s="1121">
        <v>25</v>
      </c>
      <c r="I650" s="148">
        <f t="shared" si="130"/>
        <v>100</v>
      </c>
      <c r="J650" s="146" t="s">
        <v>53</v>
      </c>
      <c r="K650" s="157"/>
      <c r="L650" s="157"/>
      <c r="M650" s="146" t="s">
        <v>53</v>
      </c>
      <c r="N650" s="274"/>
      <c r="O650" s="146"/>
    </row>
    <row r="651" spans="1:15" s="266" customFormat="1" ht="18.75" customHeight="1" x14ac:dyDescent="0.25">
      <c r="A651" s="100" t="s">
        <v>284</v>
      </c>
      <c r="B651" s="159" t="s">
        <v>1187</v>
      </c>
      <c r="C651" s="1120">
        <v>73</v>
      </c>
      <c r="D651" s="1120">
        <v>73</v>
      </c>
      <c r="E651" s="988">
        <f t="shared" si="129"/>
        <v>100</v>
      </c>
      <c r="F651" s="1121">
        <v>27</v>
      </c>
      <c r="G651" s="1108">
        <f t="shared" si="128"/>
        <v>36.986301369863014</v>
      </c>
      <c r="H651" s="1121">
        <v>27</v>
      </c>
      <c r="I651" s="148">
        <f t="shared" si="130"/>
        <v>100</v>
      </c>
      <c r="J651" s="146" t="s">
        <v>53</v>
      </c>
      <c r="K651" s="157"/>
      <c r="L651" s="157"/>
      <c r="M651" s="146" t="s">
        <v>53</v>
      </c>
      <c r="N651" s="274"/>
      <c r="O651" s="146"/>
    </row>
    <row r="652" spans="1:15" s="266" customFormat="1" ht="18.75" customHeight="1" x14ac:dyDescent="0.25">
      <c r="A652" s="100" t="s">
        <v>285</v>
      </c>
      <c r="B652" s="159" t="s">
        <v>1188</v>
      </c>
      <c r="C652" s="1120">
        <v>58</v>
      </c>
      <c r="D652" s="1120">
        <v>58</v>
      </c>
      <c r="E652" s="988">
        <f t="shared" si="129"/>
        <v>100</v>
      </c>
      <c r="F652" s="1121">
        <v>22</v>
      </c>
      <c r="G652" s="1108">
        <f t="shared" si="128"/>
        <v>37.931034482758619</v>
      </c>
      <c r="H652" s="1121">
        <v>22</v>
      </c>
      <c r="I652" s="148">
        <f t="shared" si="130"/>
        <v>100</v>
      </c>
      <c r="J652" s="146" t="s">
        <v>53</v>
      </c>
      <c r="K652" s="157"/>
      <c r="L652" s="157"/>
      <c r="M652" s="146" t="s">
        <v>53</v>
      </c>
      <c r="N652" s="274"/>
      <c r="O652" s="146"/>
    </row>
    <row r="653" spans="1:15" s="266" customFormat="1" ht="18.75" customHeight="1" x14ac:dyDescent="0.25">
      <c r="A653" s="100" t="s">
        <v>286</v>
      </c>
      <c r="B653" s="159" t="s">
        <v>1189</v>
      </c>
      <c r="C653" s="1120">
        <v>44</v>
      </c>
      <c r="D653" s="1120">
        <v>44</v>
      </c>
      <c r="E653" s="988">
        <f t="shared" si="129"/>
        <v>100</v>
      </c>
      <c r="F653" s="1121">
        <v>23</v>
      </c>
      <c r="G653" s="1108">
        <f t="shared" si="128"/>
        <v>52.272727272727273</v>
      </c>
      <c r="H653" s="1121">
        <v>23</v>
      </c>
      <c r="I653" s="148">
        <f t="shared" si="130"/>
        <v>100</v>
      </c>
      <c r="J653" s="146" t="s">
        <v>53</v>
      </c>
      <c r="K653" s="157" t="s">
        <v>53</v>
      </c>
      <c r="L653" s="157"/>
      <c r="M653" s="146" t="s">
        <v>53</v>
      </c>
      <c r="N653" s="274"/>
      <c r="O653" s="146"/>
    </row>
    <row r="654" spans="1:15" s="761" customFormat="1" ht="18.75" customHeight="1" x14ac:dyDescent="0.25">
      <c r="A654" s="353">
        <v>8</v>
      </c>
      <c r="B654" s="653" t="s">
        <v>877</v>
      </c>
      <c r="C654" s="653">
        <v>456</v>
      </c>
      <c r="D654" s="653">
        <f>SUM(D655:D662)</f>
        <v>456</v>
      </c>
      <c r="E654" s="886">
        <f t="shared" si="129"/>
        <v>100</v>
      </c>
      <c r="F654" s="653">
        <f>SUM(F655:F662)</f>
        <v>194</v>
      </c>
      <c r="G654" s="1107">
        <f t="shared" si="128"/>
        <v>42.543859649122808</v>
      </c>
      <c r="H654" s="653">
        <f>SUM(H655:H662)</f>
        <v>193</v>
      </c>
      <c r="I654" s="757">
        <f t="shared" si="130"/>
        <v>99.484536082474222</v>
      </c>
      <c r="J654" s="257">
        <f>COUNTA(J655:J662)</f>
        <v>8</v>
      </c>
      <c r="K654" s="653">
        <f t="shared" ref="K654:O654" si="138">COUNTA(K655:K662)</f>
        <v>0</v>
      </c>
      <c r="L654" s="653">
        <f t="shared" si="138"/>
        <v>2</v>
      </c>
      <c r="M654" s="257">
        <f t="shared" si="138"/>
        <v>8</v>
      </c>
      <c r="N654" s="797" t="s">
        <v>31</v>
      </c>
      <c r="O654" s="257">
        <f t="shared" si="138"/>
        <v>0</v>
      </c>
    </row>
    <row r="655" spans="1:15" s="266" customFormat="1" ht="18.75" customHeight="1" x14ac:dyDescent="0.25">
      <c r="A655" s="100" t="s">
        <v>291</v>
      </c>
      <c r="B655" s="157" t="s">
        <v>1190</v>
      </c>
      <c r="C655" s="157">
        <v>89</v>
      </c>
      <c r="D655" s="157">
        <v>89</v>
      </c>
      <c r="E655" s="988">
        <f t="shared" si="129"/>
        <v>100</v>
      </c>
      <c r="F655" s="157">
        <v>31</v>
      </c>
      <c r="G655" s="1108">
        <f t="shared" si="128"/>
        <v>34.831460674157306</v>
      </c>
      <c r="H655" s="157">
        <v>31</v>
      </c>
      <c r="I655" s="148">
        <f t="shared" si="130"/>
        <v>100</v>
      </c>
      <c r="J655" s="146" t="s">
        <v>53</v>
      </c>
      <c r="K655" s="157"/>
      <c r="L655" s="157"/>
      <c r="M655" s="146" t="s">
        <v>53</v>
      </c>
      <c r="N655" s="274"/>
      <c r="O655" s="146"/>
    </row>
    <row r="656" spans="1:15" s="266" customFormat="1" ht="18.75" customHeight="1" x14ac:dyDescent="0.25">
      <c r="A656" s="100" t="s">
        <v>292</v>
      </c>
      <c r="B656" s="157" t="s">
        <v>522</v>
      </c>
      <c r="C656" s="157">
        <v>84</v>
      </c>
      <c r="D656" s="157">
        <v>84</v>
      </c>
      <c r="E656" s="988">
        <f t="shared" si="129"/>
        <v>100</v>
      </c>
      <c r="F656" s="157">
        <v>27</v>
      </c>
      <c r="G656" s="1108">
        <f t="shared" si="128"/>
        <v>32.142857142857146</v>
      </c>
      <c r="H656" s="157">
        <v>27</v>
      </c>
      <c r="I656" s="148">
        <f t="shared" si="130"/>
        <v>100</v>
      </c>
      <c r="J656" s="146" t="s">
        <v>53</v>
      </c>
      <c r="K656" s="157"/>
      <c r="L656" s="157"/>
      <c r="M656" s="146" t="s">
        <v>53</v>
      </c>
      <c r="N656" s="274"/>
      <c r="O656" s="146"/>
    </row>
    <row r="657" spans="1:15" s="266" customFormat="1" ht="18.75" customHeight="1" x14ac:dyDescent="0.25">
      <c r="A657" s="100" t="s">
        <v>293</v>
      </c>
      <c r="B657" s="157" t="s">
        <v>1191</v>
      </c>
      <c r="C657" s="157">
        <v>53</v>
      </c>
      <c r="D657" s="157">
        <v>53</v>
      </c>
      <c r="E657" s="988">
        <f t="shared" si="129"/>
        <v>100</v>
      </c>
      <c r="F657" s="157">
        <v>26</v>
      </c>
      <c r="G657" s="1108">
        <f t="shared" si="128"/>
        <v>49.056603773584904</v>
      </c>
      <c r="H657" s="157">
        <v>26</v>
      </c>
      <c r="I657" s="148">
        <f t="shared" si="130"/>
        <v>100</v>
      </c>
      <c r="J657" s="146" t="s">
        <v>53</v>
      </c>
      <c r="K657" s="157"/>
      <c r="L657" s="157"/>
      <c r="M657" s="146" t="s">
        <v>53</v>
      </c>
      <c r="N657" s="274"/>
      <c r="O657" s="146"/>
    </row>
    <row r="658" spans="1:15" s="266" customFormat="1" ht="18.75" customHeight="1" x14ac:dyDescent="0.25">
      <c r="A658" s="100" t="s">
        <v>294</v>
      </c>
      <c r="B658" s="157" t="s">
        <v>1192</v>
      </c>
      <c r="C658" s="157">
        <v>53</v>
      </c>
      <c r="D658" s="157">
        <v>53</v>
      </c>
      <c r="E658" s="988">
        <f t="shared" si="129"/>
        <v>100</v>
      </c>
      <c r="F658" s="157">
        <v>24</v>
      </c>
      <c r="G658" s="1108">
        <f t="shared" si="128"/>
        <v>45.283018867924532</v>
      </c>
      <c r="H658" s="157">
        <v>24</v>
      </c>
      <c r="I658" s="148">
        <f t="shared" si="130"/>
        <v>100</v>
      </c>
      <c r="J658" s="146" t="s">
        <v>53</v>
      </c>
      <c r="K658" s="157"/>
      <c r="L658" s="157"/>
      <c r="M658" s="146" t="s">
        <v>53</v>
      </c>
      <c r="N658" s="274"/>
      <c r="O658" s="146"/>
    </row>
    <row r="659" spans="1:15" s="266" customFormat="1" ht="18.75" customHeight="1" x14ac:dyDescent="0.25">
      <c r="A659" s="100" t="s">
        <v>295</v>
      </c>
      <c r="B659" s="157" t="s">
        <v>1193</v>
      </c>
      <c r="C659" s="157">
        <v>53</v>
      </c>
      <c r="D659" s="157">
        <v>53</v>
      </c>
      <c r="E659" s="988">
        <f t="shared" si="129"/>
        <v>100</v>
      </c>
      <c r="F659" s="157">
        <v>24</v>
      </c>
      <c r="G659" s="1108">
        <f t="shared" si="128"/>
        <v>45.283018867924532</v>
      </c>
      <c r="H659" s="157">
        <v>24</v>
      </c>
      <c r="I659" s="148">
        <f t="shared" si="130"/>
        <v>100</v>
      </c>
      <c r="J659" s="146" t="s">
        <v>53</v>
      </c>
      <c r="K659" s="157"/>
      <c r="L659" s="157"/>
      <c r="M659" s="146" t="s">
        <v>53</v>
      </c>
      <c r="N659" s="274"/>
      <c r="O659" s="146"/>
    </row>
    <row r="660" spans="1:15" s="266" customFormat="1" ht="18.75" customHeight="1" x14ac:dyDescent="0.25">
      <c r="A660" s="100" t="s">
        <v>296</v>
      </c>
      <c r="B660" s="157" t="s">
        <v>1194</v>
      </c>
      <c r="C660" s="157">
        <v>48</v>
      </c>
      <c r="D660" s="157">
        <v>48</v>
      </c>
      <c r="E660" s="988">
        <f t="shared" si="129"/>
        <v>100</v>
      </c>
      <c r="F660" s="157">
        <v>25</v>
      </c>
      <c r="G660" s="1108">
        <f t="shared" si="128"/>
        <v>52.083333333333336</v>
      </c>
      <c r="H660" s="157">
        <v>25</v>
      </c>
      <c r="I660" s="148">
        <f t="shared" si="130"/>
        <v>100</v>
      </c>
      <c r="J660" s="146" t="s">
        <v>53</v>
      </c>
      <c r="K660" s="157"/>
      <c r="L660" s="157" t="s">
        <v>53</v>
      </c>
      <c r="M660" s="146" t="s">
        <v>53</v>
      </c>
      <c r="N660" s="274"/>
      <c r="O660" s="146"/>
    </row>
    <row r="661" spans="1:15" s="266" customFormat="1" ht="18.75" customHeight="1" x14ac:dyDescent="0.25">
      <c r="A661" s="100" t="s">
        <v>297</v>
      </c>
      <c r="B661" s="157" t="s">
        <v>1195</v>
      </c>
      <c r="C661" s="157">
        <v>60</v>
      </c>
      <c r="D661" s="157">
        <v>60</v>
      </c>
      <c r="E661" s="988">
        <f t="shared" si="129"/>
        <v>100</v>
      </c>
      <c r="F661" s="157">
        <v>23</v>
      </c>
      <c r="G661" s="1108">
        <f t="shared" si="128"/>
        <v>38.333333333333336</v>
      </c>
      <c r="H661" s="157">
        <v>23</v>
      </c>
      <c r="I661" s="148">
        <f t="shared" si="130"/>
        <v>100</v>
      </c>
      <c r="J661" s="146" t="s">
        <v>53</v>
      </c>
      <c r="K661" s="157"/>
      <c r="L661" s="157"/>
      <c r="M661" s="146" t="s">
        <v>53</v>
      </c>
      <c r="N661" s="274"/>
      <c r="O661" s="146"/>
    </row>
    <row r="662" spans="1:15" s="266" customFormat="1" ht="18.75" customHeight="1" x14ac:dyDescent="0.25">
      <c r="A662" s="100" t="s">
        <v>298</v>
      </c>
      <c r="B662" s="157" t="s">
        <v>1196</v>
      </c>
      <c r="C662" s="157">
        <v>16</v>
      </c>
      <c r="D662" s="157">
        <v>16</v>
      </c>
      <c r="E662" s="988">
        <f t="shared" si="129"/>
        <v>100</v>
      </c>
      <c r="F662" s="157">
        <v>14</v>
      </c>
      <c r="G662" s="1108">
        <f t="shared" si="128"/>
        <v>87.5</v>
      </c>
      <c r="H662" s="157">
        <v>13</v>
      </c>
      <c r="I662" s="148">
        <f t="shared" si="130"/>
        <v>92.857142857142861</v>
      </c>
      <c r="J662" s="146" t="s">
        <v>53</v>
      </c>
      <c r="K662" s="157"/>
      <c r="L662" s="157" t="s">
        <v>53</v>
      </c>
      <c r="M662" s="146" t="s">
        <v>53</v>
      </c>
      <c r="N662" s="274"/>
      <c r="O662" s="146"/>
    </row>
    <row r="663" spans="1:15" s="761" customFormat="1" ht="18.75" customHeight="1" x14ac:dyDescent="0.25">
      <c r="A663" s="353">
        <v>9</v>
      </c>
      <c r="B663" s="760" t="s">
        <v>880</v>
      </c>
      <c r="C663" s="653">
        <f>SUM(C664:C677)</f>
        <v>734</v>
      </c>
      <c r="D663" s="653">
        <f>SUM(D664:D677)</f>
        <v>734</v>
      </c>
      <c r="E663" s="886">
        <f t="shared" si="129"/>
        <v>100</v>
      </c>
      <c r="F663" s="653">
        <f>SUM(F664:F677)</f>
        <v>303</v>
      </c>
      <c r="G663" s="1107">
        <f t="shared" si="128"/>
        <v>41.280653950953678</v>
      </c>
      <c r="H663" s="653">
        <f>SUM(H664:H677)</f>
        <v>303</v>
      </c>
      <c r="I663" s="757">
        <f t="shared" si="130"/>
        <v>100</v>
      </c>
      <c r="J663" s="257">
        <f>COUNTA(J664:J677)</f>
        <v>14</v>
      </c>
      <c r="K663" s="653">
        <f t="shared" ref="K663:O663" si="139">COUNTA(K664:K677)</f>
        <v>0</v>
      </c>
      <c r="L663" s="653">
        <f t="shared" si="139"/>
        <v>0</v>
      </c>
      <c r="M663" s="257">
        <f t="shared" si="139"/>
        <v>14</v>
      </c>
      <c r="N663" s="797" t="s">
        <v>31</v>
      </c>
      <c r="O663" s="257">
        <f t="shared" si="139"/>
        <v>0</v>
      </c>
    </row>
    <row r="664" spans="1:15" s="266" customFormat="1" ht="18.75" customHeight="1" x14ac:dyDescent="0.25">
      <c r="A664" s="100" t="s">
        <v>575</v>
      </c>
      <c r="B664" s="159" t="s">
        <v>1197</v>
      </c>
      <c r="C664" s="157">
        <v>70</v>
      </c>
      <c r="D664" s="157">
        <v>70</v>
      </c>
      <c r="E664" s="988">
        <f t="shared" si="129"/>
        <v>100</v>
      </c>
      <c r="F664" s="157">
        <v>18</v>
      </c>
      <c r="G664" s="1108">
        <f t="shared" si="128"/>
        <v>25.714285714285712</v>
      </c>
      <c r="H664" s="157">
        <v>18</v>
      </c>
      <c r="I664" s="148">
        <f t="shared" si="130"/>
        <v>100</v>
      </c>
      <c r="J664" s="146" t="s">
        <v>53</v>
      </c>
      <c r="K664" s="157"/>
      <c r="L664" s="157"/>
      <c r="M664" s="146" t="s">
        <v>53</v>
      </c>
      <c r="N664" s="274"/>
      <c r="O664" s="146"/>
    </row>
    <row r="665" spans="1:15" s="266" customFormat="1" ht="18.75" customHeight="1" x14ac:dyDescent="0.25">
      <c r="A665" s="100" t="s">
        <v>576</v>
      </c>
      <c r="B665" s="159" t="s">
        <v>1198</v>
      </c>
      <c r="C665" s="157">
        <v>68</v>
      </c>
      <c r="D665" s="157">
        <v>68</v>
      </c>
      <c r="E665" s="988">
        <f t="shared" si="129"/>
        <v>100</v>
      </c>
      <c r="F665" s="157">
        <v>32</v>
      </c>
      <c r="G665" s="1108">
        <f t="shared" si="128"/>
        <v>47.058823529411761</v>
      </c>
      <c r="H665" s="157">
        <v>32</v>
      </c>
      <c r="I665" s="148">
        <f t="shared" si="130"/>
        <v>100</v>
      </c>
      <c r="J665" s="146" t="s">
        <v>53</v>
      </c>
      <c r="K665" s="157"/>
      <c r="L665" s="157"/>
      <c r="M665" s="146" t="s">
        <v>53</v>
      </c>
      <c r="N665" s="274"/>
      <c r="O665" s="146"/>
    </row>
    <row r="666" spans="1:15" s="266" customFormat="1" ht="18.75" customHeight="1" x14ac:dyDescent="0.25">
      <c r="A666" s="100" t="s">
        <v>577</v>
      </c>
      <c r="B666" s="159" t="s">
        <v>167</v>
      </c>
      <c r="C666" s="157">
        <v>71</v>
      </c>
      <c r="D666" s="157">
        <v>71</v>
      </c>
      <c r="E666" s="988">
        <f t="shared" si="129"/>
        <v>100</v>
      </c>
      <c r="F666" s="157">
        <v>34</v>
      </c>
      <c r="G666" s="1108">
        <f t="shared" si="128"/>
        <v>47.887323943661968</v>
      </c>
      <c r="H666" s="157">
        <v>34</v>
      </c>
      <c r="I666" s="148">
        <f t="shared" si="130"/>
        <v>100</v>
      </c>
      <c r="J666" s="146" t="s">
        <v>53</v>
      </c>
      <c r="K666" s="157"/>
      <c r="L666" s="157"/>
      <c r="M666" s="146" t="s">
        <v>53</v>
      </c>
      <c r="N666" s="274"/>
      <c r="O666" s="146"/>
    </row>
    <row r="667" spans="1:15" s="266" customFormat="1" ht="18.75" customHeight="1" x14ac:dyDescent="0.25">
      <c r="A667" s="100" t="s">
        <v>578</v>
      </c>
      <c r="B667" s="159" t="s">
        <v>392</v>
      </c>
      <c r="C667" s="157">
        <v>108</v>
      </c>
      <c r="D667" s="157">
        <v>108</v>
      </c>
      <c r="E667" s="988">
        <f t="shared" si="129"/>
        <v>100</v>
      </c>
      <c r="F667" s="157">
        <v>52</v>
      </c>
      <c r="G667" s="1108">
        <f t="shared" si="128"/>
        <v>48.148148148148145</v>
      </c>
      <c r="H667" s="157">
        <v>52</v>
      </c>
      <c r="I667" s="148">
        <f t="shared" si="130"/>
        <v>100</v>
      </c>
      <c r="J667" s="146" t="s">
        <v>53</v>
      </c>
      <c r="K667" s="157"/>
      <c r="L667" s="157"/>
      <c r="M667" s="146" t="s">
        <v>53</v>
      </c>
      <c r="N667" s="274"/>
      <c r="O667" s="146"/>
    </row>
    <row r="668" spans="1:15" s="266" customFormat="1" ht="18.75" customHeight="1" x14ac:dyDescent="0.25">
      <c r="A668" s="100" t="s">
        <v>579</v>
      </c>
      <c r="B668" s="159" t="s">
        <v>1199</v>
      </c>
      <c r="C668" s="157">
        <v>60</v>
      </c>
      <c r="D668" s="157">
        <v>60</v>
      </c>
      <c r="E668" s="988">
        <f t="shared" si="129"/>
        <v>100</v>
      </c>
      <c r="F668" s="157">
        <v>35</v>
      </c>
      <c r="G668" s="1108">
        <f t="shared" si="128"/>
        <v>58.333333333333336</v>
      </c>
      <c r="H668" s="157">
        <v>35</v>
      </c>
      <c r="I668" s="148">
        <f t="shared" si="130"/>
        <v>100</v>
      </c>
      <c r="J668" s="146" t="s">
        <v>53</v>
      </c>
      <c r="K668" s="157"/>
      <c r="L668" s="157"/>
      <c r="M668" s="146" t="s">
        <v>53</v>
      </c>
      <c r="N668" s="274"/>
      <c r="O668" s="146"/>
    </row>
    <row r="669" spans="1:15" s="266" customFormat="1" ht="18.75" customHeight="1" x14ac:dyDescent="0.25">
      <c r="A669" s="100" t="s">
        <v>580</v>
      </c>
      <c r="B669" s="159" t="s">
        <v>1158</v>
      </c>
      <c r="C669" s="157">
        <v>68</v>
      </c>
      <c r="D669" s="157">
        <v>68</v>
      </c>
      <c r="E669" s="988">
        <f t="shared" si="129"/>
        <v>100</v>
      </c>
      <c r="F669" s="157">
        <v>16</v>
      </c>
      <c r="G669" s="1108">
        <f t="shared" si="128"/>
        <v>23.52941176470588</v>
      </c>
      <c r="H669" s="157">
        <v>16</v>
      </c>
      <c r="I669" s="148">
        <f t="shared" si="130"/>
        <v>100</v>
      </c>
      <c r="J669" s="146" t="s">
        <v>53</v>
      </c>
      <c r="K669" s="157"/>
      <c r="L669" s="157"/>
      <c r="M669" s="146" t="s">
        <v>53</v>
      </c>
      <c r="N669" s="274"/>
      <c r="O669" s="146"/>
    </row>
    <row r="670" spans="1:15" s="266" customFormat="1" ht="18.75" customHeight="1" x14ac:dyDescent="0.25">
      <c r="A670" s="100" t="s">
        <v>581</v>
      </c>
      <c r="B670" s="159" t="s">
        <v>1200</v>
      </c>
      <c r="C670" s="157">
        <v>34</v>
      </c>
      <c r="D670" s="157">
        <v>34</v>
      </c>
      <c r="E670" s="988">
        <f t="shared" si="129"/>
        <v>100</v>
      </c>
      <c r="F670" s="157">
        <v>14</v>
      </c>
      <c r="G670" s="1108">
        <f t="shared" si="128"/>
        <v>41.17647058823529</v>
      </c>
      <c r="H670" s="157">
        <v>14</v>
      </c>
      <c r="I670" s="148">
        <f t="shared" si="130"/>
        <v>100</v>
      </c>
      <c r="J670" s="146" t="s">
        <v>53</v>
      </c>
      <c r="K670" s="157"/>
      <c r="L670" s="157"/>
      <c r="M670" s="146" t="s">
        <v>53</v>
      </c>
      <c r="N670" s="274"/>
      <c r="O670" s="146"/>
    </row>
    <row r="671" spans="1:15" s="266" customFormat="1" ht="18.75" customHeight="1" x14ac:dyDescent="0.25">
      <c r="A671" s="100" t="s">
        <v>582</v>
      </c>
      <c r="B671" s="159" t="s">
        <v>154</v>
      </c>
      <c r="C671" s="157">
        <v>45</v>
      </c>
      <c r="D671" s="157">
        <v>45</v>
      </c>
      <c r="E671" s="988">
        <f t="shared" si="129"/>
        <v>100</v>
      </c>
      <c r="F671" s="157">
        <v>21</v>
      </c>
      <c r="G671" s="1108">
        <f t="shared" ref="G671:G715" si="140">F671/C671*100</f>
        <v>46.666666666666664</v>
      </c>
      <c r="H671" s="157">
        <v>21</v>
      </c>
      <c r="I671" s="148">
        <f t="shared" si="130"/>
        <v>100</v>
      </c>
      <c r="J671" s="146" t="s">
        <v>53</v>
      </c>
      <c r="K671" s="157"/>
      <c r="L671" s="157"/>
      <c r="M671" s="146" t="s">
        <v>53</v>
      </c>
      <c r="N671" s="274"/>
      <c r="O671" s="146"/>
    </row>
    <row r="672" spans="1:15" s="266" customFormat="1" ht="18.75" customHeight="1" x14ac:dyDescent="0.25">
      <c r="A672" s="100" t="s">
        <v>583</v>
      </c>
      <c r="B672" s="159" t="s">
        <v>1201</v>
      </c>
      <c r="C672" s="157">
        <v>23</v>
      </c>
      <c r="D672" s="157">
        <v>23</v>
      </c>
      <c r="E672" s="988">
        <f t="shared" ref="E672:E715" si="141">D672/C672*100</f>
        <v>100</v>
      </c>
      <c r="F672" s="157">
        <v>7</v>
      </c>
      <c r="G672" s="1108">
        <f t="shared" si="140"/>
        <v>30.434782608695656</v>
      </c>
      <c r="H672" s="157">
        <v>7</v>
      </c>
      <c r="I672" s="148">
        <f t="shared" ref="I672:I715" si="142">H672/F672*100</f>
        <v>100</v>
      </c>
      <c r="J672" s="146" t="s">
        <v>53</v>
      </c>
      <c r="K672" s="157"/>
      <c r="L672" s="157"/>
      <c r="M672" s="146" t="s">
        <v>53</v>
      </c>
      <c r="N672" s="274"/>
      <c r="O672" s="146"/>
    </row>
    <row r="673" spans="1:15" s="266" customFormat="1" ht="18.75" customHeight="1" x14ac:dyDescent="0.25">
      <c r="A673" s="100" t="s">
        <v>584</v>
      </c>
      <c r="B673" s="159" t="s">
        <v>1202</v>
      </c>
      <c r="C673" s="157">
        <v>31</v>
      </c>
      <c r="D673" s="157">
        <v>31</v>
      </c>
      <c r="E673" s="988">
        <f t="shared" si="141"/>
        <v>100</v>
      </c>
      <c r="F673" s="157">
        <v>13</v>
      </c>
      <c r="G673" s="1108">
        <f t="shared" si="140"/>
        <v>41.935483870967744</v>
      </c>
      <c r="H673" s="157">
        <v>13</v>
      </c>
      <c r="I673" s="148">
        <f t="shared" si="142"/>
        <v>100</v>
      </c>
      <c r="J673" s="146" t="s">
        <v>53</v>
      </c>
      <c r="K673" s="157"/>
      <c r="L673" s="157"/>
      <c r="M673" s="146" t="s">
        <v>53</v>
      </c>
      <c r="N673" s="274"/>
      <c r="O673" s="146"/>
    </row>
    <row r="674" spans="1:15" s="266" customFormat="1" ht="18.75" customHeight="1" x14ac:dyDescent="0.25">
      <c r="A674" s="100" t="s">
        <v>585</v>
      </c>
      <c r="B674" s="159" t="s">
        <v>1203</v>
      </c>
      <c r="C674" s="157">
        <v>34</v>
      </c>
      <c r="D674" s="157">
        <v>34</v>
      </c>
      <c r="E674" s="988">
        <f t="shared" si="141"/>
        <v>100</v>
      </c>
      <c r="F674" s="157">
        <v>15</v>
      </c>
      <c r="G674" s="1108">
        <f t="shared" si="140"/>
        <v>44.117647058823529</v>
      </c>
      <c r="H674" s="157">
        <v>15</v>
      </c>
      <c r="I674" s="148">
        <f t="shared" si="142"/>
        <v>100</v>
      </c>
      <c r="J674" s="146" t="s">
        <v>53</v>
      </c>
      <c r="K674" s="157"/>
      <c r="L674" s="157"/>
      <c r="M674" s="146" t="s">
        <v>53</v>
      </c>
      <c r="N674" s="274"/>
      <c r="O674" s="146"/>
    </row>
    <row r="675" spans="1:15" s="266" customFormat="1" ht="18.75" customHeight="1" x14ac:dyDescent="0.25">
      <c r="A675" s="100" t="s">
        <v>586</v>
      </c>
      <c r="B675" s="159" t="s">
        <v>1204</v>
      </c>
      <c r="C675" s="157">
        <v>43</v>
      </c>
      <c r="D675" s="157">
        <v>43</v>
      </c>
      <c r="E675" s="988">
        <f t="shared" si="141"/>
        <v>100</v>
      </c>
      <c r="F675" s="157">
        <v>15</v>
      </c>
      <c r="G675" s="1108">
        <f t="shared" si="140"/>
        <v>34.883720930232556</v>
      </c>
      <c r="H675" s="157">
        <v>15</v>
      </c>
      <c r="I675" s="148">
        <f t="shared" si="142"/>
        <v>100</v>
      </c>
      <c r="J675" s="146" t="s">
        <v>53</v>
      </c>
      <c r="K675" s="157"/>
      <c r="L675" s="157"/>
      <c r="M675" s="146" t="s">
        <v>53</v>
      </c>
      <c r="N675" s="274"/>
      <c r="O675" s="146"/>
    </row>
    <row r="676" spans="1:15" s="266" customFormat="1" ht="18.75" customHeight="1" x14ac:dyDescent="0.25">
      <c r="A676" s="100" t="s">
        <v>587</v>
      </c>
      <c r="B676" s="159" t="s">
        <v>1205</v>
      </c>
      <c r="C676" s="157">
        <v>42</v>
      </c>
      <c r="D676" s="157">
        <v>42</v>
      </c>
      <c r="E676" s="988">
        <f t="shared" si="141"/>
        <v>100</v>
      </c>
      <c r="F676" s="157">
        <v>17</v>
      </c>
      <c r="G676" s="1108">
        <f t="shared" si="140"/>
        <v>40.476190476190474</v>
      </c>
      <c r="H676" s="157">
        <v>17</v>
      </c>
      <c r="I676" s="148">
        <f t="shared" si="142"/>
        <v>100</v>
      </c>
      <c r="J676" s="146" t="s">
        <v>53</v>
      </c>
      <c r="K676" s="157"/>
      <c r="L676" s="157"/>
      <c r="M676" s="146" t="s">
        <v>53</v>
      </c>
      <c r="N676" s="274"/>
      <c r="O676" s="146"/>
    </row>
    <row r="677" spans="1:15" s="266" customFormat="1" ht="18.75" customHeight="1" x14ac:dyDescent="0.25">
      <c r="A677" s="100" t="s">
        <v>1241</v>
      </c>
      <c r="B677" s="159" t="s">
        <v>1206</v>
      </c>
      <c r="C677" s="157">
        <v>37</v>
      </c>
      <c r="D677" s="157">
        <v>37</v>
      </c>
      <c r="E677" s="988">
        <f t="shared" si="141"/>
        <v>100</v>
      </c>
      <c r="F677" s="157">
        <v>14</v>
      </c>
      <c r="G677" s="1108">
        <f t="shared" si="140"/>
        <v>37.837837837837839</v>
      </c>
      <c r="H677" s="157">
        <v>14</v>
      </c>
      <c r="I677" s="148">
        <f t="shared" si="142"/>
        <v>100</v>
      </c>
      <c r="J677" s="146" t="s">
        <v>53</v>
      </c>
      <c r="K677" s="157"/>
      <c r="L677" s="157"/>
      <c r="M677" s="146" t="s">
        <v>53</v>
      </c>
      <c r="N677" s="274"/>
      <c r="O677" s="146"/>
    </row>
    <row r="678" spans="1:15" s="761" customFormat="1" ht="18.75" customHeight="1" x14ac:dyDescent="0.25">
      <c r="A678" s="353">
        <v>10</v>
      </c>
      <c r="B678" s="760" t="s">
        <v>882</v>
      </c>
      <c r="C678" s="653">
        <f>SUM(C679:C687)</f>
        <v>412</v>
      </c>
      <c r="D678" s="653">
        <f>SUM(D679:D687)</f>
        <v>412</v>
      </c>
      <c r="E678" s="886">
        <f t="shared" si="141"/>
        <v>100</v>
      </c>
      <c r="F678" s="653">
        <f>SUM(F679:F687)</f>
        <v>75</v>
      </c>
      <c r="G678" s="1107">
        <f t="shared" si="140"/>
        <v>18.203883495145632</v>
      </c>
      <c r="H678" s="653">
        <f>SUM(H679:H687)</f>
        <v>75</v>
      </c>
      <c r="I678" s="757">
        <f t="shared" si="142"/>
        <v>100</v>
      </c>
      <c r="J678" s="257">
        <f>COUNTA(J679:J687)</f>
        <v>9</v>
      </c>
      <c r="K678" s="653">
        <f t="shared" ref="K678:O678" si="143">COUNTA(K679:K687)</f>
        <v>0</v>
      </c>
      <c r="L678" s="653">
        <f t="shared" si="143"/>
        <v>1</v>
      </c>
      <c r="M678" s="257">
        <f t="shared" si="143"/>
        <v>5</v>
      </c>
      <c r="N678" s="797" t="s">
        <v>31</v>
      </c>
      <c r="O678" s="257">
        <f t="shared" si="143"/>
        <v>4</v>
      </c>
    </row>
    <row r="679" spans="1:15" s="266" customFormat="1" ht="18.75" customHeight="1" x14ac:dyDescent="0.25">
      <c r="A679" s="100" t="s">
        <v>300</v>
      </c>
      <c r="B679" s="159" t="s">
        <v>1207</v>
      </c>
      <c r="C679" s="157">
        <v>39</v>
      </c>
      <c r="D679" s="157">
        <v>39</v>
      </c>
      <c r="E679" s="988">
        <f t="shared" si="141"/>
        <v>100</v>
      </c>
      <c r="F679" s="1111">
        <v>7</v>
      </c>
      <c r="G679" s="1108">
        <f t="shared" si="140"/>
        <v>17.948717948717949</v>
      </c>
      <c r="H679" s="157">
        <v>7</v>
      </c>
      <c r="I679" s="148">
        <f t="shared" si="142"/>
        <v>100</v>
      </c>
      <c r="J679" s="146" t="s">
        <v>53</v>
      </c>
      <c r="K679" s="157"/>
      <c r="L679" s="157" t="s">
        <v>53</v>
      </c>
      <c r="M679" s="146" t="s">
        <v>53</v>
      </c>
      <c r="N679" s="274"/>
      <c r="O679" s="146"/>
    </row>
    <row r="680" spans="1:15" s="266" customFormat="1" ht="18.75" customHeight="1" x14ac:dyDescent="0.25">
      <c r="A680" s="100" t="s">
        <v>301</v>
      </c>
      <c r="B680" s="159" t="s">
        <v>1208</v>
      </c>
      <c r="C680" s="157">
        <v>89</v>
      </c>
      <c r="D680" s="157">
        <v>89</v>
      </c>
      <c r="E680" s="988">
        <f t="shared" si="141"/>
        <v>100</v>
      </c>
      <c r="F680" s="157">
        <v>14</v>
      </c>
      <c r="G680" s="1108">
        <f t="shared" si="140"/>
        <v>15.730337078651685</v>
      </c>
      <c r="H680" s="157">
        <v>14</v>
      </c>
      <c r="I680" s="148">
        <f t="shared" si="142"/>
        <v>100</v>
      </c>
      <c r="J680" s="146" t="s">
        <v>53</v>
      </c>
      <c r="K680" s="157"/>
      <c r="L680" s="157"/>
      <c r="M680" s="146" t="s">
        <v>53</v>
      </c>
      <c r="N680" s="274"/>
      <c r="O680" s="146"/>
    </row>
    <row r="681" spans="1:15" s="266" customFormat="1" ht="18.75" customHeight="1" x14ac:dyDescent="0.25">
      <c r="A681" s="100" t="s">
        <v>302</v>
      </c>
      <c r="B681" s="159" t="s">
        <v>1209</v>
      </c>
      <c r="C681" s="157">
        <v>9</v>
      </c>
      <c r="D681" s="157">
        <v>9</v>
      </c>
      <c r="E681" s="988">
        <f t="shared" si="141"/>
        <v>100</v>
      </c>
      <c r="F681" s="157">
        <v>5</v>
      </c>
      <c r="G681" s="1108">
        <f t="shared" si="140"/>
        <v>55.555555555555557</v>
      </c>
      <c r="H681" s="157">
        <v>5</v>
      </c>
      <c r="I681" s="148">
        <f t="shared" si="142"/>
        <v>100</v>
      </c>
      <c r="J681" s="146" t="s">
        <v>53</v>
      </c>
      <c r="K681" s="157"/>
      <c r="L681" s="157"/>
      <c r="M681" s="146" t="s">
        <v>53</v>
      </c>
      <c r="N681" s="274"/>
      <c r="O681" s="146"/>
    </row>
    <row r="682" spans="1:15" s="266" customFormat="1" ht="18.75" customHeight="1" x14ac:dyDescent="0.25">
      <c r="A682" s="100" t="s">
        <v>303</v>
      </c>
      <c r="B682" s="159" t="s">
        <v>1210</v>
      </c>
      <c r="C682" s="157">
        <v>32</v>
      </c>
      <c r="D682" s="157">
        <v>32</v>
      </c>
      <c r="E682" s="988">
        <f t="shared" si="141"/>
        <v>100</v>
      </c>
      <c r="F682" s="157">
        <v>11</v>
      </c>
      <c r="G682" s="1108">
        <f t="shared" si="140"/>
        <v>34.375</v>
      </c>
      <c r="H682" s="157">
        <v>11</v>
      </c>
      <c r="I682" s="148">
        <f t="shared" si="142"/>
        <v>100</v>
      </c>
      <c r="J682" s="146" t="s">
        <v>53</v>
      </c>
      <c r="K682" s="157"/>
      <c r="L682" s="157"/>
      <c r="M682" s="146" t="s">
        <v>53</v>
      </c>
      <c r="N682" s="274"/>
      <c r="O682" s="146"/>
    </row>
    <row r="683" spans="1:15" s="266" customFormat="1" ht="18.75" customHeight="1" x14ac:dyDescent="0.25">
      <c r="A683" s="100" t="s">
        <v>304</v>
      </c>
      <c r="B683" s="159" t="s">
        <v>1211</v>
      </c>
      <c r="C683" s="157">
        <v>70</v>
      </c>
      <c r="D683" s="157">
        <v>70</v>
      </c>
      <c r="E683" s="988">
        <f t="shared" si="141"/>
        <v>100</v>
      </c>
      <c r="F683" s="157">
        <v>19</v>
      </c>
      <c r="G683" s="1108">
        <f t="shared" si="140"/>
        <v>27.142857142857142</v>
      </c>
      <c r="H683" s="157">
        <v>19</v>
      </c>
      <c r="I683" s="148">
        <f t="shared" si="142"/>
        <v>100</v>
      </c>
      <c r="J683" s="146" t="s">
        <v>53</v>
      </c>
      <c r="K683" s="157"/>
      <c r="L683" s="157"/>
      <c r="M683" s="146" t="s">
        <v>53</v>
      </c>
      <c r="N683" s="274"/>
      <c r="O683" s="146"/>
    </row>
    <row r="684" spans="1:15" s="265" customFormat="1" ht="18.75" customHeight="1" x14ac:dyDescent="0.25">
      <c r="A684" s="264" t="s">
        <v>305</v>
      </c>
      <c r="B684" s="275" t="s">
        <v>1212</v>
      </c>
      <c r="C684" s="188">
        <v>36</v>
      </c>
      <c r="D684" s="188">
        <v>36</v>
      </c>
      <c r="E684" s="990">
        <f t="shared" si="141"/>
        <v>100</v>
      </c>
      <c r="F684" s="188">
        <v>1</v>
      </c>
      <c r="G684" s="1112">
        <f t="shared" si="140"/>
        <v>2.7777777777777777</v>
      </c>
      <c r="H684" s="188">
        <v>1</v>
      </c>
      <c r="I684" s="152">
        <f t="shared" si="142"/>
        <v>100</v>
      </c>
      <c r="J684" s="146" t="s">
        <v>53</v>
      </c>
      <c r="K684" s="188"/>
      <c r="L684" s="188"/>
      <c r="M684" s="150"/>
      <c r="N684" s="276"/>
      <c r="O684" s="150" t="s">
        <v>53</v>
      </c>
    </row>
    <row r="685" spans="1:15" s="265" customFormat="1" ht="18.75" customHeight="1" x14ac:dyDescent="0.25">
      <c r="A685" s="264" t="s">
        <v>306</v>
      </c>
      <c r="B685" s="275" t="s">
        <v>1213</v>
      </c>
      <c r="C685" s="188">
        <v>32</v>
      </c>
      <c r="D685" s="188">
        <v>32</v>
      </c>
      <c r="E685" s="990">
        <f t="shared" si="141"/>
        <v>100</v>
      </c>
      <c r="F685" s="188">
        <v>3</v>
      </c>
      <c r="G685" s="1112">
        <f t="shared" si="140"/>
        <v>9.375</v>
      </c>
      <c r="H685" s="188">
        <v>3</v>
      </c>
      <c r="I685" s="152">
        <f t="shared" si="142"/>
        <v>100</v>
      </c>
      <c r="J685" s="146" t="s">
        <v>53</v>
      </c>
      <c r="K685" s="188"/>
      <c r="L685" s="188"/>
      <c r="M685" s="150"/>
      <c r="N685" s="276"/>
      <c r="O685" s="150" t="s">
        <v>53</v>
      </c>
    </row>
    <row r="686" spans="1:15" s="265" customFormat="1" ht="18.75" customHeight="1" x14ac:dyDescent="0.25">
      <c r="A686" s="264" t="s">
        <v>307</v>
      </c>
      <c r="B686" s="275" t="s">
        <v>1214</v>
      </c>
      <c r="C686" s="188">
        <v>57</v>
      </c>
      <c r="D686" s="188">
        <v>57</v>
      </c>
      <c r="E686" s="990">
        <f t="shared" si="141"/>
        <v>100</v>
      </c>
      <c r="F686" s="188">
        <v>8</v>
      </c>
      <c r="G686" s="1112">
        <f t="shared" si="140"/>
        <v>14.035087719298245</v>
      </c>
      <c r="H686" s="188">
        <v>8</v>
      </c>
      <c r="I686" s="152">
        <f t="shared" si="142"/>
        <v>100</v>
      </c>
      <c r="J686" s="146" t="s">
        <v>53</v>
      </c>
      <c r="K686" s="188"/>
      <c r="L686" s="188"/>
      <c r="M686" s="150"/>
      <c r="N686" s="276"/>
      <c r="O686" s="150" t="s">
        <v>53</v>
      </c>
    </row>
    <row r="687" spans="1:15" s="265" customFormat="1" ht="18.75" customHeight="1" x14ac:dyDescent="0.25">
      <c r="A687" s="264" t="s">
        <v>308</v>
      </c>
      <c r="B687" s="275" t="s">
        <v>1215</v>
      </c>
      <c r="C687" s="188">
        <v>48</v>
      </c>
      <c r="D687" s="188">
        <v>48</v>
      </c>
      <c r="E687" s="990">
        <f t="shared" si="141"/>
        <v>100</v>
      </c>
      <c r="F687" s="188">
        <v>7</v>
      </c>
      <c r="G687" s="1112">
        <f t="shared" si="140"/>
        <v>14.583333333333334</v>
      </c>
      <c r="H687" s="188">
        <v>7</v>
      </c>
      <c r="I687" s="152">
        <f t="shared" si="142"/>
        <v>100</v>
      </c>
      <c r="J687" s="146" t="s">
        <v>53</v>
      </c>
      <c r="K687" s="188"/>
      <c r="L687" s="188"/>
      <c r="M687" s="150"/>
      <c r="N687" s="276"/>
      <c r="O687" s="150" t="s">
        <v>53</v>
      </c>
    </row>
    <row r="688" spans="1:15" s="761" customFormat="1" ht="18.75" customHeight="1" x14ac:dyDescent="0.25">
      <c r="A688" s="353">
        <v>11</v>
      </c>
      <c r="B688" s="760" t="s">
        <v>883</v>
      </c>
      <c r="C688" s="653">
        <f>SUM(C689:C696)</f>
        <v>375</v>
      </c>
      <c r="D688" s="653">
        <f>SUM(D689:D696)</f>
        <v>375</v>
      </c>
      <c r="E688" s="886">
        <f t="shared" si="141"/>
        <v>100</v>
      </c>
      <c r="F688" s="653">
        <f>SUM(F689:F696)</f>
        <v>100</v>
      </c>
      <c r="G688" s="1107">
        <f t="shared" si="140"/>
        <v>26.666666666666668</v>
      </c>
      <c r="H688" s="653">
        <f>SUM(H689:H696)</f>
        <v>100</v>
      </c>
      <c r="I688" s="757">
        <f t="shared" si="142"/>
        <v>100</v>
      </c>
      <c r="J688" s="257">
        <f>COUNTA(J689:J696)</f>
        <v>8</v>
      </c>
      <c r="K688" s="653">
        <f t="shared" ref="K688:M688" si="144">COUNTA(K689:K696)</f>
        <v>1</v>
      </c>
      <c r="L688" s="653">
        <f t="shared" si="144"/>
        <v>0</v>
      </c>
      <c r="M688" s="257">
        <f t="shared" si="144"/>
        <v>8</v>
      </c>
      <c r="N688" s="797" t="s">
        <v>31</v>
      </c>
      <c r="O688" s="257"/>
    </row>
    <row r="689" spans="1:15" s="266" customFormat="1" ht="18.75" customHeight="1" x14ac:dyDescent="0.25">
      <c r="A689" s="100" t="s">
        <v>310</v>
      </c>
      <c r="B689" s="159" t="s">
        <v>1216</v>
      </c>
      <c r="C689" s="157">
        <v>57</v>
      </c>
      <c r="D689" s="157">
        <v>57</v>
      </c>
      <c r="E689" s="988">
        <f t="shared" si="141"/>
        <v>100</v>
      </c>
      <c r="F689" s="157">
        <v>14</v>
      </c>
      <c r="G689" s="1108">
        <f t="shared" si="140"/>
        <v>24.561403508771928</v>
      </c>
      <c r="H689" s="157">
        <v>14</v>
      </c>
      <c r="I689" s="148">
        <f t="shared" si="142"/>
        <v>100</v>
      </c>
      <c r="J689" s="146" t="s">
        <v>53</v>
      </c>
      <c r="K689" s="157"/>
      <c r="L689" s="157"/>
      <c r="M689" s="146" t="s">
        <v>53</v>
      </c>
      <c r="N689" s="274"/>
      <c r="O689" s="146"/>
    </row>
    <row r="690" spans="1:15" s="266" customFormat="1" ht="18.75" customHeight="1" x14ac:dyDescent="0.25">
      <c r="A690" s="100" t="s">
        <v>311</v>
      </c>
      <c r="B690" s="159" t="s">
        <v>1217</v>
      </c>
      <c r="C690" s="157">
        <v>46</v>
      </c>
      <c r="D690" s="157">
        <v>46</v>
      </c>
      <c r="E690" s="988">
        <f t="shared" si="141"/>
        <v>100</v>
      </c>
      <c r="F690" s="157">
        <v>11</v>
      </c>
      <c r="G690" s="1108">
        <f t="shared" si="140"/>
        <v>23.913043478260871</v>
      </c>
      <c r="H690" s="157">
        <v>11</v>
      </c>
      <c r="I690" s="148">
        <f t="shared" si="142"/>
        <v>100</v>
      </c>
      <c r="J690" s="146" t="s">
        <v>53</v>
      </c>
      <c r="K690" s="157"/>
      <c r="L690" s="157"/>
      <c r="M690" s="146" t="s">
        <v>53</v>
      </c>
      <c r="N690" s="274"/>
      <c r="O690" s="146"/>
    </row>
    <row r="691" spans="1:15" s="266" customFormat="1" ht="18.75" customHeight="1" x14ac:dyDescent="0.25">
      <c r="A691" s="100" t="s">
        <v>312</v>
      </c>
      <c r="B691" s="159" t="s">
        <v>1218</v>
      </c>
      <c r="C691" s="157">
        <v>73</v>
      </c>
      <c r="D691" s="157">
        <v>73</v>
      </c>
      <c r="E691" s="988">
        <f t="shared" si="141"/>
        <v>100</v>
      </c>
      <c r="F691" s="157">
        <v>15</v>
      </c>
      <c r="G691" s="1108">
        <f t="shared" si="140"/>
        <v>20.547945205479451</v>
      </c>
      <c r="H691" s="157">
        <v>15</v>
      </c>
      <c r="I691" s="148">
        <f t="shared" si="142"/>
        <v>100</v>
      </c>
      <c r="J691" s="146" t="s">
        <v>53</v>
      </c>
      <c r="K691" s="157"/>
      <c r="L691" s="157"/>
      <c r="M691" s="146" t="s">
        <v>53</v>
      </c>
      <c r="N691" s="274"/>
      <c r="O691" s="146"/>
    </row>
    <row r="692" spans="1:15" s="266" customFormat="1" ht="18.75" customHeight="1" x14ac:dyDescent="0.25">
      <c r="A692" s="100" t="s">
        <v>313</v>
      </c>
      <c r="B692" s="159" t="s">
        <v>1219</v>
      </c>
      <c r="C692" s="157">
        <v>61</v>
      </c>
      <c r="D692" s="157">
        <v>61</v>
      </c>
      <c r="E692" s="988">
        <f t="shared" si="141"/>
        <v>100</v>
      </c>
      <c r="F692" s="157">
        <v>10</v>
      </c>
      <c r="G692" s="1108">
        <f t="shared" si="140"/>
        <v>16.393442622950818</v>
      </c>
      <c r="H692" s="157">
        <v>10</v>
      </c>
      <c r="I692" s="148">
        <f t="shared" si="142"/>
        <v>100</v>
      </c>
      <c r="J692" s="146" t="s">
        <v>53</v>
      </c>
      <c r="K692" s="157" t="s">
        <v>53</v>
      </c>
      <c r="L692" s="157"/>
      <c r="M692" s="146" t="s">
        <v>53</v>
      </c>
      <c r="N692" s="274"/>
      <c r="O692" s="146"/>
    </row>
    <row r="693" spans="1:15" s="266" customFormat="1" ht="18.75" customHeight="1" x14ac:dyDescent="0.25">
      <c r="A693" s="100" t="s">
        <v>314</v>
      </c>
      <c r="B693" s="159" t="s">
        <v>1220</v>
      </c>
      <c r="C693" s="157">
        <v>32</v>
      </c>
      <c r="D693" s="157">
        <v>32</v>
      </c>
      <c r="E693" s="988">
        <f t="shared" si="141"/>
        <v>100</v>
      </c>
      <c r="F693" s="157">
        <v>15</v>
      </c>
      <c r="G693" s="1108">
        <f t="shared" si="140"/>
        <v>46.875</v>
      </c>
      <c r="H693" s="157">
        <v>15</v>
      </c>
      <c r="I693" s="148">
        <f t="shared" si="142"/>
        <v>100</v>
      </c>
      <c r="J693" s="146" t="s">
        <v>53</v>
      </c>
      <c r="K693" s="157"/>
      <c r="L693" s="157"/>
      <c r="M693" s="146" t="s">
        <v>53</v>
      </c>
      <c r="N693" s="274"/>
      <c r="O693" s="146"/>
    </row>
    <row r="694" spans="1:15" s="266" customFormat="1" ht="18.75" customHeight="1" x14ac:dyDescent="0.25">
      <c r="A694" s="100" t="s">
        <v>315</v>
      </c>
      <c r="B694" s="159" t="s">
        <v>1221</v>
      </c>
      <c r="C694" s="157">
        <v>56</v>
      </c>
      <c r="D694" s="157">
        <v>56</v>
      </c>
      <c r="E694" s="988">
        <f t="shared" si="141"/>
        <v>100</v>
      </c>
      <c r="F694" s="157">
        <v>19</v>
      </c>
      <c r="G694" s="1108">
        <f t="shared" si="140"/>
        <v>33.928571428571431</v>
      </c>
      <c r="H694" s="157">
        <v>19</v>
      </c>
      <c r="I694" s="148">
        <f t="shared" si="142"/>
        <v>100</v>
      </c>
      <c r="J694" s="146" t="s">
        <v>53</v>
      </c>
      <c r="K694" s="157"/>
      <c r="L694" s="157"/>
      <c r="M694" s="146" t="s">
        <v>53</v>
      </c>
      <c r="N694" s="274"/>
      <c r="O694" s="146"/>
    </row>
    <row r="695" spans="1:15" s="266" customFormat="1" ht="18.75" customHeight="1" x14ac:dyDescent="0.25">
      <c r="A695" s="100" t="s">
        <v>316</v>
      </c>
      <c r="B695" s="159" t="s">
        <v>1222</v>
      </c>
      <c r="C695" s="157">
        <v>25</v>
      </c>
      <c r="D695" s="157">
        <v>25</v>
      </c>
      <c r="E695" s="988">
        <f t="shared" si="141"/>
        <v>100</v>
      </c>
      <c r="F695" s="157">
        <v>6</v>
      </c>
      <c r="G695" s="1108">
        <f t="shared" si="140"/>
        <v>24</v>
      </c>
      <c r="H695" s="157">
        <v>6</v>
      </c>
      <c r="I695" s="148">
        <f t="shared" si="142"/>
        <v>100</v>
      </c>
      <c r="J695" s="146" t="s">
        <v>53</v>
      </c>
      <c r="K695" s="157"/>
      <c r="L695" s="157"/>
      <c r="M695" s="146" t="s">
        <v>53</v>
      </c>
      <c r="N695" s="274"/>
      <c r="O695" s="146"/>
    </row>
    <row r="696" spans="1:15" s="266" customFormat="1" ht="18.75" customHeight="1" x14ac:dyDescent="0.25">
      <c r="A696" s="100" t="s">
        <v>317</v>
      </c>
      <c r="B696" s="159" t="s">
        <v>1223</v>
      </c>
      <c r="C696" s="157">
        <v>25</v>
      </c>
      <c r="D696" s="157">
        <v>25</v>
      </c>
      <c r="E696" s="988">
        <f t="shared" si="141"/>
        <v>100</v>
      </c>
      <c r="F696" s="157">
        <v>10</v>
      </c>
      <c r="G696" s="1108">
        <f t="shared" si="140"/>
        <v>40</v>
      </c>
      <c r="H696" s="157">
        <v>10</v>
      </c>
      <c r="I696" s="148">
        <f t="shared" si="142"/>
        <v>100</v>
      </c>
      <c r="J696" s="146" t="s">
        <v>53</v>
      </c>
      <c r="K696" s="157"/>
      <c r="L696" s="157"/>
      <c r="M696" s="146" t="s">
        <v>53</v>
      </c>
      <c r="N696" s="274"/>
      <c r="O696" s="146"/>
    </row>
    <row r="697" spans="1:15" s="761" customFormat="1" ht="18.75" customHeight="1" x14ac:dyDescent="0.25">
      <c r="A697" s="353">
        <v>12</v>
      </c>
      <c r="B697" s="760" t="s">
        <v>1224</v>
      </c>
      <c r="C697" s="653">
        <f>SUM(C698:C703)</f>
        <v>403</v>
      </c>
      <c r="D697" s="653">
        <f>SUM(D698:D703)</f>
        <v>403</v>
      </c>
      <c r="E697" s="886">
        <f t="shared" si="141"/>
        <v>100</v>
      </c>
      <c r="F697" s="653">
        <f>SUM(F698:F703)</f>
        <v>183</v>
      </c>
      <c r="G697" s="1107">
        <f t="shared" si="140"/>
        <v>45.409429280397021</v>
      </c>
      <c r="H697" s="653">
        <f>SUM(H698:H703)</f>
        <v>183</v>
      </c>
      <c r="I697" s="757">
        <f t="shared" si="142"/>
        <v>100</v>
      </c>
      <c r="J697" s="257">
        <f>COUNTA(J698:J703)</f>
        <v>6</v>
      </c>
      <c r="K697" s="653">
        <f t="shared" ref="K697:L697" si="145">COUNTA(K698:K703)</f>
        <v>0</v>
      </c>
      <c r="L697" s="653">
        <f t="shared" si="145"/>
        <v>0</v>
      </c>
      <c r="M697" s="257">
        <f>COUNTA(M698:M703)</f>
        <v>5</v>
      </c>
      <c r="N697" s="797" t="s">
        <v>31</v>
      </c>
      <c r="O697" s="257">
        <f>COUNTA(O698:O703)</f>
        <v>1</v>
      </c>
    </row>
    <row r="698" spans="1:15" s="266" customFormat="1" ht="18.75" customHeight="1" x14ac:dyDescent="0.25">
      <c r="A698" s="100" t="s">
        <v>325</v>
      </c>
      <c r="B698" s="157" t="s">
        <v>506</v>
      </c>
      <c r="C698" s="157">
        <v>79</v>
      </c>
      <c r="D698" s="157">
        <v>79</v>
      </c>
      <c r="E698" s="988">
        <f t="shared" si="141"/>
        <v>100</v>
      </c>
      <c r="F698" s="157">
        <v>41</v>
      </c>
      <c r="G698" s="1108">
        <f t="shared" si="140"/>
        <v>51.898734177215189</v>
      </c>
      <c r="H698" s="157">
        <v>41</v>
      </c>
      <c r="I698" s="148">
        <f t="shared" si="142"/>
        <v>100</v>
      </c>
      <c r="J698" s="146" t="s">
        <v>53</v>
      </c>
      <c r="K698" s="157"/>
      <c r="L698" s="157"/>
      <c r="M698" s="146" t="s">
        <v>53</v>
      </c>
      <c r="N698" s="274"/>
      <c r="O698" s="146"/>
    </row>
    <row r="699" spans="1:15" s="266" customFormat="1" ht="18.75" customHeight="1" x14ac:dyDescent="0.25">
      <c r="A699" s="100" t="s">
        <v>326</v>
      </c>
      <c r="B699" s="157" t="s">
        <v>1225</v>
      </c>
      <c r="C699" s="157">
        <v>78</v>
      </c>
      <c r="D699" s="157">
        <v>78</v>
      </c>
      <c r="E699" s="988">
        <f t="shared" si="141"/>
        <v>100</v>
      </c>
      <c r="F699" s="157">
        <v>45</v>
      </c>
      <c r="G699" s="1108">
        <f t="shared" si="140"/>
        <v>57.692307692307686</v>
      </c>
      <c r="H699" s="157">
        <v>45</v>
      </c>
      <c r="I699" s="148">
        <f t="shared" si="142"/>
        <v>100</v>
      </c>
      <c r="J699" s="146" t="s">
        <v>53</v>
      </c>
      <c r="K699" s="157"/>
      <c r="L699" s="157"/>
      <c r="M699" s="146" t="s">
        <v>53</v>
      </c>
      <c r="N699" s="274"/>
      <c r="O699" s="146"/>
    </row>
    <row r="700" spans="1:15" s="266" customFormat="1" ht="18.75" customHeight="1" x14ac:dyDescent="0.25">
      <c r="A700" s="100" t="s">
        <v>327</v>
      </c>
      <c r="B700" s="157" t="s">
        <v>1226</v>
      </c>
      <c r="C700" s="157">
        <v>55</v>
      </c>
      <c r="D700" s="157">
        <v>55</v>
      </c>
      <c r="E700" s="988">
        <f t="shared" si="141"/>
        <v>100</v>
      </c>
      <c r="F700" s="157">
        <v>22</v>
      </c>
      <c r="G700" s="1108">
        <f t="shared" si="140"/>
        <v>40</v>
      </c>
      <c r="H700" s="157">
        <v>22</v>
      </c>
      <c r="I700" s="148">
        <f t="shared" si="142"/>
        <v>100</v>
      </c>
      <c r="J700" s="146" t="s">
        <v>53</v>
      </c>
      <c r="K700" s="157"/>
      <c r="L700" s="157"/>
      <c r="M700" s="146" t="s">
        <v>53</v>
      </c>
      <c r="N700" s="274"/>
      <c r="O700" s="146"/>
    </row>
    <row r="701" spans="1:15" s="266" customFormat="1" ht="18.75" customHeight="1" x14ac:dyDescent="0.25">
      <c r="A701" s="100" t="s">
        <v>328</v>
      </c>
      <c r="B701" s="157" t="s">
        <v>1227</v>
      </c>
      <c r="C701" s="157">
        <v>61</v>
      </c>
      <c r="D701" s="157">
        <v>61</v>
      </c>
      <c r="E701" s="988">
        <f t="shared" si="141"/>
        <v>100</v>
      </c>
      <c r="F701" s="157">
        <v>35</v>
      </c>
      <c r="G701" s="1108">
        <f t="shared" si="140"/>
        <v>57.377049180327866</v>
      </c>
      <c r="H701" s="157">
        <v>35</v>
      </c>
      <c r="I701" s="148">
        <f t="shared" si="142"/>
        <v>100</v>
      </c>
      <c r="J701" s="146" t="s">
        <v>53</v>
      </c>
      <c r="K701" s="157"/>
      <c r="L701" s="157"/>
      <c r="M701" s="146" t="s">
        <v>53</v>
      </c>
      <c r="N701" s="274"/>
      <c r="O701" s="146"/>
    </row>
    <row r="702" spans="1:15" s="266" customFormat="1" ht="18.75" customHeight="1" x14ac:dyDescent="0.25">
      <c r="A702" s="100" t="s">
        <v>329</v>
      </c>
      <c r="B702" s="157" t="s">
        <v>1228</v>
      </c>
      <c r="C702" s="157">
        <v>86</v>
      </c>
      <c r="D702" s="157">
        <v>86</v>
      </c>
      <c r="E702" s="988">
        <f t="shared" si="141"/>
        <v>100</v>
      </c>
      <c r="F702" s="157">
        <v>35</v>
      </c>
      <c r="G702" s="1108">
        <f t="shared" si="140"/>
        <v>40.697674418604649</v>
      </c>
      <c r="H702" s="157">
        <v>35</v>
      </c>
      <c r="I702" s="148">
        <f t="shared" si="142"/>
        <v>100</v>
      </c>
      <c r="J702" s="146" t="s">
        <v>53</v>
      </c>
      <c r="K702" s="157"/>
      <c r="L702" s="157"/>
      <c r="M702" s="146" t="s">
        <v>53</v>
      </c>
      <c r="N702" s="274"/>
      <c r="O702" s="146"/>
    </row>
    <row r="703" spans="1:15" s="265" customFormat="1" ht="18.75" customHeight="1" x14ac:dyDescent="0.25">
      <c r="A703" s="264" t="s">
        <v>330</v>
      </c>
      <c r="B703" s="188" t="s">
        <v>1229</v>
      </c>
      <c r="C703" s="188">
        <v>44</v>
      </c>
      <c r="D703" s="188">
        <v>44</v>
      </c>
      <c r="E703" s="990">
        <f t="shared" si="141"/>
        <v>100</v>
      </c>
      <c r="F703" s="188">
        <v>5</v>
      </c>
      <c r="G703" s="1112">
        <f t="shared" si="140"/>
        <v>11.363636363636363</v>
      </c>
      <c r="H703" s="188">
        <v>5</v>
      </c>
      <c r="I703" s="152">
        <f t="shared" si="142"/>
        <v>100</v>
      </c>
      <c r="J703" s="150" t="s">
        <v>53</v>
      </c>
      <c r="K703" s="188"/>
      <c r="L703" s="188"/>
      <c r="M703" s="150"/>
      <c r="N703" s="276"/>
      <c r="O703" s="150" t="s">
        <v>53</v>
      </c>
    </row>
    <row r="704" spans="1:15" s="761" customFormat="1" ht="18.75" customHeight="1" x14ac:dyDescent="0.25">
      <c r="A704" s="353">
        <v>13</v>
      </c>
      <c r="B704" s="760" t="s">
        <v>885</v>
      </c>
      <c r="C704" s="653">
        <f>SUM(C705:C715)</f>
        <v>668</v>
      </c>
      <c r="D704" s="653">
        <f>SUM(D705:D715)</f>
        <v>668</v>
      </c>
      <c r="E704" s="886">
        <f t="shared" si="141"/>
        <v>100</v>
      </c>
      <c r="F704" s="653">
        <f>SUM(F705:F715)</f>
        <v>199</v>
      </c>
      <c r="G704" s="1107">
        <f t="shared" si="140"/>
        <v>29.790419161676645</v>
      </c>
      <c r="H704" s="653">
        <f>SUM(H705:H715)</f>
        <v>196</v>
      </c>
      <c r="I704" s="757">
        <f t="shared" si="142"/>
        <v>98.492462311557787</v>
      </c>
      <c r="J704" s="257">
        <f>COUNTA(J705:J715)</f>
        <v>11</v>
      </c>
      <c r="K704" s="653">
        <f t="shared" ref="K704:O704" si="146">COUNTA(K705:K715)</f>
        <v>0</v>
      </c>
      <c r="L704" s="653">
        <f t="shared" si="146"/>
        <v>0</v>
      </c>
      <c r="M704" s="257">
        <f t="shared" si="146"/>
        <v>8</v>
      </c>
      <c r="N704" s="797" t="s">
        <v>31</v>
      </c>
      <c r="O704" s="257">
        <f t="shared" si="146"/>
        <v>3</v>
      </c>
    </row>
    <row r="705" spans="1:15" s="266" customFormat="1" ht="18.75" customHeight="1" x14ac:dyDescent="0.25">
      <c r="A705" s="100" t="s">
        <v>339</v>
      </c>
      <c r="B705" s="159" t="s">
        <v>1230</v>
      </c>
      <c r="C705" s="1114">
        <v>60</v>
      </c>
      <c r="D705" s="1114">
        <v>60</v>
      </c>
      <c r="E705" s="988">
        <f t="shared" si="141"/>
        <v>100</v>
      </c>
      <c r="F705" s="157">
        <v>27</v>
      </c>
      <c r="G705" s="1108">
        <f t="shared" si="140"/>
        <v>45</v>
      </c>
      <c r="H705" s="157">
        <v>27</v>
      </c>
      <c r="I705" s="148">
        <f t="shared" si="142"/>
        <v>100</v>
      </c>
      <c r="J705" s="146" t="s">
        <v>53</v>
      </c>
      <c r="K705" s="157"/>
      <c r="L705" s="157"/>
      <c r="M705" s="146" t="s">
        <v>53</v>
      </c>
      <c r="N705" s="274"/>
      <c r="O705" s="146"/>
    </row>
    <row r="706" spans="1:15" s="266" customFormat="1" ht="18.75" customHeight="1" x14ac:dyDescent="0.25">
      <c r="A706" s="100" t="s">
        <v>340</v>
      </c>
      <c r="B706" s="159" t="s">
        <v>1231</v>
      </c>
      <c r="C706" s="1114">
        <v>44</v>
      </c>
      <c r="D706" s="1114">
        <v>44</v>
      </c>
      <c r="E706" s="988">
        <f t="shared" si="141"/>
        <v>100</v>
      </c>
      <c r="F706" s="157">
        <v>10</v>
      </c>
      <c r="G706" s="1108">
        <f t="shared" si="140"/>
        <v>22.727272727272727</v>
      </c>
      <c r="H706" s="157">
        <v>10</v>
      </c>
      <c r="I706" s="148">
        <f t="shared" si="142"/>
        <v>100</v>
      </c>
      <c r="J706" s="146" t="s">
        <v>53</v>
      </c>
      <c r="K706" s="157"/>
      <c r="L706" s="157"/>
      <c r="M706" s="146" t="s">
        <v>53</v>
      </c>
      <c r="N706" s="274"/>
      <c r="O706" s="146"/>
    </row>
    <row r="707" spans="1:15" s="266" customFormat="1" ht="18.75" customHeight="1" x14ac:dyDescent="0.25">
      <c r="A707" s="100" t="s">
        <v>341</v>
      </c>
      <c r="B707" s="159" t="s">
        <v>1232</v>
      </c>
      <c r="C707" s="1114">
        <v>30</v>
      </c>
      <c r="D707" s="1114">
        <v>30</v>
      </c>
      <c r="E707" s="988">
        <f t="shared" si="141"/>
        <v>100</v>
      </c>
      <c r="F707" s="157">
        <v>7</v>
      </c>
      <c r="G707" s="1108">
        <f t="shared" si="140"/>
        <v>23.333333333333332</v>
      </c>
      <c r="H707" s="157">
        <v>7</v>
      </c>
      <c r="I707" s="148">
        <f t="shared" si="142"/>
        <v>100</v>
      </c>
      <c r="J707" s="146" t="s">
        <v>53</v>
      </c>
      <c r="K707" s="157"/>
      <c r="L707" s="157"/>
      <c r="M707" s="146" t="s">
        <v>53</v>
      </c>
      <c r="N707" s="274"/>
      <c r="O707" s="146"/>
    </row>
    <row r="708" spans="1:15" s="266" customFormat="1" ht="18.75" customHeight="1" x14ac:dyDescent="0.25">
      <c r="A708" s="100" t="s">
        <v>342</v>
      </c>
      <c r="B708" s="159" t="s">
        <v>1233</v>
      </c>
      <c r="C708" s="1114">
        <v>83</v>
      </c>
      <c r="D708" s="1114">
        <v>83</v>
      </c>
      <c r="E708" s="988">
        <f t="shared" si="141"/>
        <v>100</v>
      </c>
      <c r="F708" s="157">
        <v>41</v>
      </c>
      <c r="G708" s="1108">
        <f t="shared" si="140"/>
        <v>49.397590361445779</v>
      </c>
      <c r="H708" s="157">
        <v>40</v>
      </c>
      <c r="I708" s="148">
        <f t="shared" si="142"/>
        <v>97.560975609756099</v>
      </c>
      <c r="J708" s="921" t="s">
        <v>53</v>
      </c>
      <c r="K708" s="157"/>
      <c r="L708" s="157"/>
      <c r="M708" s="146" t="s">
        <v>53</v>
      </c>
      <c r="N708" s="274"/>
      <c r="O708" s="146"/>
    </row>
    <row r="709" spans="1:15" s="266" customFormat="1" ht="18.75" customHeight="1" x14ac:dyDescent="0.25">
      <c r="A709" s="100" t="s">
        <v>343</v>
      </c>
      <c r="B709" s="159" t="s">
        <v>1234</v>
      </c>
      <c r="C709" s="1114">
        <v>51</v>
      </c>
      <c r="D709" s="1114">
        <v>51</v>
      </c>
      <c r="E709" s="988">
        <f t="shared" si="141"/>
        <v>100</v>
      </c>
      <c r="F709" s="157">
        <v>16</v>
      </c>
      <c r="G709" s="1108">
        <f t="shared" si="140"/>
        <v>31.372549019607842</v>
      </c>
      <c r="H709" s="157">
        <v>16</v>
      </c>
      <c r="I709" s="148">
        <f t="shared" si="142"/>
        <v>100</v>
      </c>
      <c r="J709" s="146" t="s">
        <v>53</v>
      </c>
      <c r="K709" s="157"/>
      <c r="L709" s="157"/>
      <c r="M709" s="146" t="s">
        <v>53</v>
      </c>
      <c r="N709" s="274"/>
      <c r="O709" s="146"/>
    </row>
    <row r="710" spans="1:15" s="265" customFormat="1" ht="18.75" customHeight="1" x14ac:dyDescent="0.25">
      <c r="A710" s="264" t="s">
        <v>344</v>
      </c>
      <c r="B710" s="263" t="s">
        <v>1235</v>
      </c>
      <c r="C710" s="1116">
        <v>85</v>
      </c>
      <c r="D710" s="1116">
        <v>85</v>
      </c>
      <c r="E710" s="990">
        <f t="shared" si="141"/>
        <v>100</v>
      </c>
      <c r="F710" s="188">
        <v>8</v>
      </c>
      <c r="G710" s="1112">
        <f t="shared" si="140"/>
        <v>9.4117647058823533</v>
      </c>
      <c r="H710" s="188">
        <v>6</v>
      </c>
      <c r="I710" s="152">
        <f t="shared" si="142"/>
        <v>75</v>
      </c>
      <c r="J710" s="922" t="s">
        <v>53</v>
      </c>
      <c r="K710" s="188"/>
      <c r="L710" s="188"/>
      <c r="M710" s="150"/>
      <c r="N710" s="276"/>
      <c r="O710" s="150" t="s">
        <v>53</v>
      </c>
    </row>
    <row r="711" spans="1:15" s="265" customFormat="1" ht="18.75" customHeight="1" x14ac:dyDescent="0.25">
      <c r="A711" s="264" t="s">
        <v>345</v>
      </c>
      <c r="B711" s="263" t="s">
        <v>1236</v>
      </c>
      <c r="C711" s="1116">
        <v>103</v>
      </c>
      <c r="D711" s="1116">
        <v>103</v>
      </c>
      <c r="E711" s="990">
        <f t="shared" si="141"/>
        <v>100</v>
      </c>
      <c r="F711" s="188">
        <v>2</v>
      </c>
      <c r="G711" s="1112">
        <f t="shared" si="140"/>
        <v>1.9417475728155338</v>
      </c>
      <c r="H711" s="188">
        <v>2</v>
      </c>
      <c r="I711" s="152">
        <f t="shared" si="142"/>
        <v>100</v>
      </c>
      <c r="J711" s="150" t="s">
        <v>53</v>
      </c>
      <c r="K711" s="188"/>
      <c r="L711" s="188"/>
      <c r="M711" s="150"/>
      <c r="N711" s="276"/>
      <c r="O711" s="150" t="s">
        <v>53</v>
      </c>
    </row>
    <row r="712" spans="1:15" s="265" customFormat="1" ht="18.75" customHeight="1" x14ac:dyDescent="0.25">
      <c r="A712" s="264" t="s">
        <v>346</v>
      </c>
      <c r="B712" s="263" t="s">
        <v>1237</v>
      </c>
      <c r="C712" s="1116">
        <v>76</v>
      </c>
      <c r="D712" s="1116">
        <v>76</v>
      </c>
      <c r="E712" s="990">
        <f t="shared" si="141"/>
        <v>100</v>
      </c>
      <c r="F712" s="188">
        <v>9</v>
      </c>
      <c r="G712" s="1112">
        <f t="shared" si="140"/>
        <v>11.842105263157894</v>
      </c>
      <c r="H712" s="188">
        <v>9</v>
      </c>
      <c r="I712" s="152">
        <f t="shared" si="142"/>
        <v>100</v>
      </c>
      <c r="J712" s="150" t="s">
        <v>53</v>
      </c>
      <c r="K712" s="188"/>
      <c r="L712" s="188"/>
      <c r="M712" s="150"/>
      <c r="N712" s="276"/>
      <c r="O712" s="150" t="s">
        <v>53</v>
      </c>
    </row>
    <row r="713" spans="1:15" s="266" customFormat="1" ht="18.75" customHeight="1" x14ac:dyDescent="0.25">
      <c r="A713" s="100" t="s">
        <v>347</v>
      </c>
      <c r="B713" s="159" t="s">
        <v>1238</v>
      </c>
      <c r="C713" s="1114">
        <v>40</v>
      </c>
      <c r="D713" s="1114">
        <v>40</v>
      </c>
      <c r="E713" s="988">
        <f t="shared" si="141"/>
        <v>100</v>
      </c>
      <c r="F713" s="157">
        <v>17</v>
      </c>
      <c r="G713" s="1108">
        <f t="shared" si="140"/>
        <v>42.5</v>
      </c>
      <c r="H713" s="157">
        <v>17</v>
      </c>
      <c r="I713" s="148">
        <f t="shared" si="142"/>
        <v>100</v>
      </c>
      <c r="J713" s="146" t="s">
        <v>53</v>
      </c>
      <c r="K713" s="157"/>
      <c r="L713" s="157"/>
      <c r="M713" s="146" t="s">
        <v>53</v>
      </c>
      <c r="N713" s="274"/>
      <c r="O713" s="146"/>
    </row>
    <row r="714" spans="1:15" s="266" customFormat="1" ht="18.75" customHeight="1" x14ac:dyDescent="0.25">
      <c r="A714" s="100" t="s">
        <v>1109</v>
      </c>
      <c r="B714" s="159" t="s">
        <v>1239</v>
      </c>
      <c r="C714" s="1114">
        <v>34</v>
      </c>
      <c r="D714" s="1114">
        <v>34</v>
      </c>
      <c r="E714" s="988">
        <f t="shared" si="141"/>
        <v>100</v>
      </c>
      <c r="F714" s="157">
        <v>8</v>
      </c>
      <c r="G714" s="1108">
        <f t="shared" si="140"/>
        <v>23.52941176470588</v>
      </c>
      <c r="H714" s="157">
        <v>8</v>
      </c>
      <c r="I714" s="148">
        <f t="shared" si="142"/>
        <v>100</v>
      </c>
      <c r="J714" s="146" t="s">
        <v>53</v>
      </c>
      <c r="K714" s="157"/>
      <c r="L714" s="157"/>
      <c r="M714" s="146" t="s">
        <v>53</v>
      </c>
      <c r="N714" s="274"/>
      <c r="O714" s="146"/>
    </row>
    <row r="715" spans="1:15" s="266" customFormat="1" ht="18.75" customHeight="1" x14ac:dyDescent="0.25">
      <c r="A715" s="100" t="s">
        <v>1110</v>
      </c>
      <c r="B715" s="159" t="s">
        <v>1240</v>
      </c>
      <c r="C715" s="1114">
        <v>62</v>
      </c>
      <c r="D715" s="1114">
        <v>62</v>
      </c>
      <c r="E715" s="988">
        <f t="shared" si="141"/>
        <v>100</v>
      </c>
      <c r="F715" s="157">
        <v>54</v>
      </c>
      <c r="G715" s="1108">
        <f t="shared" si="140"/>
        <v>87.096774193548384</v>
      </c>
      <c r="H715" s="157">
        <v>54</v>
      </c>
      <c r="I715" s="148">
        <f t="shared" si="142"/>
        <v>100</v>
      </c>
      <c r="J715" s="146" t="s">
        <v>53</v>
      </c>
      <c r="K715" s="157"/>
      <c r="L715" s="157"/>
      <c r="M715" s="146" t="s">
        <v>53</v>
      </c>
      <c r="N715" s="274"/>
      <c r="O715" s="146"/>
    </row>
    <row r="716" spans="1:15" s="756" customFormat="1" ht="25.9" customHeight="1" x14ac:dyDescent="0.2">
      <c r="A716" s="754" t="s">
        <v>419</v>
      </c>
      <c r="B716" s="755" t="s">
        <v>754</v>
      </c>
      <c r="C716" s="1076">
        <f>C717+C726+C733+C739+C746+C753+C766+C774+C787+C792+C798+C802+C811+C821+C831+C842+C849</f>
        <v>9067</v>
      </c>
      <c r="D716" s="1076">
        <f t="shared" ref="D716:O716" si="147">D717+D726+D733+D739+D746+D753+D766+D774+D787+D792+D798+D802+D811+D821+D831+D842+D849</f>
        <v>8815</v>
      </c>
      <c r="E716" s="991">
        <f>D716/C716*100</f>
        <v>97.220690415793541</v>
      </c>
      <c r="F716" s="1076">
        <f t="shared" si="147"/>
        <v>3678</v>
      </c>
      <c r="G716" s="1077">
        <f>F716/C716*100</f>
        <v>40.564685121870518</v>
      </c>
      <c r="H716" s="1076">
        <f t="shared" si="147"/>
        <v>3673</v>
      </c>
      <c r="I716" s="1236">
        <f>H716/F716*100</f>
        <v>99.864056552474167</v>
      </c>
      <c r="J716" s="793">
        <f t="shared" si="147"/>
        <v>119</v>
      </c>
      <c r="K716" s="1076">
        <f t="shared" si="147"/>
        <v>5</v>
      </c>
      <c r="L716" s="1076">
        <f t="shared" si="147"/>
        <v>0</v>
      </c>
      <c r="M716" s="793">
        <f t="shared" si="147"/>
        <v>94</v>
      </c>
      <c r="N716" s="878">
        <f>COUNTA(N717:N852)</f>
        <v>17</v>
      </c>
      <c r="O716" s="793">
        <f t="shared" si="147"/>
        <v>25</v>
      </c>
    </row>
    <row r="717" spans="1:15" s="279" customFormat="1" ht="24.75" customHeight="1" x14ac:dyDescent="0.25">
      <c r="A717" s="355">
        <v>1</v>
      </c>
      <c r="B717" s="219" t="s">
        <v>1246</v>
      </c>
      <c r="C717" s="219">
        <f>SUM(C718:C725)</f>
        <v>986</v>
      </c>
      <c r="D717" s="219">
        <f>SUM(D718:D725)</f>
        <v>866</v>
      </c>
      <c r="E717" s="277">
        <f>D717/C717*100</f>
        <v>87.829614604462463</v>
      </c>
      <c r="F717" s="219">
        <f>SUM(F718:F725)</f>
        <v>62</v>
      </c>
      <c r="G717" s="1122">
        <f>F717/C717*100</f>
        <v>6.2880324543610548</v>
      </c>
      <c r="H717" s="219">
        <f>SUM(H718:H725)</f>
        <v>62</v>
      </c>
      <c r="I717" s="1237">
        <f>H717/F717*100</f>
        <v>100</v>
      </c>
      <c r="J717" s="153">
        <f>COUNTA(J718:J725)</f>
        <v>8</v>
      </c>
      <c r="K717" s="219">
        <f t="shared" ref="K717:O717" si="148">COUNTA(K718:K725)</f>
        <v>0</v>
      </c>
      <c r="L717" s="219">
        <f t="shared" si="148"/>
        <v>0</v>
      </c>
      <c r="M717" s="153">
        <f t="shared" si="148"/>
        <v>1</v>
      </c>
      <c r="N717" s="278" t="s">
        <v>2</v>
      </c>
      <c r="O717" s="153">
        <f t="shared" si="148"/>
        <v>7</v>
      </c>
    </row>
    <row r="718" spans="1:15" s="265" customFormat="1" ht="24.75" customHeight="1" x14ac:dyDescent="0.25">
      <c r="A718" s="151" t="s">
        <v>204</v>
      </c>
      <c r="B718" s="188" t="s">
        <v>535</v>
      </c>
      <c r="C718" s="188">
        <v>126</v>
      </c>
      <c r="D718" s="188">
        <v>104</v>
      </c>
      <c r="E718" s="281">
        <f t="shared" ref="E718:E774" si="149">D718/C718*100</f>
        <v>82.539682539682531</v>
      </c>
      <c r="F718" s="188">
        <v>1</v>
      </c>
      <c r="G718" s="1112">
        <f t="shared" ref="G718:G781" si="150">F718/C718*100</f>
        <v>0.79365079365079361</v>
      </c>
      <c r="H718" s="188">
        <v>1</v>
      </c>
      <c r="I718" s="151">
        <f t="shared" ref="I718:I781" si="151">H718/F718*100</f>
        <v>100</v>
      </c>
      <c r="J718" s="282" t="s">
        <v>53</v>
      </c>
      <c r="K718" s="188"/>
      <c r="L718" s="188"/>
      <c r="M718" s="150"/>
      <c r="N718" s="150"/>
      <c r="O718" s="150" t="s">
        <v>53</v>
      </c>
    </row>
    <row r="719" spans="1:15" s="265" customFormat="1" ht="24.75" customHeight="1" x14ac:dyDescent="0.25">
      <c r="A719" s="151" t="s">
        <v>205</v>
      </c>
      <c r="B719" s="188" t="s">
        <v>536</v>
      </c>
      <c r="C719" s="188">
        <v>137</v>
      </c>
      <c r="D719" s="188">
        <v>112</v>
      </c>
      <c r="E719" s="281">
        <f t="shared" si="149"/>
        <v>81.751824817518255</v>
      </c>
      <c r="F719" s="188">
        <v>0</v>
      </c>
      <c r="G719" s="1112">
        <f t="shared" si="150"/>
        <v>0</v>
      </c>
      <c r="H719" s="188">
        <v>0</v>
      </c>
      <c r="I719" s="151">
        <v>0</v>
      </c>
      <c r="J719" s="282" t="s">
        <v>53</v>
      </c>
      <c r="K719" s="188"/>
      <c r="L719" s="188"/>
      <c r="M719" s="150"/>
      <c r="N719" s="150"/>
      <c r="O719" s="150" t="s">
        <v>53</v>
      </c>
    </row>
    <row r="720" spans="1:15" s="265" customFormat="1" ht="24.75" customHeight="1" x14ac:dyDescent="0.25">
      <c r="A720" s="151" t="s">
        <v>206</v>
      </c>
      <c r="B720" s="188" t="s">
        <v>537</v>
      </c>
      <c r="C720" s="188">
        <v>166</v>
      </c>
      <c r="D720" s="188">
        <v>122</v>
      </c>
      <c r="E720" s="281">
        <f t="shared" si="149"/>
        <v>73.493975903614455</v>
      </c>
      <c r="F720" s="188">
        <v>0</v>
      </c>
      <c r="G720" s="1112">
        <f t="shared" si="150"/>
        <v>0</v>
      </c>
      <c r="H720" s="188">
        <v>0</v>
      </c>
      <c r="I720" s="151">
        <v>0</v>
      </c>
      <c r="J720" s="282" t="s">
        <v>53</v>
      </c>
      <c r="K720" s="188"/>
      <c r="L720" s="188"/>
      <c r="M720" s="150"/>
      <c r="N720" s="150"/>
      <c r="O720" s="150" t="s">
        <v>53</v>
      </c>
    </row>
    <row r="721" spans="1:15" s="265" customFormat="1" ht="24.75" customHeight="1" x14ac:dyDescent="0.25">
      <c r="A721" s="151" t="s">
        <v>207</v>
      </c>
      <c r="B721" s="188" t="s">
        <v>538</v>
      </c>
      <c r="C721" s="188">
        <v>112</v>
      </c>
      <c r="D721" s="188">
        <v>85</v>
      </c>
      <c r="E721" s="281">
        <f t="shared" si="149"/>
        <v>75.892857142857139</v>
      </c>
      <c r="F721" s="188">
        <v>1</v>
      </c>
      <c r="G721" s="1112">
        <f t="shared" si="150"/>
        <v>0.89285714285714279</v>
      </c>
      <c r="H721" s="188">
        <v>1</v>
      </c>
      <c r="I721" s="151">
        <f t="shared" si="151"/>
        <v>100</v>
      </c>
      <c r="J721" s="282" t="s">
        <v>53</v>
      </c>
      <c r="K721" s="188"/>
      <c r="L721" s="188"/>
      <c r="M721" s="150"/>
      <c r="N721" s="150"/>
      <c r="O721" s="150" t="s">
        <v>53</v>
      </c>
    </row>
    <row r="722" spans="1:15" s="265" customFormat="1" ht="24.75" customHeight="1" x14ac:dyDescent="0.25">
      <c r="A722" s="151" t="s">
        <v>208</v>
      </c>
      <c r="B722" s="188" t="s">
        <v>1247</v>
      </c>
      <c r="C722" s="188">
        <v>121</v>
      </c>
      <c r="D722" s="188">
        <v>121</v>
      </c>
      <c r="E722" s="281">
        <f t="shared" si="149"/>
        <v>100</v>
      </c>
      <c r="F722" s="188">
        <v>12</v>
      </c>
      <c r="G722" s="1112">
        <f t="shared" si="150"/>
        <v>9.9173553719008272</v>
      </c>
      <c r="H722" s="188">
        <v>12</v>
      </c>
      <c r="I722" s="151">
        <f t="shared" si="151"/>
        <v>100</v>
      </c>
      <c r="J722" s="282" t="s">
        <v>53</v>
      </c>
      <c r="K722" s="188"/>
      <c r="L722" s="188"/>
      <c r="M722" s="150"/>
      <c r="N722" s="150"/>
      <c r="O722" s="150" t="s">
        <v>53</v>
      </c>
    </row>
    <row r="723" spans="1:15" s="265" customFormat="1" ht="24.75" customHeight="1" x14ac:dyDescent="0.25">
      <c r="A723" s="151" t="s">
        <v>209</v>
      </c>
      <c r="B723" s="188" t="s">
        <v>1248</v>
      </c>
      <c r="C723" s="188">
        <v>136</v>
      </c>
      <c r="D723" s="188">
        <v>136</v>
      </c>
      <c r="E723" s="281">
        <f t="shared" si="149"/>
        <v>100</v>
      </c>
      <c r="F723" s="188">
        <v>12</v>
      </c>
      <c r="G723" s="1112">
        <f t="shared" si="150"/>
        <v>8.8235294117647065</v>
      </c>
      <c r="H723" s="188">
        <v>12</v>
      </c>
      <c r="I723" s="151">
        <f t="shared" si="151"/>
        <v>100</v>
      </c>
      <c r="J723" s="282" t="s">
        <v>53</v>
      </c>
      <c r="K723" s="188"/>
      <c r="L723" s="188"/>
      <c r="M723" s="150"/>
      <c r="N723" s="150"/>
      <c r="O723" s="150" t="s">
        <v>53</v>
      </c>
    </row>
    <row r="724" spans="1:15" s="265" customFormat="1" ht="24.75" customHeight="1" x14ac:dyDescent="0.25">
      <c r="A724" s="151" t="s">
        <v>210</v>
      </c>
      <c r="B724" s="188" t="s">
        <v>1249</v>
      </c>
      <c r="C724" s="188">
        <v>113</v>
      </c>
      <c r="D724" s="188">
        <v>111</v>
      </c>
      <c r="E724" s="281">
        <f t="shared" si="149"/>
        <v>98.230088495575217</v>
      </c>
      <c r="F724" s="188">
        <v>10</v>
      </c>
      <c r="G724" s="1112">
        <f t="shared" si="150"/>
        <v>8.8495575221238933</v>
      </c>
      <c r="H724" s="188">
        <v>10</v>
      </c>
      <c r="I724" s="151">
        <f t="shared" si="151"/>
        <v>100</v>
      </c>
      <c r="J724" s="282" t="s">
        <v>53</v>
      </c>
      <c r="K724" s="188"/>
      <c r="L724" s="188"/>
      <c r="M724" s="150"/>
      <c r="N724" s="150"/>
      <c r="O724" s="150" t="s">
        <v>53</v>
      </c>
    </row>
    <row r="725" spans="1:15" s="273" customFormat="1" ht="24.75" customHeight="1" x14ac:dyDescent="0.25">
      <c r="A725" s="356" t="s">
        <v>211</v>
      </c>
      <c r="B725" s="189" t="s">
        <v>1250</v>
      </c>
      <c r="C725" s="189">
        <v>75</v>
      </c>
      <c r="D725" s="189">
        <v>75</v>
      </c>
      <c r="E725" s="283">
        <f t="shared" si="149"/>
        <v>100</v>
      </c>
      <c r="F725" s="189">
        <v>26</v>
      </c>
      <c r="G725" s="1123">
        <f t="shared" si="150"/>
        <v>34.666666666666671</v>
      </c>
      <c r="H725" s="189">
        <v>26</v>
      </c>
      <c r="I725" s="154">
        <f t="shared" si="151"/>
        <v>100</v>
      </c>
      <c r="J725" s="285" t="s">
        <v>53</v>
      </c>
      <c r="K725" s="249"/>
      <c r="L725" s="249"/>
      <c r="M725" s="238" t="s">
        <v>53</v>
      </c>
      <c r="N725" s="238"/>
      <c r="O725" s="238"/>
    </row>
    <row r="726" spans="1:15" s="759" customFormat="1" ht="24.75" customHeight="1" x14ac:dyDescent="0.2">
      <c r="A726" s="757">
        <v>2</v>
      </c>
      <c r="B726" s="653" t="s">
        <v>758</v>
      </c>
      <c r="C726" s="653">
        <f>SUM(C727:C732)</f>
        <v>774</v>
      </c>
      <c r="D726" s="653">
        <f>SUM(D727:D732)</f>
        <v>653</v>
      </c>
      <c r="E726" s="758">
        <f t="shared" si="149"/>
        <v>84.366925064599485</v>
      </c>
      <c r="F726" s="653">
        <f>SUM(F727:F732)</f>
        <v>194</v>
      </c>
      <c r="G726" s="1107">
        <f t="shared" si="150"/>
        <v>25.064599483204137</v>
      </c>
      <c r="H726" s="653">
        <f>SUM(H727:H732)</f>
        <v>179</v>
      </c>
      <c r="I726" s="762">
        <f t="shared" si="151"/>
        <v>92.268041237113408</v>
      </c>
      <c r="J726" s="257">
        <f>COUNTA(J727:J732)</f>
        <v>6</v>
      </c>
      <c r="K726" s="653">
        <f t="shared" ref="K726:O726" si="152">COUNTA(K727:K732)</f>
        <v>1</v>
      </c>
      <c r="L726" s="653">
        <f t="shared" si="152"/>
        <v>0</v>
      </c>
      <c r="M726" s="257">
        <f t="shared" si="152"/>
        <v>4</v>
      </c>
      <c r="N726" s="257" t="s">
        <v>31</v>
      </c>
      <c r="O726" s="257">
        <f t="shared" si="152"/>
        <v>2</v>
      </c>
    </row>
    <row r="727" spans="1:15" s="265" customFormat="1" ht="24.75" customHeight="1" x14ac:dyDescent="0.25">
      <c r="A727" s="264" t="s">
        <v>220</v>
      </c>
      <c r="B727" s="263" t="s">
        <v>535</v>
      </c>
      <c r="C727" s="188">
        <v>204</v>
      </c>
      <c r="D727" s="188">
        <v>174</v>
      </c>
      <c r="E727" s="281">
        <f t="shared" si="149"/>
        <v>85.294117647058826</v>
      </c>
      <c r="F727" s="188">
        <v>25</v>
      </c>
      <c r="G727" s="1112">
        <f t="shared" si="150"/>
        <v>12.254901960784313</v>
      </c>
      <c r="H727" s="188">
        <v>23</v>
      </c>
      <c r="I727" s="151">
        <f t="shared" si="151"/>
        <v>92</v>
      </c>
      <c r="J727" s="282" t="s">
        <v>53</v>
      </c>
      <c r="K727" s="188"/>
      <c r="L727" s="188"/>
      <c r="M727" s="150"/>
      <c r="N727" s="150"/>
      <c r="O727" s="150" t="s">
        <v>53</v>
      </c>
    </row>
    <row r="728" spans="1:15" s="265" customFormat="1" ht="24.75" customHeight="1" x14ac:dyDescent="0.25">
      <c r="A728" s="264" t="s">
        <v>221</v>
      </c>
      <c r="B728" s="263" t="s">
        <v>536</v>
      </c>
      <c r="C728" s="188">
        <v>182</v>
      </c>
      <c r="D728" s="188">
        <v>142</v>
      </c>
      <c r="E728" s="281">
        <f t="shared" si="149"/>
        <v>78.021978021978029</v>
      </c>
      <c r="F728" s="188">
        <v>26</v>
      </c>
      <c r="G728" s="1112">
        <f t="shared" si="150"/>
        <v>14.285714285714285</v>
      </c>
      <c r="H728" s="188">
        <v>22</v>
      </c>
      <c r="I728" s="151">
        <f t="shared" si="151"/>
        <v>84.615384615384613</v>
      </c>
      <c r="J728" s="282" t="s">
        <v>53</v>
      </c>
      <c r="K728" s="188"/>
      <c r="L728" s="188"/>
      <c r="M728" s="150"/>
      <c r="N728" s="150"/>
      <c r="O728" s="150" t="s">
        <v>53</v>
      </c>
    </row>
    <row r="729" spans="1:15" s="716" customFormat="1" ht="24.75" customHeight="1" x14ac:dyDescent="0.25">
      <c r="A729" s="711" t="s">
        <v>222</v>
      </c>
      <c r="B729" s="712" t="s">
        <v>537</v>
      </c>
      <c r="C729" s="1124">
        <v>170</v>
      </c>
      <c r="D729" s="1124">
        <v>124</v>
      </c>
      <c r="E729" s="713">
        <f t="shared" si="149"/>
        <v>72.941176470588232</v>
      </c>
      <c r="F729" s="1124">
        <v>33</v>
      </c>
      <c r="G729" s="1125">
        <f t="shared" si="150"/>
        <v>19.411764705882355</v>
      </c>
      <c r="H729" s="1124">
        <v>28</v>
      </c>
      <c r="I729" s="1238">
        <f t="shared" si="151"/>
        <v>84.848484848484844</v>
      </c>
      <c r="J729" s="714" t="s">
        <v>53</v>
      </c>
      <c r="K729" s="1124"/>
      <c r="L729" s="1124"/>
      <c r="M729" s="715" t="s">
        <v>53</v>
      </c>
      <c r="N729" s="715"/>
      <c r="O729" s="715"/>
    </row>
    <row r="730" spans="1:15" s="273" customFormat="1" ht="24.75" customHeight="1" x14ac:dyDescent="0.25">
      <c r="A730" s="261" t="s">
        <v>223</v>
      </c>
      <c r="B730" s="260" t="s">
        <v>538</v>
      </c>
      <c r="C730" s="189">
        <v>140</v>
      </c>
      <c r="D730" s="189">
        <v>135</v>
      </c>
      <c r="E730" s="283">
        <f t="shared" si="149"/>
        <v>96.428571428571431</v>
      </c>
      <c r="F730" s="189">
        <v>32</v>
      </c>
      <c r="G730" s="1123">
        <f t="shared" si="150"/>
        <v>22.857142857142858</v>
      </c>
      <c r="H730" s="189">
        <v>28</v>
      </c>
      <c r="I730" s="154">
        <f t="shared" si="151"/>
        <v>87.5</v>
      </c>
      <c r="J730" s="285" t="s">
        <v>53</v>
      </c>
      <c r="K730" s="189"/>
      <c r="L730" s="189"/>
      <c r="M730" s="156" t="s">
        <v>53</v>
      </c>
      <c r="N730" s="238"/>
      <c r="O730" s="238"/>
    </row>
    <row r="731" spans="1:15" s="273" customFormat="1" ht="24.75" customHeight="1" x14ac:dyDescent="0.25">
      <c r="A731" s="261" t="s">
        <v>224</v>
      </c>
      <c r="B731" s="260" t="s">
        <v>1251</v>
      </c>
      <c r="C731" s="189">
        <v>55</v>
      </c>
      <c r="D731" s="189">
        <v>55</v>
      </c>
      <c r="E731" s="283">
        <f t="shared" si="149"/>
        <v>100</v>
      </c>
      <c r="F731" s="189">
        <v>55</v>
      </c>
      <c r="G731" s="1123">
        <f t="shared" si="150"/>
        <v>100</v>
      </c>
      <c r="H731" s="189">
        <v>55</v>
      </c>
      <c r="I731" s="154">
        <f t="shared" si="151"/>
        <v>100</v>
      </c>
      <c r="J731" s="285" t="s">
        <v>53</v>
      </c>
      <c r="K731" s="189" t="s">
        <v>53</v>
      </c>
      <c r="L731" s="189"/>
      <c r="M731" s="156" t="s">
        <v>53</v>
      </c>
      <c r="N731" s="238"/>
      <c r="O731" s="238"/>
    </row>
    <row r="732" spans="1:15" s="273" customFormat="1" ht="24.75" customHeight="1" x14ac:dyDescent="0.25">
      <c r="A732" s="261" t="s">
        <v>225</v>
      </c>
      <c r="B732" s="260" t="s">
        <v>1252</v>
      </c>
      <c r="C732" s="189">
        <v>23</v>
      </c>
      <c r="D732" s="189">
        <v>23</v>
      </c>
      <c r="E732" s="283">
        <f t="shared" si="149"/>
        <v>100</v>
      </c>
      <c r="F732" s="189">
        <v>23</v>
      </c>
      <c r="G732" s="1123">
        <f t="shared" si="150"/>
        <v>100</v>
      </c>
      <c r="H732" s="189">
        <v>23</v>
      </c>
      <c r="I732" s="154">
        <f t="shared" si="151"/>
        <v>100</v>
      </c>
      <c r="J732" s="285" t="s">
        <v>53</v>
      </c>
      <c r="K732" s="189"/>
      <c r="L732" s="189"/>
      <c r="M732" s="156" t="s">
        <v>53</v>
      </c>
      <c r="N732" s="238"/>
      <c r="O732" s="238"/>
    </row>
    <row r="733" spans="1:15" s="761" customFormat="1" ht="24.75" customHeight="1" x14ac:dyDescent="0.25">
      <c r="A733" s="757">
        <v>3</v>
      </c>
      <c r="B733" s="653" t="s">
        <v>774</v>
      </c>
      <c r="C733" s="653">
        <f>SUM(C734:C738)</f>
        <v>384</v>
      </c>
      <c r="D733" s="653">
        <f>SUM(D734:D738)</f>
        <v>384</v>
      </c>
      <c r="E733" s="758">
        <f t="shared" si="149"/>
        <v>100</v>
      </c>
      <c r="F733" s="653">
        <f>SUM(F734:F738)</f>
        <v>237</v>
      </c>
      <c r="G733" s="1107">
        <f t="shared" si="150"/>
        <v>61.71875</v>
      </c>
      <c r="H733" s="653">
        <f>SUM(H734:H738)</f>
        <v>249</v>
      </c>
      <c r="I733" s="762">
        <f t="shared" si="151"/>
        <v>105.0632911392405</v>
      </c>
      <c r="J733" s="257">
        <f>COUNTA(J734:J738)</f>
        <v>5</v>
      </c>
      <c r="K733" s="653">
        <f t="shared" ref="K733:O733" si="153">COUNTA(K734:K738)</f>
        <v>1</v>
      </c>
      <c r="L733" s="653">
        <f t="shared" si="153"/>
        <v>0</v>
      </c>
      <c r="M733" s="257">
        <f t="shared" si="153"/>
        <v>5</v>
      </c>
      <c r="N733" s="257" t="s">
        <v>31</v>
      </c>
      <c r="O733" s="257">
        <f t="shared" si="153"/>
        <v>0</v>
      </c>
    </row>
    <row r="734" spans="1:15" s="273" customFormat="1" ht="24.75" customHeight="1" x14ac:dyDescent="0.25">
      <c r="A734" s="155" t="s">
        <v>230</v>
      </c>
      <c r="B734" s="189" t="s">
        <v>398</v>
      </c>
      <c r="C734" s="189">
        <v>92</v>
      </c>
      <c r="D734" s="189">
        <v>92</v>
      </c>
      <c r="E734" s="283">
        <f t="shared" si="149"/>
        <v>100</v>
      </c>
      <c r="F734" s="189">
        <f>55-12</f>
        <v>43</v>
      </c>
      <c r="G734" s="1123">
        <f t="shared" si="150"/>
        <v>46.739130434782609</v>
      </c>
      <c r="H734" s="189">
        <v>55</v>
      </c>
      <c r="I734" s="154">
        <f t="shared" si="151"/>
        <v>127.90697674418605</v>
      </c>
      <c r="J734" s="285" t="s">
        <v>53</v>
      </c>
      <c r="K734" s="189"/>
      <c r="L734" s="189"/>
      <c r="M734" s="156" t="s">
        <v>53</v>
      </c>
      <c r="N734" s="156"/>
      <c r="O734" s="238"/>
    </row>
    <row r="735" spans="1:15" s="273" customFormat="1" ht="24.75" customHeight="1" x14ac:dyDescent="0.25">
      <c r="A735" s="155" t="s">
        <v>231</v>
      </c>
      <c r="B735" s="189" t="s">
        <v>1253</v>
      </c>
      <c r="C735" s="189">
        <v>66</v>
      </c>
      <c r="D735" s="189">
        <v>66</v>
      </c>
      <c r="E735" s="283">
        <f t="shared" si="149"/>
        <v>100</v>
      </c>
      <c r="F735" s="189">
        <v>29</v>
      </c>
      <c r="G735" s="1123">
        <f t="shared" si="150"/>
        <v>43.939393939393938</v>
      </c>
      <c r="H735" s="189">
        <v>29</v>
      </c>
      <c r="I735" s="154">
        <f t="shared" si="151"/>
        <v>100</v>
      </c>
      <c r="J735" s="285" t="s">
        <v>53</v>
      </c>
      <c r="K735" s="189" t="s">
        <v>53</v>
      </c>
      <c r="L735" s="189"/>
      <c r="M735" s="156" t="s">
        <v>53</v>
      </c>
      <c r="N735" s="156"/>
      <c r="O735" s="238"/>
    </row>
    <row r="736" spans="1:15" s="273" customFormat="1" ht="24.75" customHeight="1" x14ac:dyDescent="0.25">
      <c r="A736" s="155" t="s">
        <v>232</v>
      </c>
      <c r="B736" s="189" t="s">
        <v>1254</v>
      </c>
      <c r="C736" s="189">
        <v>71</v>
      </c>
      <c r="D736" s="189">
        <v>71</v>
      </c>
      <c r="E736" s="283">
        <f t="shared" si="149"/>
        <v>100</v>
      </c>
      <c r="F736" s="189">
        <v>50</v>
      </c>
      <c r="G736" s="1123">
        <f t="shared" si="150"/>
        <v>70.422535211267601</v>
      </c>
      <c r="H736" s="189">
        <v>50</v>
      </c>
      <c r="I736" s="154">
        <f t="shared" si="151"/>
        <v>100</v>
      </c>
      <c r="J736" s="285" t="s">
        <v>53</v>
      </c>
      <c r="K736" s="189"/>
      <c r="L736" s="189"/>
      <c r="M736" s="156" t="s">
        <v>53</v>
      </c>
      <c r="N736" s="156"/>
      <c r="O736" s="238"/>
    </row>
    <row r="737" spans="1:15" s="273" customFormat="1" ht="24.75" customHeight="1" x14ac:dyDescent="0.25">
      <c r="A737" s="155" t="s">
        <v>233</v>
      </c>
      <c r="B737" s="189" t="s">
        <v>1255</v>
      </c>
      <c r="C737" s="189">
        <v>90</v>
      </c>
      <c r="D737" s="189">
        <v>90</v>
      </c>
      <c r="E737" s="283">
        <f t="shared" si="149"/>
        <v>100</v>
      </c>
      <c r="F737" s="189">
        <v>68</v>
      </c>
      <c r="G737" s="1123">
        <f t="shared" si="150"/>
        <v>75.555555555555557</v>
      </c>
      <c r="H737" s="189">
        <v>68</v>
      </c>
      <c r="I737" s="154">
        <f t="shared" si="151"/>
        <v>100</v>
      </c>
      <c r="J737" s="285" t="s">
        <v>53</v>
      </c>
      <c r="K737" s="189"/>
      <c r="L737" s="189"/>
      <c r="M737" s="156" t="s">
        <v>53</v>
      </c>
      <c r="N737" s="156"/>
      <c r="O737" s="238"/>
    </row>
    <row r="738" spans="1:15" s="273" customFormat="1" ht="24.75" customHeight="1" x14ac:dyDescent="0.25">
      <c r="A738" s="155" t="s">
        <v>234</v>
      </c>
      <c r="B738" s="189" t="s">
        <v>1256</v>
      </c>
      <c r="C738" s="189">
        <v>65</v>
      </c>
      <c r="D738" s="189">
        <v>65</v>
      </c>
      <c r="E738" s="283">
        <f t="shared" si="149"/>
        <v>100</v>
      </c>
      <c r="F738" s="189">
        <v>47</v>
      </c>
      <c r="G738" s="1123">
        <f t="shared" si="150"/>
        <v>72.307692307692307</v>
      </c>
      <c r="H738" s="189">
        <v>47</v>
      </c>
      <c r="I738" s="154">
        <f t="shared" si="151"/>
        <v>100</v>
      </c>
      <c r="J738" s="285" t="s">
        <v>53</v>
      </c>
      <c r="K738" s="189"/>
      <c r="L738" s="189"/>
      <c r="M738" s="156" t="s">
        <v>53</v>
      </c>
      <c r="N738" s="156"/>
      <c r="O738" s="238"/>
    </row>
    <row r="739" spans="1:15" s="761" customFormat="1" ht="24.75" customHeight="1" x14ac:dyDescent="0.25">
      <c r="A739" s="762">
        <v>4</v>
      </c>
      <c r="B739" s="653" t="s">
        <v>1257</v>
      </c>
      <c r="C739" s="653">
        <f>SUM(C740:C745)</f>
        <v>341</v>
      </c>
      <c r="D739" s="653">
        <f>SUM(D740:D745)</f>
        <v>341</v>
      </c>
      <c r="E739" s="758">
        <f t="shared" si="149"/>
        <v>100</v>
      </c>
      <c r="F739" s="653">
        <f>SUM(F740:F745)</f>
        <v>141</v>
      </c>
      <c r="G739" s="1107">
        <f t="shared" si="150"/>
        <v>41.348973607038126</v>
      </c>
      <c r="H739" s="653">
        <f>SUM(H740:H745)</f>
        <v>141</v>
      </c>
      <c r="I739" s="762">
        <f t="shared" si="151"/>
        <v>100</v>
      </c>
      <c r="J739" s="257">
        <f>COUNTA(J740:J745)</f>
        <v>6</v>
      </c>
      <c r="K739" s="653">
        <f t="shared" ref="K739:M739" si="154">COUNTA(K740:K745)</f>
        <v>0</v>
      </c>
      <c r="L739" s="653">
        <f t="shared" si="154"/>
        <v>0</v>
      </c>
      <c r="M739" s="257">
        <f t="shared" si="154"/>
        <v>6</v>
      </c>
      <c r="N739" s="257" t="s">
        <v>31</v>
      </c>
      <c r="O739" s="257"/>
    </row>
    <row r="740" spans="1:15" s="273" customFormat="1" ht="24.75" customHeight="1" x14ac:dyDescent="0.25">
      <c r="A740" s="356" t="s">
        <v>240</v>
      </c>
      <c r="B740" s="249" t="s">
        <v>1258</v>
      </c>
      <c r="C740" s="249">
        <v>80</v>
      </c>
      <c r="D740" s="249">
        <v>80</v>
      </c>
      <c r="E740" s="283">
        <f t="shared" si="149"/>
        <v>100</v>
      </c>
      <c r="F740" s="249">
        <v>24</v>
      </c>
      <c r="G740" s="1123">
        <f t="shared" si="150"/>
        <v>30</v>
      </c>
      <c r="H740" s="249">
        <v>24</v>
      </c>
      <c r="I740" s="154">
        <f t="shared" si="151"/>
        <v>100</v>
      </c>
      <c r="J740" s="285" t="s">
        <v>53</v>
      </c>
      <c r="K740" s="249"/>
      <c r="L740" s="249"/>
      <c r="M740" s="238" t="s">
        <v>53</v>
      </c>
      <c r="N740" s="238"/>
      <c r="O740" s="238"/>
    </row>
    <row r="741" spans="1:15" s="273" customFormat="1" ht="24.75" customHeight="1" x14ac:dyDescent="0.25">
      <c r="A741" s="356" t="s">
        <v>241</v>
      </c>
      <c r="B741" s="249" t="s">
        <v>1259</v>
      </c>
      <c r="C741" s="249">
        <v>48</v>
      </c>
      <c r="D741" s="249">
        <v>48</v>
      </c>
      <c r="E741" s="283">
        <f t="shared" si="149"/>
        <v>100</v>
      </c>
      <c r="F741" s="249">
        <v>18</v>
      </c>
      <c r="G741" s="1123">
        <f t="shared" si="150"/>
        <v>37.5</v>
      </c>
      <c r="H741" s="249">
        <v>18</v>
      </c>
      <c r="I741" s="154">
        <f t="shared" si="151"/>
        <v>100</v>
      </c>
      <c r="J741" s="285" t="s">
        <v>53</v>
      </c>
      <c r="K741" s="249"/>
      <c r="L741" s="249"/>
      <c r="M741" s="238" t="s">
        <v>53</v>
      </c>
      <c r="N741" s="238"/>
      <c r="O741" s="238"/>
    </row>
    <row r="742" spans="1:15" s="273" customFormat="1" ht="24.75" customHeight="1" x14ac:dyDescent="0.25">
      <c r="A742" s="356" t="s">
        <v>242</v>
      </c>
      <c r="B742" s="249" t="s">
        <v>1260</v>
      </c>
      <c r="C742" s="249">
        <v>60</v>
      </c>
      <c r="D742" s="249">
        <v>60</v>
      </c>
      <c r="E742" s="283">
        <f t="shared" si="149"/>
        <v>100</v>
      </c>
      <c r="F742" s="249">
        <v>36</v>
      </c>
      <c r="G742" s="1123">
        <f t="shared" si="150"/>
        <v>60</v>
      </c>
      <c r="H742" s="249">
        <v>36</v>
      </c>
      <c r="I742" s="154">
        <f t="shared" si="151"/>
        <v>100</v>
      </c>
      <c r="J742" s="285" t="s">
        <v>53</v>
      </c>
      <c r="K742" s="249"/>
      <c r="L742" s="249"/>
      <c r="M742" s="238" t="s">
        <v>53</v>
      </c>
      <c r="N742" s="238"/>
      <c r="O742" s="238"/>
    </row>
    <row r="743" spans="1:15" s="273" customFormat="1" ht="24.75" customHeight="1" x14ac:dyDescent="0.25">
      <c r="A743" s="356" t="s">
        <v>243</v>
      </c>
      <c r="B743" s="249" t="s">
        <v>1261</v>
      </c>
      <c r="C743" s="249">
        <v>28</v>
      </c>
      <c r="D743" s="249">
        <v>28</v>
      </c>
      <c r="E743" s="283">
        <f t="shared" si="149"/>
        <v>100</v>
      </c>
      <c r="F743" s="249">
        <v>22</v>
      </c>
      <c r="G743" s="1123">
        <f t="shared" si="150"/>
        <v>78.571428571428569</v>
      </c>
      <c r="H743" s="249">
        <v>22</v>
      </c>
      <c r="I743" s="154">
        <f t="shared" si="151"/>
        <v>100</v>
      </c>
      <c r="J743" s="285" t="s">
        <v>53</v>
      </c>
      <c r="K743" s="249"/>
      <c r="L743" s="249"/>
      <c r="M743" s="238" t="s">
        <v>53</v>
      </c>
      <c r="N743" s="238"/>
      <c r="O743" s="238"/>
    </row>
    <row r="744" spans="1:15" s="273" customFormat="1" ht="24.75" customHeight="1" x14ac:dyDescent="0.25">
      <c r="A744" s="356" t="s">
        <v>244</v>
      </c>
      <c r="B744" s="249" t="s">
        <v>1262</v>
      </c>
      <c r="C744" s="249">
        <v>49</v>
      </c>
      <c r="D744" s="249">
        <v>49</v>
      </c>
      <c r="E744" s="283">
        <f t="shared" si="149"/>
        <v>100</v>
      </c>
      <c r="F744" s="249">
        <v>12</v>
      </c>
      <c r="G744" s="1123">
        <f t="shared" si="150"/>
        <v>24.489795918367346</v>
      </c>
      <c r="H744" s="249">
        <v>12</v>
      </c>
      <c r="I744" s="154">
        <f t="shared" si="151"/>
        <v>100</v>
      </c>
      <c r="J744" s="285" t="s">
        <v>53</v>
      </c>
      <c r="K744" s="249"/>
      <c r="L744" s="249"/>
      <c r="M744" s="238" t="s">
        <v>53</v>
      </c>
      <c r="N744" s="238"/>
      <c r="O744" s="238"/>
    </row>
    <row r="745" spans="1:15" s="273" customFormat="1" ht="24.75" customHeight="1" x14ac:dyDescent="0.25">
      <c r="A745" s="356" t="s">
        <v>245</v>
      </c>
      <c r="B745" s="249" t="s">
        <v>1263</v>
      </c>
      <c r="C745" s="249">
        <v>76</v>
      </c>
      <c r="D745" s="249">
        <v>76</v>
      </c>
      <c r="E745" s="283">
        <f t="shared" si="149"/>
        <v>100</v>
      </c>
      <c r="F745" s="249">
        <v>29</v>
      </c>
      <c r="G745" s="1123">
        <f t="shared" si="150"/>
        <v>38.15789473684211</v>
      </c>
      <c r="H745" s="249">
        <v>29</v>
      </c>
      <c r="I745" s="154">
        <f t="shared" si="151"/>
        <v>100</v>
      </c>
      <c r="J745" s="285" t="s">
        <v>53</v>
      </c>
      <c r="K745" s="249"/>
      <c r="L745" s="249"/>
      <c r="M745" s="238" t="s">
        <v>53</v>
      </c>
      <c r="N745" s="238"/>
      <c r="O745" s="238"/>
    </row>
    <row r="746" spans="1:15" s="761" customFormat="1" ht="24.75" customHeight="1" x14ac:dyDescent="0.25">
      <c r="A746" s="757">
        <v>5</v>
      </c>
      <c r="B746" s="653" t="s">
        <v>775</v>
      </c>
      <c r="C746" s="888">
        <f>SUM(C747:C752)</f>
        <v>261</v>
      </c>
      <c r="D746" s="888">
        <f>SUM(D747:D752)</f>
        <v>261</v>
      </c>
      <c r="E746" s="758">
        <f t="shared" si="149"/>
        <v>100</v>
      </c>
      <c r="F746" s="888">
        <f>SUM(F747:F752)</f>
        <v>164</v>
      </c>
      <c r="G746" s="1107">
        <f t="shared" si="150"/>
        <v>62.835249042145591</v>
      </c>
      <c r="H746" s="888">
        <f>SUM(H747:H752)</f>
        <v>164</v>
      </c>
      <c r="I746" s="762">
        <f t="shared" si="151"/>
        <v>100</v>
      </c>
      <c r="J746" s="257">
        <f>COUNTA(J747:J752)</f>
        <v>6</v>
      </c>
      <c r="K746" s="653">
        <f t="shared" ref="K746:M746" si="155">COUNTA(K747:K752)</f>
        <v>0</v>
      </c>
      <c r="L746" s="653">
        <f t="shared" si="155"/>
        <v>0</v>
      </c>
      <c r="M746" s="257">
        <f t="shared" si="155"/>
        <v>6</v>
      </c>
      <c r="N746" s="257" t="s">
        <v>31</v>
      </c>
      <c r="O746" s="257"/>
    </row>
    <row r="747" spans="1:15" s="273" customFormat="1" ht="24.75" customHeight="1" x14ac:dyDescent="0.25">
      <c r="A747" s="155" t="s">
        <v>252</v>
      </c>
      <c r="B747" s="654" t="s">
        <v>1264</v>
      </c>
      <c r="C747" s="189">
        <v>41</v>
      </c>
      <c r="D747" s="189">
        <v>41</v>
      </c>
      <c r="E747" s="283">
        <f t="shared" si="149"/>
        <v>100</v>
      </c>
      <c r="F747" s="189">
        <v>30</v>
      </c>
      <c r="G747" s="1123">
        <f t="shared" si="150"/>
        <v>73.170731707317074</v>
      </c>
      <c r="H747" s="189">
        <v>30</v>
      </c>
      <c r="I747" s="154">
        <f t="shared" si="151"/>
        <v>100</v>
      </c>
      <c r="J747" s="285" t="s">
        <v>53</v>
      </c>
      <c r="K747" s="189"/>
      <c r="L747" s="189"/>
      <c r="M747" s="156" t="s">
        <v>53</v>
      </c>
      <c r="N747" s="156"/>
      <c r="O747" s="238"/>
    </row>
    <row r="748" spans="1:15" s="273" customFormat="1" ht="24.75" customHeight="1" x14ac:dyDescent="0.25">
      <c r="A748" s="155" t="s">
        <v>253</v>
      </c>
      <c r="B748" s="654" t="s">
        <v>1265</v>
      </c>
      <c r="C748" s="189">
        <v>47</v>
      </c>
      <c r="D748" s="189">
        <v>47</v>
      </c>
      <c r="E748" s="283">
        <f t="shared" si="149"/>
        <v>100</v>
      </c>
      <c r="F748" s="189">
        <v>21</v>
      </c>
      <c r="G748" s="1123">
        <f t="shared" si="150"/>
        <v>44.680851063829785</v>
      </c>
      <c r="H748" s="189">
        <v>21</v>
      </c>
      <c r="I748" s="154">
        <f t="shared" si="151"/>
        <v>100</v>
      </c>
      <c r="J748" s="285" t="s">
        <v>53</v>
      </c>
      <c r="K748" s="189"/>
      <c r="L748" s="189"/>
      <c r="M748" s="156" t="s">
        <v>53</v>
      </c>
      <c r="N748" s="156"/>
      <c r="O748" s="238"/>
    </row>
    <row r="749" spans="1:15" s="273" customFormat="1" ht="24.75" customHeight="1" x14ac:dyDescent="0.25">
      <c r="A749" s="155" t="s">
        <v>254</v>
      </c>
      <c r="B749" s="654" t="s">
        <v>1266</v>
      </c>
      <c r="C749" s="189">
        <v>45</v>
      </c>
      <c r="D749" s="189">
        <v>45</v>
      </c>
      <c r="E749" s="283">
        <f t="shared" si="149"/>
        <v>100</v>
      </c>
      <c r="F749" s="189">
        <v>34</v>
      </c>
      <c r="G749" s="1123">
        <f t="shared" si="150"/>
        <v>75.555555555555557</v>
      </c>
      <c r="H749" s="189">
        <v>34</v>
      </c>
      <c r="I749" s="154">
        <f t="shared" si="151"/>
        <v>100</v>
      </c>
      <c r="J749" s="285" t="s">
        <v>53</v>
      </c>
      <c r="K749" s="189"/>
      <c r="L749" s="189"/>
      <c r="M749" s="156" t="s">
        <v>53</v>
      </c>
      <c r="N749" s="156"/>
      <c r="O749" s="238"/>
    </row>
    <row r="750" spans="1:15" s="273" customFormat="1" ht="24.75" customHeight="1" x14ac:dyDescent="0.25">
      <c r="A750" s="155" t="s">
        <v>255</v>
      </c>
      <c r="B750" s="654" t="s">
        <v>1267</v>
      </c>
      <c r="C750" s="189">
        <v>39</v>
      </c>
      <c r="D750" s="189">
        <v>39</v>
      </c>
      <c r="E750" s="283">
        <f t="shared" si="149"/>
        <v>100</v>
      </c>
      <c r="F750" s="189">
        <v>27</v>
      </c>
      <c r="G750" s="1123">
        <f t="shared" si="150"/>
        <v>69.230769230769226</v>
      </c>
      <c r="H750" s="189">
        <v>27</v>
      </c>
      <c r="I750" s="154">
        <f t="shared" si="151"/>
        <v>100</v>
      </c>
      <c r="J750" s="285" t="s">
        <v>53</v>
      </c>
      <c r="K750" s="189"/>
      <c r="L750" s="189"/>
      <c r="M750" s="156" t="s">
        <v>53</v>
      </c>
      <c r="N750" s="156"/>
      <c r="O750" s="238"/>
    </row>
    <row r="751" spans="1:15" s="273" customFormat="1" ht="24.75" customHeight="1" x14ac:dyDescent="0.25">
      <c r="A751" s="155" t="s">
        <v>256</v>
      </c>
      <c r="B751" s="654" t="s">
        <v>1268</v>
      </c>
      <c r="C751" s="189">
        <v>28</v>
      </c>
      <c r="D751" s="189">
        <v>28</v>
      </c>
      <c r="E751" s="283">
        <f t="shared" si="149"/>
        <v>100</v>
      </c>
      <c r="F751" s="189">
        <v>17</v>
      </c>
      <c r="G751" s="1123">
        <f t="shared" si="150"/>
        <v>60.714285714285708</v>
      </c>
      <c r="H751" s="189">
        <v>17</v>
      </c>
      <c r="I751" s="154">
        <f t="shared" si="151"/>
        <v>100</v>
      </c>
      <c r="J751" s="285" t="s">
        <v>53</v>
      </c>
      <c r="K751" s="189"/>
      <c r="L751" s="189"/>
      <c r="M751" s="156" t="s">
        <v>53</v>
      </c>
      <c r="N751" s="156"/>
      <c r="O751" s="238"/>
    </row>
    <row r="752" spans="1:15" s="273" customFormat="1" ht="24.75" customHeight="1" x14ac:dyDescent="0.25">
      <c r="A752" s="155" t="s">
        <v>257</v>
      </c>
      <c r="B752" s="654" t="s">
        <v>498</v>
      </c>
      <c r="C752" s="189">
        <v>61</v>
      </c>
      <c r="D752" s="189">
        <v>61</v>
      </c>
      <c r="E752" s="283">
        <f t="shared" si="149"/>
        <v>100</v>
      </c>
      <c r="F752" s="189">
        <v>35</v>
      </c>
      <c r="G752" s="1123">
        <f t="shared" si="150"/>
        <v>57.377049180327866</v>
      </c>
      <c r="H752" s="189">
        <v>35</v>
      </c>
      <c r="I752" s="154">
        <f t="shared" si="151"/>
        <v>100</v>
      </c>
      <c r="J752" s="285" t="s">
        <v>53</v>
      </c>
      <c r="K752" s="189"/>
      <c r="L752" s="189"/>
      <c r="M752" s="156" t="s">
        <v>53</v>
      </c>
      <c r="N752" s="156"/>
      <c r="O752" s="238"/>
    </row>
    <row r="753" spans="1:15" s="761" customFormat="1" ht="24.75" customHeight="1" x14ac:dyDescent="0.25">
      <c r="A753" s="762">
        <v>6</v>
      </c>
      <c r="B753" s="653" t="s">
        <v>767</v>
      </c>
      <c r="C753" s="888">
        <f>SUM(C754:C765)</f>
        <v>790</v>
      </c>
      <c r="D753" s="888">
        <f>SUM(D754:D765)</f>
        <v>789</v>
      </c>
      <c r="E753" s="758">
        <f t="shared" si="149"/>
        <v>99.87341772151899</v>
      </c>
      <c r="F753" s="888">
        <f>SUM(F754:F765)</f>
        <v>219</v>
      </c>
      <c r="G753" s="1107">
        <f t="shared" si="150"/>
        <v>27.721518987341771</v>
      </c>
      <c r="H753" s="888">
        <f>SUM(H754:H765)</f>
        <v>219</v>
      </c>
      <c r="I753" s="762">
        <f t="shared" si="151"/>
        <v>100</v>
      </c>
      <c r="J753" s="257">
        <f>COUNTA(J754:J765)</f>
        <v>12</v>
      </c>
      <c r="K753" s="653">
        <f t="shared" ref="K753:O753" si="156">COUNTA(K754:K765)</f>
        <v>1</v>
      </c>
      <c r="L753" s="653">
        <f t="shared" si="156"/>
        <v>0</v>
      </c>
      <c r="M753" s="257">
        <f t="shared" si="156"/>
        <v>8</v>
      </c>
      <c r="N753" s="257" t="s">
        <v>31</v>
      </c>
      <c r="O753" s="257">
        <f t="shared" si="156"/>
        <v>4</v>
      </c>
    </row>
    <row r="754" spans="1:15" s="273" customFormat="1" ht="24.75" customHeight="1" x14ac:dyDescent="0.25">
      <c r="A754" s="356" t="s">
        <v>265</v>
      </c>
      <c r="B754" s="189" t="s">
        <v>1269</v>
      </c>
      <c r="C754" s="189">
        <v>99</v>
      </c>
      <c r="D754" s="189">
        <v>99</v>
      </c>
      <c r="E754" s="283">
        <f t="shared" si="149"/>
        <v>100</v>
      </c>
      <c r="F754" s="189">
        <v>60</v>
      </c>
      <c r="G754" s="1123">
        <f t="shared" si="150"/>
        <v>60.606060606060609</v>
      </c>
      <c r="H754" s="189">
        <v>60</v>
      </c>
      <c r="I754" s="154">
        <f t="shared" si="151"/>
        <v>100</v>
      </c>
      <c r="J754" s="285" t="s">
        <v>53</v>
      </c>
      <c r="K754" s="189"/>
      <c r="L754" s="189"/>
      <c r="M754" s="156" t="s">
        <v>53</v>
      </c>
      <c r="N754" s="156"/>
      <c r="O754" s="238"/>
    </row>
    <row r="755" spans="1:15" s="273" customFormat="1" ht="24.75" customHeight="1" x14ac:dyDescent="0.25">
      <c r="A755" s="356" t="s">
        <v>266</v>
      </c>
      <c r="B755" s="189" t="s">
        <v>1270</v>
      </c>
      <c r="C755" s="189">
        <v>62</v>
      </c>
      <c r="D755" s="189">
        <v>62</v>
      </c>
      <c r="E755" s="283">
        <f t="shared" si="149"/>
        <v>100</v>
      </c>
      <c r="F755" s="189">
        <v>21</v>
      </c>
      <c r="G755" s="1123">
        <f t="shared" si="150"/>
        <v>33.87096774193548</v>
      </c>
      <c r="H755" s="189">
        <v>21</v>
      </c>
      <c r="I755" s="154">
        <f t="shared" si="151"/>
        <v>100</v>
      </c>
      <c r="J755" s="285" t="s">
        <v>53</v>
      </c>
      <c r="K755" s="189"/>
      <c r="L755" s="189"/>
      <c r="M755" s="156" t="s">
        <v>53</v>
      </c>
      <c r="N755" s="156"/>
      <c r="O755" s="238"/>
    </row>
    <row r="756" spans="1:15" s="273" customFormat="1" ht="24.75" customHeight="1" x14ac:dyDescent="0.25">
      <c r="A756" s="356" t="s">
        <v>267</v>
      </c>
      <c r="B756" s="189" t="s">
        <v>1271</v>
      </c>
      <c r="C756" s="189">
        <v>38</v>
      </c>
      <c r="D756" s="189">
        <v>38</v>
      </c>
      <c r="E756" s="283">
        <f t="shared" si="149"/>
        <v>100</v>
      </c>
      <c r="F756" s="189">
        <v>23</v>
      </c>
      <c r="G756" s="1123">
        <f t="shared" si="150"/>
        <v>60.526315789473685</v>
      </c>
      <c r="H756" s="189">
        <v>23</v>
      </c>
      <c r="I756" s="154">
        <f t="shared" si="151"/>
        <v>100</v>
      </c>
      <c r="J756" s="285" t="s">
        <v>53</v>
      </c>
      <c r="K756" s="189" t="s">
        <v>53</v>
      </c>
      <c r="L756" s="189"/>
      <c r="M756" s="156" t="s">
        <v>53</v>
      </c>
      <c r="N756" s="156"/>
      <c r="O756" s="238"/>
    </row>
    <row r="757" spans="1:15" s="273" customFormat="1" ht="24.75" customHeight="1" x14ac:dyDescent="0.25">
      <c r="A757" s="356" t="s">
        <v>268</v>
      </c>
      <c r="B757" s="189" t="s">
        <v>1272</v>
      </c>
      <c r="C757" s="189">
        <v>74</v>
      </c>
      <c r="D757" s="189">
        <v>74</v>
      </c>
      <c r="E757" s="283">
        <f t="shared" si="149"/>
        <v>100</v>
      </c>
      <c r="F757" s="189">
        <v>21</v>
      </c>
      <c r="G757" s="1123">
        <f t="shared" si="150"/>
        <v>28.378378378378379</v>
      </c>
      <c r="H757" s="189">
        <v>21</v>
      </c>
      <c r="I757" s="154">
        <f t="shared" si="151"/>
        <v>100</v>
      </c>
      <c r="J757" s="285" t="s">
        <v>53</v>
      </c>
      <c r="K757" s="189"/>
      <c r="L757" s="189"/>
      <c r="M757" s="156" t="s">
        <v>53</v>
      </c>
      <c r="N757" s="156"/>
      <c r="O757" s="238"/>
    </row>
    <row r="758" spans="1:15" s="273" customFormat="1" ht="24.75" customHeight="1" x14ac:dyDescent="0.25">
      <c r="A758" s="356" t="s">
        <v>269</v>
      </c>
      <c r="B758" s="189" t="s">
        <v>1273</v>
      </c>
      <c r="C758" s="189">
        <v>72</v>
      </c>
      <c r="D758" s="189">
        <v>72</v>
      </c>
      <c r="E758" s="283">
        <f t="shared" si="149"/>
        <v>100</v>
      </c>
      <c r="F758" s="189">
        <v>31</v>
      </c>
      <c r="G758" s="1123">
        <f t="shared" si="150"/>
        <v>43.055555555555557</v>
      </c>
      <c r="H758" s="189">
        <v>31</v>
      </c>
      <c r="I758" s="154">
        <f t="shared" si="151"/>
        <v>100</v>
      </c>
      <c r="J758" s="285" t="s">
        <v>53</v>
      </c>
      <c r="K758" s="189"/>
      <c r="L758" s="189"/>
      <c r="M758" s="156" t="s">
        <v>53</v>
      </c>
      <c r="N758" s="156"/>
      <c r="O758" s="238"/>
    </row>
    <row r="759" spans="1:15" s="265" customFormat="1" ht="24.75" customHeight="1" x14ac:dyDescent="0.25">
      <c r="A759" s="151" t="s">
        <v>270</v>
      </c>
      <c r="B759" s="188" t="s">
        <v>1274</v>
      </c>
      <c r="C759" s="188">
        <v>62</v>
      </c>
      <c r="D759" s="188">
        <v>62</v>
      </c>
      <c r="E759" s="281">
        <f t="shared" si="149"/>
        <v>100</v>
      </c>
      <c r="F759" s="188">
        <v>3</v>
      </c>
      <c r="G759" s="1112">
        <f t="shared" si="150"/>
        <v>4.838709677419355</v>
      </c>
      <c r="H759" s="188">
        <v>3</v>
      </c>
      <c r="I759" s="151">
        <f t="shared" si="151"/>
        <v>100</v>
      </c>
      <c r="J759" s="282" t="s">
        <v>53</v>
      </c>
      <c r="K759" s="188"/>
      <c r="L759" s="188"/>
      <c r="M759" s="150"/>
      <c r="N759" s="150"/>
      <c r="O759" s="150" t="s">
        <v>53</v>
      </c>
    </row>
    <row r="760" spans="1:15" s="265" customFormat="1" ht="24.75" customHeight="1" x14ac:dyDescent="0.25">
      <c r="A760" s="151" t="s">
        <v>271</v>
      </c>
      <c r="B760" s="188" t="s">
        <v>440</v>
      </c>
      <c r="C760" s="188">
        <v>68</v>
      </c>
      <c r="D760" s="188">
        <v>68</v>
      </c>
      <c r="E760" s="281">
        <f t="shared" si="149"/>
        <v>100</v>
      </c>
      <c r="F760" s="188">
        <v>0</v>
      </c>
      <c r="G760" s="1112">
        <f t="shared" si="150"/>
        <v>0</v>
      </c>
      <c r="H760" s="188">
        <v>0</v>
      </c>
      <c r="I760" s="151">
        <v>0</v>
      </c>
      <c r="J760" s="282" t="s">
        <v>53</v>
      </c>
      <c r="K760" s="188"/>
      <c r="L760" s="188"/>
      <c r="M760" s="150"/>
      <c r="N760" s="150"/>
      <c r="O760" s="150" t="s">
        <v>53</v>
      </c>
    </row>
    <row r="761" spans="1:15" s="265" customFormat="1" ht="24.75" customHeight="1" x14ac:dyDescent="0.25">
      <c r="A761" s="151" t="s">
        <v>272</v>
      </c>
      <c r="B761" s="188" t="s">
        <v>1046</v>
      </c>
      <c r="C761" s="188">
        <v>56</v>
      </c>
      <c r="D761" s="188">
        <v>56</v>
      </c>
      <c r="E761" s="281">
        <f t="shared" si="149"/>
        <v>100</v>
      </c>
      <c r="F761" s="188">
        <v>0</v>
      </c>
      <c r="G761" s="1112">
        <f t="shared" si="150"/>
        <v>0</v>
      </c>
      <c r="H761" s="188">
        <v>0</v>
      </c>
      <c r="I761" s="151">
        <v>0</v>
      </c>
      <c r="J761" s="282" t="s">
        <v>53</v>
      </c>
      <c r="K761" s="188"/>
      <c r="L761" s="188"/>
      <c r="M761" s="150"/>
      <c r="N761" s="150"/>
      <c r="O761" s="150" t="s">
        <v>53</v>
      </c>
    </row>
    <row r="762" spans="1:15" s="273" customFormat="1" ht="24.75" customHeight="1" x14ac:dyDescent="0.25">
      <c r="A762" s="356" t="s">
        <v>273</v>
      </c>
      <c r="B762" s="189" t="s">
        <v>1275</v>
      </c>
      <c r="C762" s="189">
        <v>67</v>
      </c>
      <c r="D762" s="189">
        <v>67</v>
      </c>
      <c r="E762" s="283">
        <f t="shared" si="149"/>
        <v>100</v>
      </c>
      <c r="F762" s="189">
        <v>20</v>
      </c>
      <c r="G762" s="1123">
        <f t="shared" si="150"/>
        <v>29.850746268656714</v>
      </c>
      <c r="H762" s="189">
        <v>20</v>
      </c>
      <c r="I762" s="154">
        <f t="shared" si="151"/>
        <v>100</v>
      </c>
      <c r="J762" s="285" t="s">
        <v>53</v>
      </c>
      <c r="K762" s="189"/>
      <c r="L762" s="189"/>
      <c r="M762" s="156" t="s">
        <v>53</v>
      </c>
      <c r="N762" s="156"/>
      <c r="O762" s="238"/>
    </row>
    <row r="763" spans="1:15" s="767" customFormat="1" ht="24.75" customHeight="1" x14ac:dyDescent="0.25">
      <c r="A763" s="763" t="s">
        <v>274</v>
      </c>
      <c r="B763" s="684" t="s">
        <v>498</v>
      </c>
      <c r="C763" s="684">
        <v>58</v>
      </c>
      <c r="D763" s="684">
        <v>57</v>
      </c>
      <c r="E763" s="764">
        <f t="shared" si="149"/>
        <v>98.275862068965509</v>
      </c>
      <c r="F763" s="684">
        <v>25</v>
      </c>
      <c r="G763" s="1126">
        <f t="shared" si="150"/>
        <v>43.103448275862064</v>
      </c>
      <c r="H763" s="684">
        <v>25</v>
      </c>
      <c r="I763" s="763">
        <f t="shared" si="151"/>
        <v>100</v>
      </c>
      <c r="J763" s="766" t="s">
        <v>53</v>
      </c>
      <c r="K763" s="684"/>
      <c r="L763" s="684"/>
      <c r="M763" s="765" t="s">
        <v>53</v>
      </c>
      <c r="N763" s="765"/>
      <c r="O763" s="765"/>
    </row>
    <row r="764" spans="1:15" s="265" customFormat="1" ht="24.75" customHeight="1" x14ac:dyDescent="0.25">
      <c r="A764" s="151" t="s">
        <v>275</v>
      </c>
      <c r="B764" s="188" t="s">
        <v>1267</v>
      </c>
      <c r="C764" s="188">
        <v>68</v>
      </c>
      <c r="D764" s="188">
        <v>68</v>
      </c>
      <c r="E764" s="281">
        <f t="shared" si="149"/>
        <v>100</v>
      </c>
      <c r="F764" s="188">
        <v>5</v>
      </c>
      <c r="G764" s="1112">
        <f t="shared" si="150"/>
        <v>7.3529411764705888</v>
      </c>
      <c r="H764" s="188">
        <v>5</v>
      </c>
      <c r="I764" s="151">
        <f t="shared" si="151"/>
        <v>100</v>
      </c>
      <c r="J764" s="282" t="s">
        <v>53</v>
      </c>
      <c r="K764" s="188"/>
      <c r="L764" s="188"/>
      <c r="M764" s="150"/>
      <c r="N764" s="150"/>
      <c r="O764" s="150" t="s">
        <v>53</v>
      </c>
    </row>
    <row r="765" spans="1:15" s="273" customFormat="1" ht="24.75" customHeight="1" x14ac:dyDescent="0.25">
      <c r="A765" s="356" t="s">
        <v>276</v>
      </c>
      <c r="B765" s="189" t="s">
        <v>1276</v>
      </c>
      <c r="C765" s="189">
        <v>66</v>
      </c>
      <c r="D765" s="189">
        <v>66</v>
      </c>
      <c r="E765" s="283">
        <f t="shared" si="149"/>
        <v>100</v>
      </c>
      <c r="F765" s="189">
        <v>10</v>
      </c>
      <c r="G765" s="1123">
        <f t="shared" si="150"/>
        <v>15.151515151515152</v>
      </c>
      <c r="H765" s="189">
        <v>10</v>
      </c>
      <c r="I765" s="154">
        <f t="shared" si="151"/>
        <v>100</v>
      </c>
      <c r="J765" s="285" t="s">
        <v>53</v>
      </c>
      <c r="K765" s="189"/>
      <c r="L765" s="189"/>
      <c r="M765" s="156" t="s">
        <v>53</v>
      </c>
      <c r="N765" s="156"/>
      <c r="O765" s="238"/>
    </row>
    <row r="766" spans="1:15" s="773" customFormat="1" ht="24.75" customHeight="1" x14ac:dyDescent="0.25">
      <c r="A766" s="769">
        <v>7</v>
      </c>
      <c r="B766" s="770" t="s">
        <v>755</v>
      </c>
      <c r="C766" s="770">
        <f>SUM(C767:C773)</f>
        <v>654</v>
      </c>
      <c r="D766" s="770">
        <f>SUM(D767:D773)</f>
        <v>653</v>
      </c>
      <c r="E766" s="771">
        <f t="shared" si="149"/>
        <v>99.84709480122325</v>
      </c>
      <c r="F766" s="770">
        <f>SUM(F767:F773)</f>
        <v>203</v>
      </c>
      <c r="G766" s="1055">
        <f t="shared" si="150"/>
        <v>31.039755351681958</v>
      </c>
      <c r="H766" s="770">
        <f>SUM(H767:H773)</f>
        <v>202</v>
      </c>
      <c r="I766" s="769">
        <f t="shared" si="151"/>
        <v>99.50738916256158</v>
      </c>
      <c r="J766" s="768">
        <f>COUNTA(J767:J773)</f>
        <v>7</v>
      </c>
      <c r="K766" s="770">
        <f t="shared" ref="K766:O766" si="157">COUNTA(K767:K773)</f>
        <v>0</v>
      </c>
      <c r="L766" s="770">
        <f t="shared" si="157"/>
        <v>0</v>
      </c>
      <c r="M766" s="768">
        <f t="shared" si="157"/>
        <v>5</v>
      </c>
      <c r="N766" s="768" t="s">
        <v>31</v>
      </c>
      <c r="O766" s="768">
        <f t="shared" si="157"/>
        <v>2</v>
      </c>
    </row>
    <row r="767" spans="1:15" s="273" customFormat="1" ht="24.75" customHeight="1" x14ac:dyDescent="0.25">
      <c r="A767" s="357" t="s">
        <v>280</v>
      </c>
      <c r="B767" s="186" t="s">
        <v>1277</v>
      </c>
      <c r="C767" s="157">
        <v>93</v>
      </c>
      <c r="D767" s="157">
        <v>93</v>
      </c>
      <c r="E767" s="283">
        <f t="shared" si="149"/>
        <v>100</v>
      </c>
      <c r="F767" s="157">
        <v>24</v>
      </c>
      <c r="G767" s="1123">
        <f t="shared" si="150"/>
        <v>25.806451612903224</v>
      </c>
      <c r="H767" s="157">
        <v>24</v>
      </c>
      <c r="I767" s="154">
        <f t="shared" si="151"/>
        <v>100</v>
      </c>
      <c r="J767" s="285" t="s">
        <v>53</v>
      </c>
      <c r="K767" s="249"/>
      <c r="L767" s="249"/>
      <c r="M767" s="238" t="s">
        <v>53</v>
      </c>
      <c r="N767" s="238"/>
      <c r="O767" s="238"/>
    </row>
    <row r="768" spans="1:15" s="273" customFormat="1" ht="24.75" customHeight="1" x14ac:dyDescent="0.25">
      <c r="A768" s="357" t="s">
        <v>281</v>
      </c>
      <c r="B768" s="186" t="s">
        <v>1278</v>
      </c>
      <c r="C768" s="157">
        <v>77</v>
      </c>
      <c r="D768" s="157">
        <v>76</v>
      </c>
      <c r="E768" s="283">
        <f t="shared" si="149"/>
        <v>98.701298701298697</v>
      </c>
      <c r="F768" s="157">
        <v>21</v>
      </c>
      <c r="G768" s="1123">
        <f t="shared" si="150"/>
        <v>27.27272727272727</v>
      </c>
      <c r="H768" s="157">
        <v>20</v>
      </c>
      <c r="I768" s="154">
        <f t="shared" si="151"/>
        <v>95.238095238095227</v>
      </c>
      <c r="J768" s="285" t="s">
        <v>53</v>
      </c>
      <c r="K768" s="249"/>
      <c r="L768" s="249"/>
      <c r="M768" s="238" t="s">
        <v>53</v>
      </c>
      <c r="N768" s="238"/>
      <c r="O768" s="238"/>
    </row>
    <row r="769" spans="1:15" s="273" customFormat="1" ht="24.75" customHeight="1" x14ac:dyDescent="0.25">
      <c r="A769" s="357" t="s">
        <v>282</v>
      </c>
      <c r="B769" s="186" t="s">
        <v>1279</v>
      </c>
      <c r="C769" s="157">
        <v>123</v>
      </c>
      <c r="D769" s="157">
        <v>123</v>
      </c>
      <c r="E769" s="283">
        <f t="shared" si="149"/>
        <v>100</v>
      </c>
      <c r="F769" s="157">
        <v>57</v>
      </c>
      <c r="G769" s="1123">
        <f t="shared" si="150"/>
        <v>46.341463414634148</v>
      </c>
      <c r="H769" s="157">
        <v>57</v>
      </c>
      <c r="I769" s="154">
        <f t="shared" si="151"/>
        <v>100</v>
      </c>
      <c r="J769" s="285" t="s">
        <v>53</v>
      </c>
      <c r="K769" s="249"/>
      <c r="L769" s="249"/>
      <c r="M769" s="238" t="s">
        <v>53</v>
      </c>
      <c r="N769" s="238"/>
      <c r="O769" s="238"/>
    </row>
    <row r="770" spans="1:15" s="273" customFormat="1" ht="24.75" customHeight="1" x14ac:dyDescent="0.25">
      <c r="A770" s="357" t="s">
        <v>283</v>
      </c>
      <c r="B770" s="186" t="s">
        <v>1280</v>
      </c>
      <c r="C770" s="157">
        <v>80</v>
      </c>
      <c r="D770" s="157">
        <v>80</v>
      </c>
      <c r="E770" s="283">
        <f t="shared" si="149"/>
        <v>100</v>
      </c>
      <c r="F770" s="157">
        <v>27</v>
      </c>
      <c r="G770" s="1123">
        <f t="shared" si="150"/>
        <v>33.75</v>
      </c>
      <c r="H770" s="157">
        <v>27</v>
      </c>
      <c r="I770" s="154">
        <f t="shared" si="151"/>
        <v>100</v>
      </c>
      <c r="J770" s="285" t="s">
        <v>53</v>
      </c>
      <c r="K770" s="249"/>
      <c r="L770" s="249"/>
      <c r="M770" s="238" t="s">
        <v>53</v>
      </c>
      <c r="N770" s="238"/>
      <c r="O770" s="238"/>
    </row>
    <row r="771" spans="1:15" s="273" customFormat="1" ht="24.75" customHeight="1" x14ac:dyDescent="0.25">
      <c r="A771" s="357" t="s">
        <v>284</v>
      </c>
      <c r="B771" s="186" t="s">
        <v>1281</v>
      </c>
      <c r="C771" s="157">
        <v>114</v>
      </c>
      <c r="D771" s="157">
        <v>114</v>
      </c>
      <c r="E771" s="283">
        <f t="shared" si="149"/>
        <v>100</v>
      </c>
      <c r="F771" s="157">
        <v>55</v>
      </c>
      <c r="G771" s="1123">
        <f t="shared" si="150"/>
        <v>48.245614035087719</v>
      </c>
      <c r="H771" s="157">
        <v>55</v>
      </c>
      <c r="I771" s="154">
        <f t="shared" si="151"/>
        <v>100</v>
      </c>
      <c r="J771" s="285" t="s">
        <v>53</v>
      </c>
      <c r="K771" s="249"/>
      <c r="L771" s="249"/>
      <c r="M771" s="238" t="s">
        <v>53</v>
      </c>
      <c r="N771" s="238"/>
      <c r="O771" s="238"/>
    </row>
    <row r="772" spans="1:15" s="265" customFormat="1" ht="24.75" customHeight="1" x14ac:dyDescent="0.25">
      <c r="A772" s="358" t="s">
        <v>285</v>
      </c>
      <c r="B772" s="187" t="s">
        <v>1282</v>
      </c>
      <c r="C772" s="188">
        <v>95</v>
      </c>
      <c r="D772" s="188">
        <v>95</v>
      </c>
      <c r="E772" s="281">
        <f t="shared" si="149"/>
        <v>100</v>
      </c>
      <c r="F772" s="188">
        <v>12</v>
      </c>
      <c r="G772" s="1112">
        <f t="shared" si="150"/>
        <v>12.631578947368421</v>
      </c>
      <c r="H772" s="188">
        <v>12</v>
      </c>
      <c r="I772" s="151">
        <f t="shared" si="151"/>
        <v>100</v>
      </c>
      <c r="J772" s="282" t="s">
        <v>53</v>
      </c>
      <c r="K772" s="188"/>
      <c r="L772" s="188"/>
      <c r="M772" s="150"/>
      <c r="N772" s="150"/>
      <c r="O772" s="150" t="s">
        <v>53</v>
      </c>
    </row>
    <row r="773" spans="1:15" s="265" customFormat="1" ht="24.75" customHeight="1" x14ac:dyDescent="0.25">
      <c r="A773" s="358" t="s">
        <v>286</v>
      </c>
      <c r="B773" s="187" t="s">
        <v>1283</v>
      </c>
      <c r="C773" s="188">
        <v>72</v>
      </c>
      <c r="D773" s="188">
        <v>72</v>
      </c>
      <c r="E773" s="281">
        <f t="shared" si="149"/>
        <v>100</v>
      </c>
      <c r="F773" s="188">
        <v>7</v>
      </c>
      <c r="G773" s="1112">
        <f t="shared" si="150"/>
        <v>9.7222222222222232</v>
      </c>
      <c r="H773" s="188">
        <v>7</v>
      </c>
      <c r="I773" s="151">
        <f t="shared" si="151"/>
        <v>100</v>
      </c>
      <c r="J773" s="282" t="s">
        <v>53</v>
      </c>
      <c r="K773" s="188"/>
      <c r="L773" s="188"/>
      <c r="M773" s="150"/>
      <c r="N773" s="150"/>
      <c r="O773" s="150" t="s">
        <v>53</v>
      </c>
    </row>
    <row r="774" spans="1:15" s="761" customFormat="1" ht="24.75" customHeight="1" x14ac:dyDescent="0.25">
      <c r="A774" s="757">
        <v>8</v>
      </c>
      <c r="B774" s="653" t="s">
        <v>761</v>
      </c>
      <c r="C774" s="1085">
        <f>SUM(C775:C786)</f>
        <v>1012</v>
      </c>
      <c r="D774" s="1085">
        <f>SUM(D775:D786)</f>
        <v>1008</v>
      </c>
      <c r="E774" s="758">
        <f t="shared" si="149"/>
        <v>99.604743083003953</v>
      </c>
      <c r="F774" s="770">
        <f>SUM(F775:F786)</f>
        <v>174</v>
      </c>
      <c r="G774" s="1107">
        <f t="shared" si="150"/>
        <v>17.193675889328063</v>
      </c>
      <c r="H774" s="770">
        <f>SUM(H775:H786)</f>
        <v>174</v>
      </c>
      <c r="I774" s="762">
        <f t="shared" si="151"/>
        <v>100</v>
      </c>
      <c r="J774" s="257">
        <f>COUNTA(J775:J786)</f>
        <v>12</v>
      </c>
      <c r="K774" s="653">
        <f t="shared" ref="K774:O774" si="158">COUNTA(K775:K786)</f>
        <v>0</v>
      </c>
      <c r="L774" s="653">
        <f t="shared" si="158"/>
        <v>0</v>
      </c>
      <c r="M774" s="257">
        <f t="shared" si="158"/>
        <v>5</v>
      </c>
      <c r="N774" s="257" t="s">
        <v>31</v>
      </c>
      <c r="O774" s="257">
        <f t="shared" si="158"/>
        <v>7</v>
      </c>
    </row>
    <row r="775" spans="1:15" s="273" customFormat="1" ht="24.75" customHeight="1" x14ac:dyDescent="0.25">
      <c r="A775" s="155" t="s">
        <v>291</v>
      </c>
      <c r="B775" s="654" t="s">
        <v>1284</v>
      </c>
      <c r="C775" s="189">
        <v>95</v>
      </c>
      <c r="D775" s="189">
        <v>95</v>
      </c>
      <c r="E775" s="283">
        <f t="shared" ref="E775:E831" si="159">D775/C775*100</f>
        <v>100</v>
      </c>
      <c r="F775" s="189">
        <v>64</v>
      </c>
      <c r="G775" s="1123">
        <f t="shared" si="150"/>
        <v>67.368421052631575</v>
      </c>
      <c r="H775" s="189">
        <v>64</v>
      </c>
      <c r="I775" s="154">
        <f t="shared" si="151"/>
        <v>100</v>
      </c>
      <c r="J775" s="285" t="s">
        <v>53</v>
      </c>
      <c r="K775" s="189"/>
      <c r="L775" s="189"/>
      <c r="M775" s="287" t="s">
        <v>53</v>
      </c>
      <c r="N775" s="156"/>
      <c r="O775" s="238"/>
    </row>
    <row r="776" spans="1:15" s="265" customFormat="1" ht="24.75" customHeight="1" x14ac:dyDescent="0.25">
      <c r="A776" s="152" t="s">
        <v>292</v>
      </c>
      <c r="B776" s="655" t="s">
        <v>1285</v>
      </c>
      <c r="C776" s="188">
        <v>72</v>
      </c>
      <c r="D776" s="188">
        <v>69</v>
      </c>
      <c r="E776" s="281">
        <f t="shared" si="159"/>
        <v>95.833333333333343</v>
      </c>
      <c r="F776" s="188">
        <v>6</v>
      </c>
      <c r="G776" s="1112">
        <f t="shared" si="150"/>
        <v>8.3333333333333321</v>
      </c>
      <c r="H776" s="188">
        <v>6</v>
      </c>
      <c r="I776" s="151">
        <f t="shared" si="151"/>
        <v>100</v>
      </c>
      <c r="J776" s="282" t="s">
        <v>53</v>
      </c>
      <c r="K776" s="188"/>
      <c r="L776" s="188"/>
      <c r="M776" s="288"/>
      <c r="N776" s="150"/>
      <c r="O776" s="150" t="s">
        <v>53</v>
      </c>
    </row>
    <row r="777" spans="1:15" s="273" customFormat="1" ht="24.75" customHeight="1" x14ac:dyDescent="0.25">
      <c r="A777" s="155" t="s">
        <v>293</v>
      </c>
      <c r="B777" s="654" t="s">
        <v>1286</v>
      </c>
      <c r="C777" s="189">
        <v>77</v>
      </c>
      <c r="D777" s="189">
        <v>77</v>
      </c>
      <c r="E777" s="283">
        <f t="shared" si="159"/>
        <v>100</v>
      </c>
      <c r="F777" s="189">
        <v>18</v>
      </c>
      <c r="G777" s="1123">
        <f t="shared" si="150"/>
        <v>23.376623376623375</v>
      </c>
      <c r="H777" s="189">
        <v>18</v>
      </c>
      <c r="I777" s="154">
        <f t="shared" si="151"/>
        <v>100</v>
      </c>
      <c r="J777" s="285" t="s">
        <v>53</v>
      </c>
      <c r="K777" s="189"/>
      <c r="L777" s="189"/>
      <c r="M777" s="287" t="s">
        <v>53</v>
      </c>
      <c r="N777" s="156"/>
      <c r="O777" s="238"/>
    </row>
    <row r="778" spans="1:15" s="265" customFormat="1" ht="24.75" customHeight="1" x14ac:dyDescent="0.25">
      <c r="A778" s="152" t="s">
        <v>294</v>
      </c>
      <c r="B778" s="655" t="s">
        <v>498</v>
      </c>
      <c r="C778" s="188">
        <v>66</v>
      </c>
      <c r="D778" s="188">
        <v>66</v>
      </c>
      <c r="E778" s="281">
        <f t="shared" si="159"/>
        <v>100</v>
      </c>
      <c r="F778" s="188">
        <v>4</v>
      </c>
      <c r="G778" s="1112">
        <f t="shared" si="150"/>
        <v>6.0606060606060606</v>
      </c>
      <c r="H778" s="188">
        <v>4</v>
      </c>
      <c r="I778" s="151">
        <f t="shared" si="151"/>
        <v>100</v>
      </c>
      <c r="J778" s="282" t="s">
        <v>53</v>
      </c>
      <c r="K778" s="188"/>
      <c r="L778" s="188"/>
      <c r="M778" s="288"/>
      <c r="N778" s="150"/>
      <c r="O778" s="150" t="s">
        <v>53</v>
      </c>
    </row>
    <row r="779" spans="1:15" s="265" customFormat="1" ht="24.75" customHeight="1" x14ac:dyDescent="0.25">
      <c r="A779" s="152" t="s">
        <v>295</v>
      </c>
      <c r="B779" s="655" t="s">
        <v>1287</v>
      </c>
      <c r="C779" s="188">
        <v>111</v>
      </c>
      <c r="D779" s="188">
        <v>110</v>
      </c>
      <c r="E779" s="281">
        <f t="shared" si="159"/>
        <v>99.099099099099092</v>
      </c>
      <c r="F779" s="188">
        <v>7</v>
      </c>
      <c r="G779" s="1112">
        <f t="shared" si="150"/>
        <v>6.3063063063063058</v>
      </c>
      <c r="H779" s="188">
        <v>7</v>
      </c>
      <c r="I779" s="151">
        <f t="shared" si="151"/>
        <v>100</v>
      </c>
      <c r="J779" s="282" t="s">
        <v>53</v>
      </c>
      <c r="K779" s="188"/>
      <c r="L779" s="188"/>
      <c r="M779" s="288"/>
      <c r="N779" s="150"/>
      <c r="O779" s="150" t="s">
        <v>53</v>
      </c>
    </row>
    <row r="780" spans="1:15" s="273" customFormat="1" ht="24.75" customHeight="1" x14ac:dyDescent="0.25">
      <c r="A780" s="155" t="s">
        <v>296</v>
      </c>
      <c r="B780" s="654" t="s">
        <v>1288</v>
      </c>
      <c r="C780" s="189">
        <v>67</v>
      </c>
      <c r="D780" s="189">
        <v>67</v>
      </c>
      <c r="E780" s="283">
        <f t="shared" si="159"/>
        <v>100</v>
      </c>
      <c r="F780" s="189">
        <v>12</v>
      </c>
      <c r="G780" s="1123">
        <f t="shared" si="150"/>
        <v>17.910447761194028</v>
      </c>
      <c r="H780" s="189">
        <v>12</v>
      </c>
      <c r="I780" s="154">
        <f t="shared" si="151"/>
        <v>100</v>
      </c>
      <c r="J780" s="285" t="s">
        <v>53</v>
      </c>
      <c r="K780" s="189"/>
      <c r="L780" s="189"/>
      <c r="M780" s="287" t="s">
        <v>53</v>
      </c>
      <c r="N780" s="156"/>
      <c r="O780" s="238"/>
    </row>
    <row r="781" spans="1:15" s="265" customFormat="1" ht="24.75" customHeight="1" x14ac:dyDescent="0.25">
      <c r="A781" s="152" t="s">
        <v>297</v>
      </c>
      <c r="B781" s="655" t="s">
        <v>1289</v>
      </c>
      <c r="C781" s="188">
        <v>85</v>
      </c>
      <c r="D781" s="188">
        <v>85</v>
      </c>
      <c r="E781" s="281">
        <f t="shared" si="159"/>
        <v>100</v>
      </c>
      <c r="F781" s="188">
        <v>12</v>
      </c>
      <c r="G781" s="1112">
        <f t="shared" si="150"/>
        <v>14.117647058823529</v>
      </c>
      <c r="H781" s="188">
        <v>12</v>
      </c>
      <c r="I781" s="151">
        <f t="shared" si="151"/>
        <v>100</v>
      </c>
      <c r="J781" s="282" t="s">
        <v>53</v>
      </c>
      <c r="K781" s="188"/>
      <c r="L781" s="188"/>
      <c r="M781" s="288"/>
      <c r="N781" s="150"/>
      <c r="O781" s="150" t="s">
        <v>53</v>
      </c>
    </row>
    <row r="782" spans="1:15" s="273" customFormat="1" ht="24.75" customHeight="1" x14ac:dyDescent="0.25">
      <c r="A782" s="155" t="s">
        <v>298</v>
      </c>
      <c r="B782" s="654" t="s">
        <v>1290</v>
      </c>
      <c r="C782" s="189">
        <v>68</v>
      </c>
      <c r="D782" s="189">
        <v>68</v>
      </c>
      <c r="E782" s="283">
        <f t="shared" si="159"/>
        <v>100</v>
      </c>
      <c r="F782" s="189">
        <v>24</v>
      </c>
      <c r="G782" s="1123">
        <f t="shared" ref="G782:G845" si="160">F782/C782*100</f>
        <v>35.294117647058826</v>
      </c>
      <c r="H782" s="189">
        <v>24</v>
      </c>
      <c r="I782" s="154">
        <f t="shared" ref="I782:I845" si="161">H782/F782*100</f>
        <v>100</v>
      </c>
      <c r="J782" s="285" t="s">
        <v>53</v>
      </c>
      <c r="K782" s="189"/>
      <c r="L782" s="189"/>
      <c r="M782" s="287" t="s">
        <v>53</v>
      </c>
      <c r="N782" s="156"/>
      <c r="O782" s="238"/>
    </row>
    <row r="783" spans="1:15" s="265" customFormat="1" ht="24.75" customHeight="1" x14ac:dyDescent="0.25">
      <c r="A783" s="152" t="s">
        <v>299</v>
      </c>
      <c r="B783" s="655" t="s">
        <v>1291</v>
      </c>
      <c r="C783" s="188">
        <v>85</v>
      </c>
      <c r="D783" s="188">
        <v>85</v>
      </c>
      <c r="E783" s="281">
        <f t="shared" si="159"/>
        <v>100</v>
      </c>
      <c r="F783" s="188">
        <v>3</v>
      </c>
      <c r="G783" s="1112">
        <f t="shared" si="160"/>
        <v>3.5294117647058822</v>
      </c>
      <c r="H783" s="188">
        <v>3</v>
      </c>
      <c r="I783" s="151">
        <f t="shared" si="161"/>
        <v>100</v>
      </c>
      <c r="J783" s="282" t="s">
        <v>53</v>
      </c>
      <c r="K783" s="188"/>
      <c r="L783" s="188"/>
      <c r="M783" s="288"/>
      <c r="N783" s="150"/>
      <c r="O783" s="150" t="s">
        <v>53</v>
      </c>
    </row>
    <row r="784" spans="1:15" s="265" customFormat="1" ht="24.75" customHeight="1" x14ac:dyDescent="0.25">
      <c r="A784" s="152" t="s">
        <v>570</v>
      </c>
      <c r="B784" s="655" t="s">
        <v>1292</v>
      </c>
      <c r="C784" s="188">
        <v>118</v>
      </c>
      <c r="D784" s="188">
        <v>118</v>
      </c>
      <c r="E784" s="281">
        <f t="shared" si="159"/>
        <v>100</v>
      </c>
      <c r="F784" s="188">
        <v>6</v>
      </c>
      <c r="G784" s="1112">
        <f t="shared" si="160"/>
        <v>5.0847457627118651</v>
      </c>
      <c r="H784" s="188">
        <v>6</v>
      </c>
      <c r="I784" s="151">
        <f t="shared" si="161"/>
        <v>100</v>
      </c>
      <c r="J784" s="282" t="s">
        <v>53</v>
      </c>
      <c r="K784" s="188"/>
      <c r="L784" s="188"/>
      <c r="M784" s="288"/>
      <c r="N784" s="150"/>
      <c r="O784" s="150" t="s">
        <v>53</v>
      </c>
    </row>
    <row r="785" spans="1:15" s="273" customFormat="1" ht="24.75" customHeight="1" x14ac:dyDescent="0.25">
      <c r="A785" s="155" t="s">
        <v>571</v>
      </c>
      <c r="B785" s="654" t="s">
        <v>1293</v>
      </c>
      <c r="C785" s="189">
        <v>72</v>
      </c>
      <c r="D785" s="189">
        <v>72</v>
      </c>
      <c r="E785" s="283">
        <f t="shared" si="159"/>
        <v>100</v>
      </c>
      <c r="F785" s="189">
        <v>14</v>
      </c>
      <c r="G785" s="1123">
        <f t="shared" si="160"/>
        <v>19.444444444444446</v>
      </c>
      <c r="H785" s="189">
        <v>14</v>
      </c>
      <c r="I785" s="154">
        <f t="shared" si="161"/>
        <v>100</v>
      </c>
      <c r="J785" s="285" t="s">
        <v>53</v>
      </c>
      <c r="K785" s="189"/>
      <c r="L785" s="189"/>
      <c r="M785" s="287" t="s">
        <v>53</v>
      </c>
      <c r="N785" s="156"/>
      <c r="O785" s="238"/>
    </row>
    <row r="786" spans="1:15" s="265" customFormat="1" ht="24.75" customHeight="1" x14ac:dyDescent="0.25">
      <c r="A786" s="152" t="s">
        <v>572</v>
      </c>
      <c r="B786" s="655" t="s">
        <v>1294</v>
      </c>
      <c r="C786" s="188">
        <v>96</v>
      </c>
      <c r="D786" s="188">
        <v>96</v>
      </c>
      <c r="E786" s="281">
        <f t="shared" si="159"/>
        <v>100</v>
      </c>
      <c r="F786" s="188">
        <v>4</v>
      </c>
      <c r="G786" s="1112">
        <f t="shared" si="160"/>
        <v>4.1666666666666661</v>
      </c>
      <c r="H786" s="188">
        <v>4</v>
      </c>
      <c r="I786" s="151">
        <f t="shared" si="161"/>
        <v>100</v>
      </c>
      <c r="J786" s="282" t="s">
        <v>53</v>
      </c>
      <c r="K786" s="188"/>
      <c r="L786" s="188"/>
      <c r="M786" s="288"/>
      <c r="N786" s="150"/>
      <c r="O786" s="150" t="s">
        <v>53</v>
      </c>
    </row>
    <row r="787" spans="1:15" s="761" customFormat="1" ht="24.75" customHeight="1" x14ac:dyDescent="0.25">
      <c r="A787" s="762">
        <v>9</v>
      </c>
      <c r="B787" s="653" t="s">
        <v>771</v>
      </c>
      <c r="C787" s="653">
        <f>SUM(C788:C791)</f>
        <v>214</v>
      </c>
      <c r="D787" s="653">
        <f>SUM(D788:D791)</f>
        <v>214</v>
      </c>
      <c r="E787" s="758">
        <f t="shared" si="159"/>
        <v>100</v>
      </c>
      <c r="F787" s="653">
        <f>SUM(F788:F791)</f>
        <v>116</v>
      </c>
      <c r="G787" s="1107">
        <f t="shared" si="160"/>
        <v>54.205607476635507</v>
      </c>
      <c r="H787" s="653">
        <f>SUM(H788:H791)</f>
        <v>116</v>
      </c>
      <c r="I787" s="762">
        <f t="shared" si="161"/>
        <v>100</v>
      </c>
      <c r="J787" s="257">
        <f>COUNTA(J788:J791)</f>
        <v>4</v>
      </c>
      <c r="K787" s="653">
        <f t="shared" ref="K787:O787" si="162">COUNTA(K788:K791)</f>
        <v>0</v>
      </c>
      <c r="L787" s="653">
        <f t="shared" si="162"/>
        <v>0</v>
      </c>
      <c r="M787" s="257">
        <f t="shared" si="162"/>
        <v>4</v>
      </c>
      <c r="N787" s="257" t="s">
        <v>31</v>
      </c>
      <c r="O787" s="257">
        <f t="shared" si="162"/>
        <v>0</v>
      </c>
    </row>
    <row r="788" spans="1:15" s="273" customFormat="1" ht="24.75" customHeight="1" x14ac:dyDescent="0.25">
      <c r="A788" s="155" t="s">
        <v>575</v>
      </c>
      <c r="B788" s="189" t="s">
        <v>711</v>
      </c>
      <c r="C788" s="189">
        <v>60</v>
      </c>
      <c r="D788" s="189">
        <f>C788</f>
        <v>60</v>
      </c>
      <c r="E788" s="283">
        <f t="shared" si="159"/>
        <v>100</v>
      </c>
      <c r="F788" s="189">
        <v>22</v>
      </c>
      <c r="G788" s="1123">
        <f t="shared" si="160"/>
        <v>36.666666666666664</v>
      </c>
      <c r="H788" s="189">
        <f>F788</f>
        <v>22</v>
      </c>
      <c r="I788" s="154">
        <f t="shared" si="161"/>
        <v>100</v>
      </c>
      <c r="J788" s="285" t="s">
        <v>53</v>
      </c>
      <c r="K788" s="189"/>
      <c r="L788" s="189"/>
      <c r="M788" s="156" t="s">
        <v>53</v>
      </c>
      <c r="N788" s="156"/>
      <c r="O788" s="238"/>
    </row>
    <row r="789" spans="1:15" s="273" customFormat="1" ht="24.75" customHeight="1" x14ac:dyDescent="0.25">
      <c r="A789" s="155" t="s">
        <v>576</v>
      </c>
      <c r="B789" s="189" t="s">
        <v>1295</v>
      </c>
      <c r="C789" s="189">
        <v>54</v>
      </c>
      <c r="D789" s="189">
        <f t="shared" ref="D789:D790" si="163">C789</f>
        <v>54</v>
      </c>
      <c r="E789" s="283">
        <f t="shared" si="159"/>
        <v>100</v>
      </c>
      <c r="F789" s="189">
        <v>33</v>
      </c>
      <c r="G789" s="1123">
        <f t="shared" si="160"/>
        <v>61.111111111111114</v>
      </c>
      <c r="H789" s="189">
        <f t="shared" ref="H789:H791" si="164">F789</f>
        <v>33</v>
      </c>
      <c r="I789" s="154">
        <f t="shared" si="161"/>
        <v>100</v>
      </c>
      <c r="J789" s="285" t="s">
        <v>53</v>
      </c>
      <c r="K789" s="189"/>
      <c r="L789" s="189"/>
      <c r="M789" s="156" t="s">
        <v>53</v>
      </c>
      <c r="N789" s="156"/>
      <c r="O789" s="238"/>
    </row>
    <row r="790" spans="1:15" s="273" customFormat="1" ht="24.75" customHeight="1" x14ac:dyDescent="0.25">
      <c r="A790" s="155" t="s">
        <v>577</v>
      </c>
      <c r="B790" s="189" t="s">
        <v>1296</v>
      </c>
      <c r="C790" s="189">
        <v>59</v>
      </c>
      <c r="D790" s="189">
        <f t="shared" si="163"/>
        <v>59</v>
      </c>
      <c r="E790" s="283">
        <f t="shared" si="159"/>
        <v>100</v>
      </c>
      <c r="F790" s="189">
        <v>30</v>
      </c>
      <c r="G790" s="1123">
        <f t="shared" si="160"/>
        <v>50.847457627118644</v>
      </c>
      <c r="H790" s="189">
        <f t="shared" si="164"/>
        <v>30</v>
      </c>
      <c r="I790" s="154">
        <f t="shared" si="161"/>
        <v>100</v>
      </c>
      <c r="J790" s="285" t="s">
        <v>53</v>
      </c>
      <c r="K790" s="189"/>
      <c r="L790" s="189"/>
      <c r="M790" s="156" t="s">
        <v>53</v>
      </c>
      <c r="N790" s="156"/>
      <c r="O790" s="238"/>
    </row>
    <row r="791" spans="1:15" s="273" customFormat="1" ht="24.75" customHeight="1" x14ac:dyDescent="0.25">
      <c r="A791" s="155" t="s">
        <v>578</v>
      </c>
      <c r="B791" s="189" t="s">
        <v>1297</v>
      </c>
      <c r="C791" s="189">
        <v>41</v>
      </c>
      <c r="D791" s="189">
        <v>41</v>
      </c>
      <c r="E791" s="283">
        <f t="shared" si="159"/>
        <v>100</v>
      </c>
      <c r="F791" s="189">
        <v>31</v>
      </c>
      <c r="G791" s="1123">
        <f t="shared" si="160"/>
        <v>75.609756097560975</v>
      </c>
      <c r="H791" s="189">
        <f t="shared" si="164"/>
        <v>31</v>
      </c>
      <c r="I791" s="154">
        <f t="shared" si="161"/>
        <v>100</v>
      </c>
      <c r="J791" s="285" t="s">
        <v>53</v>
      </c>
      <c r="K791" s="189"/>
      <c r="L791" s="189"/>
      <c r="M791" s="156" t="s">
        <v>53</v>
      </c>
      <c r="N791" s="156"/>
      <c r="O791" s="238"/>
    </row>
    <row r="792" spans="1:15" s="761" customFormat="1" ht="19.5" customHeight="1" x14ac:dyDescent="0.25">
      <c r="A792" s="757">
        <v>10</v>
      </c>
      <c r="B792" s="653" t="s">
        <v>770</v>
      </c>
      <c r="C792" s="653">
        <f>SUM(C793:C797)</f>
        <v>330</v>
      </c>
      <c r="D792" s="653">
        <f>SUM(D793:D797)</f>
        <v>329</v>
      </c>
      <c r="E792" s="758">
        <f t="shared" si="159"/>
        <v>99.696969696969688</v>
      </c>
      <c r="F792" s="653">
        <f>SUM(F793:F797)</f>
        <v>65</v>
      </c>
      <c r="G792" s="1107">
        <f t="shared" si="160"/>
        <v>19.696969696969695</v>
      </c>
      <c r="H792" s="653">
        <f>SUM(H793:H797)</f>
        <v>65</v>
      </c>
      <c r="I792" s="762">
        <f t="shared" si="161"/>
        <v>100</v>
      </c>
      <c r="J792" s="257">
        <f>COUNTA(J793:J797)</f>
        <v>5</v>
      </c>
      <c r="K792" s="653">
        <f t="shared" ref="K792:O792" si="165">COUNTA(K793:K797)</f>
        <v>0</v>
      </c>
      <c r="L792" s="653">
        <f t="shared" si="165"/>
        <v>0</v>
      </c>
      <c r="M792" s="257">
        <f t="shared" si="165"/>
        <v>2</v>
      </c>
      <c r="N792" s="257" t="s">
        <v>31</v>
      </c>
      <c r="O792" s="257">
        <f t="shared" si="165"/>
        <v>3</v>
      </c>
    </row>
    <row r="793" spans="1:15" s="265" customFormat="1" ht="23.25" customHeight="1" x14ac:dyDescent="0.25">
      <c r="A793" s="152" t="s">
        <v>300</v>
      </c>
      <c r="B793" s="188" t="s">
        <v>1298</v>
      </c>
      <c r="C793" s="188">
        <v>104</v>
      </c>
      <c r="D793" s="188">
        <v>103</v>
      </c>
      <c r="E793" s="281">
        <f t="shared" si="159"/>
        <v>99.038461538461547</v>
      </c>
      <c r="F793" s="188">
        <v>4</v>
      </c>
      <c r="G793" s="1112">
        <f t="shared" si="160"/>
        <v>3.8461538461538463</v>
      </c>
      <c r="H793" s="188">
        <v>4</v>
      </c>
      <c r="I793" s="151">
        <f t="shared" si="161"/>
        <v>100</v>
      </c>
      <c r="J793" s="282" t="s">
        <v>53</v>
      </c>
      <c r="K793" s="188"/>
      <c r="L793" s="188"/>
      <c r="M793" s="150"/>
      <c r="N793" s="150"/>
      <c r="O793" s="150" t="s">
        <v>53</v>
      </c>
    </row>
    <row r="794" spans="1:15" s="265" customFormat="1" ht="24.75" customHeight="1" x14ac:dyDescent="0.25">
      <c r="A794" s="152" t="s">
        <v>301</v>
      </c>
      <c r="B794" s="188" t="s">
        <v>1299</v>
      </c>
      <c r="C794" s="188">
        <v>51</v>
      </c>
      <c r="D794" s="188">
        <v>51</v>
      </c>
      <c r="E794" s="281">
        <f t="shared" si="159"/>
        <v>100</v>
      </c>
      <c r="F794" s="188">
        <v>1</v>
      </c>
      <c r="G794" s="1112">
        <f t="shared" si="160"/>
        <v>1.9607843137254901</v>
      </c>
      <c r="H794" s="188">
        <v>1</v>
      </c>
      <c r="I794" s="151">
        <f t="shared" si="161"/>
        <v>100</v>
      </c>
      <c r="J794" s="282" t="s">
        <v>53</v>
      </c>
      <c r="K794" s="188"/>
      <c r="L794" s="188"/>
      <c r="M794" s="150"/>
      <c r="N794" s="150"/>
      <c r="O794" s="150" t="s">
        <v>53</v>
      </c>
    </row>
    <row r="795" spans="1:15" s="265" customFormat="1" ht="25.5" customHeight="1" x14ac:dyDescent="0.25">
      <c r="A795" s="152" t="s">
        <v>302</v>
      </c>
      <c r="B795" s="188" t="s">
        <v>1300</v>
      </c>
      <c r="C795" s="188">
        <v>86</v>
      </c>
      <c r="D795" s="188">
        <v>86</v>
      </c>
      <c r="E795" s="281">
        <f t="shared" si="159"/>
        <v>100</v>
      </c>
      <c r="F795" s="188">
        <v>8</v>
      </c>
      <c r="G795" s="1112">
        <f t="shared" si="160"/>
        <v>9.3023255813953494</v>
      </c>
      <c r="H795" s="188">
        <v>8</v>
      </c>
      <c r="I795" s="151">
        <f t="shared" si="161"/>
        <v>100</v>
      </c>
      <c r="J795" s="282" t="s">
        <v>53</v>
      </c>
      <c r="K795" s="188"/>
      <c r="L795" s="188"/>
      <c r="M795" s="150"/>
      <c r="N795" s="150"/>
      <c r="O795" s="150" t="s">
        <v>53</v>
      </c>
    </row>
    <row r="796" spans="1:15" s="273" customFormat="1" ht="24.75" customHeight="1" x14ac:dyDescent="0.25">
      <c r="A796" s="155" t="s">
        <v>303</v>
      </c>
      <c r="B796" s="189" t="s">
        <v>1301</v>
      </c>
      <c r="C796" s="189">
        <v>49</v>
      </c>
      <c r="D796" s="189">
        <v>49</v>
      </c>
      <c r="E796" s="283">
        <f t="shared" si="159"/>
        <v>100</v>
      </c>
      <c r="F796" s="189">
        <v>28</v>
      </c>
      <c r="G796" s="1123">
        <f t="shared" si="160"/>
        <v>57.142857142857139</v>
      </c>
      <c r="H796" s="189">
        <v>28</v>
      </c>
      <c r="I796" s="154">
        <f t="shared" si="161"/>
        <v>100</v>
      </c>
      <c r="J796" s="285" t="s">
        <v>53</v>
      </c>
      <c r="K796" s="189"/>
      <c r="L796" s="189"/>
      <c r="M796" s="156" t="s">
        <v>53</v>
      </c>
      <c r="N796" s="156"/>
      <c r="O796" s="238"/>
    </row>
    <row r="797" spans="1:15" s="273" customFormat="1" ht="24.75" customHeight="1" x14ac:dyDescent="0.25">
      <c r="A797" s="155" t="s">
        <v>304</v>
      </c>
      <c r="B797" s="189" t="s">
        <v>1302</v>
      </c>
      <c r="C797" s="189">
        <v>40</v>
      </c>
      <c r="D797" s="189">
        <v>40</v>
      </c>
      <c r="E797" s="283">
        <f t="shared" si="159"/>
        <v>100</v>
      </c>
      <c r="F797" s="189">
        <v>24</v>
      </c>
      <c r="G797" s="1123">
        <f t="shared" si="160"/>
        <v>60</v>
      </c>
      <c r="H797" s="189">
        <v>24</v>
      </c>
      <c r="I797" s="154">
        <f t="shared" si="161"/>
        <v>100</v>
      </c>
      <c r="J797" s="285" t="s">
        <v>53</v>
      </c>
      <c r="K797" s="189"/>
      <c r="L797" s="189"/>
      <c r="M797" s="156" t="s">
        <v>53</v>
      </c>
      <c r="N797" s="156"/>
      <c r="O797" s="238"/>
    </row>
    <row r="798" spans="1:15" s="761" customFormat="1" ht="24.75" customHeight="1" x14ac:dyDescent="0.25">
      <c r="A798" s="757">
        <v>11</v>
      </c>
      <c r="B798" s="653" t="s">
        <v>776</v>
      </c>
      <c r="C798" s="653">
        <f>SUM(C799:C801)</f>
        <v>184</v>
      </c>
      <c r="D798" s="653">
        <f>SUM(D799:D801)</f>
        <v>184</v>
      </c>
      <c r="E798" s="758">
        <f t="shared" si="159"/>
        <v>100</v>
      </c>
      <c r="F798" s="653">
        <f>SUM(F799:F801)</f>
        <v>107</v>
      </c>
      <c r="G798" s="1107">
        <f t="shared" si="160"/>
        <v>58.152173913043484</v>
      </c>
      <c r="H798" s="653">
        <f>SUM(H799:H801)</f>
        <v>107</v>
      </c>
      <c r="I798" s="762">
        <f t="shared" si="161"/>
        <v>100</v>
      </c>
      <c r="J798" s="257">
        <f>COUNTA(J799:J801)</f>
        <v>3</v>
      </c>
      <c r="K798" s="653">
        <f t="shared" ref="K798:O798" si="166">COUNTA(K799:K801)</f>
        <v>0</v>
      </c>
      <c r="L798" s="653">
        <f t="shared" si="166"/>
        <v>0</v>
      </c>
      <c r="M798" s="257">
        <f t="shared" si="166"/>
        <v>3</v>
      </c>
      <c r="N798" s="257" t="s">
        <v>31</v>
      </c>
      <c r="O798" s="257">
        <f t="shared" si="166"/>
        <v>0</v>
      </c>
    </row>
    <row r="799" spans="1:15" s="273" customFormat="1" ht="24.75" customHeight="1" x14ac:dyDescent="0.25">
      <c r="A799" s="261" t="s">
        <v>310</v>
      </c>
      <c r="B799" s="260" t="s">
        <v>1303</v>
      </c>
      <c r="C799" s="189">
        <v>70</v>
      </c>
      <c r="D799" s="189">
        <v>70</v>
      </c>
      <c r="E799" s="283">
        <f t="shared" si="159"/>
        <v>100</v>
      </c>
      <c r="F799" s="189">
        <v>32</v>
      </c>
      <c r="G799" s="1123">
        <f t="shared" si="160"/>
        <v>45.714285714285715</v>
      </c>
      <c r="H799" s="189">
        <v>32</v>
      </c>
      <c r="I799" s="154">
        <f t="shared" si="161"/>
        <v>100</v>
      </c>
      <c r="J799" s="285" t="s">
        <v>53</v>
      </c>
      <c r="K799" s="189"/>
      <c r="L799" s="189"/>
      <c r="M799" s="156" t="s">
        <v>53</v>
      </c>
      <c r="N799" s="156"/>
      <c r="O799" s="238"/>
    </row>
    <row r="800" spans="1:15" s="273" customFormat="1" ht="24.75" customHeight="1" x14ac:dyDescent="0.25">
      <c r="A800" s="261" t="s">
        <v>311</v>
      </c>
      <c r="B800" s="260" t="s">
        <v>1304</v>
      </c>
      <c r="C800" s="189">
        <v>47</v>
      </c>
      <c r="D800" s="189">
        <v>47</v>
      </c>
      <c r="E800" s="283">
        <f t="shared" si="159"/>
        <v>100</v>
      </c>
      <c r="F800" s="189">
        <v>28</v>
      </c>
      <c r="G800" s="1123">
        <f t="shared" si="160"/>
        <v>59.574468085106382</v>
      </c>
      <c r="H800" s="189">
        <v>28</v>
      </c>
      <c r="I800" s="154">
        <f t="shared" si="161"/>
        <v>100</v>
      </c>
      <c r="J800" s="285" t="s">
        <v>53</v>
      </c>
      <c r="K800" s="189"/>
      <c r="L800" s="189"/>
      <c r="M800" s="156" t="s">
        <v>53</v>
      </c>
      <c r="N800" s="156"/>
      <c r="O800" s="238"/>
    </row>
    <row r="801" spans="1:15" s="273" customFormat="1" ht="24.75" customHeight="1" x14ac:dyDescent="0.25">
      <c r="A801" s="261" t="s">
        <v>312</v>
      </c>
      <c r="B801" s="260" t="s">
        <v>1305</v>
      </c>
      <c r="C801" s="189">
        <v>67</v>
      </c>
      <c r="D801" s="189">
        <v>67</v>
      </c>
      <c r="E801" s="283">
        <f t="shared" si="159"/>
        <v>100</v>
      </c>
      <c r="F801" s="189">
        <v>47</v>
      </c>
      <c r="G801" s="1123">
        <f t="shared" si="160"/>
        <v>70.149253731343293</v>
      </c>
      <c r="H801" s="189">
        <v>47</v>
      </c>
      <c r="I801" s="154">
        <f t="shared" si="161"/>
        <v>100</v>
      </c>
      <c r="J801" s="285" t="s">
        <v>53</v>
      </c>
      <c r="K801" s="189"/>
      <c r="L801" s="189"/>
      <c r="M801" s="156" t="s">
        <v>53</v>
      </c>
      <c r="N801" s="156"/>
      <c r="O801" s="238"/>
    </row>
    <row r="802" spans="1:15" s="761" customFormat="1" ht="24.75" customHeight="1" x14ac:dyDescent="0.25">
      <c r="A802" s="762">
        <v>12</v>
      </c>
      <c r="B802" s="653" t="s">
        <v>769</v>
      </c>
      <c r="C802" s="653">
        <f>SUM(C803:C810)</f>
        <v>628</v>
      </c>
      <c r="D802" s="653">
        <f>SUM(D803:D810)</f>
        <v>628</v>
      </c>
      <c r="E802" s="758">
        <f t="shared" si="159"/>
        <v>100</v>
      </c>
      <c r="F802" s="653">
        <f>SUM(F803:F810)</f>
        <v>428</v>
      </c>
      <c r="G802" s="1107">
        <f t="shared" si="160"/>
        <v>68.152866242038215</v>
      </c>
      <c r="H802" s="653">
        <f>SUM(H803:H810)</f>
        <v>428</v>
      </c>
      <c r="I802" s="762">
        <f t="shared" si="161"/>
        <v>100</v>
      </c>
      <c r="J802" s="257">
        <f>COUNTA(J803:J810)</f>
        <v>8</v>
      </c>
      <c r="K802" s="653">
        <f t="shared" ref="K802:O802" si="167">COUNTA(K803:K810)</f>
        <v>0</v>
      </c>
      <c r="L802" s="653">
        <f t="shared" si="167"/>
        <v>0</v>
      </c>
      <c r="M802" s="257">
        <f t="shared" si="167"/>
        <v>8</v>
      </c>
      <c r="N802" s="257" t="s">
        <v>31</v>
      </c>
      <c r="O802" s="257">
        <f t="shared" si="167"/>
        <v>0</v>
      </c>
    </row>
    <row r="803" spans="1:15" s="273" customFormat="1" ht="24.75" customHeight="1" x14ac:dyDescent="0.25">
      <c r="A803" s="356" t="s">
        <v>325</v>
      </c>
      <c r="B803" s="249" t="s">
        <v>1306</v>
      </c>
      <c r="C803" s="249">
        <v>121</v>
      </c>
      <c r="D803" s="249">
        <v>121</v>
      </c>
      <c r="E803" s="283">
        <f t="shared" si="159"/>
        <v>100</v>
      </c>
      <c r="F803" s="249">
        <v>56</v>
      </c>
      <c r="G803" s="1123">
        <f t="shared" si="160"/>
        <v>46.280991735537192</v>
      </c>
      <c r="H803" s="249">
        <v>56</v>
      </c>
      <c r="I803" s="154">
        <f t="shared" si="161"/>
        <v>100</v>
      </c>
      <c r="J803" s="285" t="s">
        <v>53</v>
      </c>
      <c r="K803" s="249"/>
      <c r="L803" s="249"/>
      <c r="M803" s="238" t="s">
        <v>53</v>
      </c>
      <c r="N803" s="238"/>
      <c r="O803" s="238"/>
    </row>
    <row r="804" spans="1:15" s="273" customFormat="1" ht="24.75" customHeight="1" x14ac:dyDescent="0.25">
      <c r="A804" s="356" t="s">
        <v>326</v>
      </c>
      <c r="B804" s="249" t="s">
        <v>1307</v>
      </c>
      <c r="C804" s="249">
        <v>72</v>
      </c>
      <c r="D804" s="249">
        <v>72</v>
      </c>
      <c r="E804" s="283">
        <f t="shared" si="159"/>
        <v>100</v>
      </c>
      <c r="F804" s="249">
        <v>51</v>
      </c>
      <c r="G804" s="1123">
        <f t="shared" si="160"/>
        <v>70.833333333333343</v>
      </c>
      <c r="H804" s="249">
        <v>51</v>
      </c>
      <c r="I804" s="154">
        <f t="shared" si="161"/>
        <v>100</v>
      </c>
      <c r="J804" s="285" t="s">
        <v>53</v>
      </c>
      <c r="K804" s="249"/>
      <c r="L804" s="249"/>
      <c r="M804" s="238" t="s">
        <v>53</v>
      </c>
      <c r="N804" s="238"/>
      <c r="O804" s="238"/>
    </row>
    <row r="805" spans="1:15" s="266" customFormat="1" ht="24.75" customHeight="1" x14ac:dyDescent="0.25">
      <c r="A805" s="147" t="s">
        <v>327</v>
      </c>
      <c r="B805" s="157" t="s">
        <v>1308</v>
      </c>
      <c r="C805" s="157">
        <v>74</v>
      </c>
      <c r="D805" s="157">
        <v>74</v>
      </c>
      <c r="E805" s="777">
        <f t="shared" si="159"/>
        <v>100</v>
      </c>
      <c r="F805" s="157">
        <v>47</v>
      </c>
      <c r="G805" s="1108">
        <f t="shared" si="160"/>
        <v>63.513513513513509</v>
      </c>
      <c r="H805" s="157">
        <v>47</v>
      </c>
      <c r="I805" s="147">
        <f t="shared" si="161"/>
        <v>100</v>
      </c>
      <c r="J805" s="779" t="s">
        <v>53</v>
      </c>
      <c r="K805" s="157"/>
      <c r="L805" s="157"/>
      <c r="M805" s="146" t="s">
        <v>53</v>
      </c>
      <c r="N805" s="146"/>
      <c r="O805" s="146"/>
    </row>
    <row r="806" spans="1:15" s="266" customFormat="1" ht="24.75" customHeight="1" x14ac:dyDescent="0.25">
      <c r="A806" s="147" t="s">
        <v>328</v>
      </c>
      <c r="B806" s="157" t="s">
        <v>1309</v>
      </c>
      <c r="C806" s="157">
        <v>70</v>
      </c>
      <c r="D806" s="157">
        <v>70</v>
      </c>
      <c r="E806" s="777">
        <f t="shared" si="159"/>
        <v>100</v>
      </c>
      <c r="F806" s="157">
        <v>59</v>
      </c>
      <c r="G806" s="1108">
        <f t="shared" si="160"/>
        <v>84.285714285714292</v>
      </c>
      <c r="H806" s="157">
        <v>59</v>
      </c>
      <c r="I806" s="147">
        <f t="shared" si="161"/>
        <v>100</v>
      </c>
      <c r="J806" s="779" t="s">
        <v>53</v>
      </c>
      <c r="K806" s="157"/>
      <c r="L806" s="157"/>
      <c r="M806" s="146" t="s">
        <v>53</v>
      </c>
      <c r="N806" s="146"/>
      <c r="O806" s="146"/>
    </row>
    <row r="807" spans="1:15" s="266" customFormat="1" ht="24.75" customHeight="1" x14ac:dyDescent="0.25">
      <c r="A807" s="147" t="s">
        <v>329</v>
      </c>
      <c r="B807" s="157" t="s">
        <v>1310</v>
      </c>
      <c r="C807" s="157">
        <v>78</v>
      </c>
      <c r="D807" s="157">
        <v>78</v>
      </c>
      <c r="E807" s="777">
        <f t="shared" si="159"/>
        <v>100</v>
      </c>
      <c r="F807" s="157">
        <v>63</v>
      </c>
      <c r="G807" s="1108">
        <f t="shared" si="160"/>
        <v>80.769230769230774</v>
      </c>
      <c r="H807" s="157">
        <v>63</v>
      </c>
      <c r="I807" s="147">
        <f t="shared" si="161"/>
        <v>100</v>
      </c>
      <c r="J807" s="779" t="s">
        <v>53</v>
      </c>
      <c r="K807" s="157"/>
      <c r="L807" s="157"/>
      <c r="M807" s="146" t="s">
        <v>53</v>
      </c>
      <c r="N807" s="146"/>
      <c r="O807" s="146"/>
    </row>
    <row r="808" spans="1:15" s="266" customFormat="1" ht="24.75" customHeight="1" x14ac:dyDescent="0.25">
      <c r="A808" s="147" t="s">
        <v>330</v>
      </c>
      <c r="B808" s="157" t="s">
        <v>1311</v>
      </c>
      <c r="C808" s="157">
        <v>108</v>
      </c>
      <c r="D808" s="157">
        <v>108</v>
      </c>
      <c r="E808" s="777">
        <f t="shared" si="159"/>
        <v>100</v>
      </c>
      <c r="F808" s="157">
        <v>80</v>
      </c>
      <c r="G808" s="1108">
        <f t="shared" si="160"/>
        <v>74.074074074074076</v>
      </c>
      <c r="H808" s="157">
        <v>80</v>
      </c>
      <c r="I808" s="147">
        <f t="shared" si="161"/>
        <v>100</v>
      </c>
      <c r="J808" s="779" t="s">
        <v>53</v>
      </c>
      <c r="K808" s="157"/>
      <c r="L808" s="157"/>
      <c r="M808" s="146" t="s">
        <v>53</v>
      </c>
      <c r="N808" s="146"/>
      <c r="O808" s="146"/>
    </row>
    <row r="809" spans="1:15" s="273" customFormat="1" ht="24.75" customHeight="1" x14ac:dyDescent="0.25">
      <c r="A809" s="356" t="s">
        <v>331</v>
      </c>
      <c r="B809" s="249" t="s">
        <v>1312</v>
      </c>
      <c r="C809" s="249">
        <v>52</v>
      </c>
      <c r="D809" s="249">
        <v>52</v>
      </c>
      <c r="E809" s="283">
        <f t="shared" si="159"/>
        <v>100</v>
      </c>
      <c r="F809" s="249">
        <v>36</v>
      </c>
      <c r="G809" s="1123">
        <f t="shared" si="160"/>
        <v>69.230769230769226</v>
      </c>
      <c r="H809" s="249">
        <v>36</v>
      </c>
      <c r="I809" s="154">
        <f t="shared" si="161"/>
        <v>100</v>
      </c>
      <c r="J809" s="285" t="s">
        <v>53</v>
      </c>
      <c r="K809" s="249"/>
      <c r="L809" s="249"/>
      <c r="M809" s="238" t="s">
        <v>53</v>
      </c>
      <c r="N809" s="238"/>
      <c r="O809" s="238"/>
    </row>
    <row r="810" spans="1:15" s="273" customFormat="1" ht="24.75" customHeight="1" x14ac:dyDescent="0.25">
      <c r="A810" s="356" t="s">
        <v>332</v>
      </c>
      <c r="B810" s="249" t="s">
        <v>1313</v>
      </c>
      <c r="C810" s="249">
        <v>53</v>
      </c>
      <c r="D810" s="249">
        <v>53</v>
      </c>
      <c r="E810" s="283">
        <f t="shared" si="159"/>
        <v>100</v>
      </c>
      <c r="F810" s="249">
        <v>36</v>
      </c>
      <c r="G810" s="1123">
        <f t="shared" si="160"/>
        <v>67.924528301886795</v>
      </c>
      <c r="H810" s="249">
        <v>36</v>
      </c>
      <c r="I810" s="154">
        <f t="shared" si="161"/>
        <v>100</v>
      </c>
      <c r="J810" s="285" t="s">
        <v>53</v>
      </c>
      <c r="K810" s="249"/>
      <c r="L810" s="249"/>
      <c r="M810" s="238" t="s">
        <v>53</v>
      </c>
      <c r="N810" s="238"/>
      <c r="O810" s="238"/>
    </row>
    <row r="811" spans="1:15" s="761" customFormat="1" ht="24.75" customHeight="1" x14ac:dyDescent="0.25">
      <c r="A811" s="757">
        <v>13</v>
      </c>
      <c r="B811" s="653" t="s">
        <v>1314</v>
      </c>
      <c r="C811" s="653">
        <f>SUM(C812:C820)</f>
        <v>617</v>
      </c>
      <c r="D811" s="653">
        <f>SUM(D812:D820)</f>
        <v>617</v>
      </c>
      <c r="E811" s="758">
        <f t="shared" si="159"/>
        <v>100</v>
      </c>
      <c r="F811" s="653">
        <f>SUM(F812:F820)</f>
        <v>399</v>
      </c>
      <c r="G811" s="1107">
        <f t="shared" si="160"/>
        <v>64.667747163695296</v>
      </c>
      <c r="H811" s="653">
        <f>SUM(H812:H820)</f>
        <v>399</v>
      </c>
      <c r="I811" s="762">
        <f t="shared" si="161"/>
        <v>100</v>
      </c>
      <c r="J811" s="257">
        <f>COUNTA(J812:J820)</f>
        <v>9</v>
      </c>
      <c r="K811" s="653">
        <f t="shared" ref="K811:O811" si="168">COUNTA(K812:K820)</f>
        <v>0</v>
      </c>
      <c r="L811" s="653">
        <f t="shared" si="168"/>
        <v>0</v>
      </c>
      <c r="M811" s="257">
        <f t="shared" si="168"/>
        <v>9</v>
      </c>
      <c r="N811" s="257" t="s">
        <v>31</v>
      </c>
      <c r="O811" s="257">
        <f t="shared" si="168"/>
        <v>0</v>
      </c>
    </row>
    <row r="812" spans="1:15" s="273" customFormat="1" ht="24.75" customHeight="1" x14ac:dyDescent="0.25">
      <c r="A812" s="155" t="s">
        <v>339</v>
      </c>
      <c r="B812" s="189" t="s">
        <v>1315</v>
      </c>
      <c r="C812" s="189">
        <v>50</v>
      </c>
      <c r="D812" s="189">
        <v>50</v>
      </c>
      <c r="E812" s="283">
        <f t="shared" si="159"/>
        <v>100</v>
      </c>
      <c r="F812" s="189">
        <v>33</v>
      </c>
      <c r="G812" s="1123">
        <f t="shared" si="160"/>
        <v>66</v>
      </c>
      <c r="H812" s="189">
        <v>33</v>
      </c>
      <c r="I812" s="154">
        <f t="shared" si="161"/>
        <v>100</v>
      </c>
      <c r="J812" s="285" t="s">
        <v>53</v>
      </c>
      <c r="K812" s="189"/>
      <c r="L812" s="189"/>
      <c r="M812" s="156" t="s">
        <v>53</v>
      </c>
      <c r="N812" s="156"/>
      <c r="O812" s="238"/>
    </row>
    <row r="813" spans="1:15" s="273" customFormat="1" ht="24.75" customHeight="1" x14ac:dyDescent="0.25">
      <c r="A813" s="155" t="s">
        <v>340</v>
      </c>
      <c r="B813" s="189" t="s">
        <v>1316</v>
      </c>
      <c r="C813" s="189">
        <v>68</v>
      </c>
      <c r="D813" s="189">
        <v>68</v>
      </c>
      <c r="E813" s="283">
        <f t="shared" si="159"/>
        <v>100</v>
      </c>
      <c r="F813" s="189">
        <v>48</v>
      </c>
      <c r="G813" s="1123">
        <f t="shared" si="160"/>
        <v>70.588235294117652</v>
      </c>
      <c r="H813" s="189">
        <v>48</v>
      </c>
      <c r="I813" s="154">
        <f t="shared" si="161"/>
        <v>100</v>
      </c>
      <c r="J813" s="285" t="s">
        <v>53</v>
      </c>
      <c r="K813" s="189"/>
      <c r="L813" s="189"/>
      <c r="M813" s="156" t="s">
        <v>53</v>
      </c>
      <c r="N813" s="156"/>
      <c r="O813" s="238"/>
    </row>
    <row r="814" spans="1:15" s="273" customFormat="1" ht="24.75" customHeight="1" x14ac:dyDescent="0.25">
      <c r="A814" s="155" t="s">
        <v>341</v>
      </c>
      <c r="B814" s="654" t="s">
        <v>1317</v>
      </c>
      <c r="C814" s="189">
        <v>36</v>
      </c>
      <c r="D814" s="189">
        <v>36</v>
      </c>
      <c r="E814" s="283">
        <f t="shared" si="159"/>
        <v>100</v>
      </c>
      <c r="F814" s="189">
        <v>32</v>
      </c>
      <c r="G814" s="1123">
        <f t="shared" si="160"/>
        <v>88.888888888888886</v>
      </c>
      <c r="H814" s="189">
        <v>32</v>
      </c>
      <c r="I814" s="154">
        <f t="shared" si="161"/>
        <v>100</v>
      </c>
      <c r="J814" s="285" t="s">
        <v>53</v>
      </c>
      <c r="K814" s="189"/>
      <c r="L814" s="189"/>
      <c r="M814" s="287" t="s">
        <v>53</v>
      </c>
      <c r="N814" s="156"/>
      <c r="O814" s="238"/>
    </row>
    <row r="815" spans="1:15" s="776" customFormat="1" ht="24.75" customHeight="1" x14ac:dyDescent="0.25">
      <c r="A815" s="780" t="s">
        <v>342</v>
      </c>
      <c r="B815" s="684" t="s">
        <v>1318</v>
      </c>
      <c r="C815" s="1118">
        <v>117</v>
      </c>
      <c r="D815" s="1118">
        <v>117</v>
      </c>
      <c r="E815" s="774">
        <f t="shared" si="159"/>
        <v>100</v>
      </c>
      <c r="F815" s="1118">
        <v>82</v>
      </c>
      <c r="G815" s="1127">
        <f t="shared" si="160"/>
        <v>70.085470085470078</v>
      </c>
      <c r="H815" s="1118">
        <v>82</v>
      </c>
      <c r="I815" s="1239">
        <f t="shared" si="161"/>
        <v>100</v>
      </c>
      <c r="J815" s="775" t="s">
        <v>53</v>
      </c>
      <c r="K815" s="1118"/>
      <c r="L815" s="1118"/>
      <c r="M815" s="765" t="s">
        <v>53</v>
      </c>
      <c r="N815" s="289"/>
      <c r="O815" s="289"/>
    </row>
    <row r="816" spans="1:15" s="776" customFormat="1" ht="24.75" customHeight="1" x14ac:dyDescent="0.25">
      <c r="A816" s="780" t="s">
        <v>343</v>
      </c>
      <c r="B816" s="684" t="s">
        <v>1319</v>
      </c>
      <c r="C816" s="1118">
        <v>119</v>
      </c>
      <c r="D816" s="1118">
        <v>119</v>
      </c>
      <c r="E816" s="774">
        <f t="shared" si="159"/>
        <v>100</v>
      </c>
      <c r="F816" s="1118">
        <v>70</v>
      </c>
      <c r="G816" s="1127">
        <f t="shared" si="160"/>
        <v>58.82352941176471</v>
      </c>
      <c r="H816" s="1118">
        <v>70</v>
      </c>
      <c r="I816" s="1239">
        <f t="shared" si="161"/>
        <v>100</v>
      </c>
      <c r="J816" s="775" t="s">
        <v>53</v>
      </c>
      <c r="K816" s="1118"/>
      <c r="L816" s="1118"/>
      <c r="M816" s="765" t="s">
        <v>53</v>
      </c>
      <c r="N816" s="289"/>
      <c r="O816" s="289"/>
    </row>
    <row r="817" spans="1:15" s="273" customFormat="1" ht="24.75" customHeight="1" x14ac:dyDescent="0.25">
      <c r="A817" s="155" t="s">
        <v>344</v>
      </c>
      <c r="B817" s="654" t="s">
        <v>1320</v>
      </c>
      <c r="C817" s="189">
        <v>55</v>
      </c>
      <c r="D817" s="189">
        <v>55</v>
      </c>
      <c r="E817" s="283">
        <f t="shared" si="159"/>
        <v>100</v>
      </c>
      <c r="F817" s="189">
        <v>44</v>
      </c>
      <c r="G817" s="1123">
        <f t="shared" si="160"/>
        <v>80</v>
      </c>
      <c r="H817" s="189">
        <v>44</v>
      </c>
      <c r="I817" s="154">
        <f t="shared" si="161"/>
        <v>100</v>
      </c>
      <c r="J817" s="285" t="s">
        <v>53</v>
      </c>
      <c r="K817" s="189"/>
      <c r="L817" s="189"/>
      <c r="M817" s="287" t="s">
        <v>53</v>
      </c>
      <c r="N817" s="156"/>
      <c r="O817" s="238"/>
    </row>
    <row r="818" spans="1:15" s="273" customFormat="1" ht="24.75" customHeight="1" x14ac:dyDescent="0.25">
      <c r="A818" s="155" t="s">
        <v>345</v>
      </c>
      <c r="B818" s="654" t="s">
        <v>1321</v>
      </c>
      <c r="C818" s="189">
        <v>36</v>
      </c>
      <c r="D818" s="189">
        <v>36</v>
      </c>
      <c r="E818" s="283">
        <f t="shared" si="159"/>
        <v>100</v>
      </c>
      <c r="F818" s="189">
        <v>23</v>
      </c>
      <c r="G818" s="1123">
        <f t="shared" si="160"/>
        <v>63.888888888888886</v>
      </c>
      <c r="H818" s="189">
        <v>23</v>
      </c>
      <c r="I818" s="154">
        <f t="shared" si="161"/>
        <v>100</v>
      </c>
      <c r="J818" s="285" t="s">
        <v>53</v>
      </c>
      <c r="K818" s="189"/>
      <c r="L818" s="189"/>
      <c r="M818" s="287" t="s">
        <v>53</v>
      </c>
      <c r="N818" s="156"/>
      <c r="O818" s="238"/>
    </row>
    <row r="819" spans="1:15" s="273" customFormat="1" ht="24.75" customHeight="1" x14ac:dyDescent="0.25">
      <c r="A819" s="155" t="s">
        <v>346</v>
      </c>
      <c r="B819" s="654" t="s">
        <v>1322</v>
      </c>
      <c r="C819" s="189">
        <v>75</v>
      </c>
      <c r="D819" s="189">
        <v>75</v>
      </c>
      <c r="E819" s="283">
        <f t="shared" si="159"/>
        <v>100</v>
      </c>
      <c r="F819" s="189">
        <v>40</v>
      </c>
      <c r="G819" s="1123">
        <f t="shared" si="160"/>
        <v>53.333333333333336</v>
      </c>
      <c r="H819" s="189">
        <v>40</v>
      </c>
      <c r="I819" s="154">
        <f t="shared" si="161"/>
        <v>100</v>
      </c>
      <c r="J819" s="285" t="s">
        <v>53</v>
      </c>
      <c r="K819" s="189"/>
      <c r="L819" s="189"/>
      <c r="M819" s="287" t="s">
        <v>53</v>
      </c>
      <c r="N819" s="156"/>
      <c r="O819" s="238"/>
    </row>
    <row r="820" spans="1:15" s="273" customFormat="1" ht="24.75" customHeight="1" x14ac:dyDescent="0.25">
      <c r="A820" s="155" t="s">
        <v>347</v>
      </c>
      <c r="B820" s="654" t="s">
        <v>1323</v>
      </c>
      <c r="C820" s="189">
        <v>61</v>
      </c>
      <c r="D820" s="189">
        <v>61</v>
      </c>
      <c r="E820" s="283">
        <f t="shared" si="159"/>
        <v>100</v>
      </c>
      <c r="F820" s="189">
        <v>27</v>
      </c>
      <c r="G820" s="1123">
        <f t="shared" si="160"/>
        <v>44.26229508196721</v>
      </c>
      <c r="H820" s="189">
        <v>27</v>
      </c>
      <c r="I820" s="154">
        <f t="shared" si="161"/>
        <v>100</v>
      </c>
      <c r="J820" s="285" t="s">
        <v>53</v>
      </c>
      <c r="K820" s="189"/>
      <c r="L820" s="189"/>
      <c r="M820" s="287" t="s">
        <v>53</v>
      </c>
      <c r="N820" s="156"/>
      <c r="O820" s="238"/>
    </row>
    <row r="821" spans="1:15" s="761" customFormat="1" ht="24.75" customHeight="1" x14ac:dyDescent="0.25">
      <c r="A821" s="762">
        <v>14</v>
      </c>
      <c r="B821" s="653" t="s">
        <v>1245</v>
      </c>
      <c r="C821" s="653">
        <f>SUM(C822:C830)</f>
        <v>617</v>
      </c>
      <c r="D821" s="653">
        <f>SUM(D822:D830)</f>
        <v>617</v>
      </c>
      <c r="E821" s="758">
        <f t="shared" si="159"/>
        <v>100</v>
      </c>
      <c r="F821" s="653">
        <f>SUM(F822:F830)</f>
        <v>427</v>
      </c>
      <c r="G821" s="1107">
        <f t="shared" si="160"/>
        <v>69.20583468395462</v>
      </c>
      <c r="H821" s="653">
        <f>SUM(H822:H830)</f>
        <v>427</v>
      </c>
      <c r="I821" s="762">
        <f t="shared" si="161"/>
        <v>100</v>
      </c>
      <c r="J821" s="257">
        <f>COUNTA(J822:J830)</f>
        <v>9</v>
      </c>
      <c r="K821" s="653">
        <f t="shared" ref="K821:O821" si="169">COUNTA(K822:K830)</f>
        <v>0</v>
      </c>
      <c r="L821" s="653">
        <f t="shared" si="169"/>
        <v>0</v>
      </c>
      <c r="M821" s="257">
        <f t="shared" si="169"/>
        <v>9</v>
      </c>
      <c r="N821" s="257" t="s">
        <v>31</v>
      </c>
      <c r="O821" s="257">
        <f t="shared" si="169"/>
        <v>0</v>
      </c>
    </row>
    <row r="822" spans="1:15" s="273" customFormat="1" ht="24.75" customHeight="1" x14ac:dyDescent="0.25">
      <c r="A822" s="356" t="s">
        <v>588</v>
      </c>
      <c r="B822" s="249" t="s">
        <v>458</v>
      </c>
      <c r="C822" s="249">
        <v>91</v>
      </c>
      <c r="D822" s="249">
        <v>91</v>
      </c>
      <c r="E822" s="283">
        <f t="shared" si="159"/>
        <v>100</v>
      </c>
      <c r="F822" s="189">
        <v>45</v>
      </c>
      <c r="G822" s="1123">
        <f t="shared" si="160"/>
        <v>49.450549450549453</v>
      </c>
      <c r="H822" s="189">
        <v>45</v>
      </c>
      <c r="I822" s="154">
        <f t="shared" si="161"/>
        <v>100</v>
      </c>
      <c r="J822" s="285" t="s">
        <v>53</v>
      </c>
      <c r="K822" s="249"/>
      <c r="L822" s="249"/>
      <c r="M822" s="238" t="s">
        <v>53</v>
      </c>
      <c r="N822" s="238"/>
      <c r="O822" s="238"/>
    </row>
    <row r="823" spans="1:15" s="266" customFormat="1" ht="24.75" customHeight="1" x14ac:dyDescent="0.25">
      <c r="A823" s="147" t="s">
        <v>589</v>
      </c>
      <c r="B823" s="157" t="s">
        <v>1324</v>
      </c>
      <c r="C823" s="157">
        <v>96</v>
      </c>
      <c r="D823" s="157">
        <v>96</v>
      </c>
      <c r="E823" s="777">
        <f t="shared" si="159"/>
        <v>100</v>
      </c>
      <c r="F823" s="157">
        <v>71</v>
      </c>
      <c r="G823" s="1108">
        <f t="shared" si="160"/>
        <v>73.958333333333343</v>
      </c>
      <c r="H823" s="157">
        <v>71</v>
      </c>
      <c r="I823" s="147">
        <f t="shared" si="161"/>
        <v>100</v>
      </c>
      <c r="J823" s="779" t="s">
        <v>53</v>
      </c>
      <c r="K823" s="157"/>
      <c r="L823" s="157"/>
      <c r="M823" s="146" t="s">
        <v>53</v>
      </c>
      <c r="N823" s="146"/>
      <c r="O823" s="146"/>
    </row>
    <row r="824" spans="1:15" s="266" customFormat="1" ht="24.75" customHeight="1" x14ac:dyDescent="0.25">
      <c r="A824" s="147" t="s">
        <v>590</v>
      </c>
      <c r="B824" s="157" t="s">
        <v>1325</v>
      </c>
      <c r="C824" s="157">
        <v>35</v>
      </c>
      <c r="D824" s="157">
        <v>35</v>
      </c>
      <c r="E824" s="777">
        <f t="shared" si="159"/>
        <v>100</v>
      </c>
      <c r="F824" s="157">
        <v>26</v>
      </c>
      <c r="G824" s="1108">
        <f t="shared" si="160"/>
        <v>74.285714285714292</v>
      </c>
      <c r="H824" s="157">
        <v>26</v>
      </c>
      <c r="I824" s="147">
        <f t="shared" si="161"/>
        <v>100</v>
      </c>
      <c r="J824" s="779" t="s">
        <v>53</v>
      </c>
      <c r="K824" s="157"/>
      <c r="L824" s="157"/>
      <c r="M824" s="146" t="s">
        <v>53</v>
      </c>
      <c r="N824" s="146"/>
      <c r="O824" s="146"/>
    </row>
    <row r="825" spans="1:15" s="266" customFormat="1" ht="24.75" customHeight="1" x14ac:dyDescent="0.25">
      <c r="A825" s="147" t="s">
        <v>591</v>
      </c>
      <c r="B825" s="157" t="s">
        <v>1326</v>
      </c>
      <c r="C825" s="157">
        <v>64</v>
      </c>
      <c r="D825" s="157">
        <v>64</v>
      </c>
      <c r="E825" s="777">
        <f t="shared" si="159"/>
        <v>100</v>
      </c>
      <c r="F825" s="157">
        <v>60</v>
      </c>
      <c r="G825" s="1108">
        <f t="shared" si="160"/>
        <v>93.75</v>
      </c>
      <c r="H825" s="157">
        <v>60</v>
      </c>
      <c r="I825" s="147">
        <f t="shared" si="161"/>
        <v>100</v>
      </c>
      <c r="J825" s="779" t="s">
        <v>53</v>
      </c>
      <c r="K825" s="157"/>
      <c r="L825" s="157"/>
      <c r="M825" s="146" t="s">
        <v>53</v>
      </c>
      <c r="N825" s="146"/>
      <c r="O825" s="146"/>
    </row>
    <row r="826" spans="1:15" s="266" customFormat="1" ht="24.75" customHeight="1" x14ac:dyDescent="0.25">
      <c r="A826" s="147" t="s">
        <v>592</v>
      </c>
      <c r="B826" s="157" t="s">
        <v>1327</v>
      </c>
      <c r="C826" s="157">
        <v>97</v>
      </c>
      <c r="D826" s="157">
        <v>97</v>
      </c>
      <c r="E826" s="777">
        <f t="shared" si="159"/>
        <v>100</v>
      </c>
      <c r="F826" s="157">
        <v>38</v>
      </c>
      <c r="G826" s="1108">
        <f t="shared" si="160"/>
        <v>39.175257731958766</v>
      </c>
      <c r="H826" s="157">
        <v>38</v>
      </c>
      <c r="I826" s="147">
        <f t="shared" si="161"/>
        <v>100</v>
      </c>
      <c r="J826" s="779" t="s">
        <v>53</v>
      </c>
      <c r="K826" s="157"/>
      <c r="L826" s="157"/>
      <c r="M826" s="146" t="s">
        <v>53</v>
      </c>
      <c r="N826" s="146"/>
      <c r="O826" s="146"/>
    </row>
    <row r="827" spans="1:15" s="266" customFormat="1" ht="24.75" customHeight="1" x14ac:dyDescent="0.25">
      <c r="A827" s="147" t="s">
        <v>593</v>
      </c>
      <c r="B827" s="157" t="s">
        <v>1328</v>
      </c>
      <c r="C827" s="157">
        <v>54</v>
      </c>
      <c r="D827" s="157">
        <v>54</v>
      </c>
      <c r="E827" s="777">
        <f t="shared" si="159"/>
        <v>100</v>
      </c>
      <c r="F827" s="157">
        <v>38</v>
      </c>
      <c r="G827" s="1108">
        <f t="shared" si="160"/>
        <v>70.370370370370367</v>
      </c>
      <c r="H827" s="157">
        <v>38</v>
      </c>
      <c r="I827" s="147">
        <f t="shared" si="161"/>
        <v>100</v>
      </c>
      <c r="J827" s="779" t="s">
        <v>53</v>
      </c>
      <c r="K827" s="157"/>
      <c r="L827" s="157"/>
      <c r="M827" s="146" t="s">
        <v>53</v>
      </c>
      <c r="N827" s="146"/>
      <c r="O827" s="146"/>
    </row>
    <row r="828" spans="1:15" s="266" customFormat="1" ht="24.75" customHeight="1" x14ac:dyDescent="0.25">
      <c r="A828" s="147" t="s">
        <v>594</v>
      </c>
      <c r="B828" s="157" t="s">
        <v>1329</v>
      </c>
      <c r="C828" s="157">
        <v>75</v>
      </c>
      <c r="D828" s="157">
        <v>75</v>
      </c>
      <c r="E828" s="777">
        <f t="shared" si="159"/>
        <v>100</v>
      </c>
      <c r="F828" s="157">
        <v>69</v>
      </c>
      <c r="G828" s="1108">
        <f t="shared" si="160"/>
        <v>92</v>
      </c>
      <c r="H828" s="157">
        <v>69</v>
      </c>
      <c r="I828" s="147">
        <f t="shared" si="161"/>
        <v>100</v>
      </c>
      <c r="J828" s="779" t="s">
        <v>53</v>
      </c>
      <c r="K828" s="157"/>
      <c r="L828" s="157"/>
      <c r="M828" s="146" t="s">
        <v>53</v>
      </c>
      <c r="N828" s="146"/>
      <c r="O828" s="146"/>
    </row>
    <row r="829" spans="1:15" s="266" customFormat="1" ht="24.75" customHeight="1" x14ac:dyDescent="0.25">
      <c r="A829" s="147" t="s">
        <v>595</v>
      </c>
      <c r="B829" s="157" t="s">
        <v>1330</v>
      </c>
      <c r="C829" s="157">
        <v>52</v>
      </c>
      <c r="D829" s="157">
        <v>52</v>
      </c>
      <c r="E829" s="777">
        <f t="shared" si="159"/>
        <v>100</v>
      </c>
      <c r="F829" s="157">
        <v>38</v>
      </c>
      <c r="G829" s="1108">
        <f t="shared" si="160"/>
        <v>73.076923076923066</v>
      </c>
      <c r="H829" s="157">
        <v>38</v>
      </c>
      <c r="I829" s="147">
        <f t="shared" si="161"/>
        <v>100</v>
      </c>
      <c r="J829" s="779" t="s">
        <v>53</v>
      </c>
      <c r="K829" s="157"/>
      <c r="L829" s="157"/>
      <c r="M829" s="146" t="s">
        <v>53</v>
      </c>
      <c r="N829" s="146"/>
      <c r="O829" s="146"/>
    </row>
    <row r="830" spans="1:15" s="273" customFormat="1" ht="24.75" customHeight="1" x14ac:dyDescent="0.25">
      <c r="A830" s="356" t="s">
        <v>596</v>
      </c>
      <c r="B830" s="249" t="s">
        <v>1331</v>
      </c>
      <c r="C830" s="249">
        <v>53</v>
      </c>
      <c r="D830" s="249">
        <v>53</v>
      </c>
      <c r="E830" s="283">
        <f t="shared" si="159"/>
        <v>100</v>
      </c>
      <c r="F830" s="189">
        <v>42</v>
      </c>
      <c r="G830" s="1123">
        <f t="shared" si="160"/>
        <v>79.245283018867923</v>
      </c>
      <c r="H830" s="189">
        <v>42</v>
      </c>
      <c r="I830" s="154">
        <f t="shared" si="161"/>
        <v>100</v>
      </c>
      <c r="J830" s="285" t="s">
        <v>53</v>
      </c>
      <c r="K830" s="249"/>
      <c r="L830" s="249"/>
      <c r="M830" s="238" t="s">
        <v>53</v>
      </c>
      <c r="N830" s="238"/>
      <c r="O830" s="238"/>
    </row>
    <row r="831" spans="1:15" s="761" customFormat="1" ht="24.75" customHeight="1" x14ac:dyDescent="0.25">
      <c r="A831" s="757">
        <v>15</v>
      </c>
      <c r="B831" s="653" t="s">
        <v>773</v>
      </c>
      <c r="C831" s="653">
        <f>SUM(C832:C841)</f>
        <v>665</v>
      </c>
      <c r="D831" s="653">
        <f>SUM(D832:D841)</f>
        <v>661</v>
      </c>
      <c r="E831" s="758">
        <f t="shared" si="159"/>
        <v>99.398496240601503</v>
      </c>
      <c r="F831" s="653">
        <f>SUM(F832:F841)</f>
        <v>366</v>
      </c>
      <c r="G831" s="1107">
        <f t="shared" si="160"/>
        <v>55.037593984962406</v>
      </c>
      <c r="H831" s="653">
        <f>SUM(H832:H841)</f>
        <v>365</v>
      </c>
      <c r="I831" s="762">
        <f t="shared" si="161"/>
        <v>99.726775956284158</v>
      </c>
      <c r="J831" s="257">
        <f>COUNTA(J832:J841)</f>
        <v>10</v>
      </c>
      <c r="K831" s="653">
        <f t="shared" ref="K831:O831" si="170">COUNTA(K832:K841)</f>
        <v>2</v>
      </c>
      <c r="L831" s="653">
        <f t="shared" si="170"/>
        <v>0</v>
      </c>
      <c r="M831" s="257">
        <f t="shared" si="170"/>
        <v>10</v>
      </c>
      <c r="N831" s="257" t="s">
        <v>31</v>
      </c>
      <c r="O831" s="257">
        <f t="shared" si="170"/>
        <v>0</v>
      </c>
    </row>
    <row r="832" spans="1:15" s="273" customFormat="1" ht="24.75" customHeight="1" x14ac:dyDescent="0.25">
      <c r="A832" s="271" t="s">
        <v>598</v>
      </c>
      <c r="B832" s="270" t="s">
        <v>1332</v>
      </c>
      <c r="C832" s="249">
        <v>49</v>
      </c>
      <c r="D832" s="249">
        <v>49</v>
      </c>
      <c r="E832" s="283">
        <f t="shared" ref="E832:E852" si="171">D832/C832*100</f>
        <v>100</v>
      </c>
      <c r="F832" s="249">
        <v>18</v>
      </c>
      <c r="G832" s="1123">
        <f t="shared" si="160"/>
        <v>36.734693877551024</v>
      </c>
      <c r="H832" s="249">
        <v>18</v>
      </c>
      <c r="I832" s="154">
        <f t="shared" si="161"/>
        <v>100</v>
      </c>
      <c r="J832" s="285" t="s">
        <v>53</v>
      </c>
      <c r="K832" s="249"/>
      <c r="L832" s="249"/>
      <c r="M832" s="238" t="s">
        <v>53</v>
      </c>
      <c r="N832" s="238"/>
      <c r="O832" s="238"/>
    </row>
    <row r="833" spans="1:15" s="273" customFormat="1" ht="24.75" customHeight="1" x14ac:dyDescent="0.25">
      <c r="A833" s="271" t="s">
        <v>599</v>
      </c>
      <c r="B833" s="270" t="s">
        <v>1333</v>
      </c>
      <c r="C833" s="249">
        <v>55</v>
      </c>
      <c r="D833" s="249">
        <v>55</v>
      </c>
      <c r="E833" s="283">
        <f t="shared" si="171"/>
        <v>100</v>
      </c>
      <c r="F833" s="1128">
        <v>17</v>
      </c>
      <c r="G833" s="1123">
        <f t="shared" si="160"/>
        <v>30.909090909090907</v>
      </c>
      <c r="H833" s="1128">
        <v>17</v>
      </c>
      <c r="I833" s="154">
        <f t="shared" si="161"/>
        <v>100</v>
      </c>
      <c r="J833" s="285" t="s">
        <v>53</v>
      </c>
      <c r="K833" s="249"/>
      <c r="L833" s="249"/>
      <c r="M833" s="238" t="s">
        <v>53</v>
      </c>
      <c r="N833" s="238"/>
      <c r="O833" s="238"/>
    </row>
    <row r="834" spans="1:15" s="273" customFormat="1" ht="24.75" customHeight="1" x14ac:dyDescent="0.25">
      <c r="A834" s="271" t="s">
        <v>600</v>
      </c>
      <c r="B834" s="270" t="s">
        <v>470</v>
      </c>
      <c r="C834" s="249">
        <v>84</v>
      </c>
      <c r="D834" s="249">
        <v>84</v>
      </c>
      <c r="E834" s="283">
        <f t="shared" si="171"/>
        <v>100</v>
      </c>
      <c r="F834" s="249">
        <v>40</v>
      </c>
      <c r="G834" s="1123">
        <f t="shared" si="160"/>
        <v>47.619047619047613</v>
      </c>
      <c r="H834" s="249">
        <v>40</v>
      </c>
      <c r="I834" s="154">
        <f t="shared" si="161"/>
        <v>100</v>
      </c>
      <c r="J834" s="285" t="s">
        <v>53</v>
      </c>
      <c r="K834" s="249"/>
      <c r="L834" s="249"/>
      <c r="M834" s="238" t="s">
        <v>53</v>
      </c>
      <c r="N834" s="238"/>
      <c r="O834" s="238"/>
    </row>
    <row r="835" spans="1:15" s="273" customFormat="1" ht="24.75" customHeight="1" x14ac:dyDescent="0.25">
      <c r="A835" s="271" t="s">
        <v>601</v>
      </c>
      <c r="B835" s="270" t="s">
        <v>1334</v>
      </c>
      <c r="C835" s="249">
        <v>93</v>
      </c>
      <c r="D835" s="249">
        <v>93</v>
      </c>
      <c r="E835" s="283">
        <f t="shared" si="171"/>
        <v>100</v>
      </c>
      <c r="F835" s="249">
        <v>69</v>
      </c>
      <c r="G835" s="1123">
        <f t="shared" si="160"/>
        <v>74.193548387096769</v>
      </c>
      <c r="H835" s="249">
        <v>69</v>
      </c>
      <c r="I835" s="154">
        <f t="shared" si="161"/>
        <v>100</v>
      </c>
      <c r="J835" s="285" t="s">
        <v>53</v>
      </c>
      <c r="K835" s="249"/>
      <c r="L835" s="249"/>
      <c r="M835" s="238" t="s">
        <v>53</v>
      </c>
      <c r="N835" s="238"/>
      <c r="O835" s="238"/>
    </row>
    <row r="836" spans="1:15" s="273" customFormat="1" ht="24.75" customHeight="1" x14ac:dyDescent="0.25">
      <c r="A836" s="271" t="s">
        <v>602</v>
      </c>
      <c r="B836" s="270" t="s">
        <v>1335</v>
      </c>
      <c r="C836" s="249">
        <v>48</v>
      </c>
      <c r="D836" s="249">
        <v>48</v>
      </c>
      <c r="E836" s="283">
        <f t="shared" si="171"/>
        <v>100</v>
      </c>
      <c r="F836" s="249">
        <v>19</v>
      </c>
      <c r="G836" s="1123">
        <f t="shared" si="160"/>
        <v>39.583333333333329</v>
      </c>
      <c r="H836" s="249">
        <v>19</v>
      </c>
      <c r="I836" s="154">
        <f t="shared" si="161"/>
        <v>100</v>
      </c>
      <c r="J836" s="285" t="s">
        <v>53</v>
      </c>
      <c r="K836" s="249"/>
      <c r="L836" s="249"/>
      <c r="M836" s="238" t="s">
        <v>53</v>
      </c>
      <c r="N836" s="238"/>
      <c r="O836" s="238"/>
    </row>
    <row r="837" spans="1:15" s="273" customFormat="1" ht="24.75" customHeight="1" x14ac:dyDescent="0.25">
      <c r="A837" s="271" t="s">
        <v>603</v>
      </c>
      <c r="B837" s="270" t="s">
        <v>1336</v>
      </c>
      <c r="C837" s="249">
        <v>80</v>
      </c>
      <c r="D837" s="249">
        <v>76</v>
      </c>
      <c r="E837" s="283">
        <f t="shared" si="171"/>
        <v>95</v>
      </c>
      <c r="F837" s="249">
        <v>21</v>
      </c>
      <c r="G837" s="1123">
        <f t="shared" si="160"/>
        <v>26.25</v>
      </c>
      <c r="H837" s="249">
        <v>20</v>
      </c>
      <c r="I837" s="154">
        <f t="shared" si="161"/>
        <v>95.238095238095227</v>
      </c>
      <c r="J837" s="285" t="s">
        <v>53</v>
      </c>
      <c r="K837" s="249"/>
      <c r="L837" s="249"/>
      <c r="M837" s="238" t="s">
        <v>53</v>
      </c>
      <c r="N837" s="238"/>
      <c r="O837" s="238"/>
    </row>
    <row r="838" spans="1:15" s="273" customFormat="1" ht="24.75" customHeight="1" x14ac:dyDescent="0.25">
      <c r="A838" s="271" t="s">
        <v>604</v>
      </c>
      <c r="B838" s="270" t="s">
        <v>154</v>
      </c>
      <c r="C838" s="249">
        <v>82</v>
      </c>
      <c r="D838" s="249">
        <v>82</v>
      </c>
      <c r="E838" s="283">
        <f t="shared" si="171"/>
        <v>100</v>
      </c>
      <c r="F838" s="249">
        <v>78</v>
      </c>
      <c r="G838" s="1123">
        <f t="shared" si="160"/>
        <v>95.121951219512198</v>
      </c>
      <c r="H838" s="249">
        <v>78</v>
      </c>
      <c r="I838" s="154">
        <f t="shared" si="161"/>
        <v>100</v>
      </c>
      <c r="J838" s="285" t="s">
        <v>53</v>
      </c>
      <c r="K838" s="249" t="s">
        <v>53</v>
      </c>
      <c r="L838" s="249"/>
      <c r="M838" s="238" t="s">
        <v>53</v>
      </c>
      <c r="N838" s="238"/>
      <c r="O838" s="238"/>
    </row>
    <row r="839" spans="1:15" s="273" customFormat="1" ht="24.75" customHeight="1" x14ac:dyDescent="0.25">
      <c r="A839" s="271" t="s">
        <v>605</v>
      </c>
      <c r="B839" s="270" t="s">
        <v>1337</v>
      </c>
      <c r="C839" s="249">
        <v>64</v>
      </c>
      <c r="D839" s="249">
        <v>64</v>
      </c>
      <c r="E839" s="283">
        <f t="shared" si="171"/>
        <v>100</v>
      </c>
      <c r="F839" s="249">
        <v>39</v>
      </c>
      <c r="G839" s="1123">
        <f t="shared" si="160"/>
        <v>60.9375</v>
      </c>
      <c r="H839" s="249">
        <v>39</v>
      </c>
      <c r="I839" s="154">
        <f t="shared" si="161"/>
        <v>100</v>
      </c>
      <c r="J839" s="285" t="s">
        <v>53</v>
      </c>
      <c r="K839" s="249"/>
      <c r="L839" s="249"/>
      <c r="M839" s="238" t="s">
        <v>53</v>
      </c>
      <c r="N839" s="238"/>
      <c r="O839" s="238"/>
    </row>
    <row r="840" spans="1:15" s="273" customFormat="1" ht="24.75" customHeight="1" x14ac:dyDescent="0.25">
      <c r="A840" s="271" t="s">
        <v>606</v>
      </c>
      <c r="B840" s="270" t="s">
        <v>1338</v>
      </c>
      <c r="C840" s="249">
        <v>64</v>
      </c>
      <c r="D840" s="249">
        <v>64</v>
      </c>
      <c r="E840" s="283">
        <f t="shared" si="171"/>
        <v>100</v>
      </c>
      <c r="F840" s="249">
        <v>35</v>
      </c>
      <c r="G840" s="1123">
        <f t="shared" si="160"/>
        <v>54.6875</v>
      </c>
      <c r="H840" s="249">
        <v>35</v>
      </c>
      <c r="I840" s="154">
        <f t="shared" si="161"/>
        <v>100</v>
      </c>
      <c r="J840" s="285" t="s">
        <v>53</v>
      </c>
      <c r="K840" s="249"/>
      <c r="L840" s="249"/>
      <c r="M840" s="238" t="s">
        <v>53</v>
      </c>
      <c r="N840" s="238"/>
      <c r="O840" s="238"/>
    </row>
    <row r="841" spans="1:15" s="273" customFormat="1" ht="24.75" customHeight="1" x14ac:dyDescent="0.25">
      <c r="A841" s="271" t="s">
        <v>607</v>
      </c>
      <c r="B841" s="270" t="s">
        <v>168</v>
      </c>
      <c r="C841" s="249">
        <v>46</v>
      </c>
      <c r="D841" s="1118">
        <v>46</v>
      </c>
      <c r="E841" s="283">
        <f t="shared" si="171"/>
        <v>100</v>
      </c>
      <c r="F841" s="249">
        <v>30</v>
      </c>
      <c r="G841" s="1123">
        <f t="shared" si="160"/>
        <v>65.217391304347828</v>
      </c>
      <c r="H841" s="249">
        <v>30</v>
      </c>
      <c r="I841" s="154">
        <f t="shared" si="161"/>
        <v>100</v>
      </c>
      <c r="J841" s="285" t="s">
        <v>53</v>
      </c>
      <c r="K841" s="249" t="s">
        <v>53</v>
      </c>
      <c r="L841" s="249"/>
      <c r="M841" s="238" t="s">
        <v>53</v>
      </c>
      <c r="N841" s="238"/>
      <c r="O841" s="146"/>
    </row>
    <row r="842" spans="1:15" s="759" customFormat="1" ht="24.75" customHeight="1" x14ac:dyDescent="0.2">
      <c r="A842" s="757">
        <v>16</v>
      </c>
      <c r="B842" s="653" t="s">
        <v>760</v>
      </c>
      <c r="C842" s="653">
        <f>SUM(C843:C848)</f>
        <v>393</v>
      </c>
      <c r="D842" s="653">
        <f>SUM(D843:D848)</f>
        <v>393</v>
      </c>
      <c r="E842" s="758">
        <f t="shared" si="171"/>
        <v>100</v>
      </c>
      <c r="F842" s="653">
        <f>SUM(F843:F848)</f>
        <v>236</v>
      </c>
      <c r="G842" s="1107">
        <f t="shared" si="160"/>
        <v>60.050890585241731</v>
      </c>
      <c r="H842" s="653">
        <f>SUM(H843:H848)</f>
        <v>236</v>
      </c>
      <c r="I842" s="762">
        <f t="shared" si="161"/>
        <v>100</v>
      </c>
      <c r="J842" s="257">
        <f>COUNTA(J843:J848)</f>
        <v>6</v>
      </c>
      <c r="K842" s="653">
        <f t="shared" ref="K842:O842" si="172">COUNTA(K843:K848)</f>
        <v>0</v>
      </c>
      <c r="L842" s="653">
        <f t="shared" si="172"/>
        <v>0</v>
      </c>
      <c r="M842" s="257">
        <f t="shared" si="172"/>
        <v>6</v>
      </c>
      <c r="N842" s="257" t="s">
        <v>31</v>
      </c>
      <c r="O842" s="257">
        <f t="shared" si="172"/>
        <v>0</v>
      </c>
    </row>
    <row r="843" spans="1:15" s="273" customFormat="1" ht="24.75" customHeight="1" x14ac:dyDescent="0.25">
      <c r="A843" s="155" t="s">
        <v>33</v>
      </c>
      <c r="B843" s="189" t="s">
        <v>1339</v>
      </c>
      <c r="C843" s="189">
        <v>35</v>
      </c>
      <c r="D843" s="189">
        <v>35</v>
      </c>
      <c r="E843" s="283">
        <f t="shared" si="171"/>
        <v>100</v>
      </c>
      <c r="F843" s="189">
        <v>32</v>
      </c>
      <c r="G843" s="1123">
        <f t="shared" si="160"/>
        <v>91.428571428571431</v>
      </c>
      <c r="H843" s="189">
        <v>32</v>
      </c>
      <c r="I843" s="154">
        <f t="shared" si="161"/>
        <v>100</v>
      </c>
      <c r="J843" s="285" t="s">
        <v>53</v>
      </c>
      <c r="K843" s="189"/>
      <c r="L843" s="189"/>
      <c r="M843" s="156" t="s">
        <v>53</v>
      </c>
      <c r="N843" s="156"/>
      <c r="O843" s="238"/>
    </row>
    <row r="844" spans="1:15" s="273" customFormat="1" ht="24.75" customHeight="1" x14ac:dyDescent="0.25">
      <c r="A844" s="155" t="s">
        <v>34</v>
      </c>
      <c r="B844" s="189" t="s">
        <v>1340</v>
      </c>
      <c r="C844" s="189">
        <v>86</v>
      </c>
      <c r="D844" s="189">
        <v>86</v>
      </c>
      <c r="E844" s="283">
        <f t="shared" si="171"/>
        <v>100</v>
      </c>
      <c r="F844" s="189">
        <v>60</v>
      </c>
      <c r="G844" s="1123">
        <f t="shared" si="160"/>
        <v>69.767441860465112</v>
      </c>
      <c r="H844" s="189">
        <v>60</v>
      </c>
      <c r="I844" s="154">
        <f t="shared" si="161"/>
        <v>100</v>
      </c>
      <c r="J844" s="285" t="s">
        <v>53</v>
      </c>
      <c r="K844" s="189"/>
      <c r="L844" s="189"/>
      <c r="M844" s="156" t="s">
        <v>53</v>
      </c>
      <c r="N844" s="156"/>
      <c r="O844" s="238"/>
    </row>
    <row r="845" spans="1:15" s="273" customFormat="1" ht="24.75" customHeight="1" x14ac:dyDescent="0.25">
      <c r="A845" s="155" t="s">
        <v>35</v>
      </c>
      <c r="B845" s="189" t="s">
        <v>526</v>
      </c>
      <c r="C845" s="189">
        <v>65</v>
      </c>
      <c r="D845" s="189">
        <v>65</v>
      </c>
      <c r="E845" s="283">
        <f t="shared" si="171"/>
        <v>100</v>
      </c>
      <c r="F845" s="189">
        <v>42</v>
      </c>
      <c r="G845" s="1123">
        <f t="shared" si="160"/>
        <v>64.615384615384613</v>
      </c>
      <c r="H845" s="189">
        <v>42</v>
      </c>
      <c r="I845" s="154">
        <f t="shared" si="161"/>
        <v>100</v>
      </c>
      <c r="J845" s="285" t="s">
        <v>53</v>
      </c>
      <c r="K845" s="189"/>
      <c r="L845" s="189"/>
      <c r="M845" s="156" t="s">
        <v>53</v>
      </c>
      <c r="N845" s="156"/>
      <c r="O845" s="238"/>
    </row>
    <row r="846" spans="1:15" s="273" customFormat="1" ht="24.75" customHeight="1" x14ac:dyDescent="0.25">
      <c r="A846" s="155" t="s">
        <v>609</v>
      </c>
      <c r="B846" s="189" t="s">
        <v>1341</v>
      </c>
      <c r="C846" s="189">
        <v>85</v>
      </c>
      <c r="D846" s="189">
        <v>85</v>
      </c>
      <c r="E846" s="283">
        <f t="shared" si="171"/>
        <v>100</v>
      </c>
      <c r="F846" s="189">
        <v>44</v>
      </c>
      <c r="G846" s="1123">
        <f t="shared" ref="G846:G852" si="173">F846/C846*100</f>
        <v>51.764705882352949</v>
      </c>
      <c r="H846" s="189">
        <v>44</v>
      </c>
      <c r="I846" s="154">
        <f t="shared" ref="I846:I852" si="174">H846/F846*100</f>
        <v>100</v>
      </c>
      <c r="J846" s="285" t="s">
        <v>53</v>
      </c>
      <c r="K846" s="189"/>
      <c r="L846" s="189"/>
      <c r="M846" s="156" t="s">
        <v>53</v>
      </c>
      <c r="N846" s="156"/>
      <c r="O846" s="238"/>
    </row>
    <row r="847" spans="1:15" s="273" customFormat="1" ht="24.75" customHeight="1" x14ac:dyDescent="0.25">
      <c r="A847" s="155" t="s">
        <v>610</v>
      </c>
      <c r="B847" s="189" t="s">
        <v>1342</v>
      </c>
      <c r="C847" s="189">
        <v>64</v>
      </c>
      <c r="D847" s="189">
        <v>64</v>
      </c>
      <c r="E847" s="283">
        <f t="shared" si="171"/>
        <v>100</v>
      </c>
      <c r="F847" s="189">
        <v>29</v>
      </c>
      <c r="G847" s="1123">
        <f t="shared" si="173"/>
        <v>45.3125</v>
      </c>
      <c r="H847" s="189">
        <v>29</v>
      </c>
      <c r="I847" s="154">
        <f t="shared" si="174"/>
        <v>100</v>
      </c>
      <c r="J847" s="285" t="s">
        <v>53</v>
      </c>
      <c r="K847" s="189"/>
      <c r="L847" s="189"/>
      <c r="M847" s="156" t="s">
        <v>53</v>
      </c>
      <c r="N847" s="156"/>
      <c r="O847" s="238"/>
    </row>
    <row r="848" spans="1:15" s="273" customFormat="1" ht="24.75" customHeight="1" x14ac:dyDescent="0.25">
      <c r="A848" s="155" t="s">
        <v>611</v>
      </c>
      <c r="B848" s="189" t="s">
        <v>1343</v>
      </c>
      <c r="C848" s="189">
        <v>58</v>
      </c>
      <c r="D848" s="189">
        <v>58</v>
      </c>
      <c r="E848" s="283">
        <f t="shared" si="171"/>
        <v>100</v>
      </c>
      <c r="F848" s="189">
        <v>29</v>
      </c>
      <c r="G848" s="1123">
        <f t="shared" si="173"/>
        <v>50</v>
      </c>
      <c r="H848" s="189">
        <v>29</v>
      </c>
      <c r="I848" s="154">
        <f t="shared" si="174"/>
        <v>100</v>
      </c>
      <c r="J848" s="285" t="s">
        <v>53</v>
      </c>
      <c r="K848" s="189"/>
      <c r="L848" s="189"/>
      <c r="M848" s="156" t="s">
        <v>53</v>
      </c>
      <c r="N848" s="156"/>
      <c r="O848" s="238"/>
    </row>
    <row r="849" spans="1:15 16377:16377" s="761" customFormat="1" ht="24.75" customHeight="1" x14ac:dyDescent="0.25">
      <c r="A849" s="762">
        <v>17</v>
      </c>
      <c r="B849" s="653" t="s">
        <v>756</v>
      </c>
      <c r="C849" s="653">
        <f>SUM(C850:C852)</f>
        <v>217</v>
      </c>
      <c r="D849" s="653">
        <f>SUM(D850:D852)</f>
        <v>217</v>
      </c>
      <c r="E849" s="758">
        <f t="shared" si="171"/>
        <v>100</v>
      </c>
      <c r="F849" s="653">
        <f>SUM(F850:F852)</f>
        <v>140</v>
      </c>
      <c r="G849" s="1107">
        <f t="shared" si="173"/>
        <v>64.516129032258064</v>
      </c>
      <c r="H849" s="653">
        <f>SUM(H850:H852)</f>
        <v>140</v>
      </c>
      <c r="I849" s="762">
        <f t="shared" si="174"/>
        <v>100</v>
      </c>
      <c r="J849" s="257">
        <f>COUNTA(J850:J852)</f>
        <v>3</v>
      </c>
      <c r="K849" s="653">
        <f t="shared" ref="K849:O849" si="175">COUNTA(K850:K852)</f>
        <v>0</v>
      </c>
      <c r="L849" s="653">
        <f t="shared" si="175"/>
        <v>0</v>
      </c>
      <c r="M849" s="257">
        <f t="shared" si="175"/>
        <v>3</v>
      </c>
      <c r="N849" s="257" t="s">
        <v>31</v>
      </c>
      <c r="O849" s="257">
        <f t="shared" si="175"/>
        <v>0</v>
      </c>
      <c r="XEW849" s="781">
        <f>SUM(A849:XEV849)</f>
        <v>1001.516129032258</v>
      </c>
    </row>
    <row r="850" spans="1:15 16377:16377" s="273" customFormat="1" ht="24.75" customHeight="1" x14ac:dyDescent="0.25">
      <c r="A850" s="356" t="s">
        <v>616</v>
      </c>
      <c r="B850" s="249" t="s">
        <v>1344</v>
      </c>
      <c r="C850" s="249">
        <v>92</v>
      </c>
      <c r="D850" s="249">
        <v>92</v>
      </c>
      <c r="E850" s="283">
        <f t="shared" si="171"/>
        <v>100</v>
      </c>
      <c r="F850" s="249">
        <v>52</v>
      </c>
      <c r="G850" s="1123">
        <f t="shared" si="173"/>
        <v>56.521739130434781</v>
      </c>
      <c r="H850" s="249">
        <v>52</v>
      </c>
      <c r="I850" s="154">
        <f t="shared" si="174"/>
        <v>100</v>
      </c>
      <c r="J850" s="285" t="s">
        <v>53</v>
      </c>
      <c r="K850" s="249"/>
      <c r="L850" s="249"/>
      <c r="M850" s="238" t="s">
        <v>53</v>
      </c>
      <c r="N850" s="238"/>
      <c r="O850" s="238"/>
    </row>
    <row r="851" spans="1:15 16377:16377" s="273" customFormat="1" ht="24.75" customHeight="1" x14ac:dyDescent="0.25">
      <c r="A851" s="356" t="s">
        <v>617</v>
      </c>
      <c r="B851" s="249" t="s">
        <v>1345</v>
      </c>
      <c r="C851" s="249">
        <v>84</v>
      </c>
      <c r="D851" s="249">
        <v>84</v>
      </c>
      <c r="E851" s="283">
        <f t="shared" si="171"/>
        <v>100</v>
      </c>
      <c r="F851" s="249">
        <v>52</v>
      </c>
      <c r="G851" s="1123">
        <f t="shared" si="173"/>
        <v>61.904761904761905</v>
      </c>
      <c r="H851" s="249">
        <v>52</v>
      </c>
      <c r="I851" s="154">
        <f t="shared" si="174"/>
        <v>100</v>
      </c>
      <c r="J851" s="285" t="s">
        <v>53</v>
      </c>
      <c r="K851" s="249"/>
      <c r="L851" s="249"/>
      <c r="M851" s="238" t="s">
        <v>53</v>
      </c>
      <c r="N851" s="238"/>
      <c r="O851" s="238"/>
    </row>
    <row r="852" spans="1:15 16377:16377" s="273" customFormat="1" ht="24.75" customHeight="1" x14ac:dyDescent="0.25">
      <c r="A852" s="356" t="s">
        <v>618</v>
      </c>
      <c r="B852" s="249" t="s">
        <v>1346</v>
      </c>
      <c r="C852" s="249">
        <v>41</v>
      </c>
      <c r="D852" s="249">
        <v>41</v>
      </c>
      <c r="E852" s="283">
        <f t="shared" si="171"/>
        <v>100</v>
      </c>
      <c r="F852" s="249">
        <v>36</v>
      </c>
      <c r="G852" s="1123">
        <f t="shared" si="173"/>
        <v>87.804878048780495</v>
      </c>
      <c r="H852" s="249">
        <v>36</v>
      </c>
      <c r="I852" s="154">
        <f t="shared" si="174"/>
        <v>100</v>
      </c>
      <c r="J852" s="285" t="s">
        <v>53</v>
      </c>
      <c r="K852" s="249"/>
      <c r="L852" s="249"/>
      <c r="M852" s="238" t="s">
        <v>53</v>
      </c>
      <c r="N852" s="238"/>
      <c r="O852" s="238"/>
    </row>
    <row r="853" spans="1:15 16377:16377" s="884" customFormat="1" ht="27" customHeight="1" x14ac:dyDescent="0.2">
      <c r="A853" s="754" t="s">
        <v>427</v>
      </c>
      <c r="B853" s="755" t="s">
        <v>657</v>
      </c>
      <c r="C853" s="1129">
        <f>C854+C870+C879+C892+C905+C912+C927+C935+C946+C960+C970+C979+C991+C999+C1011+C1024+C1031+C1037+C1045+C1053+C1060</f>
        <v>13655</v>
      </c>
      <c r="D853" s="1129">
        <f t="shared" ref="D853:O853" si="176">D854+D870+D879+D892+D905+D912+D927+D935+D946+D960+D970+D979+D991+D999+D1011+D1024+D1031+D1037+D1045+D1053+D1060</f>
        <v>13521</v>
      </c>
      <c r="E853" s="883">
        <f t="shared" si="176"/>
        <v>2082.7640720521767</v>
      </c>
      <c r="F853" s="1129">
        <f t="shared" si="176"/>
        <v>5178</v>
      </c>
      <c r="G853" s="1077">
        <f t="shared" si="176"/>
        <v>897.30031200268161</v>
      </c>
      <c r="H853" s="1129">
        <f t="shared" si="176"/>
        <v>5174</v>
      </c>
      <c r="I853" s="1240">
        <f t="shared" si="176"/>
        <v>2096.8679669917478</v>
      </c>
      <c r="J853" s="793">
        <f t="shared" si="176"/>
        <v>195</v>
      </c>
      <c r="K853" s="1129">
        <f t="shared" si="176"/>
        <v>0</v>
      </c>
      <c r="L853" s="1129">
        <f t="shared" si="176"/>
        <v>0</v>
      </c>
      <c r="M853" s="883">
        <f>M854+M870+M879+M892+M905+M912+M927+M935+M946+M960+M970+M979+M991+M999+M1011+M1024+M1031+M1037+M1045+M1053+M1060</f>
        <v>144</v>
      </c>
      <c r="N853" s="878">
        <f>COUNTA(N854:N1069)</f>
        <v>21</v>
      </c>
      <c r="O853" s="883">
        <f t="shared" si="176"/>
        <v>51</v>
      </c>
    </row>
    <row r="854" spans="1:15 16377:16377" s="794" customFormat="1" ht="21" customHeight="1" x14ac:dyDescent="0.25">
      <c r="A854" s="353">
        <v>1</v>
      </c>
      <c r="B854" s="760" t="s">
        <v>679</v>
      </c>
      <c r="C854" s="653">
        <f>SUM(C855:C869)</f>
        <v>821</v>
      </c>
      <c r="D854" s="653">
        <f>SUM(D855:D869)</f>
        <v>820</v>
      </c>
      <c r="E854" s="758">
        <f>D854/C854*100</f>
        <v>99.878197320341044</v>
      </c>
      <c r="F854" s="653">
        <f>SUM(F855:F869)</f>
        <v>511</v>
      </c>
      <c r="G854" s="1107">
        <f>F854/C854*100</f>
        <v>62.241169305724732</v>
      </c>
      <c r="H854" s="653">
        <f>SUM(H855:H869)</f>
        <v>511</v>
      </c>
      <c r="I854" s="733">
        <f>H854/F854*100</f>
        <v>100</v>
      </c>
      <c r="J854" s="257">
        <f>COUNTA(J855:J869)</f>
        <v>15</v>
      </c>
      <c r="K854" s="653">
        <f t="shared" ref="K854:O854" si="177">COUNTA(K855:K869)</f>
        <v>0</v>
      </c>
      <c r="L854" s="653">
        <f t="shared" si="177"/>
        <v>0</v>
      </c>
      <c r="M854" s="257">
        <f t="shared" si="177"/>
        <v>15</v>
      </c>
      <c r="N854" s="257" t="s">
        <v>31</v>
      </c>
      <c r="O854" s="257">
        <f t="shared" si="177"/>
        <v>0</v>
      </c>
    </row>
    <row r="855" spans="1:15 16377:16377" s="273" customFormat="1" ht="21" customHeight="1" x14ac:dyDescent="0.25">
      <c r="A855" s="191" t="s">
        <v>204</v>
      </c>
      <c r="B855" s="220" t="s">
        <v>1365</v>
      </c>
      <c r="C855" s="220">
        <v>69</v>
      </c>
      <c r="D855" s="220">
        <v>69</v>
      </c>
      <c r="E855" s="992">
        <f>D855/C855*100</f>
        <v>100</v>
      </c>
      <c r="F855" s="220">
        <v>37</v>
      </c>
      <c r="G855" s="1130">
        <f t="shared" ref="G855:G918" si="178">F855/C855*100</f>
        <v>53.623188405797109</v>
      </c>
      <c r="H855" s="220">
        <v>37</v>
      </c>
      <c r="I855" s="923">
        <f>H855/F855*100</f>
        <v>100</v>
      </c>
      <c r="J855" s="924" t="s">
        <v>53</v>
      </c>
      <c r="K855" s="220"/>
      <c r="L855" s="220"/>
      <c r="M855" s="190" t="s">
        <v>53</v>
      </c>
      <c r="N855" s="190"/>
      <c r="O855" s="238"/>
    </row>
    <row r="856" spans="1:15 16377:16377" s="273" customFormat="1" ht="21" customHeight="1" x14ac:dyDescent="0.25">
      <c r="A856" s="191" t="s">
        <v>205</v>
      </c>
      <c r="B856" s="221" t="s">
        <v>1366</v>
      </c>
      <c r="C856" s="221">
        <v>52</v>
      </c>
      <c r="D856" s="221">
        <v>51</v>
      </c>
      <c r="E856" s="993">
        <f t="shared" ref="E856:E919" si="179">D856/C856*100</f>
        <v>98.076923076923066</v>
      </c>
      <c r="F856" s="221">
        <v>13</v>
      </c>
      <c r="G856" s="1131">
        <f t="shared" si="178"/>
        <v>25</v>
      </c>
      <c r="H856" s="221">
        <v>13</v>
      </c>
      <c r="I856" s="925">
        <f t="shared" ref="I856:I919" si="180">H856/F856*100</f>
        <v>100</v>
      </c>
      <c r="J856" s="924" t="s">
        <v>53</v>
      </c>
      <c r="K856" s="221"/>
      <c r="L856" s="221"/>
      <c r="M856" s="192" t="s">
        <v>53</v>
      </c>
      <c r="N856" s="192"/>
      <c r="O856" s="238"/>
    </row>
    <row r="857" spans="1:15 16377:16377" s="273" customFormat="1" ht="21" customHeight="1" x14ac:dyDescent="0.25">
      <c r="A857" s="191" t="s">
        <v>206</v>
      </c>
      <c r="B857" s="221" t="s">
        <v>1367</v>
      </c>
      <c r="C857" s="221">
        <v>84</v>
      </c>
      <c r="D857" s="221">
        <v>84</v>
      </c>
      <c r="E857" s="993">
        <f t="shared" si="179"/>
        <v>100</v>
      </c>
      <c r="F857" s="221">
        <v>48</v>
      </c>
      <c r="G857" s="1131">
        <f t="shared" si="178"/>
        <v>57.142857142857139</v>
      </c>
      <c r="H857" s="221">
        <v>48</v>
      </c>
      <c r="I857" s="925">
        <f t="shared" si="180"/>
        <v>100</v>
      </c>
      <c r="J857" s="924" t="s">
        <v>53</v>
      </c>
      <c r="K857" s="221"/>
      <c r="L857" s="221"/>
      <c r="M857" s="192" t="s">
        <v>53</v>
      </c>
      <c r="N857" s="192"/>
      <c r="O857" s="238"/>
    </row>
    <row r="858" spans="1:15 16377:16377" s="273" customFormat="1" ht="21" customHeight="1" x14ac:dyDescent="0.25">
      <c r="A858" s="191" t="s">
        <v>207</v>
      </c>
      <c r="B858" s="221" t="s">
        <v>1368</v>
      </c>
      <c r="C858" s="221">
        <v>71</v>
      </c>
      <c r="D858" s="221">
        <v>71</v>
      </c>
      <c r="E858" s="993">
        <f t="shared" si="179"/>
        <v>100</v>
      </c>
      <c r="F858" s="221">
        <v>48</v>
      </c>
      <c r="G858" s="1131">
        <f t="shared" si="178"/>
        <v>67.605633802816897</v>
      </c>
      <c r="H858" s="221">
        <v>48</v>
      </c>
      <c r="I858" s="925">
        <f t="shared" si="180"/>
        <v>100</v>
      </c>
      <c r="J858" s="924" t="s">
        <v>53</v>
      </c>
      <c r="K858" s="221"/>
      <c r="L858" s="221"/>
      <c r="M858" s="192" t="s">
        <v>53</v>
      </c>
      <c r="N858" s="192"/>
      <c r="O858" s="238"/>
    </row>
    <row r="859" spans="1:15 16377:16377" s="273" customFormat="1" ht="21" customHeight="1" x14ac:dyDescent="0.25">
      <c r="A859" s="191" t="s">
        <v>208</v>
      </c>
      <c r="B859" s="221" t="s">
        <v>1369</v>
      </c>
      <c r="C859" s="221">
        <v>75</v>
      </c>
      <c r="D859" s="221">
        <v>75</v>
      </c>
      <c r="E859" s="993">
        <f t="shared" si="179"/>
        <v>100</v>
      </c>
      <c r="F859" s="221">
        <v>45</v>
      </c>
      <c r="G859" s="1131">
        <f t="shared" si="178"/>
        <v>60</v>
      </c>
      <c r="H859" s="221">
        <v>45</v>
      </c>
      <c r="I859" s="925">
        <f t="shared" si="180"/>
        <v>100</v>
      </c>
      <c r="J859" s="924" t="s">
        <v>53</v>
      </c>
      <c r="K859" s="221"/>
      <c r="L859" s="221"/>
      <c r="M859" s="192" t="s">
        <v>53</v>
      </c>
      <c r="N859" s="192"/>
      <c r="O859" s="238"/>
    </row>
    <row r="860" spans="1:15 16377:16377" s="273" customFormat="1" ht="21" customHeight="1" x14ac:dyDescent="0.25">
      <c r="A860" s="191" t="s">
        <v>209</v>
      </c>
      <c r="B860" s="221" t="s">
        <v>1370</v>
      </c>
      <c r="C860" s="221">
        <v>55</v>
      </c>
      <c r="D860" s="221">
        <v>55</v>
      </c>
      <c r="E860" s="993">
        <f t="shared" si="179"/>
        <v>100</v>
      </c>
      <c r="F860" s="221">
        <v>20</v>
      </c>
      <c r="G860" s="1131">
        <f t="shared" si="178"/>
        <v>36.363636363636367</v>
      </c>
      <c r="H860" s="221">
        <v>20</v>
      </c>
      <c r="I860" s="925">
        <f t="shared" si="180"/>
        <v>100</v>
      </c>
      <c r="J860" s="924" t="s">
        <v>53</v>
      </c>
      <c r="K860" s="221"/>
      <c r="L860" s="221"/>
      <c r="M860" s="192" t="s">
        <v>53</v>
      </c>
      <c r="N860" s="192"/>
      <c r="O860" s="238"/>
    </row>
    <row r="861" spans="1:15 16377:16377" s="273" customFormat="1" ht="21" customHeight="1" x14ac:dyDescent="0.25">
      <c r="A861" s="191" t="s">
        <v>210</v>
      </c>
      <c r="B861" s="221" t="s">
        <v>1371</v>
      </c>
      <c r="C861" s="221">
        <v>75</v>
      </c>
      <c r="D861" s="221">
        <v>75</v>
      </c>
      <c r="E861" s="993">
        <f t="shared" si="179"/>
        <v>100</v>
      </c>
      <c r="F861" s="221">
        <v>44</v>
      </c>
      <c r="G861" s="1131">
        <f t="shared" si="178"/>
        <v>58.666666666666664</v>
      </c>
      <c r="H861" s="221">
        <v>44</v>
      </c>
      <c r="I861" s="925">
        <f t="shared" si="180"/>
        <v>100</v>
      </c>
      <c r="J861" s="924" t="s">
        <v>53</v>
      </c>
      <c r="K861" s="221"/>
      <c r="L861" s="221"/>
      <c r="M861" s="192" t="s">
        <v>53</v>
      </c>
      <c r="N861" s="192"/>
      <c r="O861" s="238"/>
    </row>
    <row r="862" spans="1:15 16377:16377" s="273" customFormat="1" ht="21" customHeight="1" x14ac:dyDescent="0.25">
      <c r="A862" s="191" t="s">
        <v>211</v>
      </c>
      <c r="B862" s="221" t="s">
        <v>1372</v>
      </c>
      <c r="C862" s="221">
        <v>42</v>
      </c>
      <c r="D862" s="221">
        <v>42</v>
      </c>
      <c r="E862" s="993">
        <f t="shared" si="179"/>
        <v>100</v>
      </c>
      <c r="F862" s="221">
        <v>24</v>
      </c>
      <c r="G862" s="1131">
        <f t="shared" si="178"/>
        <v>57.142857142857139</v>
      </c>
      <c r="H862" s="221">
        <v>24</v>
      </c>
      <c r="I862" s="925">
        <f t="shared" si="180"/>
        <v>100</v>
      </c>
      <c r="J862" s="924" t="s">
        <v>53</v>
      </c>
      <c r="K862" s="221"/>
      <c r="L862" s="221"/>
      <c r="M862" s="192" t="s">
        <v>53</v>
      </c>
      <c r="N862" s="192"/>
      <c r="O862" s="238"/>
    </row>
    <row r="863" spans="1:15 16377:16377" s="273" customFormat="1" ht="21" customHeight="1" x14ac:dyDescent="0.25">
      <c r="A863" s="191" t="s">
        <v>212</v>
      </c>
      <c r="B863" s="221" t="s">
        <v>1373</v>
      </c>
      <c r="C863" s="221">
        <v>40</v>
      </c>
      <c r="D863" s="221">
        <v>40</v>
      </c>
      <c r="E863" s="993">
        <f t="shared" si="179"/>
        <v>100</v>
      </c>
      <c r="F863" s="221">
        <v>33</v>
      </c>
      <c r="G863" s="1131">
        <f t="shared" si="178"/>
        <v>82.5</v>
      </c>
      <c r="H863" s="221">
        <v>33</v>
      </c>
      <c r="I863" s="925">
        <f t="shared" si="180"/>
        <v>100</v>
      </c>
      <c r="J863" s="924" t="s">
        <v>53</v>
      </c>
      <c r="K863" s="221"/>
      <c r="L863" s="221"/>
      <c r="M863" s="192" t="s">
        <v>53</v>
      </c>
      <c r="N863" s="192"/>
      <c r="O863" s="238"/>
    </row>
    <row r="864" spans="1:15 16377:16377" s="273" customFormat="1" ht="21" customHeight="1" x14ac:dyDescent="0.25">
      <c r="A864" s="191" t="s">
        <v>213</v>
      </c>
      <c r="B864" s="221" t="s">
        <v>1374</v>
      </c>
      <c r="C864" s="221">
        <v>27</v>
      </c>
      <c r="D864" s="221">
        <v>27</v>
      </c>
      <c r="E864" s="993">
        <f t="shared" si="179"/>
        <v>100</v>
      </c>
      <c r="F864" s="221">
        <v>13</v>
      </c>
      <c r="G864" s="1131">
        <f t="shared" si="178"/>
        <v>48.148148148148145</v>
      </c>
      <c r="H864" s="221">
        <v>13</v>
      </c>
      <c r="I864" s="925">
        <f t="shared" si="180"/>
        <v>100</v>
      </c>
      <c r="J864" s="924" t="s">
        <v>53</v>
      </c>
      <c r="K864" s="221"/>
      <c r="L864" s="221"/>
      <c r="M864" s="192" t="s">
        <v>53</v>
      </c>
      <c r="N864" s="192"/>
      <c r="O864" s="238"/>
    </row>
    <row r="865" spans="1:15" s="273" customFormat="1" ht="21" customHeight="1" x14ac:dyDescent="0.25">
      <c r="A865" s="191" t="s">
        <v>214</v>
      </c>
      <c r="B865" s="221" t="s">
        <v>1375</v>
      </c>
      <c r="C865" s="221">
        <v>45</v>
      </c>
      <c r="D865" s="221">
        <v>45</v>
      </c>
      <c r="E865" s="993">
        <f t="shared" si="179"/>
        <v>100</v>
      </c>
      <c r="F865" s="221">
        <v>43</v>
      </c>
      <c r="G865" s="1131">
        <f t="shared" si="178"/>
        <v>95.555555555555557</v>
      </c>
      <c r="H865" s="221">
        <v>43</v>
      </c>
      <c r="I865" s="925">
        <f t="shared" si="180"/>
        <v>100</v>
      </c>
      <c r="J865" s="924" t="s">
        <v>53</v>
      </c>
      <c r="K865" s="221"/>
      <c r="L865" s="221"/>
      <c r="M865" s="192" t="s">
        <v>53</v>
      </c>
      <c r="N865" s="192"/>
      <c r="O865" s="238"/>
    </row>
    <row r="866" spans="1:15" s="273" customFormat="1" ht="21" customHeight="1" x14ac:dyDescent="0.25">
      <c r="A866" s="191" t="s">
        <v>215</v>
      </c>
      <c r="B866" s="221" t="s">
        <v>1376</v>
      </c>
      <c r="C866" s="221">
        <v>44</v>
      </c>
      <c r="D866" s="221">
        <v>44</v>
      </c>
      <c r="E866" s="993">
        <f t="shared" si="179"/>
        <v>100</v>
      </c>
      <c r="F866" s="221">
        <v>36</v>
      </c>
      <c r="G866" s="1131">
        <f t="shared" si="178"/>
        <v>81.818181818181827</v>
      </c>
      <c r="H866" s="221">
        <v>36</v>
      </c>
      <c r="I866" s="925">
        <f t="shared" si="180"/>
        <v>100</v>
      </c>
      <c r="J866" s="924" t="s">
        <v>53</v>
      </c>
      <c r="K866" s="221"/>
      <c r="L866" s="221"/>
      <c r="M866" s="192" t="s">
        <v>53</v>
      </c>
      <c r="N866" s="192"/>
      <c r="O866" s="238"/>
    </row>
    <row r="867" spans="1:15" s="273" customFormat="1" ht="21" customHeight="1" x14ac:dyDescent="0.25">
      <c r="A867" s="191" t="s">
        <v>216</v>
      </c>
      <c r="B867" s="221" t="s">
        <v>1377</v>
      </c>
      <c r="C867" s="221">
        <v>39</v>
      </c>
      <c r="D867" s="221">
        <v>39</v>
      </c>
      <c r="E867" s="993">
        <f t="shared" si="179"/>
        <v>100</v>
      </c>
      <c r="F867" s="221">
        <v>30</v>
      </c>
      <c r="G867" s="1131">
        <f t="shared" si="178"/>
        <v>76.923076923076934</v>
      </c>
      <c r="H867" s="221">
        <v>30</v>
      </c>
      <c r="I867" s="925">
        <f t="shared" si="180"/>
        <v>100</v>
      </c>
      <c r="J867" s="924" t="s">
        <v>53</v>
      </c>
      <c r="K867" s="221"/>
      <c r="L867" s="221"/>
      <c r="M867" s="192" t="s">
        <v>53</v>
      </c>
      <c r="N867" s="192"/>
      <c r="O867" s="238"/>
    </row>
    <row r="868" spans="1:15" s="273" customFormat="1" ht="21" customHeight="1" x14ac:dyDescent="0.25">
      <c r="A868" s="191" t="s">
        <v>217</v>
      </c>
      <c r="B868" s="221" t="s">
        <v>1378</v>
      </c>
      <c r="C868" s="221">
        <v>55</v>
      </c>
      <c r="D868" s="221">
        <v>55</v>
      </c>
      <c r="E868" s="993">
        <f t="shared" si="179"/>
        <v>100</v>
      </c>
      <c r="F868" s="221">
        <v>45</v>
      </c>
      <c r="G868" s="1131">
        <f t="shared" si="178"/>
        <v>81.818181818181827</v>
      </c>
      <c r="H868" s="221">
        <v>45</v>
      </c>
      <c r="I868" s="925">
        <f t="shared" si="180"/>
        <v>100</v>
      </c>
      <c r="J868" s="924" t="s">
        <v>53</v>
      </c>
      <c r="K868" s="221"/>
      <c r="L868" s="221"/>
      <c r="M868" s="192" t="s">
        <v>53</v>
      </c>
      <c r="N868" s="192"/>
      <c r="O868" s="238"/>
    </row>
    <row r="869" spans="1:15" s="273" customFormat="1" ht="21" customHeight="1" x14ac:dyDescent="0.25">
      <c r="A869" s="191" t="s">
        <v>218</v>
      </c>
      <c r="B869" s="222" t="s">
        <v>1379</v>
      </c>
      <c r="C869" s="222">
        <v>48</v>
      </c>
      <c r="D869" s="222">
        <v>48</v>
      </c>
      <c r="E869" s="994">
        <f t="shared" si="179"/>
        <v>100</v>
      </c>
      <c r="F869" s="222">
        <v>32</v>
      </c>
      <c r="G869" s="1132">
        <f t="shared" si="178"/>
        <v>66.666666666666657</v>
      </c>
      <c r="H869" s="222">
        <v>32</v>
      </c>
      <c r="I869" s="926">
        <f t="shared" si="180"/>
        <v>100</v>
      </c>
      <c r="J869" s="924" t="s">
        <v>53</v>
      </c>
      <c r="K869" s="222"/>
      <c r="L869" s="222"/>
      <c r="M869" s="194" t="s">
        <v>53</v>
      </c>
      <c r="N869" s="194"/>
      <c r="O869" s="238"/>
    </row>
    <row r="870" spans="1:15" s="794" customFormat="1" ht="21" customHeight="1" x14ac:dyDescent="0.25">
      <c r="A870" s="353">
        <v>2</v>
      </c>
      <c r="B870" s="760" t="s">
        <v>1548</v>
      </c>
      <c r="C870" s="653">
        <f>SUM(C871:C878)</f>
        <v>557</v>
      </c>
      <c r="D870" s="653">
        <f>SUM(D871:D878)</f>
        <v>557</v>
      </c>
      <c r="E870" s="758">
        <f>D870/C870*100</f>
        <v>100</v>
      </c>
      <c r="F870" s="653">
        <f>SUM(F871:F878)</f>
        <v>124</v>
      </c>
      <c r="G870" s="1107">
        <f t="shared" si="178"/>
        <v>22.262118491921004</v>
      </c>
      <c r="H870" s="653">
        <f>SUM(H871:H878)</f>
        <v>123</v>
      </c>
      <c r="I870" s="733">
        <f t="shared" si="180"/>
        <v>99.193548387096769</v>
      </c>
      <c r="J870" s="257">
        <f>COUNTA(J871:J878)</f>
        <v>8</v>
      </c>
      <c r="K870" s="653">
        <f t="shared" ref="K870:O870" si="181">COUNTA(K871:K878)</f>
        <v>0</v>
      </c>
      <c r="L870" s="653">
        <f t="shared" si="181"/>
        <v>0</v>
      </c>
      <c r="M870" s="257">
        <f t="shared" si="181"/>
        <v>6</v>
      </c>
      <c r="N870" s="257" t="s">
        <v>31</v>
      </c>
      <c r="O870" s="257">
        <f t="shared" si="181"/>
        <v>2</v>
      </c>
    </row>
    <row r="871" spans="1:15" s="273" customFormat="1" ht="21" customHeight="1" x14ac:dyDescent="0.25">
      <c r="A871" s="359" t="s">
        <v>220</v>
      </c>
      <c r="B871" s="291" t="s">
        <v>1380</v>
      </c>
      <c r="C871" s="1133">
        <v>107</v>
      </c>
      <c r="D871" s="1133">
        <v>107</v>
      </c>
      <c r="E871" s="995">
        <f>D871/C871*100</f>
        <v>100</v>
      </c>
      <c r="F871" s="1133">
        <v>21</v>
      </c>
      <c r="G871" s="1130">
        <f t="shared" si="178"/>
        <v>19.626168224299064</v>
      </c>
      <c r="H871" s="1133">
        <v>20</v>
      </c>
      <c r="I871" s="927">
        <f t="shared" si="180"/>
        <v>95.238095238095227</v>
      </c>
      <c r="J871" s="924" t="s">
        <v>53</v>
      </c>
      <c r="K871" s="1134"/>
      <c r="L871" s="1134"/>
      <c r="M871" s="928" t="s">
        <v>53</v>
      </c>
      <c r="N871" s="928"/>
      <c r="O871" s="238"/>
    </row>
    <row r="872" spans="1:15" s="273" customFormat="1" ht="21" customHeight="1" x14ac:dyDescent="0.25">
      <c r="A872" s="359" t="s">
        <v>221</v>
      </c>
      <c r="B872" s="292" t="s">
        <v>1381</v>
      </c>
      <c r="C872" s="1135">
        <v>111</v>
      </c>
      <c r="D872" s="1135">
        <v>111</v>
      </c>
      <c r="E872" s="996">
        <f t="shared" si="179"/>
        <v>100</v>
      </c>
      <c r="F872" s="1135">
        <v>20</v>
      </c>
      <c r="G872" s="1131">
        <f t="shared" si="178"/>
        <v>18.018018018018019</v>
      </c>
      <c r="H872" s="1135">
        <v>20</v>
      </c>
      <c r="I872" s="929">
        <f t="shared" si="180"/>
        <v>100</v>
      </c>
      <c r="J872" s="924" t="s">
        <v>53</v>
      </c>
      <c r="K872" s="1136"/>
      <c r="L872" s="1136"/>
      <c r="M872" s="930" t="s">
        <v>53</v>
      </c>
      <c r="N872" s="930"/>
      <c r="O872" s="238"/>
    </row>
    <row r="873" spans="1:15" s="273" customFormat="1" ht="21" customHeight="1" x14ac:dyDescent="0.25">
      <c r="A873" s="359" t="s">
        <v>222</v>
      </c>
      <c r="B873" s="293" t="s">
        <v>1382</v>
      </c>
      <c r="C873" s="1137">
        <v>66</v>
      </c>
      <c r="D873" s="1137">
        <v>66</v>
      </c>
      <c r="E873" s="997">
        <f t="shared" si="179"/>
        <v>100</v>
      </c>
      <c r="F873" s="1137">
        <v>7</v>
      </c>
      <c r="G873" s="1138">
        <f t="shared" si="178"/>
        <v>10.606060606060606</v>
      </c>
      <c r="H873" s="1137">
        <v>7</v>
      </c>
      <c r="I873" s="931">
        <f t="shared" si="180"/>
        <v>100</v>
      </c>
      <c r="J873" s="924" t="s">
        <v>53</v>
      </c>
      <c r="K873" s="1137"/>
      <c r="L873" s="1137"/>
      <c r="M873" s="932"/>
      <c r="N873" s="932"/>
      <c r="O873" s="238" t="s">
        <v>53</v>
      </c>
    </row>
    <row r="874" spans="1:15" s="273" customFormat="1" ht="21" customHeight="1" x14ac:dyDescent="0.25">
      <c r="A874" s="359" t="s">
        <v>223</v>
      </c>
      <c r="B874" s="292" t="s">
        <v>1383</v>
      </c>
      <c r="C874" s="1135">
        <v>82</v>
      </c>
      <c r="D874" s="1135">
        <v>82</v>
      </c>
      <c r="E874" s="996">
        <f t="shared" si="179"/>
        <v>100</v>
      </c>
      <c r="F874" s="1135">
        <v>16</v>
      </c>
      <c r="G874" s="1131">
        <f t="shared" si="178"/>
        <v>19.512195121951219</v>
      </c>
      <c r="H874" s="1135">
        <v>16</v>
      </c>
      <c r="I874" s="929">
        <f t="shared" si="180"/>
        <v>100</v>
      </c>
      <c r="J874" s="924" t="s">
        <v>53</v>
      </c>
      <c r="K874" s="1136"/>
      <c r="L874" s="1136"/>
      <c r="M874" s="930" t="s">
        <v>53</v>
      </c>
      <c r="N874" s="930"/>
      <c r="O874" s="238"/>
    </row>
    <row r="875" spans="1:15" s="273" customFormat="1" ht="21" customHeight="1" x14ac:dyDescent="0.25">
      <c r="A875" s="359" t="s">
        <v>224</v>
      </c>
      <c r="B875" s="293" t="s">
        <v>1384</v>
      </c>
      <c r="C875" s="1137">
        <v>75</v>
      </c>
      <c r="D875" s="1137">
        <v>75</v>
      </c>
      <c r="E875" s="997">
        <f t="shared" si="179"/>
        <v>100</v>
      </c>
      <c r="F875" s="1137">
        <v>9</v>
      </c>
      <c r="G875" s="1138">
        <f t="shared" si="178"/>
        <v>12</v>
      </c>
      <c r="H875" s="1137">
        <v>9</v>
      </c>
      <c r="I875" s="931">
        <f t="shared" si="180"/>
        <v>100</v>
      </c>
      <c r="J875" s="924" t="s">
        <v>53</v>
      </c>
      <c r="K875" s="1137"/>
      <c r="L875" s="1137"/>
      <c r="M875" s="932"/>
      <c r="N875" s="932"/>
      <c r="O875" s="238" t="s">
        <v>53</v>
      </c>
    </row>
    <row r="876" spans="1:15" s="273" customFormat="1" ht="21" customHeight="1" x14ac:dyDescent="0.25">
      <c r="A876" s="359" t="s">
        <v>225</v>
      </c>
      <c r="B876" s="292" t="s">
        <v>1385</v>
      </c>
      <c r="C876" s="1135">
        <v>68</v>
      </c>
      <c r="D876" s="1135">
        <v>68</v>
      </c>
      <c r="E876" s="996">
        <f t="shared" si="179"/>
        <v>100</v>
      </c>
      <c r="F876" s="1135">
        <v>11</v>
      </c>
      <c r="G876" s="1131">
        <f t="shared" si="178"/>
        <v>16.176470588235293</v>
      </c>
      <c r="H876" s="1135">
        <v>11</v>
      </c>
      <c r="I876" s="929">
        <f t="shared" si="180"/>
        <v>100</v>
      </c>
      <c r="J876" s="924" t="s">
        <v>53</v>
      </c>
      <c r="K876" s="1136"/>
      <c r="L876" s="1136"/>
      <c r="M876" s="930" t="s">
        <v>53</v>
      </c>
      <c r="N876" s="930"/>
      <c r="O876" s="238"/>
    </row>
    <row r="877" spans="1:15" s="273" customFormat="1" ht="21" customHeight="1" x14ac:dyDescent="0.25">
      <c r="A877" s="359" t="s">
        <v>226</v>
      </c>
      <c r="B877" s="292" t="s">
        <v>1386</v>
      </c>
      <c r="C877" s="1135">
        <v>25</v>
      </c>
      <c r="D877" s="1135">
        <v>25</v>
      </c>
      <c r="E877" s="996">
        <f t="shared" si="179"/>
        <v>100</v>
      </c>
      <c r="F877" s="1135">
        <v>17</v>
      </c>
      <c r="G877" s="1131">
        <f t="shared" si="178"/>
        <v>68</v>
      </c>
      <c r="H877" s="1135">
        <v>17</v>
      </c>
      <c r="I877" s="929">
        <f t="shared" si="180"/>
        <v>100</v>
      </c>
      <c r="J877" s="924" t="s">
        <v>53</v>
      </c>
      <c r="K877" s="1136"/>
      <c r="L877" s="1136"/>
      <c r="M877" s="930" t="s">
        <v>53</v>
      </c>
      <c r="N877" s="930"/>
      <c r="O877" s="238"/>
    </row>
    <row r="878" spans="1:15" s="273" customFormat="1" ht="21" customHeight="1" x14ac:dyDescent="0.25">
      <c r="A878" s="359" t="s">
        <v>227</v>
      </c>
      <c r="B878" s="294" t="s">
        <v>1387</v>
      </c>
      <c r="C878" s="1139">
        <v>23</v>
      </c>
      <c r="D878" s="1139">
        <v>23</v>
      </c>
      <c r="E878" s="998">
        <f t="shared" si="179"/>
        <v>100</v>
      </c>
      <c r="F878" s="1139">
        <v>23</v>
      </c>
      <c r="G878" s="1132">
        <f t="shared" si="178"/>
        <v>100</v>
      </c>
      <c r="H878" s="1139">
        <v>23</v>
      </c>
      <c r="I878" s="933">
        <f t="shared" si="180"/>
        <v>100</v>
      </c>
      <c r="J878" s="924" t="s">
        <v>53</v>
      </c>
      <c r="K878" s="1140"/>
      <c r="L878" s="1140"/>
      <c r="M878" s="934" t="s">
        <v>53</v>
      </c>
      <c r="N878" s="934"/>
      <c r="O878" s="238"/>
    </row>
    <row r="879" spans="1:15" s="794" customFormat="1" ht="21" customHeight="1" x14ac:dyDescent="0.25">
      <c r="A879" s="353">
        <v>3</v>
      </c>
      <c r="B879" s="760" t="s">
        <v>663</v>
      </c>
      <c r="C879" s="653">
        <f>SUM(C880:C891)</f>
        <v>600</v>
      </c>
      <c r="D879" s="653">
        <f>SUM(D880:D891)</f>
        <v>598</v>
      </c>
      <c r="E879" s="758">
        <f t="shared" si="179"/>
        <v>99.666666666666671</v>
      </c>
      <c r="F879" s="653">
        <f>SUM(F880:F891)</f>
        <v>344</v>
      </c>
      <c r="G879" s="1107">
        <f t="shared" si="178"/>
        <v>57.333333333333336</v>
      </c>
      <c r="H879" s="653">
        <f>SUM(H880:H891)</f>
        <v>344</v>
      </c>
      <c r="I879" s="733">
        <f t="shared" si="180"/>
        <v>100</v>
      </c>
      <c r="J879" s="257">
        <f>COUNTA(J880:J891)</f>
        <v>12</v>
      </c>
      <c r="K879" s="653">
        <f t="shared" ref="K879:O879" si="182">COUNTA(K880:K891)</f>
        <v>0</v>
      </c>
      <c r="L879" s="653">
        <f t="shared" si="182"/>
        <v>0</v>
      </c>
      <c r="M879" s="257">
        <f t="shared" si="182"/>
        <v>12</v>
      </c>
      <c r="N879" s="257" t="s">
        <v>31</v>
      </c>
      <c r="O879" s="257">
        <f t="shared" si="182"/>
        <v>0</v>
      </c>
    </row>
    <row r="880" spans="1:15" s="273" customFormat="1" ht="21" customHeight="1" x14ac:dyDescent="0.25">
      <c r="A880" s="290" t="s">
        <v>230</v>
      </c>
      <c r="B880" s="295" t="s">
        <v>1388</v>
      </c>
      <c r="C880" s="220">
        <v>76</v>
      </c>
      <c r="D880" s="220">
        <v>74</v>
      </c>
      <c r="E880" s="992">
        <f>D880/C880*100</f>
        <v>97.368421052631575</v>
      </c>
      <c r="F880" s="220">
        <v>24</v>
      </c>
      <c r="G880" s="1141">
        <f>F880/C880*100</f>
        <v>31.578947368421051</v>
      </c>
      <c r="H880" s="220">
        <v>24</v>
      </c>
      <c r="I880" s="923">
        <f t="shared" si="180"/>
        <v>100</v>
      </c>
      <c r="J880" s="924" t="s">
        <v>53</v>
      </c>
      <c r="K880" s="220"/>
      <c r="L880" s="220"/>
      <c r="M880" s="190" t="s">
        <v>53</v>
      </c>
      <c r="N880" s="190"/>
      <c r="O880" s="238"/>
    </row>
    <row r="881" spans="1:15" s="273" customFormat="1" ht="21" customHeight="1" x14ac:dyDescent="0.25">
      <c r="A881" s="290" t="s">
        <v>231</v>
      </c>
      <c r="B881" s="296" t="s">
        <v>1389</v>
      </c>
      <c r="C881" s="221">
        <v>49</v>
      </c>
      <c r="D881" s="221">
        <v>49</v>
      </c>
      <c r="E881" s="993">
        <f t="shared" ref="E881:E891" si="183">D881/C881*100</f>
        <v>100</v>
      </c>
      <c r="F881" s="221">
        <v>23</v>
      </c>
      <c r="G881" s="1142">
        <f t="shared" ref="G881:G891" si="184">F881/C881*100</f>
        <v>46.938775510204081</v>
      </c>
      <c r="H881" s="221">
        <v>23</v>
      </c>
      <c r="I881" s="925">
        <f t="shared" si="180"/>
        <v>100</v>
      </c>
      <c r="J881" s="924" t="s">
        <v>53</v>
      </c>
      <c r="K881" s="221"/>
      <c r="L881" s="221"/>
      <c r="M881" s="192" t="s">
        <v>53</v>
      </c>
      <c r="N881" s="192"/>
      <c r="O881" s="238"/>
    </row>
    <row r="882" spans="1:15" s="273" customFormat="1" ht="21" customHeight="1" x14ac:dyDescent="0.25">
      <c r="A882" s="290" t="s">
        <v>232</v>
      </c>
      <c r="B882" s="296" t="s">
        <v>1390</v>
      </c>
      <c r="C882" s="1143">
        <v>66</v>
      </c>
      <c r="D882" s="1143">
        <v>66</v>
      </c>
      <c r="E882" s="993">
        <f t="shared" si="183"/>
        <v>100</v>
      </c>
      <c r="F882" s="221">
        <v>54</v>
      </c>
      <c r="G882" s="1142">
        <f t="shared" si="184"/>
        <v>81.818181818181827</v>
      </c>
      <c r="H882" s="221">
        <v>54</v>
      </c>
      <c r="I882" s="925">
        <f t="shared" si="180"/>
        <v>100</v>
      </c>
      <c r="J882" s="924" t="s">
        <v>53</v>
      </c>
      <c r="K882" s="221"/>
      <c r="L882" s="221"/>
      <c r="M882" s="192" t="s">
        <v>53</v>
      </c>
      <c r="N882" s="192"/>
      <c r="O882" s="238"/>
    </row>
    <row r="883" spans="1:15" s="273" customFormat="1" ht="21" customHeight="1" x14ac:dyDescent="0.25">
      <c r="A883" s="290" t="s">
        <v>233</v>
      </c>
      <c r="B883" s="296" t="s">
        <v>1391</v>
      </c>
      <c r="C883" s="221">
        <v>20</v>
      </c>
      <c r="D883" s="221">
        <v>20</v>
      </c>
      <c r="E883" s="993">
        <f t="shared" si="183"/>
        <v>100</v>
      </c>
      <c r="F883" s="221">
        <v>6</v>
      </c>
      <c r="G883" s="1142">
        <f t="shared" si="184"/>
        <v>30</v>
      </c>
      <c r="H883" s="221">
        <v>6</v>
      </c>
      <c r="I883" s="925">
        <f t="shared" si="180"/>
        <v>100</v>
      </c>
      <c r="J883" s="924" t="s">
        <v>53</v>
      </c>
      <c r="K883" s="221"/>
      <c r="L883" s="221"/>
      <c r="M883" s="192" t="s">
        <v>53</v>
      </c>
      <c r="N883" s="192"/>
      <c r="O883" s="238"/>
    </row>
    <row r="884" spans="1:15" s="273" customFormat="1" ht="21" customHeight="1" x14ac:dyDescent="0.25">
      <c r="A884" s="290" t="s">
        <v>234</v>
      </c>
      <c r="B884" s="296" t="s">
        <v>1392</v>
      </c>
      <c r="C884" s="221">
        <v>22</v>
      </c>
      <c r="D884" s="221">
        <v>22</v>
      </c>
      <c r="E884" s="993">
        <f t="shared" si="183"/>
        <v>100</v>
      </c>
      <c r="F884" s="221">
        <v>15</v>
      </c>
      <c r="G884" s="1142">
        <f t="shared" si="184"/>
        <v>68.181818181818173</v>
      </c>
      <c r="H884" s="221">
        <v>15</v>
      </c>
      <c r="I884" s="925">
        <f t="shared" si="180"/>
        <v>100</v>
      </c>
      <c r="J884" s="924" t="s">
        <v>53</v>
      </c>
      <c r="K884" s="221"/>
      <c r="L884" s="221"/>
      <c r="M884" s="192" t="s">
        <v>53</v>
      </c>
      <c r="N884" s="192"/>
      <c r="O884" s="238"/>
    </row>
    <row r="885" spans="1:15" s="273" customFormat="1" ht="21" customHeight="1" x14ac:dyDescent="0.25">
      <c r="A885" s="290" t="s">
        <v>235</v>
      </c>
      <c r="B885" s="296" t="s">
        <v>1393</v>
      </c>
      <c r="C885" s="1143">
        <v>37</v>
      </c>
      <c r="D885" s="1143">
        <v>37</v>
      </c>
      <c r="E885" s="993">
        <f t="shared" si="183"/>
        <v>100</v>
      </c>
      <c r="F885" s="221">
        <v>28</v>
      </c>
      <c r="G885" s="1142">
        <f t="shared" si="184"/>
        <v>75.675675675675677</v>
      </c>
      <c r="H885" s="221">
        <v>28</v>
      </c>
      <c r="I885" s="925">
        <f t="shared" si="180"/>
        <v>100</v>
      </c>
      <c r="J885" s="924" t="s">
        <v>53</v>
      </c>
      <c r="K885" s="221"/>
      <c r="L885" s="221"/>
      <c r="M885" s="192" t="s">
        <v>53</v>
      </c>
      <c r="N885" s="192"/>
      <c r="O885" s="238"/>
    </row>
    <row r="886" spans="1:15" s="273" customFormat="1" ht="21" customHeight="1" x14ac:dyDescent="0.25">
      <c r="A886" s="290" t="s">
        <v>236</v>
      </c>
      <c r="B886" s="296" t="s">
        <v>1394</v>
      </c>
      <c r="C886" s="1143">
        <v>25</v>
      </c>
      <c r="D886" s="1143">
        <v>25</v>
      </c>
      <c r="E886" s="993">
        <f t="shared" si="183"/>
        <v>100</v>
      </c>
      <c r="F886" s="221">
        <v>19</v>
      </c>
      <c r="G886" s="1142">
        <f t="shared" si="184"/>
        <v>76</v>
      </c>
      <c r="H886" s="221">
        <v>19</v>
      </c>
      <c r="I886" s="925">
        <f t="shared" si="180"/>
        <v>100</v>
      </c>
      <c r="J886" s="924" t="s">
        <v>53</v>
      </c>
      <c r="K886" s="221"/>
      <c r="L886" s="221"/>
      <c r="M886" s="192" t="s">
        <v>53</v>
      </c>
      <c r="N886" s="192"/>
      <c r="O886" s="238"/>
    </row>
    <row r="887" spans="1:15" s="273" customFormat="1" ht="21" customHeight="1" x14ac:dyDescent="0.25">
      <c r="A887" s="290" t="s">
        <v>237</v>
      </c>
      <c r="B887" s="296" t="s">
        <v>1395</v>
      </c>
      <c r="C887" s="1143">
        <v>16</v>
      </c>
      <c r="D887" s="1143">
        <v>16</v>
      </c>
      <c r="E887" s="993">
        <f t="shared" si="183"/>
        <v>100</v>
      </c>
      <c r="F887" s="221">
        <v>16</v>
      </c>
      <c r="G887" s="1142">
        <f t="shared" si="184"/>
        <v>100</v>
      </c>
      <c r="H887" s="221">
        <v>16</v>
      </c>
      <c r="I887" s="925">
        <f t="shared" si="180"/>
        <v>100</v>
      </c>
      <c r="J887" s="924" t="s">
        <v>53</v>
      </c>
      <c r="K887" s="221"/>
      <c r="L887" s="221"/>
      <c r="M887" s="192" t="s">
        <v>53</v>
      </c>
      <c r="N887" s="192"/>
      <c r="O887" s="238"/>
    </row>
    <row r="888" spans="1:15" s="273" customFormat="1" ht="21" customHeight="1" x14ac:dyDescent="0.25">
      <c r="A888" s="290" t="s">
        <v>238</v>
      </c>
      <c r="B888" s="296" t="s">
        <v>398</v>
      </c>
      <c r="C888" s="221">
        <v>130</v>
      </c>
      <c r="D888" s="221">
        <v>130</v>
      </c>
      <c r="E888" s="993">
        <f t="shared" si="183"/>
        <v>100</v>
      </c>
      <c r="F888" s="221">
        <v>67</v>
      </c>
      <c r="G888" s="1142">
        <f t="shared" si="184"/>
        <v>51.538461538461533</v>
      </c>
      <c r="H888" s="221">
        <v>67</v>
      </c>
      <c r="I888" s="925">
        <f t="shared" si="180"/>
        <v>100</v>
      </c>
      <c r="J888" s="924" t="s">
        <v>53</v>
      </c>
      <c r="K888" s="221"/>
      <c r="L888" s="221"/>
      <c r="M888" s="192" t="s">
        <v>53</v>
      </c>
      <c r="N888" s="192"/>
      <c r="O888" s="238"/>
    </row>
    <row r="889" spans="1:15" s="273" customFormat="1" ht="21" customHeight="1" x14ac:dyDescent="0.25">
      <c r="A889" s="290" t="s">
        <v>239</v>
      </c>
      <c r="B889" s="296" t="s">
        <v>1396</v>
      </c>
      <c r="C889" s="221">
        <v>85</v>
      </c>
      <c r="D889" s="221">
        <v>85</v>
      </c>
      <c r="E889" s="993">
        <f t="shared" si="183"/>
        <v>100</v>
      </c>
      <c r="F889" s="221">
        <v>52</v>
      </c>
      <c r="G889" s="1142">
        <f t="shared" si="184"/>
        <v>61.176470588235297</v>
      </c>
      <c r="H889" s="221">
        <v>52</v>
      </c>
      <c r="I889" s="925">
        <f t="shared" si="180"/>
        <v>100</v>
      </c>
      <c r="J889" s="924" t="s">
        <v>53</v>
      </c>
      <c r="K889" s="221"/>
      <c r="L889" s="221"/>
      <c r="M889" s="192" t="s">
        <v>53</v>
      </c>
      <c r="N889" s="192"/>
      <c r="O889" s="238"/>
    </row>
    <row r="890" spans="1:15" s="273" customFormat="1" ht="21" customHeight="1" x14ac:dyDescent="0.25">
      <c r="A890" s="290" t="s">
        <v>564</v>
      </c>
      <c r="B890" s="296" t="s">
        <v>1397</v>
      </c>
      <c r="C890" s="221">
        <v>20</v>
      </c>
      <c r="D890" s="221">
        <v>20</v>
      </c>
      <c r="E890" s="993">
        <f t="shared" si="183"/>
        <v>100</v>
      </c>
      <c r="F890" s="221">
        <v>6</v>
      </c>
      <c r="G890" s="1142">
        <f t="shared" si="184"/>
        <v>30</v>
      </c>
      <c r="H890" s="221">
        <v>6</v>
      </c>
      <c r="I890" s="925">
        <f t="shared" si="180"/>
        <v>100</v>
      </c>
      <c r="J890" s="924" t="s">
        <v>53</v>
      </c>
      <c r="K890" s="221"/>
      <c r="L890" s="221"/>
      <c r="M890" s="192" t="s">
        <v>53</v>
      </c>
      <c r="N890" s="192"/>
      <c r="O890" s="238"/>
    </row>
    <row r="891" spans="1:15" s="273" customFormat="1" ht="21" customHeight="1" x14ac:dyDescent="0.25">
      <c r="A891" s="290" t="s">
        <v>565</v>
      </c>
      <c r="B891" s="297" t="s">
        <v>1398</v>
      </c>
      <c r="C891" s="222">
        <v>54</v>
      </c>
      <c r="D891" s="222">
        <v>54</v>
      </c>
      <c r="E891" s="994">
        <f t="shared" si="183"/>
        <v>100</v>
      </c>
      <c r="F891" s="222">
        <v>34</v>
      </c>
      <c r="G891" s="1144">
        <f t="shared" si="184"/>
        <v>62.962962962962962</v>
      </c>
      <c r="H891" s="222">
        <v>34</v>
      </c>
      <c r="I891" s="926">
        <f t="shared" si="180"/>
        <v>100</v>
      </c>
      <c r="J891" s="924" t="s">
        <v>53</v>
      </c>
      <c r="K891" s="222"/>
      <c r="L891" s="222"/>
      <c r="M891" s="194" t="s">
        <v>53</v>
      </c>
      <c r="N891" s="194"/>
      <c r="O891" s="238"/>
    </row>
    <row r="892" spans="1:15" s="794" customFormat="1" ht="21" customHeight="1" x14ac:dyDescent="0.25">
      <c r="A892" s="353">
        <v>4</v>
      </c>
      <c r="B892" s="760" t="s">
        <v>692</v>
      </c>
      <c r="C892" s="653">
        <f>SUM(C893:C904)</f>
        <v>959</v>
      </c>
      <c r="D892" s="653">
        <f>SUM(D893:D904)</f>
        <v>958</v>
      </c>
      <c r="E892" s="758">
        <f t="shared" si="179"/>
        <v>99.895724713242956</v>
      </c>
      <c r="F892" s="653">
        <f>SUM(F893:F904)</f>
        <v>542</v>
      </c>
      <c r="G892" s="1107">
        <f t="shared" si="178"/>
        <v>56.517205422314909</v>
      </c>
      <c r="H892" s="653">
        <f>SUM(H893:H904)</f>
        <v>542</v>
      </c>
      <c r="I892" s="733">
        <f t="shared" si="180"/>
        <v>100</v>
      </c>
      <c r="J892" s="257">
        <f>COUNTA(J893:J904)</f>
        <v>12</v>
      </c>
      <c r="K892" s="653">
        <f t="shared" ref="K892:O892" si="185">COUNTA(K893:K904)</f>
        <v>0</v>
      </c>
      <c r="L892" s="653">
        <f t="shared" si="185"/>
        <v>0</v>
      </c>
      <c r="M892" s="257">
        <f t="shared" si="185"/>
        <v>9</v>
      </c>
      <c r="N892" s="257" t="s">
        <v>31</v>
      </c>
      <c r="O892" s="257">
        <f t="shared" si="185"/>
        <v>3</v>
      </c>
    </row>
    <row r="893" spans="1:15" s="273" customFormat="1" ht="21" customHeight="1" x14ac:dyDescent="0.25">
      <c r="A893" s="290" t="s">
        <v>240</v>
      </c>
      <c r="B893" s="295" t="s">
        <v>1399</v>
      </c>
      <c r="C893" s="220">
        <v>99</v>
      </c>
      <c r="D893" s="220">
        <v>99</v>
      </c>
      <c r="E893" s="992">
        <f t="shared" si="179"/>
        <v>100</v>
      </c>
      <c r="F893" s="220">
        <v>62</v>
      </c>
      <c r="G893" s="1130">
        <f t="shared" si="178"/>
        <v>62.62626262626263</v>
      </c>
      <c r="H893" s="220">
        <v>62</v>
      </c>
      <c r="I893" s="923">
        <f t="shared" si="180"/>
        <v>100</v>
      </c>
      <c r="J893" s="924" t="s">
        <v>53</v>
      </c>
      <c r="K893" s="220"/>
      <c r="L893" s="220"/>
      <c r="M893" s="190" t="s">
        <v>53</v>
      </c>
      <c r="N893" s="190"/>
      <c r="O893" s="238"/>
    </row>
    <row r="894" spans="1:15" s="273" customFormat="1" ht="21" customHeight="1" x14ac:dyDescent="0.25">
      <c r="A894" s="290" t="s">
        <v>241</v>
      </c>
      <c r="B894" s="296" t="s">
        <v>1400</v>
      </c>
      <c r="C894" s="221">
        <v>54</v>
      </c>
      <c r="D894" s="221">
        <v>54</v>
      </c>
      <c r="E894" s="993">
        <f t="shared" si="179"/>
        <v>100</v>
      </c>
      <c r="F894" s="221">
        <v>53</v>
      </c>
      <c r="G894" s="1131">
        <f t="shared" si="178"/>
        <v>98.148148148148152</v>
      </c>
      <c r="H894" s="221">
        <v>53</v>
      </c>
      <c r="I894" s="925">
        <f t="shared" si="180"/>
        <v>100</v>
      </c>
      <c r="J894" s="924" t="s">
        <v>53</v>
      </c>
      <c r="K894" s="221"/>
      <c r="L894" s="221"/>
      <c r="M894" s="192" t="s">
        <v>53</v>
      </c>
      <c r="N894" s="192"/>
      <c r="O894" s="238"/>
    </row>
    <row r="895" spans="1:15" s="273" customFormat="1" ht="21" customHeight="1" x14ac:dyDescent="0.25">
      <c r="A895" s="290" t="s">
        <v>242</v>
      </c>
      <c r="B895" s="296" t="s">
        <v>1401</v>
      </c>
      <c r="C895" s="221">
        <v>70</v>
      </c>
      <c r="D895" s="221">
        <v>70</v>
      </c>
      <c r="E895" s="993">
        <f t="shared" si="179"/>
        <v>100</v>
      </c>
      <c r="F895" s="221">
        <v>65</v>
      </c>
      <c r="G895" s="1131">
        <f t="shared" si="178"/>
        <v>92.857142857142861</v>
      </c>
      <c r="H895" s="221">
        <v>65</v>
      </c>
      <c r="I895" s="925">
        <f t="shared" si="180"/>
        <v>100</v>
      </c>
      <c r="J895" s="924" t="s">
        <v>53</v>
      </c>
      <c r="K895" s="221"/>
      <c r="L895" s="221"/>
      <c r="M895" s="192" t="s">
        <v>53</v>
      </c>
      <c r="N895" s="192"/>
      <c r="O895" s="238"/>
    </row>
    <row r="896" spans="1:15" s="273" customFormat="1" ht="21" customHeight="1" x14ac:dyDescent="0.25">
      <c r="A896" s="290" t="s">
        <v>243</v>
      </c>
      <c r="B896" s="296" t="s">
        <v>1402</v>
      </c>
      <c r="C896" s="221">
        <v>63</v>
      </c>
      <c r="D896" s="221">
        <v>63</v>
      </c>
      <c r="E896" s="993">
        <f t="shared" si="179"/>
        <v>100</v>
      </c>
      <c r="F896" s="221">
        <v>63</v>
      </c>
      <c r="G896" s="1131">
        <f t="shared" si="178"/>
        <v>100</v>
      </c>
      <c r="H896" s="221">
        <v>63</v>
      </c>
      <c r="I896" s="925">
        <f t="shared" si="180"/>
        <v>100</v>
      </c>
      <c r="J896" s="924" t="s">
        <v>53</v>
      </c>
      <c r="K896" s="221"/>
      <c r="L896" s="221"/>
      <c r="M896" s="192" t="s">
        <v>53</v>
      </c>
      <c r="N896" s="192"/>
      <c r="O896" s="238"/>
    </row>
    <row r="897" spans="1:15" s="273" customFormat="1" ht="21" customHeight="1" x14ac:dyDescent="0.25">
      <c r="A897" s="290" t="s">
        <v>244</v>
      </c>
      <c r="B897" s="296" t="s">
        <v>1255</v>
      </c>
      <c r="C897" s="221">
        <v>49</v>
      </c>
      <c r="D897" s="221">
        <v>49</v>
      </c>
      <c r="E897" s="993">
        <f t="shared" si="179"/>
        <v>100</v>
      </c>
      <c r="F897" s="221">
        <v>49</v>
      </c>
      <c r="G897" s="1131">
        <f t="shared" si="178"/>
        <v>100</v>
      </c>
      <c r="H897" s="221">
        <v>49</v>
      </c>
      <c r="I897" s="925">
        <f t="shared" si="180"/>
        <v>100</v>
      </c>
      <c r="J897" s="924" t="s">
        <v>53</v>
      </c>
      <c r="K897" s="221"/>
      <c r="L897" s="221"/>
      <c r="M897" s="192" t="s">
        <v>53</v>
      </c>
      <c r="N897" s="192"/>
      <c r="O897" s="238"/>
    </row>
    <row r="898" spans="1:15" s="273" customFormat="1" ht="21" customHeight="1" x14ac:dyDescent="0.25">
      <c r="A898" s="290" t="s">
        <v>245</v>
      </c>
      <c r="B898" s="296" t="s">
        <v>1403</v>
      </c>
      <c r="C898" s="221">
        <v>77</v>
      </c>
      <c r="D898" s="221">
        <v>77</v>
      </c>
      <c r="E898" s="993">
        <f t="shared" si="179"/>
        <v>100</v>
      </c>
      <c r="F898" s="221">
        <v>67</v>
      </c>
      <c r="G898" s="1131">
        <f t="shared" si="178"/>
        <v>87.012987012987011</v>
      </c>
      <c r="H898" s="221">
        <v>67</v>
      </c>
      <c r="I898" s="925">
        <f t="shared" si="180"/>
        <v>100</v>
      </c>
      <c r="J898" s="924" t="s">
        <v>53</v>
      </c>
      <c r="K898" s="221"/>
      <c r="L898" s="221"/>
      <c r="M898" s="192" t="s">
        <v>53</v>
      </c>
      <c r="N898" s="192"/>
      <c r="O898" s="238"/>
    </row>
    <row r="899" spans="1:15" s="273" customFormat="1" ht="21" customHeight="1" x14ac:dyDescent="0.25">
      <c r="A899" s="290" t="s">
        <v>246</v>
      </c>
      <c r="B899" s="296" t="s">
        <v>1404</v>
      </c>
      <c r="C899" s="221">
        <v>88</v>
      </c>
      <c r="D899" s="221">
        <v>88</v>
      </c>
      <c r="E899" s="993">
        <f t="shared" si="179"/>
        <v>100</v>
      </c>
      <c r="F899" s="221">
        <v>54</v>
      </c>
      <c r="G899" s="1131">
        <f t="shared" si="178"/>
        <v>61.363636363636367</v>
      </c>
      <c r="H899" s="221">
        <v>54</v>
      </c>
      <c r="I899" s="925">
        <f t="shared" si="180"/>
        <v>100</v>
      </c>
      <c r="J899" s="924" t="s">
        <v>53</v>
      </c>
      <c r="K899" s="221"/>
      <c r="L899" s="221"/>
      <c r="M899" s="192" t="s">
        <v>53</v>
      </c>
      <c r="N899" s="192"/>
      <c r="O899" s="238"/>
    </row>
    <row r="900" spans="1:15" s="273" customFormat="1" ht="21" customHeight="1" x14ac:dyDescent="0.25">
      <c r="A900" s="290" t="s">
        <v>247</v>
      </c>
      <c r="B900" s="296" t="s">
        <v>1405</v>
      </c>
      <c r="C900" s="221">
        <v>87</v>
      </c>
      <c r="D900" s="221">
        <v>87</v>
      </c>
      <c r="E900" s="993">
        <f t="shared" si="179"/>
        <v>100</v>
      </c>
      <c r="F900" s="221">
        <v>72</v>
      </c>
      <c r="G900" s="1131">
        <f t="shared" si="178"/>
        <v>82.758620689655174</v>
      </c>
      <c r="H900" s="221">
        <v>72</v>
      </c>
      <c r="I900" s="925">
        <f t="shared" si="180"/>
        <v>100</v>
      </c>
      <c r="J900" s="924" t="s">
        <v>53</v>
      </c>
      <c r="K900" s="221"/>
      <c r="L900" s="221"/>
      <c r="M900" s="192" t="s">
        <v>53</v>
      </c>
      <c r="N900" s="192"/>
      <c r="O900" s="238"/>
    </row>
    <row r="901" spans="1:15" s="273" customFormat="1" ht="21" customHeight="1" x14ac:dyDescent="0.25">
      <c r="A901" s="290" t="s">
        <v>248</v>
      </c>
      <c r="B901" s="296" t="s">
        <v>1406</v>
      </c>
      <c r="C901" s="221">
        <v>71</v>
      </c>
      <c r="D901" s="221">
        <v>71</v>
      </c>
      <c r="E901" s="993">
        <f t="shared" si="179"/>
        <v>100</v>
      </c>
      <c r="F901" s="221">
        <v>35</v>
      </c>
      <c r="G901" s="1131">
        <f t="shared" si="178"/>
        <v>49.295774647887328</v>
      </c>
      <c r="H901" s="221">
        <v>35</v>
      </c>
      <c r="I901" s="925">
        <f t="shared" si="180"/>
        <v>100</v>
      </c>
      <c r="J901" s="924" t="s">
        <v>53</v>
      </c>
      <c r="K901" s="221"/>
      <c r="L901" s="221"/>
      <c r="M901" s="192" t="s">
        <v>53</v>
      </c>
      <c r="N901" s="192"/>
      <c r="O901" s="238"/>
    </row>
    <row r="902" spans="1:15" s="273" customFormat="1" ht="21" customHeight="1" x14ac:dyDescent="0.25">
      <c r="A902" s="290" t="s">
        <v>249</v>
      </c>
      <c r="B902" s="198" t="s">
        <v>1407</v>
      </c>
      <c r="C902" s="1145">
        <v>78</v>
      </c>
      <c r="D902" s="1145">
        <v>78</v>
      </c>
      <c r="E902" s="997">
        <f t="shared" si="179"/>
        <v>100</v>
      </c>
      <c r="F902" s="1145">
        <v>7</v>
      </c>
      <c r="G902" s="1138">
        <f t="shared" si="178"/>
        <v>8.9743589743589745</v>
      </c>
      <c r="H902" s="1145">
        <v>7</v>
      </c>
      <c r="I902" s="931">
        <f t="shared" si="180"/>
        <v>100</v>
      </c>
      <c r="J902" s="924" t="s">
        <v>53</v>
      </c>
      <c r="K902" s="1145"/>
      <c r="L902" s="1145"/>
      <c r="M902" s="935"/>
      <c r="N902" s="935"/>
      <c r="O902" s="238" t="s">
        <v>53</v>
      </c>
    </row>
    <row r="903" spans="1:15" s="273" customFormat="1" ht="21" customHeight="1" x14ac:dyDescent="0.25">
      <c r="A903" s="290" t="s">
        <v>250</v>
      </c>
      <c r="B903" s="198" t="s">
        <v>1408</v>
      </c>
      <c r="C903" s="1145">
        <v>128</v>
      </c>
      <c r="D903" s="1145">
        <v>128</v>
      </c>
      <c r="E903" s="997">
        <f t="shared" si="179"/>
        <v>100</v>
      </c>
      <c r="F903" s="1145">
        <v>9</v>
      </c>
      <c r="G903" s="1138">
        <f t="shared" si="178"/>
        <v>7.03125</v>
      </c>
      <c r="H903" s="1145">
        <v>9</v>
      </c>
      <c r="I903" s="931">
        <f t="shared" si="180"/>
        <v>100</v>
      </c>
      <c r="J903" s="924" t="s">
        <v>53</v>
      </c>
      <c r="K903" s="1145"/>
      <c r="L903" s="1145"/>
      <c r="M903" s="935"/>
      <c r="N903" s="935"/>
      <c r="O903" s="238" t="s">
        <v>53</v>
      </c>
    </row>
    <row r="904" spans="1:15" s="273" customFormat="1" ht="21" customHeight="1" x14ac:dyDescent="0.25">
      <c r="A904" s="290" t="s">
        <v>569</v>
      </c>
      <c r="B904" s="298" t="s">
        <v>1409</v>
      </c>
      <c r="C904" s="1146">
        <v>95</v>
      </c>
      <c r="D904" s="1146">
        <v>94</v>
      </c>
      <c r="E904" s="999">
        <f t="shared" si="179"/>
        <v>98.94736842105263</v>
      </c>
      <c r="F904" s="1146">
        <v>6</v>
      </c>
      <c r="G904" s="1147">
        <f t="shared" si="178"/>
        <v>6.3157894736842106</v>
      </c>
      <c r="H904" s="1146">
        <v>6</v>
      </c>
      <c r="I904" s="936">
        <f t="shared" si="180"/>
        <v>100</v>
      </c>
      <c r="J904" s="924" t="s">
        <v>53</v>
      </c>
      <c r="K904" s="1146"/>
      <c r="L904" s="1146"/>
      <c r="M904" s="937"/>
      <c r="N904" s="937"/>
      <c r="O904" s="238" t="s">
        <v>53</v>
      </c>
    </row>
    <row r="905" spans="1:15" s="794" customFormat="1" ht="21" customHeight="1" x14ac:dyDescent="0.25">
      <c r="A905" s="353">
        <v>5</v>
      </c>
      <c r="B905" s="760" t="s">
        <v>359</v>
      </c>
      <c r="C905" s="653">
        <f>SUM(C906:C911)</f>
        <v>381</v>
      </c>
      <c r="D905" s="653">
        <f>SUM(D906:D911)</f>
        <v>381</v>
      </c>
      <c r="E905" s="758">
        <f>D905/C905*100</f>
        <v>100</v>
      </c>
      <c r="F905" s="653">
        <f>SUM(F906:F911)</f>
        <v>182</v>
      </c>
      <c r="G905" s="1107">
        <f t="shared" si="178"/>
        <v>47.769028871391079</v>
      </c>
      <c r="H905" s="653">
        <f>SUM(H906:H911)</f>
        <v>182</v>
      </c>
      <c r="I905" s="733">
        <f t="shared" si="180"/>
        <v>100</v>
      </c>
      <c r="J905" s="257">
        <f>COUNTA(J906:J911)</f>
        <v>6</v>
      </c>
      <c r="K905" s="653">
        <f t="shared" ref="K905:O905" si="186">COUNTA(K906:K911)</f>
        <v>0</v>
      </c>
      <c r="L905" s="653">
        <f t="shared" si="186"/>
        <v>0</v>
      </c>
      <c r="M905" s="257">
        <f t="shared" si="186"/>
        <v>4</v>
      </c>
      <c r="N905" s="257" t="s">
        <v>31</v>
      </c>
      <c r="O905" s="257">
        <f t="shared" si="186"/>
        <v>2</v>
      </c>
    </row>
    <row r="906" spans="1:15" s="273" customFormat="1" ht="21" customHeight="1" x14ac:dyDescent="0.25">
      <c r="A906" s="195" t="s">
        <v>252</v>
      </c>
      <c r="B906" s="197" t="s">
        <v>465</v>
      </c>
      <c r="C906" s="1148">
        <v>98</v>
      </c>
      <c r="D906" s="1148">
        <v>98</v>
      </c>
      <c r="E906" s="1000">
        <f t="shared" si="179"/>
        <v>100</v>
      </c>
      <c r="F906" s="1148">
        <v>14</v>
      </c>
      <c r="G906" s="1149">
        <f t="shared" si="178"/>
        <v>14.285714285714285</v>
      </c>
      <c r="H906" s="1148">
        <v>14</v>
      </c>
      <c r="I906" s="938">
        <f t="shared" si="180"/>
        <v>100</v>
      </c>
      <c r="J906" s="924" t="s">
        <v>53</v>
      </c>
      <c r="K906" s="1148"/>
      <c r="L906" s="1148"/>
      <c r="M906" s="939"/>
      <c r="N906" s="939"/>
      <c r="O906" s="238" t="s">
        <v>53</v>
      </c>
    </row>
    <row r="907" spans="1:15" s="273" customFormat="1" ht="21" customHeight="1" x14ac:dyDescent="0.25">
      <c r="A907" s="195" t="s">
        <v>253</v>
      </c>
      <c r="B907" s="198" t="s">
        <v>1410</v>
      </c>
      <c r="C907" s="1145">
        <v>56</v>
      </c>
      <c r="D907" s="1145">
        <v>56</v>
      </c>
      <c r="E907" s="997">
        <f t="shared" si="179"/>
        <v>100</v>
      </c>
      <c r="F907" s="1145">
        <v>7</v>
      </c>
      <c r="G907" s="1138">
        <f t="shared" si="178"/>
        <v>12.5</v>
      </c>
      <c r="H907" s="1145">
        <v>7</v>
      </c>
      <c r="I907" s="931">
        <f t="shared" si="180"/>
        <v>100</v>
      </c>
      <c r="J907" s="924" t="s">
        <v>53</v>
      </c>
      <c r="K907" s="1145"/>
      <c r="L907" s="1145"/>
      <c r="M907" s="935"/>
      <c r="N907" s="935"/>
      <c r="O907" s="238" t="s">
        <v>53</v>
      </c>
    </row>
    <row r="908" spans="1:15" s="273" customFormat="1" ht="21" customHeight="1" x14ac:dyDescent="0.25">
      <c r="A908" s="195" t="s">
        <v>254</v>
      </c>
      <c r="B908" s="296" t="s">
        <v>1411</v>
      </c>
      <c r="C908" s="221">
        <v>40</v>
      </c>
      <c r="D908" s="221">
        <v>40</v>
      </c>
      <c r="E908" s="993">
        <f t="shared" si="179"/>
        <v>100</v>
      </c>
      <c r="F908" s="221">
        <v>14</v>
      </c>
      <c r="G908" s="1131">
        <f t="shared" si="178"/>
        <v>35</v>
      </c>
      <c r="H908" s="221">
        <v>14</v>
      </c>
      <c r="I908" s="925">
        <f t="shared" si="180"/>
        <v>100</v>
      </c>
      <c r="J908" s="924" t="s">
        <v>53</v>
      </c>
      <c r="K908" s="221"/>
      <c r="L908" s="221"/>
      <c r="M908" s="192" t="s">
        <v>53</v>
      </c>
      <c r="N908" s="193"/>
      <c r="O908" s="238"/>
    </row>
    <row r="909" spans="1:15" s="273" customFormat="1" ht="21" customHeight="1" x14ac:dyDescent="0.25">
      <c r="A909" s="195" t="s">
        <v>255</v>
      </c>
      <c r="B909" s="296" t="s">
        <v>1412</v>
      </c>
      <c r="C909" s="221">
        <v>50</v>
      </c>
      <c r="D909" s="221">
        <v>50</v>
      </c>
      <c r="E909" s="993">
        <f t="shared" si="179"/>
        <v>100</v>
      </c>
      <c r="F909" s="1150">
        <v>18</v>
      </c>
      <c r="G909" s="1131">
        <f t="shared" si="178"/>
        <v>36</v>
      </c>
      <c r="H909" s="221">
        <v>18</v>
      </c>
      <c r="I909" s="925">
        <f t="shared" si="180"/>
        <v>100</v>
      </c>
      <c r="J909" s="924" t="s">
        <v>53</v>
      </c>
      <c r="K909" s="221"/>
      <c r="L909" s="221"/>
      <c r="M909" s="192" t="s">
        <v>53</v>
      </c>
      <c r="N909" s="193"/>
      <c r="O909" s="238"/>
    </row>
    <row r="910" spans="1:15" s="273" customFormat="1" ht="21" customHeight="1" x14ac:dyDescent="0.25">
      <c r="A910" s="195" t="s">
        <v>256</v>
      </c>
      <c r="B910" s="296" t="s">
        <v>1413</v>
      </c>
      <c r="C910" s="221">
        <v>73</v>
      </c>
      <c r="D910" s="221">
        <v>73</v>
      </c>
      <c r="E910" s="993">
        <f t="shared" si="179"/>
        <v>100</v>
      </c>
      <c r="F910" s="221">
        <v>65</v>
      </c>
      <c r="G910" s="1131">
        <f t="shared" si="178"/>
        <v>89.041095890410958</v>
      </c>
      <c r="H910" s="221">
        <v>65</v>
      </c>
      <c r="I910" s="925">
        <f t="shared" si="180"/>
        <v>100</v>
      </c>
      <c r="J910" s="924" t="s">
        <v>53</v>
      </c>
      <c r="K910" s="221"/>
      <c r="L910" s="221"/>
      <c r="M910" s="192" t="s">
        <v>53</v>
      </c>
      <c r="N910" s="193"/>
      <c r="O910" s="238"/>
    </row>
    <row r="911" spans="1:15" s="273" customFormat="1" ht="21" customHeight="1" x14ac:dyDescent="0.25">
      <c r="A911" s="195" t="s">
        <v>257</v>
      </c>
      <c r="B911" s="297" t="s">
        <v>1414</v>
      </c>
      <c r="C911" s="222">
        <v>64</v>
      </c>
      <c r="D911" s="222">
        <v>64</v>
      </c>
      <c r="E911" s="994">
        <f t="shared" si="179"/>
        <v>100</v>
      </c>
      <c r="F911" s="222">
        <v>64</v>
      </c>
      <c r="G911" s="1132">
        <f t="shared" si="178"/>
        <v>100</v>
      </c>
      <c r="H911" s="222">
        <v>64</v>
      </c>
      <c r="I911" s="926">
        <f t="shared" si="180"/>
        <v>100</v>
      </c>
      <c r="J911" s="924" t="s">
        <v>53</v>
      </c>
      <c r="K911" s="222"/>
      <c r="L911" s="222"/>
      <c r="M911" s="194" t="s">
        <v>53</v>
      </c>
      <c r="N911" s="940"/>
      <c r="O911" s="238"/>
    </row>
    <row r="912" spans="1:15" s="794" customFormat="1" ht="21" customHeight="1" x14ac:dyDescent="0.25">
      <c r="A912" s="353">
        <v>6</v>
      </c>
      <c r="B912" s="760" t="s">
        <v>686</v>
      </c>
      <c r="C912" s="653">
        <f>SUM(C913:C926)</f>
        <v>658</v>
      </c>
      <c r="D912" s="653">
        <f>SUM(D913:D926)</f>
        <v>658</v>
      </c>
      <c r="E912" s="758">
        <f t="shared" si="179"/>
        <v>100</v>
      </c>
      <c r="F912" s="653">
        <f>SUM(F913:F926)</f>
        <v>241</v>
      </c>
      <c r="G912" s="1107">
        <f t="shared" si="178"/>
        <v>36.626139817629181</v>
      </c>
      <c r="H912" s="653">
        <f>SUM(H913:H926)</f>
        <v>241</v>
      </c>
      <c r="I912" s="733">
        <f t="shared" si="180"/>
        <v>100</v>
      </c>
      <c r="J912" s="257">
        <f>COUNTA(J913:J926)</f>
        <v>14</v>
      </c>
      <c r="K912" s="653">
        <f t="shared" ref="K912:O912" si="187">COUNTA(K913:K926)</f>
        <v>0</v>
      </c>
      <c r="L912" s="653">
        <f t="shared" si="187"/>
        <v>0</v>
      </c>
      <c r="M912" s="257">
        <f t="shared" si="187"/>
        <v>11</v>
      </c>
      <c r="N912" s="257" t="s">
        <v>31</v>
      </c>
      <c r="O912" s="257">
        <f t="shared" si="187"/>
        <v>3</v>
      </c>
    </row>
    <row r="913" spans="1:15" s="273" customFormat="1" ht="21" customHeight="1" x14ac:dyDescent="0.25">
      <c r="A913" s="191" t="s">
        <v>265</v>
      </c>
      <c r="B913" s="291" t="s">
        <v>1415</v>
      </c>
      <c r="C913" s="1151">
        <v>48</v>
      </c>
      <c r="D913" s="1151">
        <v>48</v>
      </c>
      <c r="E913" s="992">
        <f t="shared" si="179"/>
        <v>100</v>
      </c>
      <c r="F913" s="1152">
        <v>13</v>
      </c>
      <c r="G913" s="1130">
        <f t="shared" si="178"/>
        <v>27.083333333333332</v>
      </c>
      <c r="H913" s="1152">
        <v>13</v>
      </c>
      <c r="I913" s="923">
        <f t="shared" si="180"/>
        <v>100</v>
      </c>
      <c r="J913" s="924" t="s">
        <v>53</v>
      </c>
      <c r="K913" s="220"/>
      <c r="L913" s="220"/>
      <c r="M913" s="190" t="s">
        <v>53</v>
      </c>
      <c r="N913" s="190"/>
      <c r="O913" s="238"/>
    </row>
    <row r="914" spans="1:15" s="273" customFormat="1" ht="21" customHeight="1" x14ac:dyDescent="0.25">
      <c r="A914" s="191" t="s">
        <v>266</v>
      </c>
      <c r="B914" s="656" t="s">
        <v>1416</v>
      </c>
      <c r="C914" s="1153">
        <v>69</v>
      </c>
      <c r="D914" s="1153">
        <v>69</v>
      </c>
      <c r="E914" s="993">
        <f t="shared" si="179"/>
        <v>100</v>
      </c>
      <c r="F914" s="1153">
        <v>22</v>
      </c>
      <c r="G914" s="1131">
        <f t="shared" si="178"/>
        <v>31.884057971014489</v>
      </c>
      <c r="H914" s="1153">
        <v>22</v>
      </c>
      <c r="I914" s="925">
        <f t="shared" si="180"/>
        <v>100</v>
      </c>
      <c r="J914" s="924" t="s">
        <v>53</v>
      </c>
      <c r="K914" s="221"/>
      <c r="L914" s="221"/>
      <c r="M914" s="192" t="s">
        <v>53</v>
      </c>
      <c r="N914" s="192"/>
      <c r="O914" s="238"/>
    </row>
    <row r="915" spans="1:15" s="273" customFormat="1" ht="21" customHeight="1" x14ac:dyDescent="0.25">
      <c r="A915" s="191" t="s">
        <v>267</v>
      </c>
      <c r="B915" s="656" t="s">
        <v>1417</v>
      </c>
      <c r="C915" s="1153">
        <v>71</v>
      </c>
      <c r="D915" s="1153">
        <v>71</v>
      </c>
      <c r="E915" s="993">
        <f t="shared" si="179"/>
        <v>100</v>
      </c>
      <c r="F915" s="1153">
        <v>15</v>
      </c>
      <c r="G915" s="1131">
        <f t="shared" si="178"/>
        <v>21.12676056338028</v>
      </c>
      <c r="H915" s="1153">
        <v>15</v>
      </c>
      <c r="I915" s="925">
        <f t="shared" si="180"/>
        <v>100</v>
      </c>
      <c r="J915" s="924" t="s">
        <v>53</v>
      </c>
      <c r="K915" s="221"/>
      <c r="L915" s="221"/>
      <c r="M915" s="192" t="s">
        <v>53</v>
      </c>
      <c r="N915" s="192"/>
      <c r="O915" s="238"/>
    </row>
    <row r="916" spans="1:15" s="265" customFormat="1" ht="21" customHeight="1" x14ac:dyDescent="0.25">
      <c r="A916" s="213" t="s">
        <v>268</v>
      </c>
      <c r="B916" s="657" t="s">
        <v>1418</v>
      </c>
      <c r="C916" s="1154">
        <v>49</v>
      </c>
      <c r="D916" s="1154">
        <v>49</v>
      </c>
      <c r="E916" s="1001">
        <f t="shared" si="179"/>
        <v>100</v>
      </c>
      <c r="F916" s="1154">
        <v>5</v>
      </c>
      <c r="G916" s="1155">
        <f t="shared" si="178"/>
        <v>10.204081632653061</v>
      </c>
      <c r="H916" s="1154">
        <v>5</v>
      </c>
      <c r="I916" s="941">
        <f t="shared" si="180"/>
        <v>100</v>
      </c>
      <c r="J916" s="942" t="s">
        <v>53</v>
      </c>
      <c r="K916" s="668"/>
      <c r="L916" s="668"/>
      <c r="M916" s="212"/>
      <c r="N916" s="212"/>
      <c r="O916" s="150" t="s">
        <v>53</v>
      </c>
    </row>
    <row r="917" spans="1:15" s="265" customFormat="1" ht="21" customHeight="1" x14ac:dyDescent="0.25">
      <c r="A917" s="213" t="s">
        <v>269</v>
      </c>
      <c r="B917" s="657" t="s">
        <v>1419</v>
      </c>
      <c r="C917" s="1154">
        <v>43</v>
      </c>
      <c r="D917" s="1154">
        <v>43</v>
      </c>
      <c r="E917" s="1001">
        <f t="shared" si="179"/>
        <v>100</v>
      </c>
      <c r="F917" s="1154">
        <v>5</v>
      </c>
      <c r="G917" s="1155">
        <f t="shared" si="178"/>
        <v>11.627906976744185</v>
      </c>
      <c r="H917" s="1154">
        <v>5</v>
      </c>
      <c r="I917" s="941">
        <f t="shared" si="180"/>
        <v>100</v>
      </c>
      <c r="J917" s="942" t="s">
        <v>53</v>
      </c>
      <c r="K917" s="668"/>
      <c r="L917" s="668"/>
      <c r="M917" s="212"/>
      <c r="N917" s="212"/>
      <c r="O917" s="150" t="s">
        <v>53</v>
      </c>
    </row>
    <row r="918" spans="1:15" s="273" customFormat="1" ht="21" customHeight="1" x14ac:dyDescent="0.25">
      <c r="A918" s="191" t="s">
        <v>270</v>
      </c>
      <c r="B918" s="656" t="s">
        <v>1420</v>
      </c>
      <c r="C918" s="1153">
        <v>41</v>
      </c>
      <c r="D918" s="1153">
        <v>41</v>
      </c>
      <c r="E918" s="993">
        <f t="shared" si="179"/>
        <v>100</v>
      </c>
      <c r="F918" s="1153">
        <v>19</v>
      </c>
      <c r="G918" s="1131">
        <f t="shared" si="178"/>
        <v>46.341463414634148</v>
      </c>
      <c r="H918" s="1153">
        <v>19</v>
      </c>
      <c r="I918" s="925">
        <f t="shared" si="180"/>
        <v>100</v>
      </c>
      <c r="J918" s="924" t="s">
        <v>53</v>
      </c>
      <c r="K918" s="221"/>
      <c r="L918" s="221"/>
      <c r="M918" s="192" t="s">
        <v>53</v>
      </c>
      <c r="N918" s="192"/>
      <c r="O918" s="238"/>
    </row>
    <row r="919" spans="1:15" s="273" customFormat="1" ht="21" customHeight="1" x14ac:dyDescent="0.25">
      <c r="A919" s="191" t="s">
        <v>271</v>
      </c>
      <c r="B919" s="656" t="s">
        <v>1421</v>
      </c>
      <c r="C919" s="1153">
        <v>49</v>
      </c>
      <c r="D919" s="1153">
        <v>49</v>
      </c>
      <c r="E919" s="993">
        <f t="shared" si="179"/>
        <v>100</v>
      </c>
      <c r="F919" s="1153">
        <v>17</v>
      </c>
      <c r="G919" s="1131">
        <f t="shared" ref="G919:G982" si="188">F919/C919*100</f>
        <v>34.693877551020407</v>
      </c>
      <c r="H919" s="1153">
        <v>17</v>
      </c>
      <c r="I919" s="925">
        <f t="shared" si="180"/>
        <v>100</v>
      </c>
      <c r="J919" s="924" t="s">
        <v>53</v>
      </c>
      <c r="K919" s="221"/>
      <c r="L919" s="221"/>
      <c r="M919" s="192" t="s">
        <v>53</v>
      </c>
      <c r="N919" s="192"/>
      <c r="O919" s="238"/>
    </row>
    <row r="920" spans="1:15" s="273" customFormat="1" ht="21" customHeight="1" x14ac:dyDescent="0.25">
      <c r="A920" s="191" t="s">
        <v>272</v>
      </c>
      <c r="B920" s="656" t="s">
        <v>1422</v>
      </c>
      <c r="C920" s="1153">
        <v>72</v>
      </c>
      <c r="D920" s="1153">
        <v>72</v>
      </c>
      <c r="E920" s="993">
        <f t="shared" ref="E920:E983" si="189">D920/C920*100</f>
        <v>100</v>
      </c>
      <c r="F920" s="1153">
        <v>48</v>
      </c>
      <c r="G920" s="1131">
        <f t="shared" si="188"/>
        <v>66.666666666666657</v>
      </c>
      <c r="H920" s="1153">
        <v>48</v>
      </c>
      <c r="I920" s="925">
        <f t="shared" ref="I920:I983" si="190">H920/F920*100</f>
        <v>100</v>
      </c>
      <c r="J920" s="924" t="s">
        <v>53</v>
      </c>
      <c r="K920" s="221"/>
      <c r="L920" s="221"/>
      <c r="M920" s="192" t="s">
        <v>53</v>
      </c>
      <c r="N920" s="192"/>
      <c r="O920" s="238"/>
    </row>
    <row r="921" spans="1:15" s="273" customFormat="1" ht="21" customHeight="1" x14ac:dyDescent="0.25">
      <c r="A921" s="191" t="s">
        <v>273</v>
      </c>
      <c r="B921" s="656" t="s">
        <v>1423</v>
      </c>
      <c r="C921" s="1153">
        <v>30</v>
      </c>
      <c r="D921" s="1153">
        <v>30</v>
      </c>
      <c r="E921" s="993">
        <f t="shared" si="189"/>
        <v>100</v>
      </c>
      <c r="F921" s="1153">
        <v>15</v>
      </c>
      <c r="G921" s="1131">
        <f t="shared" si="188"/>
        <v>50</v>
      </c>
      <c r="H921" s="1153">
        <v>15</v>
      </c>
      <c r="I921" s="925">
        <f t="shared" si="190"/>
        <v>100</v>
      </c>
      <c r="J921" s="924" t="s">
        <v>53</v>
      </c>
      <c r="K921" s="221"/>
      <c r="L921" s="221"/>
      <c r="M921" s="192" t="s">
        <v>53</v>
      </c>
      <c r="N921" s="192"/>
      <c r="O921" s="238"/>
    </row>
    <row r="922" spans="1:15" s="265" customFormat="1" ht="21" customHeight="1" x14ac:dyDescent="0.25">
      <c r="A922" s="213" t="s">
        <v>274</v>
      </c>
      <c r="B922" s="657" t="s">
        <v>1424</v>
      </c>
      <c r="C922" s="1154">
        <v>56</v>
      </c>
      <c r="D922" s="1154">
        <v>56</v>
      </c>
      <c r="E922" s="1001">
        <f t="shared" si="189"/>
        <v>100</v>
      </c>
      <c r="F922" s="1154">
        <v>6</v>
      </c>
      <c r="G922" s="1155">
        <f t="shared" si="188"/>
        <v>10.714285714285714</v>
      </c>
      <c r="H922" s="1154">
        <v>6</v>
      </c>
      <c r="I922" s="941">
        <f t="shared" si="190"/>
        <v>100</v>
      </c>
      <c r="J922" s="942" t="s">
        <v>53</v>
      </c>
      <c r="K922" s="668"/>
      <c r="L922" s="668"/>
      <c r="M922" s="212"/>
      <c r="N922" s="212"/>
      <c r="O922" s="150" t="s">
        <v>53</v>
      </c>
    </row>
    <row r="923" spans="1:15" s="273" customFormat="1" ht="21" customHeight="1" x14ac:dyDescent="0.25">
      <c r="A923" s="191" t="s">
        <v>275</v>
      </c>
      <c r="B923" s="658" t="s">
        <v>1425</v>
      </c>
      <c r="C923" s="1156">
        <v>42</v>
      </c>
      <c r="D923" s="1156">
        <v>42</v>
      </c>
      <c r="E923" s="996">
        <f t="shared" si="189"/>
        <v>100</v>
      </c>
      <c r="F923" s="1156">
        <v>7</v>
      </c>
      <c r="G923" s="1131">
        <f t="shared" si="188"/>
        <v>16.666666666666664</v>
      </c>
      <c r="H923" s="1156">
        <v>7</v>
      </c>
      <c r="I923" s="929">
        <f t="shared" si="190"/>
        <v>100</v>
      </c>
      <c r="J923" s="924" t="s">
        <v>53</v>
      </c>
      <c r="K923" s="661"/>
      <c r="L923" s="661"/>
      <c r="M923" s="193" t="s">
        <v>53</v>
      </c>
      <c r="N923" s="193"/>
      <c r="O923" s="238"/>
    </row>
    <row r="924" spans="1:15" s="273" customFormat="1" ht="21" customHeight="1" x14ac:dyDescent="0.25">
      <c r="A924" s="191" t="s">
        <v>276</v>
      </c>
      <c r="B924" s="656" t="s">
        <v>1426</v>
      </c>
      <c r="C924" s="1153">
        <v>22</v>
      </c>
      <c r="D924" s="1153">
        <v>22</v>
      </c>
      <c r="E924" s="993">
        <f t="shared" si="189"/>
        <v>100</v>
      </c>
      <c r="F924" s="1153">
        <v>7</v>
      </c>
      <c r="G924" s="1131">
        <f t="shared" si="188"/>
        <v>31.818181818181817</v>
      </c>
      <c r="H924" s="1153">
        <v>7</v>
      </c>
      <c r="I924" s="925">
        <f t="shared" si="190"/>
        <v>100</v>
      </c>
      <c r="J924" s="924" t="s">
        <v>53</v>
      </c>
      <c r="K924" s="221"/>
      <c r="L924" s="221"/>
      <c r="M924" s="192" t="s">
        <v>53</v>
      </c>
      <c r="N924" s="192"/>
      <c r="O924" s="238"/>
    </row>
    <row r="925" spans="1:15" s="273" customFormat="1" ht="21" customHeight="1" x14ac:dyDescent="0.25">
      <c r="A925" s="191" t="s">
        <v>277</v>
      </c>
      <c r="B925" s="656" t="s">
        <v>1427</v>
      </c>
      <c r="C925" s="1153">
        <v>53</v>
      </c>
      <c r="D925" s="1153">
        <v>53</v>
      </c>
      <c r="E925" s="993">
        <f t="shared" si="189"/>
        <v>100</v>
      </c>
      <c r="F925" s="1153">
        <v>49</v>
      </c>
      <c r="G925" s="1131">
        <f t="shared" si="188"/>
        <v>92.452830188679243</v>
      </c>
      <c r="H925" s="1153">
        <v>49</v>
      </c>
      <c r="I925" s="925">
        <f t="shared" si="190"/>
        <v>100</v>
      </c>
      <c r="J925" s="924" t="s">
        <v>53</v>
      </c>
      <c r="K925" s="221"/>
      <c r="L925" s="221"/>
      <c r="M925" s="192" t="s">
        <v>53</v>
      </c>
      <c r="N925" s="192"/>
      <c r="O925" s="238"/>
    </row>
    <row r="926" spans="1:15" s="273" customFormat="1" ht="21" customHeight="1" x14ac:dyDescent="0.25">
      <c r="A926" s="191" t="s">
        <v>278</v>
      </c>
      <c r="B926" s="659" t="s">
        <v>1428</v>
      </c>
      <c r="C926" s="1157">
        <v>13</v>
      </c>
      <c r="D926" s="1157">
        <v>13</v>
      </c>
      <c r="E926" s="994">
        <f t="shared" si="189"/>
        <v>100</v>
      </c>
      <c r="F926" s="1157">
        <v>13</v>
      </c>
      <c r="G926" s="1132">
        <f t="shared" si="188"/>
        <v>100</v>
      </c>
      <c r="H926" s="1157">
        <v>13</v>
      </c>
      <c r="I926" s="926">
        <f t="shared" si="190"/>
        <v>100</v>
      </c>
      <c r="J926" s="924" t="s">
        <v>53</v>
      </c>
      <c r="K926" s="222"/>
      <c r="L926" s="222"/>
      <c r="M926" s="194" t="s">
        <v>53</v>
      </c>
      <c r="N926" s="194"/>
      <c r="O926" s="238"/>
    </row>
    <row r="927" spans="1:15" s="761" customFormat="1" ht="21" customHeight="1" x14ac:dyDescent="0.25">
      <c r="A927" s="353">
        <v>7</v>
      </c>
      <c r="B927" s="760" t="s">
        <v>683</v>
      </c>
      <c r="C927" s="653">
        <f>SUM(C928:C934)</f>
        <v>680</v>
      </c>
      <c r="D927" s="653">
        <f>SUM(D928:D934)</f>
        <v>677</v>
      </c>
      <c r="E927" s="758">
        <f t="shared" si="189"/>
        <v>99.558823529411768</v>
      </c>
      <c r="F927" s="653">
        <f>SUM(F928:F934)</f>
        <v>85</v>
      </c>
      <c r="G927" s="1107">
        <f t="shared" si="188"/>
        <v>12.5</v>
      </c>
      <c r="H927" s="653">
        <f>SUM(H928:H934)</f>
        <v>85</v>
      </c>
      <c r="I927" s="733">
        <f t="shared" si="190"/>
        <v>100</v>
      </c>
      <c r="J927" s="257">
        <f>COUNTA(J928:J934)</f>
        <v>7</v>
      </c>
      <c r="K927" s="653">
        <f t="shared" ref="K927:O927" si="191">COUNTA(K928:K934)</f>
        <v>0</v>
      </c>
      <c r="L927" s="653">
        <f t="shared" si="191"/>
        <v>0</v>
      </c>
      <c r="M927" s="257">
        <f t="shared" si="191"/>
        <v>3</v>
      </c>
      <c r="N927" s="257" t="s">
        <v>2</v>
      </c>
      <c r="O927" s="257">
        <f t="shared" si="191"/>
        <v>4</v>
      </c>
    </row>
    <row r="928" spans="1:15" s="273" customFormat="1" ht="21" customHeight="1" x14ac:dyDescent="0.25">
      <c r="A928" s="290" t="s">
        <v>280</v>
      </c>
      <c r="B928" s="295" t="s">
        <v>1429</v>
      </c>
      <c r="C928" s="220">
        <v>73</v>
      </c>
      <c r="D928" s="220">
        <v>73</v>
      </c>
      <c r="E928" s="995">
        <f t="shared" si="189"/>
        <v>100</v>
      </c>
      <c r="F928" s="220">
        <v>17</v>
      </c>
      <c r="G928" s="1141">
        <f>F928/C928*100</f>
        <v>23.287671232876711</v>
      </c>
      <c r="H928" s="220">
        <v>17</v>
      </c>
      <c r="I928" s="923">
        <f t="shared" si="190"/>
        <v>100</v>
      </c>
      <c r="J928" s="924" t="s">
        <v>53</v>
      </c>
      <c r="K928" s="220"/>
      <c r="L928" s="220"/>
      <c r="M928" s="190" t="s">
        <v>53</v>
      </c>
      <c r="N928" s="190"/>
      <c r="O928" s="238"/>
    </row>
    <row r="929" spans="1:15" s="273" customFormat="1" ht="21" customHeight="1" x14ac:dyDescent="0.25">
      <c r="A929" s="290" t="s">
        <v>281</v>
      </c>
      <c r="B929" s="296" t="s">
        <v>1430</v>
      </c>
      <c r="C929" s="221">
        <v>100</v>
      </c>
      <c r="D929" s="221">
        <v>100</v>
      </c>
      <c r="E929" s="996">
        <f t="shared" si="189"/>
        <v>100</v>
      </c>
      <c r="F929" s="221">
        <v>19</v>
      </c>
      <c r="G929" s="1142">
        <f t="shared" ref="G929:G934" si="192">F929/C929*100</f>
        <v>19</v>
      </c>
      <c r="H929" s="221">
        <v>19</v>
      </c>
      <c r="I929" s="925">
        <f t="shared" si="190"/>
        <v>100</v>
      </c>
      <c r="J929" s="924" t="s">
        <v>53</v>
      </c>
      <c r="K929" s="221"/>
      <c r="L929" s="221"/>
      <c r="M929" s="192" t="s">
        <v>53</v>
      </c>
      <c r="N929" s="190"/>
      <c r="O929" s="238"/>
    </row>
    <row r="930" spans="1:15" s="265" customFormat="1" ht="21" customHeight="1" x14ac:dyDescent="0.25">
      <c r="A930" s="215" t="s">
        <v>282</v>
      </c>
      <c r="B930" s="217" t="s">
        <v>1431</v>
      </c>
      <c r="C930" s="668">
        <v>140</v>
      </c>
      <c r="D930" s="668">
        <v>137</v>
      </c>
      <c r="E930" s="1001">
        <f t="shared" si="189"/>
        <v>97.857142857142847</v>
      </c>
      <c r="F930" s="668">
        <v>6</v>
      </c>
      <c r="G930" s="1155">
        <f t="shared" si="192"/>
        <v>4.2857142857142856</v>
      </c>
      <c r="H930" s="668">
        <v>6</v>
      </c>
      <c r="I930" s="941">
        <f t="shared" si="190"/>
        <v>100</v>
      </c>
      <c r="J930" s="942" t="s">
        <v>53</v>
      </c>
      <c r="K930" s="668"/>
      <c r="L930" s="668"/>
      <c r="M930" s="212"/>
      <c r="N930" s="211"/>
      <c r="O930" s="150" t="s">
        <v>53</v>
      </c>
    </row>
    <row r="931" spans="1:15" s="265" customFormat="1" ht="21" customHeight="1" x14ac:dyDescent="0.25">
      <c r="A931" s="215" t="s">
        <v>283</v>
      </c>
      <c r="B931" s="217" t="s">
        <v>1432</v>
      </c>
      <c r="C931" s="668">
        <v>143</v>
      </c>
      <c r="D931" s="668">
        <v>143</v>
      </c>
      <c r="E931" s="1001">
        <f t="shared" si="189"/>
        <v>100</v>
      </c>
      <c r="F931" s="668">
        <v>5</v>
      </c>
      <c r="G931" s="1155">
        <f t="shared" si="192"/>
        <v>3.4965034965034967</v>
      </c>
      <c r="H931" s="668">
        <v>5</v>
      </c>
      <c r="I931" s="941">
        <f t="shared" si="190"/>
        <v>100</v>
      </c>
      <c r="J931" s="942" t="s">
        <v>53</v>
      </c>
      <c r="K931" s="668"/>
      <c r="L931" s="668"/>
      <c r="M931" s="212"/>
      <c r="N931" s="211"/>
      <c r="O931" s="150" t="s">
        <v>53</v>
      </c>
    </row>
    <row r="932" spans="1:15" s="265" customFormat="1" ht="21" customHeight="1" x14ac:dyDescent="0.25">
      <c r="A932" s="215" t="s">
        <v>284</v>
      </c>
      <c r="B932" s="217" t="s">
        <v>1433</v>
      </c>
      <c r="C932" s="668">
        <v>52</v>
      </c>
      <c r="D932" s="668">
        <v>52</v>
      </c>
      <c r="E932" s="1001">
        <f t="shared" si="189"/>
        <v>100</v>
      </c>
      <c r="F932" s="668">
        <v>3</v>
      </c>
      <c r="G932" s="1155">
        <f t="shared" si="192"/>
        <v>5.7692307692307692</v>
      </c>
      <c r="H932" s="668">
        <v>3</v>
      </c>
      <c r="I932" s="941">
        <f t="shared" si="190"/>
        <v>100</v>
      </c>
      <c r="J932" s="942" t="s">
        <v>53</v>
      </c>
      <c r="K932" s="668"/>
      <c r="L932" s="668"/>
      <c r="M932" s="212"/>
      <c r="N932" s="211"/>
      <c r="O932" s="150" t="s">
        <v>53</v>
      </c>
    </row>
    <row r="933" spans="1:15" s="265" customFormat="1" ht="21" customHeight="1" x14ac:dyDescent="0.25">
      <c r="A933" s="215" t="s">
        <v>285</v>
      </c>
      <c r="B933" s="217" t="s">
        <v>1434</v>
      </c>
      <c r="C933" s="668">
        <v>102</v>
      </c>
      <c r="D933" s="668">
        <v>102</v>
      </c>
      <c r="E933" s="1001">
        <f t="shared" si="189"/>
        <v>100</v>
      </c>
      <c r="F933" s="668">
        <v>3</v>
      </c>
      <c r="G933" s="1155">
        <f t="shared" si="192"/>
        <v>2.9411764705882351</v>
      </c>
      <c r="H933" s="668">
        <v>3</v>
      </c>
      <c r="I933" s="941">
        <f t="shared" si="190"/>
        <v>100</v>
      </c>
      <c r="J933" s="942" t="s">
        <v>53</v>
      </c>
      <c r="K933" s="668"/>
      <c r="L933" s="668"/>
      <c r="M933" s="212"/>
      <c r="N933" s="211"/>
      <c r="O933" s="150" t="s">
        <v>53</v>
      </c>
    </row>
    <row r="934" spans="1:15" s="273" customFormat="1" ht="21" customHeight="1" x14ac:dyDescent="0.25">
      <c r="A934" s="290" t="s">
        <v>286</v>
      </c>
      <c r="B934" s="297" t="s">
        <v>1435</v>
      </c>
      <c r="C934" s="222">
        <v>70</v>
      </c>
      <c r="D934" s="222">
        <v>70</v>
      </c>
      <c r="E934" s="998">
        <f t="shared" si="189"/>
        <v>100</v>
      </c>
      <c r="F934" s="222">
        <v>32</v>
      </c>
      <c r="G934" s="1144">
        <f t="shared" si="192"/>
        <v>45.714285714285715</v>
      </c>
      <c r="H934" s="222">
        <v>32</v>
      </c>
      <c r="I934" s="926">
        <f t="shared" si="190"/>
        <v>100</v>
      </c>
      <c r="J934" s="924" t="s">
        <v>53</v>
      </c>
      <c r="K934" s="222"/>
      <c r="L934" s="222"/>
      <c r="M934" s="194" t="s">
        <v>53</v>
      </c>
      <c r="N934" s="190"/>
      <c r="O934" s="238"/>
    </row>
    <row r="935" spans="1:15" s="761" customFormat="1" ht="21" customHeight="1" x14ac:dyDescent="0.25">
      <c r="A935" s="353">
        <v>8</v>
      </c>
      <c r="B935" s="760" t="s">
        <v>677</v>
      </c>
      <c r="C935" s="653">
        <f>SUM(C936:C945)</f>
        <v>411</v>
      </c>
      <c r="D935" s="653">
        <f>SUM(D936:D945)</f>
        <v>411</v>
      </c>
      <c r="E935" s="758">
        <f t="shared" si="189"/>
        <v>100</v>
      </c>
      <c r="F935" s="653">
        <f>SUM(F936:F945)</f>
        <v>246</v>
      </c>
      <c r="G935" s="1107">
        <f t="shared" si="188"/>
        <v>59.854014598540154</v>
      </c>
      <c r="H935" s="653">
        <f>SUM(H936:H945)</f>
        <v>246</v>
      </c>
      <c r="I935" s="733">
        <f t="shared" si="190"/>
        <v>100</v>
      </c>
      <c r="J935" s="257">
        <f>COUNTA(J936:J945)</f>
        <v>10</v>
      </c>
      <c r="K935" s="653">
        <f t="shared" ref="K935:O935" si="193">COUNTA(K936:K945)</f>
        <v>0</v>
      </c>
      <c r="L935" s="653">
        <f t="shared" si="193"/>
        <v>0</v>
      </c>
      <c r="M935" s="257">
        <f t="shared" si="193"/>
        <v>10</v>
      </c>
      <c r="N935" s="257" t="s">
        <v>31</v>
      </c>
      <c r="O935" s="257">
        <f t="shared" si="193"/>
        <v>0</v>
      </c>
    </row>
    <row r="936" spans="1:15" s="273" customFormat="1" ht="21" customHeight="1" x14ac:dyDescent="0.25">
      <c r="A936" s="299" t="s">
        <v>291</v>
      </c>
      <c r="B936" s="660" t="s">
        <v>1436</v>
      </c>
      <c r="C936" s="660">
        <v>43</v>
      </c>
      <c r="D936" s="660">
        <v>43</v>
      </c>
      <c r="E936" s="943">
        <f>D936/C936*100</f>
        <v>100</v>
      </c>
      <c r="F936" s="660">
        <v>18</v>
      </c>
      <c r="G936" s="1130">
        <f>F936/C936*100</f>
        <v>41.860465116279073</v>
      </c>
      <c r="H936" s="660">
        <v>18</v>
      </c>
      <c r="I936" s="927">
        <f t="shared" si="190"/>
        <v>100</v>
      </c>
      <c r="J936" s="924" t="s">
        <v>53</v>
      </c>
      <c r="K936" s="220"/>
      <c r="L936" s="220"/>
      <c r="M936" s="190" t="s">
        <v>53</v>
      </c>
      <c r="N936" s="190"/>
      <c r="O936" s="238"/>
    </row>
    <row r="937" spans="1:15" s="273" customFormat="1" ht="21" customHeight="1" x14ac:dyDescent="0.25">
      <c r="A937" s="299" t="s">
        <v>292</v>
      </c>
      <c r="B937" s="661" t="s">
        <v>1437</v>
      </c>
      <c r="C937" s="661">
        <v>34</v>
      </c>
      <c r="D937" s="661">
        <v>34</v>
      </c>
      <c r="E937" s="193">
        <f t="shared" ref="E937:E945" si="194">D937/C937*100</f>
        <v>100</v>
      </c>
      <c r="F937" s="661">
        <v>22</v>
      </c>
      <c r="G937" s="1131">
        <f t="shared" ref="G937:G945" si="195">F937/C937*100</f>
        <v>64.705882352941174</v>
      </c>
      <c r="H937" s="661">
        <v>22</v>
      </c>
      <c r="I937" s="929">
        <f t="shared" si="190"/>
        <v>100</v>
      </c>
      <c r="J937" s="924" t="s">
        <v>53</v>
      </c>
      <c r="K937" s="221"/>
      <c r="L937" s="221"/>
      <c r="M937" s="192" t="s">
        <v>53</v>
      </c>
      <c r="N937" s="192"/>
      <c r="O937" s="238"/>
    </row>
    <row r="938" spans="1:15" s="273" customFormat="1" ht="21" customHeight="1" x14ac:dyDescent="0.25">
      <c r="A938" s="299" t="s">
        <v>293</v>
      </c>
      <c r="B938" s="661" t="s">
        <v>1438</v>
      </c>
      <c r="C938" s="661">
        <v>68</v>
      </c>
      <c r="D938" s="661">
        <v>68</v>
      </c>
      <c r="E938" s="193">
        <f t="shared" si="194"/>
        <v>100</v>
      </c>
      <c r="F938" s="661">
        <v>40</v>
      </c>
      <c r="G938" s="1131">
        <f t="shared" si="195"/>
        <v>58.82352941176471</v>
      </c>
      <c r="H938" s="661">
        <v>40</v>
      </c>
      <c r="I938" s="929">
        <f t="shared" si="190"/>
        <v>100</v>
      </c>
      <c r="J938" s="924" t="s">
        <v>53</v>
      </c>
      <c r="K938" s="221"/>
      <c r="L938" s="221"/>
      <c r="M938" s="192" t="s">
        <v>53</v>
      </c>
      <c r="N938" s="192"/>
      <c r="O938" s="238"/>
    </row>
    <row r="939" spans="1:15" s="273" customFormat="1" ht="21" customHeight="1" x14ac:dyDescent="0.25">
      <c r="A939" s="299" t="s">
        <v>294</v>
      </c>
      <c r="B939" s="661" t="s">
        <v>1439</v>
      </c>
      <c r="C939" s="661">
        <v>28</v>
      </c>
      <c r="D939" s="661">
        <v>28</v>
      </c>
      <c r="E939" s="193">
        <f t="shared" si="194"/>
        <v>100</v>
      </c>
      <c r="F939" s="661">
        <v>14</v>
      </c>
      <c r="G939" s="1131">
        <f t="shared" si="195"/>
        <v>50</v>
      </c>
      <c r="H939" s="661">
        <v>14</v>
      </c>
      <c r="I939" s="929">
        <f t="shared" si="190"/>
        <v>100</v>
      </c>
      <c r="J939" s="924" t="s">
        <v>53</v>
      </c>
      <c r="K939" s="221"/>
      <c r="L939" s="221"/>
      <c r="M939" s="192" t="s">
        <v>53</v>
      </c>
      <c r="N939" s="192"/>
      <c r="O939" s="238"/>
    </row>
    <row r="940" spans="1:15" s="273" customFormat="1" ht="21" customHeight="1" x14ac:dyDescent="0.25">
      <c r="A940" s="299" t="s">
        <v>295</v>
      </c>
      <c r="B940" s="661" t="s">
        <v>1440</v>
      </c>
      <c r="C940" s="661">
        <v>46</v>
      </c>
      <c r="D940" s="661">
        <v>46</v>
      </c>
      <c r="E940" s="193">
        <f t="shared" si="194"/>
        <v>100</v>
      </c>
      <c r="F940" s="661">
        <v>34</v>
      </c>
      <c r="G940" s="1131">
        <f t="shared" si="195"/>
        <v>73.91304347826086</v>
      </c>
      <c r="H940" s="661">
        <v>34</v>
      </c>
      <c r="I940" s="929">
        <f t="shared" si="190"/>
        <v>100</v>
      </c>
      <c r="J940" s="924" t="s">
        <v>53</v>
      </c>
      <c r="K940" s="221"/>
      <c r="L940" s="221"/>
      <c r="M940" s="192" t="s">
        <v>53</v>
      </c>
      <c r="N940" s="192"/>
      <c r="O940" s="238"/>
    </row>
    <row r="941" spans="1:15" s="273" customFormat="1" ht="21" customHeight="1" x14ac:dyDescent="0.25">
      <c r="A941" s="299" t="s">
        <v>296</v>
      </c>
      <c r="B941" s="661" t="s">
        <v>1441</v>
      </c>
      <c r="C941" s="661">
        <v>65</v>
      </c>
      <c r="D941" s="661">
        <v>65</v>
      </c>
      <c r="E941" s="193">
        <f t="shared" si="194"/>
        <v>100</v>
      </c>
      <c r="F941" s="661">
        <v>41</v>
      </c>
      <c r="G941" s="1131">
        <f t="shared" si="195"/>
        <v>63.076923076923073</v>
      </c>
      <c r="H941" s="661">
        <v>41</v>
      </c>
      <c r="I941" s="929">
        <f t="shared" si="190"/>
        <v>100</v>
      </c>
      <c r="J941" s="924" t="s">
        <v>53</v>
      </c>
      <c r="K941" s="221"/>
      <c r="L941" s="221"/>
      <c r="M941" s="192" t="s">
        <v>53</v>
      </c>
      <c r="N941" s="192"/>
      <c r="O941" s="238"/>
    </row>
    <row r="942" spans="1:15" s="273" customFormat="1" ht="21" customHeight="1" x14ac:dyDescent="0.25">
      <c r="A942" s="299" t="s">
        <v>297</v>
      </c>
      <c r="B942" s="661" t="s">
        <v>1442</v>
      </c>
      <c r="C942" s="661">
        <v>33</v>
      </c>
      <c r="D942" s="661">
        <v>33</v>
      </c>
      <c r="E942" s="193">
        <f t="shared" si="194"/>
        <v>100</v>
      </c>
      <c r="F942" s="661">
        <v>20</v>
      </c>
      <c r="G942" s="1131">
        <f t="shared" si="195"/>
        <v>60.606060606060609</v>
      </c>
      <c r="H942" s="661">
        <v>20</v>
      </c>
      <c r="I942" s="929">
        <f t="shared" si="190"/>
        <v>100</v>
      </c>
      <c r="J942" s="924" t="s">
        <v>53</v>
      </c>
      <c r="K942" s="221"/>
      <c r="L942" s="221"/>
      <c r="M942" s="192" t="s">
        <v>53</v>
      </c>
      <c r="N942" s="192"/>
      <c r="O942" s="238"/>
    </row>
    <row r="943" spans="1:15" s="273" customFormat="1" ht="21" customHeight="1" x14ac:dyDescent="0.25">
      <c r="A943" s="299" t="s">
        <v>298</v>
      </c>
      <c r="B943" s="661" t="s">
        <v>1443</v>
      </c>
      <c r="C943" s="661">
        <v>59</v>
      </c>
      <c r="D943" s="661">
        <v>59</v>
      </c>
      <c r="E943" s="193">
        <f t="shared" si="194"/>
        <v>100</v>
      </c>
      <c r="F943" s="661">
        <v>34</v>
      </c>
      <c r="G943" s="1131">
        <f t="shared" si="195"/>
        <v>57.627118644067799</v>
      </c>
      <c r="H943" s="661">
        <v>34</v>
      </c>
      <c r="I943" s="929">
        <f t="shared" si="190"/>
        <v>100</v>
      </c>
      <c r="J943" s="924" t="s">
        <v>53</v>
      </c>
      <c r="K943" s="221"/>
      <c r="L943" s="221"/>
      <c r="M943" s="192" t="s">
        <v>53</v>
      </c>
      <c r="N943" s="192"/>
      <c r="O943" s="238"/>
    </row>
    <row r="944" spans="1:15" s="273" customFormat="1" ht="21" customHeight="1" x14ac:dyDescent="0.25">
      <c r="A944" s="299" t="s">
        <v>299</v>
      </c>
      <c r="B944" s="661" t="s">
        <v>1444</v>
      </c>
      <c r="C944" s="661">
        <v>20</v>
      </c>
      <c r="D944" s="661">
        <v>20</v>
      </c>
      <c r="E944" s="193">
        <f t="shared" si="194"/>
        <v>100</v>
      </c>
      <c r="F944" s="661">
        <v>10</v>
      </c>
      <c r="G944" s="1131">
        <f t="shared" si="195"/>
        <v>50</v>
      </c>
      <c r="H944" s="661">
        <v>10</v>
      </c>
      <c r="I944" s="929">
        <f t="shared" si="190"/>
        <v>100</v>
      </c>
      <c r="J944" s="924" t="s">
        <v>53</v>
      </c>
      <c r="K944" s="221"/>
      <c r="L944" s="221"/>
      <c r="M944" s="192" t="s">
        <v>53</v>
      </c>
      <c r="N944" s="192"/>
      <c r="O944" s="238"/>
    </row>
    <row r="945" spans="1:15" s="273" customFormat="1" ht="21" customHeight="1" x14ac:dyDescent="0.25">
      <c r="A945" s="299" t="s">
        <v>570</v>
      </c>
      <c r="B945" s="662" t="s">
        <v>1445</v>
      </c>
      <c r="C945" s="662">
        <v>15</v>
      </c>
      <c r="D945" s="662">
        <v>15</v>
      </c>
      <c r="E945" s="940">
        <f t="shared" si="194"/>
        <v>100</v>
      </c>
      <c r="F945" s="662">
        <v>13</v>
      </c>
      <c r="G945" s="1132">
        <f t="shared" si="195"/>
        <v>86.666666666666671</v>
      </c>
      <c r="H945" s="662">
        <v>13</v>
      </c>
      <c r="I945" s="933">
        <f t="shared" si="190"/>
        <v>100</v>
      </c>
      <c r="J945" s="924" t="s">
        <v>53</v>
      </c>
      <c r="K945" s="222"/>
      <c r="L945" s="222"/>
      <c r="M945" s="194" t="s">
        <v>53</v>
      </c>
      <c r="N945" s="194"/>
      <c r="O945" s="238"/>
    </row>
    <row r="946" spans="1:15" s="761" customFormat="1" ht="21" customHeight="1" x14ac:dyDescent="0.25">
      <c r="A946" s="353">
        <v>9</v>
      </c>
      <c r="B946" s="760" t="s">
        <v>669</v>
      </c>
      <c r="C946" s="1158">
        <f>SUM(C947:C959)</f>
        <v>1425</v>
      </c>
      <c r="D946" s="1158">
        <f>SUM(D947:D959)</f>
        <v>1413</v>
      </c>
      <c r="E946" s="758">
        <f t="shared" si="189"/>
        <v>99.157894736842096</v>
      </c>
      <c r="F946" s="1158">
        <f>SUM(F947:F959)</f>
        <v>129</v>
      </c>
      <c r="G946" s="1107">
        <f>F946/C946*100</f>
        <v>9.0526315789473699</v>
      </c>
      <c r="H946" s="1158">
        <f>SUM(H947:H959)</f>
        <v>126</v>
      </c>
      <c r="I946" s="733">
        <f t="shared" si="190"/>
        <v>97.674418604651152</v>
      </c>
      <c r="J946" s="257">
        <f>COUNTA(J947:J959)</f>
        <v>13</v>
      </c>
      <c r="K946" s="653">
        <f t="shared" ref="K946:O946" si="196">COUNTA(K947:K959)</f>
        <v>0</v>
      </c>
      <c r="L946" s="653">
        <f t="shared" si="196"/>
        <v>0</v>
      </c>
      <c r="M946" s="257">
        <f t="shared" si="196"/>
        <v>1</v>
      </c>
      <c r="N946" s="257" t="s">
        <v>2</v>
      </c>
      <c r="O946" s="257">
        <f t="shared" si="196"/>
        <v>12</v>
      </c>
    </row>
    <row r="947" spans="1:15" s="265" customFormat="1" ht="21" customHeight="1" x14ac:dyDescent="0.25">
      <c r="A947" s="213" t="s">
        <v>575</v>
      </c>
      <c r="B947" s="663" t="s">
        <v>1446</v>
      </c>
      <c r="C947" s="1159">
        <v>133</v>
      </c>
      <c r="D947" s="1159">
        <v>133</v>
      </c>
      <c r="E947" s="1002">
        <f t="shared" si="189"/>
        <v>100</v>
      </c>
      <c r="F947" s="667">
        <v>9</v>
      </c>
      <c r="G947" s="1160">
        <f t="shared" si="188"/>
        <v>6.7669172932330826</v>
      </c>
      <c r="H947" s="667">
        <v>9</v>
      </c>
      <c r="I947" s="944">
        <f t="shared" si="190"/>
        <v>100</v>
      </c>
      <c r="J947" s="942" t="s">
        <v>53</v>
      </c>
      <c r="K947" s="667"/>
      <c r="L947" s="667"/>
      <c r="M947" s="211"/>
      <c r="N947" s="211"/>
      <c r="O947" s="150" t="s">
        <v>53</v>
      </c>
    </row>
    <row r="948" spans="1:15" s="265" customFormat="1" ht="21" customHeight="1" x14ac:dyDescent="0.25">
      <c r="A948" s="213" t="s">
        <v>576</v>
      </c>
      <c r="B948" s="664" t="s">
        <v>1447</v>
      </c>
      <c r="C948" s="1161">
        <v>80</v>
      </c>
      <c r="D948" s="1161">
        <v>80</v>
      </c>
      <c r="E948" s="1001">
        <f t="shared" si="189"/>
        <v>100</v>
      </c>
      <c r="F948" s="668">
        <v>6</v>
      </c>
      <c r="G948" s="1155">
        <f t="shared" si="188"/>
        <v>7.5</v>
      </c>
      <c r="H948" s="668">
        <v>6</v>
      </c>
      <c r="I948" s="941">
        <f t="shared" si="190"/>
        <v>100</v>
      </c>
      <c r="J948" s="942" t="s">
        <v>53</v>
      </c>
      <c r="K948" s="668"/>
      <c r="L948" s="668"/>
      <c r="M948" s="212"/>
      <c r="N948" s="212"/>
      <c r="O948" s="150" t="s">
        <v>53</v>
      </c>
    </row>
    <row r="949" spans="1:15" s="273" customFormat="1" ht="21" customHeight="1" x14ac:dyDescent="0.25">
      <c r="A949" s="213" t="s">
        <v>577</v>
      </c>
      <c r="B949" s="665" t="s">
        <v>1448</v>
      </c>
      <c r="C949" s="1162">
        <v>97</v>
      </c>
      <c r="D949" s="1162">
        <v>97</v>
      </c>
      <c r="E949" s="993">
        <f t="shared" si="189"/>
        <v>100</v>
      </c>
      <c r="F949" s="221">
        <v>23</v>
      </c>
      <c r="G949" s="1131">
        <f t="shared" si="188"/>
        <v>23.711340206185564</v>
      </c>
      <c r="H949" s="221">
        <v>23</v>
      </c>
      <c r="I949" s="925">
        <f t="shared" si="190"/>
        <v>100</v>
      </c>
      <c r="J949" s="924" t="s">
        <v>53</v>
      </c>
      <c r="K949" s="221"/>
      <c r="L949" s="221"/>
      <c r="M949" s="192" t="s">
        <v>53</v>
      </c>
      <c r="N949" s="192"/>
      <c r="O949" s="238"/>
    </row>
    <row r="950" spans="1:15" s="265" customFormat="1" ht="21" customHeight="1" x14ac:dyDescent="0.25">
      <c r="A950" s="213" t="s">
        <v>578</v>
      </c>
      <c r="B950" s="664" t="s">
        <v>83</v>
      </c>
      <c r="C950" s="1161">
        <v>105</v>
      </c>
      <c r="D950" s="1161">
        <v>105</v>
      </c>
      <c r="E950" s="1001">
        <f t="shared" si="189"/>
        <v>100</v>
      </c>
      <c r="F950" s="668">
        <v>14</v>
      </c>
      <c r="G950" s="1155">
        <f t="shared" si="188"/>
        <v>13.333333333333334</v>
      </c>
      <c r="H950" s="668">
        <v>14</v>
      </c>
      <c r="I950" s="941">
        <f t="shared" si="190"/>
        <v>100</v>
      </c>
      <c r="J950" s="942" t="s">
        <v>53</v>
      </c>
      <c r="K950" s="668"/>
      <c r="L950" s="668"/>
      <c r="M950" s="212"/>
      <c r="N950" s="212"/>
      <c r="O950" s="150" t="s">
        <v>53</v>
      </c>
    </row>
    <row r="951" spans="1:15" s="265" customFormat="1" ht="21" customHeight="1" x14ac:dyDescent="0.25">
      <c r="A951" s="213" t="s">
        <v>579</v>
      </c>
      <c r="B951" s="664" t="s">
        <v>1449</v>
      </c>
      <c r="C951" s="1161">
        <v>117</v>
      </c>
      <c r="D951" s="1161">
        <v>106</v>
      </c>
      <c r="E951" s="1001">
        <f t="shared" si="189"/>
        <v>90.598290598290603</v>
      </c>
      <c r="F951" s="668">
        <v>3</v>
      </c>
      <c r="G951" s="1155">
        <f t="shared" si="188"/>
        <v>2.5641025641025639</v>
      </c>
      <c r="H951" s="668">
        <v>1</v>
      </c>
      <c r="I951" s="941">
        <f t="shared" si="190"/>
        <v>33.333333333333329</v>
      </c>
      <c r="J951" s="942" t="s">
        <v>53</v>
      </c>
      <c r="K951" s="668"/>
      <c r="L951" s="668"/>
      <c r="M951" s="212"/>
      <c r="N951" s="212"/>
      <c r="O951" s="150" t="s">
        <v>53</v>
      </c>
    </row>
    <row r="952" spans="1:15" s="265" customFormat="1" ht="21" customHeight="1" x14ac:dyDescent="0.25">
      <c r="A952" s="213" t="s">
        <v>580</v>
      </c>
      <c r="B952" s="664" t="s">
        <v>1450</v>
      </c>
      <c r="C952" s="1161">
        <v>69</v>
      </c>
      <c r="D952" s="1161">
        <v>69</v>
      </c>
      <c r="E952" s="1001">
        <f t="shared" si="189"/>
        <v>100</v>
      </c>
      <c r="F952" s="668">
        <v>8</v>
      </c>
      <c r="G952" s="1155">
        <f t="shared" si="188"/>
        <v>11.594202898550725</v>
      </c>
      <c r="H952" s="668">
        <v>8</v>
      </c>
      <c r="I952" s="941">
        <f t="shared" si="190"/>
        <v>100</v>
      </c>
      <c r="J952" s="942" t="s">
        <v>53</v>
      </c>
      <c r="K952" s="668"/>
      <c r="L952" s="668"/>
      <c r="M952" s="212"/>
      <c r="N952" s="212"/>
      <c r="O952" s="150" t="s">
        <v>53</v>
      </c>
    </row>
    <row r="953" spans="1:15" s="265" customFormat="1" ht="21" customHeight="1" x14ac:dyDescent="0.25">
      <c r="A953" s="213" t="s">
        <v>581</v>
      </c>
      <c r="B953" s="664" t="s">
        <v>1451</v>
      </c>
      <c r="C953" s="1161">
        <v>182</v>
      </c>
      <c r="D953" s="1161">
        <v>182</v>
      </c>
      <c r="E953" s="1001">
        <f t="shared" si="189"/>
        <v>100</v>
      </c>
      <c r="F953" s="668">
        <v>12</v>
      </c>
      <c r="G953" s="1155">
        <f t="shared" si="188"/>
        <v>6.593406593406594</v>
      </c>
      <c r="H953" s="668">
        <v>12</v>
      </c>
      <c r="I953" s="941">
        <f t="shared" si="190"/>
        <v>100</v>
      </c>
      <c r="J953" s="942" t="s">
        <v>53</v>
      </c>
      <c r="K953" s="668"/>
      <c r="L953" s="668"/>
      <c r="M953" s="212"/>
      <c r="N953" s="212"/>
      <c r="O953" s="150" t="s">
        <v>53</v>
      </c>
    </row>
    <row r="954" spans="1:15" s="265" customFormat="1" ht="21" customHeight="1" x14ac:dyDescent="0.25">
      <c r="A954" s="213" t="s">
        <v>582</v>
      </c>
      <c r="B954" s="664" t="s">
        <v>1452</v>
      </c>
      <c r="C954" s="1161">
        <v>83</v>
      </c>
      <c r="D954" s="1161">
        <v>83</v>
      </c>
      <c r="E954" s="1001">
        <f t="shared" si="189"/>
        <v>100</v>
      </c>
      <c r="F954" s="668">
        <v>2</v>
      </c>
      <c r="G954" s="1155">
        <f t="shared" si="188"/>
        <v>2.4096385542168677</v>
      </c>
      <c r="H954" s="668">
        <v>2</v>
      </c>
      <c r="I954" s="941">
        <f t="shared" si="190"/>
        <v>100</v>
      </c>
      <c r="J954" s="942" t="s">
        <v>53</v>
      </c>
      <c r="K954" s="668"/>
      <c r="L954" s="668"/>
      <c r="M954" s="212"/>
      <c r="N954" s="212"/>
      <c r="O954" s="150" t="s">
        <v>53</v>
      </c>
    </row>
    <row r="955" spans="1:15" s="265" customFormat="1" ht="21" customHeight="1" x14ac:dyDescent="0.25">
      <c r="A955" s="213" t="s">
        <v>583</v>
      </c>
      <c r="B955" s="664" t="s">
        <v>1453</v>
      </c>
      <c r="C955" s="1161">
        <v>120</v>
      </c>
      <c r="D955" s="1161">
        <v>120</v>
      </c>
      <c r="E955" s="1001">
        <f t="shared" si="189"/>
        <v>100</v>
      </c>
      <c r="F955" s="668">
        <v>14</v>
      </c>
      <c r="G955" s="1155">
        <f t="shared" si="188"/>
        <v>11.666666666666666</v>
      </c>
      <c r="H955" s="668">
        <v>14</v>
      </c>
      <c r="I955" s="941">
        <f t="shared" si="190"/>
        <v>100</v>
      </c>
      <c r="J955" s="942" t="s">
        <v>53</v>
      </c>
      <c r="K955" s="668"/>
      <c r="L955" s="668"/>
      <c r="M955" s="212"/>
      <c r="N955" s="212"/>
      <c r="O955" s="150" t="s">
        <v>53</v>
      </c>
    </row>
    <row r="956" spans="1:15" s="265" customFormat="1" ht="21" customHeight="1" x14ac:dyDescent="0.25">
      <c r="A956" s="213" t="s">
        <v>584</v>
      </c>
      <c r="B956" s="664" t="s">
        <v>1454</v>
      </c>
      <c r="C956" s="1161">
        <v>126</v>
      </c>
      <c r="D956" s="1161">
        <v>126</v>
      </c>
      <c r="E956" s="1001">
        <f t="shared" si="189"/>
        <v>100</v>
      </c>
      <c r="F956" s="668">
        <v>12</v>
      </c>
      <c r="G956" s="1155">
        <f t="shared" si="188"/>
        <v>9.5238095238095237</v>
      </c>
      <c r="H956" s="668">
        <v>12</v>
      </c>
      <c r="I956" s="941">
        <f t="shared" si="190"/>
        <v>100</v>
      </c>
      <c r="J956" s="942" t="s">
        <v>53</v>
      </c>
      <c r="K956" s="668"/>
      <c r="L956" s="668"/>
      <c r="M956" s="212"/>
      <c r="N956" s="212"/>
      <c r="O956" s="150" t="s">
        <v>53</v>
      </c>
    </row>
    <row r="957" spans="1:15" s="265" customFormat="1" ht="21" customHeight="1" x14ac:dyDescent="0.25">
      <c r="A957" s="213" t="s">
        <v>585</v>
      </c>
      <c r="B957" s="664" t="s">
        <v>1455</v>
      </c>
      <c r="C957" s="1161">
        <v>83</v>
      </c>
      <c r="D957" s="1161">
        <v>83</v>
      </c>
      <c r="E957" s="1001">
        <f t="shared" si="189"/>
        <v>100</v>
      </c>
      <c r="F957" s="668">
        <v>4</v>
      </c>
      <c r="G957" s="1155">
        <f t="shared" si="188"/>
        <v>4.8192771084337354</v>
      </c>
      <c r="H957" s="668">
        <v>4</v>
      </c>
      <c r="I957" s="941">
        <f t="shared" si="190"/>
        <v>100</v>
      </c>
      <c r="J957" s="942" t="s">
        <v>53</v>
      </c>
      <c r="K957" s="668"/>
      <c r="L957" s="668"/>
      <c r="M957" s="212"/>
      <c r="N957" s="212"/>
      <c r="O957" s="150" t="s">
        <v>53</v>
      </c>
    </row>
    <row r="958" spans="1:15" s="265" customFormat="1" ht="21" customHeight="1" x14ac:dyDescent="0.25">
      <c r="A958" s="213" t="s">
        <v>586</v>
      </c>
      <c r="B958" s="664" t="s">
        <v>1456</v>
      </c>
      <c r="C958" s="1161">
        <v>87</v>
      </c>
      <c r="D958" s="1161">
        <v>87</v>
      </c>
      <c r="E958" s="1001">
        <f t="shared" si="189"/>
        <v>100</v>
      </c>
      <c r="F958" s="668">
        <v>10</v>
      </c>
      <c r="G958" s="1155">
        <f t="shared" si="188"/>
        <v>11.494252873563218</v>
      </c>
      <c r="H958" s="668">
        <v>10</v>
      </c>
      <c r="I958" s="941">
        <f t="shared" si="190"/>
        <v>100</v>
      </c>
      <c r="J958" s="942" t="s">
        <v>53</v>
      </c>
      <c r="K958" s="668"/>
      <c r="L958" s="668"/>
      <c r="M958" s="212"/>
      <c r="N958" s="212"/>
      <c r="O958" s="150" t="s">
        <v>53</v>
      </c>
    </row>
    <row r="959" spans="1:15" s="265" customFormat="1" ht="21" customHeight="1" x14ac:dyDescent="0.25">
      <c r="A959" s="213" t="s">
        <v>587</v>
      </c>
      <c r="B959" s="666" t="s">
        <v>1457</v>
      </c>
      <c r="C959" s="1163">
        <v>143</v>
      </c>
      <c r="D959" s="1163">
        <v>142</v>
      </c>
      <c r="E959" s="1003">
        <f t="shared" si="189"/>
        <v>99.300699300699307</v>
      </c>
      <c r="F959" s="1164">
        <v>12</v>
      </c>
      <c r="G959" s="1165">
        <f t="shared" si="188"/>
        <v>8.3916083916083917</v>
      </c>
      <c r="H959" s="1164">
        <v>11</v>
      </c>
      <c r="I959" s="945">
        <f t="shared" si="190"/>
        <v>91.666666666666657</v>
      </c>
      <c r="J959" s="942" t="s">
        <v>53</v>
      </c>
      <c r="K959" s="1164"/>
      <c r="L959" s="1164"/>
      <c r="M959" s="214"/>
      <c r="N959" s="214"/>
      <c r="O959" s="150" t="s">
        <v>53</v>
      </c>
    </row>
    <row r="960" spans="1:15" s="794" customFormat="1" ht="21" customHeight="1" x14ac:dyDescent="0.25">
      <c r="A960" s="353">
        <v>10</v>
      </c>
      <c r="B960" s="760" t="s">
        <v>684</v>
      </c>
      <c r="C960" s="1106">
        <f>SUM(C961:C969)</f>
        <v>1100</v>
      </c>
      <c r="D960" s="1106">
        <f>SUM(D961:D969)</f>
        <v>1067</v>
      </c>
      <c r="E960" s="758">
        <f t="shared" si="189"/>
        <v>97</v>
      </c>
      <c r="F960" s="653">
        <f>SUM(F961:F969)</f>
        <v>137</v>
      </c>
      <c r="G960" s="1107">
        <f t="shared" si="188"/>
        <v>12.454545454545455</v>
      </c>
      <c r="H960" s="653">
        <f>SUM(H961:H969)</f>
        <v>137</v>
      </c>
      <c r="I960" s="733">
        <f t="shared" si="190"/>
        <v>100</v>
      </c>
      <c r="J960" s="257">
        <f>COUNTA(J961:J969)</f>
        <v>9</v>
      </c>
      <c r="K960" s="653">
        <f t="shared" ref="K960:O960" si="197">COUNTA(K961:K969)</f>
        <v>0</v>
      </c>
      <c r="L960" s="653">
        <f t="shared" si="197"/>
        <v>0</v>
      </c>
      <c r="M960" s="257">
        <f t="shared" si="197"/>
        <v>4</v>
      </c>
      <c r="N960" s="257" t="s">
        <v>32</v>
      </c>
      <c r="O960" s="257">
        <f t="shared" si="197"/>
        <v>5</v>
      </c>
    </row>
    <row r="961" spans="1:15" s="265" customFormat="1" ht="21" customHeight="1" x14ac:dyDescent="0.25">
      <c r="A961" s="215" t="s">
        <v>300</v>
      </c>
      <c r="B961" s="667" t="s">
        <v>1458</v>
      </c>
      <c r="C961" s="667">
        <v>122</v>
      </c>
      <c r="D961" s="667">
        <v>115</v>
      </c>
      <c r="E961" s="1002">
        <f t="shared" si="189"/>
        <v>94.262295081967224</v>
      </c>
      <c r="F961" s="1166">
        <v>9</v>
      </c>
      <c r="G961" s="1160">
        <f t="shared" si="188"/>
        <v>7.3770491803278686</v>
      </c>
      <c r="H961" s="1166">
        <v>9</v>
      </c>
      <c r="I961" s="944">
        <f t="shared" si="190"/>
        <v>100</v>
      </c>
      <c r="J961" s="942" t="s">
        <v>53</v>
      </c>
      <c r="K961" s="667"/>
      <c r="L961" s="667"/>
      <c r="M961" s="211"/>
      <c r="N961" s="211"/>
      <c r="O961" s="150" t="s">
        <v>53</v>
      </c>
    </row>
    <row r="962" spans="1:15" s="273" customFormat="1" ht="21" customHeight="1" x14ac:dyDescent="0.25">
      <c r="A962" s="195" t="s">
        <v>301</v>
      </c>
      <c r="B962" s="661" t="s">
        <v>1459</v>
      </c>
      <c r="C962" s="661">
        <v>146</v>
      </c>
      <c r="D962" s="661">
        <v>138</v>
      </c>
      <c r="E962" s="993">
        <f t="shared" si="189"/>
        <v>94.520547945205479</v>
      </c>
      <c r="F962" s="1167">
        <v>23</v>
      </c>
      <c r="G962" s="1131">
        <f t="shared" si="188"/>
        <v>15.753424657534246</v>
      </c>
      <c r="H962" s="1167">
        <v>23</v>
      </c>
      <c r="I962" s="925">
        <f t="shared" si="190"/>
        <v>100</v>
      </c>
      <c r="J962" s="924" t="s">
        <v>53</v>
      </c>
      <c r="K962" s="221"/>
      <c r="L962" s="221"/>
      <c r="M962" s="192" t="s">
        <v>53</v>
      </c>
      <c r="N962" s="192"/>
      <c r="O962" s="238"/>
    </row>
    <row r="963" spans="1:15" s="273" customFormat="1" ht="21" customHeight="1" x14ac:dyDescent="0.25">
      <c r="A963" s="195" t="s">
        <v>302</v>
      </c>
      <c r="B963" s="661" t="s">
        <v>1460</v>
      </c>
      <c r="C963" s="661">
        <v>123</v>
      </c>
      <c r="D963" s="661">
        <v>122</v>
      </c>
      <c r="E963" s="993">
        <f t="shared" si="189"/>
        <v>99.1869918699187</v>
      </c>
      <c r="F963" s="1167">
        <v>21</v>
      </c>
      <c r="G963" s="1131">
        <f t="shared" si="188"/>
        <v>17.073170731707318</v>
      </c>
      <c r="H963" s="1167">
        <v>21</v>
      </c>
      <c r="I963" s="925">
        <f t="shared" si="190"/>
        <v>100</v>
      </c>
      <c r="J963" s="924" t="s">
        <v>53</v>
      </c>
      <c r="K963" s="221"/>
      <c r="L963" s="221"/>
      <c r="M963" s="192" t="s">
        <v>53</v>
      </c>
      <c r="N963" s="192"/>
      <c r="O963" s="238"/>
    </row>
    <row r="964" spans="1:15" s="265" customFormat="1" ht="21" customHeight="1" x14ac:dyDescent="0.25">
      <c r="A964" s="215" t="s">
        <v>303</v>
      </c>
      <c r="B964" s="668" t="s">
        <v>1461</v>
      </c>
      <c r="C964" s="668">
        <v>180</v>
      </c>
      <c r="D964" s="668">
        <v>182</v>
      </c>
      <c r="E964" s="1001">
        <f t="shared" si="189"/>
        <v>101.11111111111111</v>
      </c>
      <c r="F964" s="1168">
        <v>7</v>
      </c>
      <c r="G964" s="1155">
        <f t="shared" si="188"/>
        <v>3.8888888888888888</v>
      </c>
      <c r="H964" s="1168">
        <v>7</v>
      </c>
      <c r="I964" s="941">
        <f t="shared" si="190"/>
        <v>100</v>
      </c>
      <c r="J964" s="942" t="s">
        <v>53</v>
      </c>
      <c r="K964" s="668"/>
      <c r="L964" s="668"/>
      <c r="M964" s="212"/>
      <c r="N964" s="212"/>
      <c r="O964" s="150" t="s">
        <v>53</v>
      </c>
    </row>
    <row r="965" spans="1:15" s="265" customFormat="1" ht="21" customHeight="1" x14ac:dyDescent="0.25">
      <c r="A965" s="215" t="s">
        <v>304</v>
      </c>
      <c r="B965" s="668" t="s">
        <v>1462</v>
      </c>
      <c r="C965" s="668">
        <v>137</v>
      </c>
      <c r="D965" s="668">
        <v>140</v>
      </c>
      <c r="E965" s="1001">
        <f t="shared" si="189"/>
        <v>102.18978102189782</v>
      </c>
      <c r="F965" s="1168">
        <v>5</v>
      </c>
      <c r="G965" s="1155">
        <f t="shared" si="188"/>
        <v>3.6496350364963499</v>
      </c>
      <c r="H965" s="1168">
        <v>5</v>
      </c>
      <c r="I965" s="941">
        <f t="shared" si="190"/>
        <v>100</v>
      </c>
      <c r="J965" s="942" t="s">
        <v>53</v>
      </c>
      <c r="K965" s="668"/>
      <c r="L965" s="668"/>
      <c r="M965" s="212"/>
      <c r="N965" s="212"/>
      <c r="O965" s="150" t="s">
        <v>53</v>
      </c>
    </row>
    <row r="966" spans="1:15" s="265" customFormat="1" ht="21" customHeight="1" x14ac:dyDescent="0.25">
      <c r="A966" s="215" t="s">
        <v>305</v>
      </c>
      <c r="B966" s="668" t="s">
        <v>1463</v>
      </c>
      <c r="C966" s="668">
        <v>167</v>
      </c>
      <c r="D966" s="668">
        <v>162</v>
      </c>
      <c r="E966" s="1001">
        <f t="shared" si="189"/>
        <v>97.005988023952099</v>
      </c>
      <c r="F966" s="1168">
        <v>10</v>
      </c>
      <c r="G966" s="1155">
        <f t="shared" si="188"/>
        <v>5.9880239520958085</v>
      </c>
      <c r="H966" s="1168">
        <v>10</v>
      </c>
      <c r="I966" s="941">
        <f t="shared" si="190"/>
        <v>100</v>
      </c>
      <c r="J966" s="942" t="s">
        <v>53</v>
      </c>
      <c r="K966" s="668"/>
      <c r="L966" s="668"/>
      <c r="M966" s="212"/>
      <c r="N966" s="212"/>
      <c r="O966" s="150" t="s">
        <v>53</v>
      </c>
    </row>
    <row r="967" spans="1:15" s="265" customFormat="1" ht="21" customHeight="1" x14ac:dyDescent="0.25">
      <c r="A967" s="215" t="s">
        <v>306</v>
      </c>
      <c r="B967" s="668" t="s">
        <v>1464</v>
      </c>
      <c r="C967" s="668">
        <v>81</v>
      </c>
      <c r="D967" s="668">
        <v>76</v>
      </c>
      <c r="E967" s="1001">
        <f t="shared" si="189"/>
        <v>93.827160493827151</v>
      </c>
      <c r="F967" s="1168">
        <v>9</v>
      </c>
      <c r="G967" s="1155">
        <f t="shared" si="188"/>
        <v>11.111111111111111</v>
      </c>
      <c r="H967" s="1168">
        <v>9</v>
      </c>
      <c r="I967" s="941">
        <f t="shared" si="190"/>
        <v>100</v>
      </c>
      <c r="J967" s="942" t="s">
        <v>53</v>
      </c>
      <c r="K967" s="668"/>
      <c r="L967" s="668"/>
      <c r="M967" s="212"/>
      <c r="N967" s="212"/>
      <c r="O967" s="150" t="s">
        <v>53</v>
      </c>
    </row>
    <row r="968" spans="1:15" s="273" customFormat="1" ht="21" customHeight="1" x14ac:dyDescent="0.25">
      <c r="A968" s="195" t="s">
        <v>307</v>
      </c>
      <c r="B968" s="661" t="s">
        <v>1465</v>
      </c>
      <c r="C968" s="661">
        <v>106</v>
      </c>
      <c r="D968" s="661">
        <v>102</v>
      </c>
      <c r="E968" s="993">
        <f t="shared" si="189"/>
        <v>96.226415094339629</v>
      </c>
      <c r="F968" s="1167">
        <v>33</v>
      </c>
      <c r="G968" s="1131">
        <f t="shared" si="188"/>
        <v>31.132075471698112</v>
      </c>
      <c r="H968" s="1167">
        <v>33</v>
      </c>
      <c r="I968" s="925">
        <f t="shared" si="190"/>
        <v>100</v>
      </c>
      <c r="J968" s="924" t="s">
        <v>53</v>
      </c>
      <c r="K968" s="221"/>
      <c r="L968" s="221"/>
      <c r="M968" s="192" t="s">
        <v>53</v>
      </c>
      <c r="N968" s="192"/>
      <c r="O968" s="238"/>
    </row>
    <row r="969" spans="1:15" s="273" customFormat="1" ht="21" customHeight="1" x14ac:dyDescent="0.25">
      <c r="A969" s="195" t="s">
        <v>308</v>
      </c>
      <c r="B969" s="661" t="s">
        <v>1466</v>
      </c>
      <c r="C969" s="661">
        <v>38</v>
      </c>
      <c r="D969" s="661">
        <v>30</v>
      </c>
      <c r="E969" s="993">
        <f t="shared" si="189"/>
        <v>78.94736842105263</v>
      </c>
      <c r="F969" s="1167">
        <v>20</v>
      </c>
      <c r="G969" s="1131">
        <f t="shared" si="188"/>
        <v>52.631578947368418</v>
      </c>
      <c r="H969" s="1167">
        <v>20</v>
      </c>
      <c r="I969" s="925">
        <f t="shared" si="190"/>
        <v>100</v>
      </c>
      <c r="J969" s="924" t="s">
        <v>53</v>
      </c>
      <c r="K969" s="221"/>
      <c r="L969" s="1169"/>
      <c r="M969" s="192" t="s">
        <v>53</v>
      </c>
      <c r="N969" s="192"/>
      <c r="O969" s="238"/>
    </row>
    <row r="970" spans="1:15" s="794" customFormat="1" ht="21" customHeight="1" x14ac:dyDescent="0.25">
      <c r="A970" s="881">
        <v>11</v>
      </c>
      <c r="B970" s="882" t="s">
        <v>664</v>
      </c>
      <c r="C970" s="1170">
        <f>SUM(C971:C978)</f>
        <v>554</v>
      </c>
      <c r="D970" s="1170">
        <f>SUM(D971:D978)</f>
        <v>554</v>
      </c>
      <c r="E970" s="1004">
        <f t="shared" si="189"/>
        <v>100</v>
      </c>
      <c r="F970" s="1170">
        <f>SUM(F971:F978)</f>
        <v>327</v>
      </c>
      <c r="G970" s="1171">
        <f t="shared" si="188"/>
        <v>59.025270758122737</v>
      </c>
      <c r="H970" s="1170">
        <f>SUM(H971:H978)</f>
        <v>327</v>
      </c>
      <c r="I970" s="946">
        <f t="shared" si="190"/>
        <v>100</v>
      </c>
      <c r="J970" s="257">
        <f>COUNTA(J971:J978)</f>
        <v>8</v>
      </c>
      <c r="K970" s="653">
        <f t="shared" ref="K970:O970" si="198">COUNTA(K971:K978)</f>
        <v>0</v>
      </c>
      <c r="L970" s="653">
        <f t="shared" si="198"/>
        <v>0</v>
      </c>
      <c r="M970" s="257">
        <f t="shared" si="198"/>
        <v>8</v>
      </c>
      <c r="N970" s="947" t="s">
        <v>31</v>
      </c>
      <c r="O970" s="257">
        <f t="shared" si="198"/>
        <v>0</v>
      </c>
    </row>
    <row r="971" spans="1:15" s="273" customFormat="1" ht="21" customHeight="1" x14ac:dyDescent="0.25">
      <c r="A971" s="196" t="s">
        <v>310</v>
      </c>
      <c r="B971" s="199" t="s">
        <v>1467</v>
      </c>
      <c r="C971" s="661">
        <v>52</v>
      </c>
      <c r="D971" s="661">
        <v>52</v>
      </c>
      <c r="E971" s="996">
        <f t="shared" si="189"/>
        <v>100</v>
      </c>
      <c r="F971" s="661">
        <v>31</v>
      </c>
      <c r="G971" s="1131">
        <f t="shared" si="188"/>
        <v>59.615384615384613</v>
      </c>
      <c r="H971" s="661">
        <v>31</v>
      </c>
      <c r="I971" s="929">
        <f t="shared" si="190"/>
        <v>100</v>
      </c>
      <c r="J971" s="924" t="s">
        <v>53</v>
      </c>
      <c r="K971" s="661"/>
      <c r="L971" s="661"/>
      <c r="M971" s="193" t="s">
        <v>53</v>
      </c>
      <c r="N971" s="193"/>
      <c r="O971" s="238"/>
    </row>
    <row r="972" spans="1:15" s="273" customFormat="1" ht="21" customHeight="1" x14ac:dyDescent="0.25">
      <c r="A972" s="196" t="s">
        <v>311</v>
      </c>
      <c r="B972" s="199" t="s">
        <v>1468</v>
      </c>
      <c r="C972" s="661">
        <v>67</v>
      </c>
      <c r="D972" s="661">
        <v>67</v>
      </c>
      <c r="E972" s="996">
        <f t="shared" si="189"/>
        <v>100</v>
      </c>
      <c r="F972" s="661">
        <v>37</v>
      </c>
      <c r="G972" s="1131">
        <f t="shared" si="188"/>
        <v>55.223880597014926</v>
      </c>
      <c r="H972" s="661">
        <v>37</v>
      </c>
      <c r="I972" s="929">
        <f t="shared" si="190"/>
        <v>100</v>
      </c>
      <c r="J972" s="924" t="s">
        <v>53</v>
      </c>
      <c r="K972" s="661"/>
      <c r="L972" s="661"/>
      <c r="M972" s="193" t="s">
        <v>53</v>
      </c>
      <c r="N972" s="193"/>
      <c r="O972" s="238"/>
    </row>
    <row r="973" spans="1:15" s="273" customFormat="1" ht="21" customHeight="1" x14ac:dyDescent="0.25">
      <c r="A973" s="196" t="s">
        <v>312</v>
      </c>
      <c r="B973" s="199" t="s">
        <v>1469</v>
      </c>
      <c r="C973" s="661">
        <v>61</v>
      </c>
      <c r="D973" s="661">
        <v>61</v>
      </c>
      <c r="E973" s="996">
        <f t="shared" si="189"/>
        <v>100</v>
      </c>
      <c r="F973" s="661">
        <v>39</v>
      </c>
      <c r="G973" s="1131">
        <f t="shared" si="188"/>
        <v>63.934426229508205</v>
      </c>
      <c r="H973" s="661">
        <v>39</v>
      </c>
      <c r="I973" s="929">
        <f t="shared" si="190"/>
        <v>100</v>
      </c>
      <c r="J973" s="924" t="s">
        <v>53</v>
      </c>
      <c r="K973" s="661"/>
      <c r="L973" s="661"/>
      <c r="M973" s="193" t="s">
        <v>53</v>
      </c>
      <c r="N973" s="193"/>
      <c r="O973" s="238"/>
    </row>
    <row r="974" spans="1:15" s="273" customFormat="1" ht="21" customHeight="1" x14ac:dyDescent="0.25">
      <c r="A974" s="196" t="s">
        <v>313</v>
      </c>
      <c r="B974" s="199" t="s">
        <v>1470</v>
      </c>
      <c r="C974" s="661">
        <v>79</v>
      </c>
      <c r="D974" s="661">
        <v>79</v>
      </c>
      <c r="E974" s="996">
        <f t="shared" si="189"/>
        <v>100</v>
      </c>
      <c r="F974" s="661">
        <v>34</v>
      </c>
      <c r="G974" s="1131">
        <f t="shared" si="188"/>
        <v>43.037974683544306</v>
      </c>
      <c r="H974" s="661">
        <v>34</v>
      </c>
      <c r="I974" s="929">
        <f t="shared" si="190"/>
        <v>100</v>
      </c>
      <c r="J974" s="924" t="s">
        <v>53</v>
      </c>
      <c r="K974" s="661"/>
      <c r="L974" s="661"/>
      <c r="M974" s="193" t="s">
        <v>53</v>
      </c>
      <c r="N974" s="193"/>
      <c r="O974" s="238"/>
    </row>
    <row r="975" spans="1:15" s="273" customFormat="1" ht="21" customHeight="1" x14ac:dyDescent="0.25">
      <c r="A975" s="196" t="s">
        <v>314</v>
      </c>
      <c r="B975" s="199" t="s">
        <v>1471</v>
      </c>
      <c r="C975" s="661">
        <v>61</v>
      </c>
      <c r="D975" s="661">
        <v>61</v>
      </c>
      <c r="E975" s="996">
        <f t="shared" si="189"/>
        <v>100</v>
      </c>
      <c r="F975" s="661">
        <v>45</v>
      </c>
      <c r="G975" s="1131">
        <f t="shared" si="188"/>
        <v>73.770491803278688</v>
      </c>
      <c r="H975" s="661">
        <v>45</v>
      </c>
      <c r="I975" s="929">
        <f t="shared" si="190"/>
        <v>100</v>
      </c>
      <c r="J975" s="924" t="s">
        <v>53</v>
      </c>
      <c r="K975" s="661"/>
      <c r="L975" s="661"/>
      <c r="M975" s="193" t="s">
        <v>53</v>
      </c>
      <c r="N975" s="193"/>
      <c r="O975" s="238"/>
    </row>
    <row r="976" spans="1:15" s="273" customFormat="1" ht="21" customHeight="1" x14ac:dyDescent="0.25">
      <c r="A976" s="196" t="s">
        <v>315</v>
      </c>
      <c r="B976" s="199" t="s">
        <v>1472</v>
      </c>
      <c r="C976" s="661">
        <v>94</v>
      </c>
      <c r="D976" s="661">
        <v>94</v>
      </c>
      <c r="E976" s="996">
        <f t="shared" si="189"/>
        <v>100</v>
      </c>
      <c r="F976" s="661">
        <v>54</v>
      </c>
      <c r="G976" s="1131">
        <f t="shared" si="188"/>
        <v>57.446808510638306</v>
      </c>
      <c r="H976" s="661">
        <v>54</v>
      </c>
      <c r="I976" s="929">
        <f t="shared" si="190"/>
        <v>100</v>
      </c>
      <c r="J976" s="924" t="s">
        <v>53</v>
      </c>
      <c r="K976" s="661"/>
      <c r="L976" s="661"/>
      <c r="M976" s="193" t="s">
        <v>53</v>
      </c>
      <c r="N976" s="193"/>
      <c r="O976" s="238"/>
    </row>
    <row r="977" spans="1:15" s="273" customFormat="1" ht="21" customHeight="1" x14ac:dyDescent="0.25">
      <c r="A977" s="196" t="s">
        <v>316</v>
      </c>
      <c r="B977" s="199" t="s">
        <v>1473</v>
      </c>
      <c r="C977" s="661">
        <v>73</v>
      </c>
      <c r="D977" s="661">
        <v>73</v>
      </c>
      <c r="E977" s="996">
        <f t="shared" si="189"/>
        <v>100</v>
      </c>
      <c r="F977" s="661">
        <v>46</v>
      </c>
      <c r="G977" s="1131">
        <f t="shared" si="188"/>
        <v>63.013698630136986</v>
      </c>
      <c r="H977" s="661">
        <v>46</v>
      </c>
      <c r="I977" s="929">
        <f t="shared" si="190"/>
        <v>100</v>
      </c>
      <c r="J977" s="924" t="s">
        <v>53</v>
      </c>
      <c r="K977" s="661"/>
      <c r="L977" s="661"/>
      <c r="M977" s="193" t="s">
        <v>53</v>
      </c>
      <c r="N977" s="193"/>
      <c r="O977" s="238"/>
    </row>
    <row r="978" spans="1:15" s="273" customFormat="1" ht="21" customHeight="1" x14ac:dyDescent="0.25">
      <c r="A978" s="196" t="s">
        <v>317</v>
      </c>
      <c r="B978" s="200" t="s">
        <v>1474</v>
      </c>
      <c r="C978" s="662">
        <v>67</v>
      </c>
      <c r="D978" s="662">
        <v>67</v>
      </c>
      <c r="E978" s="998">
        <f t="shared" si="189"/>
        <v>100</v>
      </c>
      <c r="F978" s="662">
        <v>41</v>
      </c>
      <c r="G978" s="1132">
        <f t="shared" si="188"/>
        <v>61.194029850746269</v>
      </c>
      <c r="H978" s="662">
        <v>41</v>
      </c>
      <c r="I978" s="933">
        <f t="shared" si="190"/>
        <v>100</v>
      </c>
      <c r="J978" s="924" t="s">
        <v>53</v>
      </c>
      <c r="K978" s="662"/>
      <c r="L978" s="662"/>
      <c r="M978" s="940" t="s">
        <v>53</v>
      </c>
      <c r="N978" s="940"/>
      <c r="O978" s="238"/>
    </row>
    <row r="979" spans="1:15" s="794" customFormat="1" ht="21" customHeight="1" x14ac:dyDescent="0.25">
      <c r="A979" s="353">
        <v>12</v>
      </c>
      <c r="B979" s="760" t="s">
        <v>676</v>
      </c>
      <c r="C979" s="653">
        <f>SUM(C980:C990)</f>
        <v>805</v>
      </c>
      <c r="D979" s="653">
        <f>SUM(D980:D990)</f>
        <v>802</v>
      </c>
      <c r="E979" s="758">
        <f t="shared" si="189"/>
        <v>99.627329192546583</v>
      </c>
      <c r="F979" s="653">
        <f>SUM(F980:F990)</f>
        <v>144</v>
      </c>
      <c r="G979" s="1107">
        <f>F979/C979*100</f>
        <v>17.888198757763977</v>
      </c>
      <c r="H979" s="653">
        <f>SUM(H980:H990)</f>
        <v>144</v>
      </c>
      <c r="I979" s="733">
        <f t="shared" si="190"/>
        <v>100</v>
      </c>
      <c r="J979" s="257">
        <f>COUNTA(J980:J990)</f>
        <v>11</v>
      </c>
      <c r="K979" s="653">
        <f t="shared" ref="K979:O979" si="199">COUNTA(K980:K990)</f>
        <v>0</v>
      </c>
      <c r="L979" s="653">
        <f t="shared" si="199"/>
        <v>0</v>
      </c>
      <c r="M979" s="257">
        <f t="shared" si="199"/>
        <v>5</v>
      </c>
      <c r="N979" s="257" t="s">
        <v>31</v>
      </c>
      <c r="O979" s="257">
        <f t="shared" si="199"/>
        <v>6</v>
      </c>
    </row>
    <row r="980" spans="1:15" s="273" customFormat="1" ht="21" customHeight="1" x14ac:dyDescent="0.25">
      <c r="A980" s="290" t="s">
        <v>325</v>
      </c>
      <c r="B980" s="295" t="s">
        <v>1475</v>
      </c>
      <c r="C980" s="220">
        <v>16</v>
      </c>
      <c r="D980" s="220">
        <v>16</v>
      </c>
      <c r="E980" s="992">
        <f t="shared" si="189"/>
        <v>100</v>
      </c>
      <c r="F980" s="220">
        <v>12</v>
      </c>
      <c r="G980" s="1130">
        <f t="shared" si="188"/>
        <v>75</v>
      </c>
      <c r="H980" s="220">
        <v>12</v>
      </c>
      <c r="I980" s="923">
        <f t="shared" si="190"/>
        <v>100</v>
      </c>
      <c r="J980" s="924" t="s">
        <v>53</v>
      </c>
      <c r="K980" s="220"/>
      <c r="L980" s="220"/>
      <c r="M980" s="190" t="s">
        <v>53</v>
      </c>
      <c r="N980" s="190"/>
      <c r="O980" s="238"/>
    </row>
    <row r="981" spans="1:15" s="273" customFormat="1" ht="21" customHeight="1" x14ac:dyDescent="0.25">
      <c r="A981" s="290" t="s">
        <v>326</v>
      </c>
      <c r="B981" s="296" t="s">
        <v>1476</v>
      </c>
      <c r="C981" s="221">
        <v>11</v>
      </c>
      <c r="D981" s="221">
        <v>11</v>
      </c>
      <c r="E981" s="993">
        <f t="shared" si="189"/>
        <v>100</v>
      </c>
      <c r="F981" s="221">
        <v>7</v>
      </c>
      <c r="G981" s="1131">
        <f t="shared" si="188"/>
        <v>63.636363636363633</v>
      </c>
      <c r="H981" s="221">
        <v>7</v>
      </c>
      <c r="I981" s="925">
        <f t="shared" si="190"/>
        <v>100</v>
      </c>
      <c r="J981" s="924" t="s">
        <v>53</v>
      </c>
      <c r="K981" s="221"/>
      <c r="L981" s="221"/>
      <c r="M981" s="192" t="s">
        <v>53</v>
      </c>
      <c r="N981" s="192"/>
      <c r="O981" s="238"/>
    </row>
    <row r="982" spans="1:15" s="273" customFormat="1" ht="21" customHeight="1" x14ac:dyDescent="0.25">
      <c r="A982" s="290" t="s">
        <v>327</v>
      </c>
      <c r="B982" s="296" t="s">
        <v>1477</v>
      </c>
      <c r="C982" s="221">
        <v>57</v>
      </c>
      <c r="D982" s="221">
        <v>57</v>
      </c>
      <c r="E982" s="993">
        <f t="shared" si="189"/>
        <v>100</v>
      </c>
      <c r="F982" s="221">
        <v>15</v>
      </c>
      <c r="G982" s="1131">
        <f t="shared" si="188"/>
        <v>26.315789473684209</v>
      </c>
      <c r="H982" s="221">
        <v>15</v>
      </c>
      <c r="I982" s="925">
        <f t="shared" si="190"/>
        <v>100</v>
      </c>
      <c r="J982" s="924" t="s">
        <v>53</v>
      </c>
      <c r="K982" s="221"/>
      <c r="L982" s="221"/>
      <c r="M982" s="192" t="s">
        <v>53</v>
      </c>
      <c r="N982" s="192"/>
      <c r="O982" s="238"/>
    </row>
    <row r="983" spans="1:15" s="273" customFormat="1" ht="21" customHeight="1" x14ac:dyDescent="0.25">
      <c r="A983" s="290" t="s">
        <v>328</v>
      </c>
      <c r="B983" s="296" t="s">
        <v>1478</v>
      </c>
      <c r="C983" s="221">
        <v>33</v>
      </c>
      <c r="D983" s="221">
        <v>33</v>
      </c>
      <c r="E983" s="993">
        <f t="shared" si="189"/>
        <v>100</v>
      </c>
      <c r="F983" s="221">
        <v>31</v>
      </c>
      <c r="G983" s="1131">
        <f t="shared" ref="G983:G1046" si="200">F983/C983*100</f>
        <v>93.939393939393938</v>
      </c>
      <c r="H983" s="221">
        <v>31</v>
      </c>
      <c r="I983" s="925">
        <f t="shared" si="190"/>
        <v>100</v>
      </c>
      <c r="J983" s="924" t="s">
        <v>53</v>
      </c>
      <c r="K983" s="221"/>
      <c r="L983" s="221"/>
      <c r="M983" s="192" t="s">
        <v>53</v>
      </c>
      <c r="N983" s="192"/>
      <c r="O983" s="238"/>
    </row>
    <row r="984" spans="1:15" s="273" customFormat="1" ht="21" customHeight="1" x14ac:dyDescent="0.25">
      <c r="A984" s="290" t="s">
        <v>329</v>
      </c>
      <c r="B984" s="296" t="s">
        <v>1479</v>
      </c>
      <c r="C984" s="221">
        <v>39</v>
      </c>
      <c r="D984" s="221">
        <v>39</v>
      </c>
      <c r="E984" s="993">
        <f t="shared" ref="E984:E1047" si="201">D984/C984*100</f>
        <v>100</v>
      </c>
      <c r="F984" s="221">
        <v>36</v>
      </c>
      <c r="G984" s="1131">
        <f t="shared" si="200"/>
        <v>92.307692307692307</v>
      </c>
      <c r="H984" s="221">
        <v>36</v>
      </c>
      <c r="I984" s="925">
        <f t="shared" ref="I984:I1047" si="202">H984/F984*100</f>
        <v>100</v>
      </c>
      <c r="J984" s="924" t="s">
        <v>53</v>
      </c>
      <c r="K984" s="221"/>
      <c r="L984" s="221"/>
      <c r="M984" s="192" t="s">
        <v>53</v>
      </c>
      <c r="N984" s="192"/>
      <c r="O984" s="238"/>
    </row>
    <row r="985" spans="1:15" s="265" customFormat="1" ht="21" customHeight="1" x14ac:dyDescent="0.25">
      <c r="A985" s="215" t="s">
        <v>330</v>
      </c>
      <c r="B985" s="217" t="s">
        <v>1480</v>
      </c>
      <c r="C985" s="668">
        <v>76</v>
      </c>
      <c r="D985" s="668">
        <v>76</v>
      </c>
      <c r="E985" s="1001">
        <f t="shared" si="201"/>
        <v>100</v>
      </c>
      <c r="F985" s="668">
        <v>4</v>
      </c>
      <c r="G985" s="1155">
        <f t="shared" si="200"/>
        <v>5.2631578947368416</v>
      </c>
      <c r="H985" s="668">
        <v>4</v>
      </c>
      <c r="I985" s="941">
        <f t="shared" si="202"/>
        <v>100</v>
      </c>
      <c r="J985" s="942" t="s">
        <v>53</v>
      </c>
      <c r="K985" s="668"/>
      <c r="L985" s="668"/>
      <c r="M985" s="212"/>
      <c r="N985" s="212"/>
      <c r="O985" s="150" t="s">
        <v>53</v>
      </c>
    </row>
    <row r="986" spans="1:15" s="265" customFormat="1" ht="21" customHeight="1" x14ac:dyDescent="0.25">
      <c r="A986" s="215" t="s">
        <v>331</v>
      </c>
      <c r="B986" s="217" t="s">
        <v>1481</v>
      </c>
      <c r="C986" s="668">
        <v>117</v>
      </c>
      <c r="D986" s="668">
        <v>117</v>
      </c>
      <c r="E986" s="1001">
        <f t="shared" si="201"/>
        <v>100</v>
      </c>
      <c r="F986" s="668">
        <v>8</v>
      </c>
      <c r="G986" s="1155">
        <f t="shared" si="200"/>
        <v>6.8376068376068382</v>
      </c>
      <c r="H986" s="668">
        <v>8</v>
      </c>
      <c r="I986" s="941">
        <f t="shared" si="202"/>
        <v>100</v>
      </c>
      <c r="J986" s="942" t="s">
        <v>53</v>
      </c>
      <c r="K986" s="668"/>
      <c r="L986" s="668"/>
      <c r="M986" s="212"/>
      <c r="N986" s="212"/>
      <c r="O986" s="150" t="s">
        <v>53</v>
      </c>
    </row>
    <row r="987" spans="1:15" s="265" customFormat="1" ht="21" customHeight="1" x14ac:dyDescent="0.25">
      <c r="A987" s="215" t="s">
        <v>332</v>
      </c>
      <c r="B987" s="217" t="s">
        <v>1482</v>
      </c>
      <c r="C987" s="668">
        <v>93</v>
      </c>
      <c r="D987" s="668">
        <v>92</v>
      </c>
      <c r="E987" s="1001">
        <f t="shared" si="201"/>
        <v>98.924731182795696</v>
      </c>
      <c r="F987" s="668">
        <v>6</v>
      </c>
      <c r="G987" s="1155">
        <f t="shared" si="200"/>
        <v>6.4516129032258061</v>
      </c>
      <c r="H987" s="668">
        <v>6</v>
      </c>
      <c r="I987" s="941">
        <f t="shared" si="202"/>
        <v>100</v>
      </c>
      <c r="J987" s="942" t="s">
        <v>53</v>
      </c>
      <c r="K987" s="668"/>
      <c r="L987" s="668"/>
      <c r="M987" s="212"/>
      <c r="N987" s="212"/>
      <c r="O987" s="150" t="s">
        <v>53</v>
      </c>
    </row>
    <row r="988" spans="1:15" s="265" customFormat="1" ht="21" customHeight="1" x14ac:dyDescent="0.25">
      <c r="A988" s="215" t="s">
        <v>333</v>
      </c>
      <c r="B988" s="217" t="s">
        <v>1483</v>
      </c>
      <c r="C988" s="668">
        <v>125</v>
      </c>
      <c r="D988" s="668">
        <v>125</v>
      </c>
      <c r="E988" s="1001">
        <f t="shared" si="201"/>
        <v>100</v>
      </c>
      <c r="F988" s="668">
        <v>8</v>
      </c>
      <c r="G988" s="1155">
        <f t="shared" si="200"/>
        <v>6.4</v>
      </c>
      <c r="H988" s="668">
        <v>8</v>
      </c>
      <c r="I988" s="941">
        <f t="shared" si="202"/>
        <v>100</v>
      </c>
      <c r="J988" s="942" t="s">
        <v>53</v>
      </c>
      <c r="K988" s="668"/>
      <c r="L988" s="668"/>
      <c r="M988" s="212"/>
      <c r="N988" s="212"/>
      <c r="O988" s="150" t="s">
        <v>53</v>
      </c>
    </row>
    <row r="989" spans="1:15" s="265" customFormat="1" ht="21" customHeight="1" x14ac:dyDescent="0.25">
      <c r="A989" s="215" t="s">
        <v>334</v>
      </c>
      <c r="B989" s="217" t="s">
        <v>1484</v>
      </c>
      <c r="C989" s="668">
        <v>131</v>
      </c>
      <c r="D989" s="668">
        <v>130</v>
      </c>
      <c r="E989" s="1001">
        <f t="shared" si="201"/>
        <v>99.236641221374043</v>
      </c>
      <c r="F989" s="668">
        <v>10</v>
      </c>
      <c r="G989" s="1155">
        <f t="shared" si="200"/>
        <v>7.6335877862595423</v>
      </c>
      <c r="H989" s="668">
        <v>10</v>
      </c>
      <c r="I989" s="941">
        <f t="shared" si="202"/>
        <v>100</v>
      </c>
      <c r="J989" s="942" t="s">
        <v>53</v>
      </c>
      <c r="K989" s="668"/>
      <c r="L989" s="668"/>
      <c r="M989" s="212"/>
      <c r="N989" s="212"/>
      <c r="O989" s="150" t="s">
        <v>53</v>
      </c>
    </row>
    <row r="990" spans="1:15" s="265" customFormat="1" ht="21" customHeight="1" x14ac:dyDescent="0.25">
      <c r="A990" s="215" t="s">
        <v>335</v>
      </c>
      <c r="B990" s="300" t="s">
        <v>1485</v>
      </c>
      <c r="C990" s="1164">
        <v>107</v>
      </c>
      <c r="D990" s="1164">
        <v>106</v>
      </c>
      <c r="E990" s="1003">
        <f t="shared" si="201"/>
        <v>99.065420560747668</v>
      </c>
      <c r="F990" s="1164">
        <v>7</v>
      </c>
      <c r="G990" s="1165">
        <f t="shared" si="200"/>
        <v>6.5420560747663545</v>
      </c>
      <c r="H990" s="1164">
        <v>7</v>
      </c>
      <c r="I990" s="945">
        <f t="shared" si="202"/>
        <v>100</v>
      </c>
      <c r="J990" s="942" t="s">
        <v>53</v>
      </c>
      <c r="K990" s="1164"/>
      <c r="L990" s="1164"/>
      <c r="M990" s="214"/>
      <c r="N990" s="214"/>
      <c r="O990" s="150" t="s">
        <v>53</v>
      </c>
    </row>
    <row r="991" spans="1:15" s="794" customFormat="1" ht="21" customHeight="1" x14ac:dyDescent="0.25">
      <c r="A991" s="353">
        <v>13</v>
      </c>
      <c r="B991" s="760" t="s">
        <v>658</v>
      </c>
      <c r="C991" s="653">
        <f>SUM(C992:C998)</f>
        <v>459</v>
      </c>
      <c r="D991" s="653">
        <f>SUM(D992:D998)</f>
        <v>459</v>
      </c>
      <c r="E991" s="758">
        <f t="shared" si="201"/>
        <v>100</v>
      </c>
      <c r="F991" s="653">
        <f>SUM(F992:F998)</f>
        <v>269</v>
      </c>
      <c r="G991" s="1107">
        <f t="shared" si="200"/>
        <v>58.605664488017425</v>
      </c>
      <c r="H991" s="653">
        <f>SUM(H992:H998)</f>
        <v>269</v>
      </c>
      <c r="I991" s="733">
        <f t="shared" si="202"/>
        <v>100</v>
      </c>
      <c r="J991" s="257">
        <f>COUNTA(J992:J998)</f>
        <v>7</v>
      </c>
      <c r="K991" s="653">
        <f t="shared" ref="K991:O991" si="203">COUNTA(K992:K998)</f>
        <v>0</v>
      </c>
      <c r="L991" s="653">
        <f t="shared" si="203"/>
        <v>0</v>
      </c>
      <c r="M991" s="257">
        <f t="shared" si="203"/>
        <v>7</v>
      </c>
      <c r="N991" s="257" t="s">
        <v>31</v>
      </c>
      <c r="O991" s="257">
        <f t="shared" si="203"/>
        <v>0</v>
      </c>
    </row>
    <row r="992" spans="1:15" s="273" customFormat="1" ht="21" customHeight="1" x14ac:dyDescent="0.25">
      <c r="A992" s="271" t="s">
        <v>339</v>
      </c>
      <c r="B992" s="270" t="s">
        <v>1486</v>
      </c>
      <c r="C992" s="249">
        <v>67</v>
      </c>
      <c r="D992" s="249">
        <v>67</v>
      </c>
      <c r="E992" s="777">
        <f>D992/C992*100</f>
        <v>100</v>
      </c>
      <c r="F992" s="249">
        <v>40</v>
      </c>
      <c r="G992" s="1108">
        <f t="shared" si="200"/>
        <v>59.701492537313428</v>
      </c>
      <c r="H992" s="249">
        <v>40</v>
      </c>
      <c r="I992" s="923">
        <f t="shared" si="202"/>
        <v>100</v>
      </c>
      <c r="J992" s="924" t="s">
        <v>53</v>
      </c>
      <c r="K992" s="220"/>
      <c r="L992" s="220"/>
      <c r="M992" s="190" t="s">
        <v>53</v>
      </c>
      <c r="N992" s="190"/>
      <c r="O992" s="238"/>
    </row>
    <row r="993" spans="1:15" s="273" customFormat="1" ht="21" customHeight="1" x14ac:dyDescent="0.25">
      <c r="A993" s="271" t="s">
        <v>340</v>
      </c>
      <c r="B993" s="270" t="s">
        <v>1487</v>
      </c>
      <c r="C993" s="249">
        <v>69</v>
      </c>
      <c r="D993" s="249">
        <v>69</v>
      </c>
      <c r="E993" s="777">
        <f t="shared" si="201"/>
        <v>100</v>
      </c>
      <c r="F993" s="249">
        <v>48</v>
      </c>
      <c r="G993" s="1108">
        <f t="shared" si="200"/>
        <v>69.565217391304344</v>
      </c>
      <c r="H993" s="249">
        <v>48</v>
      </c>
      <c r="I993" s="925">
        <f t="shared" si="202"/>
        <v>100</v>
      </c>
      <c r="J993" s="924" t="s">
        <v>53</v>
      </c>
      <c r="K993" s="221"/>
      <c r="L993" s="221"/>
      <c r="M993" s="192" t="s">
        <v>53</v>
      </c>
      <c r="N993" s="192"/>
      <c r="O993" s="238"/>
    </row>
    <row r="994" spans="1:15" s="273" customFormat="1" ht="21" customHeight="1" x14ac:dyDescent="0.25">
      <c r="A994" s="271" t="s">
        <v>341</v>
      </c>
      <c r="B994" s="270" t="s">
        <v>1488</v>
      </c>
      <c r="C994" s="249">
        <v>55</v>
      </c>
      <c r="D994" s="249">
        <v>55</v>
      </c>
      <c r="E994" s="777">
        <f t="shared" si="201"/>
        <v>100</v>
      </c>
      <c r="F994" s="249">
        <v>29</v>
      </c>
      <c r="G994" s="1108">
        <f t="shared" si="200"/>
        <v>52.72727272727272</v>
      </c>
      <c r="H994" s="249">
        <v>29</v>
      </c>
      <c r="I994" s="925">
        <f t="shared" si="202"/>
        <v>100</v>
      </c>
      <c r="J994" s="924" t="s">
        <v>53</v>
      </c>
      <c r="K994" s="221"/>
      <c r="L994" s="221"/>
      <c r="M994" s="192" t="s">
        <v>53</v>
      </c>
      <c r="N994" s="192"/>
      <c r="O994" s="238"/>
    </row>
    <row r="995" spans="1:15" s="273" customFormat="1" ht="21" customHeight="1" x14ac:dyDescent="0.25">
      <c r="A995" s="271" t="s">
        <v>342</v>
      </c>
      <c r="B995" s="270" t="s">
        <v>1489</v>
      </c>
      <c r="C995" s="249">
        <v>82</v>
      </c>
      <c r="D995" s="249">
        <v>82</v>
      </c>
      <c r="E995" s="777">
        <f t="shared" si="201"/>
        <v>100</v>
      </c>
      <c r="F995" s="249">
        <v>48</v>
      </c>
      <c r="G995" s="1108">
        <f t="shared" si="200"/>
        <v>58.536585365853654</v>
      </c>
      <c r="H995" s="249">
        <v>48</v>
      </c>
      <c r="I995" s="925">
        <f t="shared" si="202"/>
        <v>100</v>
      </c>
      <c r="J995" s="924" t="s">
        <v>53</v>
      </c>
      <c r="K995" s="221"/>
      <c r="L995" s="221"/>
      <c r="M995" s="192" t="s">
        <v>53</v>
      </c>
      <c r="N995" s="192"/>
      <c r="O995" s="238"/>
    </row>
    <row r="996" spans="1:15" s="273" customFormat="1" ht="21" customHeight="1" x14ac:dyDescent="0.25">
      <c r="A996" s="271" t="s">
        <v>343</v>
      </c>
      <c r="B996" s="270" t="s">
        <v>1490</v>
      </c>
      <c r="C996" s="249">
        <v>61</v>
      </c>
      <c r="D996" s="249">
        <v>61</v>
      </c>
      <c r="E996" s="777">
        <f t="shared" si="201"/>
        <v>100</v>
      </c>
      <c r="F996" s="249">
        <v>18</v>
      </c>
      <c r="G996" s="1108">
        <f t="shared" si="200"/>
        <v>29.508196721311474</v>
      </c>
      <c r="H996" s="249">
        <v>18</v>
      </c>
      <c r="I996" s="925">
        <f t="shared" si="202"/>
        <v>100</v>
      </c>
      <c r="J996" s="924" t="s">
        <v>53</v>
      </c>
      <c r="K996" s="221"/>
      <c r="L996" s="221"/>
      <c r="M996" s="192" t="s">
        <v>53</v>
      </c>
      <c r="N996" s="192"/>
      <c r="O996" s="238"/>
    </row>
    <row r="997" spans="1:15" s="273" customFormat="1" ht="21" customHeight="1" x14ac:dyDescent="0.25">
      <c r="A997" s="271" t="s">
        <v>344</v>
      </c>
      <c r="B997" s="159" t="s">
        <v>1491</v>
      </c>
      <c r="C997" s="157">
        <v>62</v>
      </c>
      <c r="D997" s="157">
        <v>62</v>
      </c>
      <c r="E997" s="777">
        <f t="shared" si="201"/>
        <v>100</v>
      </c>
      <c r="F997" s="157">
        <v>45</v>
      </c>
      <c r="G997" s="1108">
        <f t="shared" si="200"/>
        <v>72.58064516129032</v>
      </c>
      <c r="H997" s="157">
        <v>45</v>
      </c>
      <c r="I997" s="929">
        <f t="shared" si="202"/>
        <v>100</v>
      </c>
      <c r="J997" s="924" t="s">
        <v>53</v>
      </c>
      <c r="K997" s="221"/>
      <c r="L997" s="221"/>
      <c r="M997" s="192" t="s">
        <v>53</v>
      </c>
      <c r="N997" s="192"/>
      <c r="O997" s="238"/>
    </row>
    <row r="998" spans="1:15" s="273" customFormat="1" ht="21" customHeight="1" x14ac:dyDescent="0.25">
      <c r="A998" s="271" t="s">
        <v>345</v>
      </c>
      <c r="B998" s="159" t="s">
        <v>1492</v>
      </c>
      <c r="C998" s="157">
        <v>63</v>
      </c>
      <c r="D998" s="157">
        <v>63</v>
      </c>
      <c r="E998" s="777">
        <f t="shared" si="201"/>
        <v>100</v>
      </c>
      <c r="F998" s="157">
        <v>41</v>
      </c>
      <c r="G998" s="1108">
        <f t="shared" si="200"/>
        <v>65.079365079365076</v>
      </c>
      <c r="H998" s="157">
        <v>41</v>
      </c>
      <c r="I998" s="926">
        <f t="shared" si="202"/>
        <v>100</v>
      </c>
      <c r="J998" s="924" t="s">
        <v>53</v>
      </c>
      <c r="K998" s="222"/>
      <c r="L998" s="222"/>
      <c r="M998" s="194" t="s">
        <v>53</v>
      </c>
      <c r="N998" s="194"/>
      <c r="O998" s="238"/>
    </row>
    <row r="999" spans="1:15" s="794" customFormat="1" ht="21" customHeight="1" x14ac:dyDescent="0.25">
      <c r="A999" s="353">
        <v>14</v>
      </c>
      <c r="B999" s="760" t="s">
        <v>697</v>
      </c>
      <c r="C999" s="653">
        <f>SUM(C1000:C1010)</f>
        <v>680</v>
      </c>
      <c r="D999" s="653">
        <f>SUM(D1000:D1010)</f>
        <v>680</v>
      </c>
      <c r="E999" s="758">
        <f t="shared" si="201"/>
        <v>100</v>
      </c>
      <c r="F999" s="653">
        <f>SUM(F1000:F1010)</f>
        <v>282</v>
      </c>
      <c r="G999" s="1107">
        <f t="shared" si="200"/>
        <v>41.470588235294123</v>
      </c>
      <c r="H999" s="653">
        <f>SUM(H1000:H1010)</f>
        <v>282</v>
      </c>
      <c r="I999" s="733">
        <f t="shared" si="202"/>
        <v>100</v>
      </c>
      <c r="J999" s="257">
        <f>COUNTA(J1000:J1010)</f>
        <v>11</v>
      </c>
      <c r="K999" s="653">
        <f t="shared" ref="K999:O999" si="204">COUNTA(K1000:K1010)</f>
        <v>0</v>
      </c>
      <c r="L999" s="653">
        <f t="shared" si="204"/>
        <v>0</v>
      </c>
      <c r="M999" s="257">
        <f t="shared" si="204"/>
        <v>9</v>
      </c>
      <c r="N999" s="257" t="s">
        <v>31</v>
      </c>
      <c r="O999" s="257">
        <f t="shared" si="204"/>
        <v>2</v>
      </c>
    </row>
    <row r="1000" spans="1:15" s="265" customFormat="1" ht="31.15" customHeight="1" x14ac:dyDescent="0.25">
      <c r="A1000" s="215" t="s">
        <v>588</v>
      </c>
      <c r="B1000" s="216" t="s">
        <v>1493</v>
      </c>
      <c r="C1000" s="667">
        <v>75</v>
      </c>
      <c r="D1000" s="667">
        <v>75</v>
      </c>
      <c r="E1000" s="1002">
        <f t="shared" si="201"/>
        <v>100</v>
      </c>
      <c r="F1000" s="667">
        <v>11</v>
      </c>
      <c r="G1000" s="1160">
        <f>F1000/C1000*100</f>
        <v>14.666666666666666</v>
      </c>
      <c r="H1000" s="667">
        <v>11</v>
      </c>
      <c r="I1000" s="944">
        <f t="shared" si="202"/>
        <v>100</v>
      </c>
      <c r="J1000" s="942" t="s">
        <v>53</v>
      </c>
      <c r="K1000" s="667"/>
      <c r="L1000" s="667"/>
      <c r="M1000" s="211"/>
      <c r="N1000" s="211"/>
      <c r="O1000" s="150" t="s">
        <v>53</v>
      </c>
    </row>
    <row r="1001" spans="1:15" s="273" customFormat="1" ht="21" customHeight="1" x14ac:dyDescent="0.25">
      <c r="A1001" s="195" t="s">
        <v>589</v>
      </c>
      <c r="B1001" s="296" t="s">
        <v>1494</v>
      </c>
      <c r="C1001" s="221">
        <v>40</v>
      </c>
      <c r="D1001" s="221">
        <v>40</v>
      </c>
      <c r="E1001" s="993">
        <f t="shared" si="201"/>
        <v>100</v>
      </c>
      <c r="F1001" s="221">
        <v>16</v>
      </c>
      <c r="G1001" s="1142">
        <f t="shared" ref="G1001:G1010" si="205">F1001/C1001*100</f>
        <v>40</v>
      </c>
      <c r="H1001" s="221">
        <v>16</v>
      </c>
      <c r="I1001" s="925">
        <f t="shared" si="202"/>
        <v>100</v>
      </c>
      <c r="J1001" s="924" t="s">
        <v>53</v>
      </c>
      <c r="K1001" s="221"/>
      <c r="L1001" s="221"/>
      <c r="M1001" s="192" t="s">
        <v>53</v>
      </c>
      <c r="N1001" s="193"/>
      <c r="O1001" s="238"/>
    </row>
    <row r="1002" spans="1:15" s="265" customFormat="1" ht="21" customHeight="1" x14ac:dyDescent="0.25">
      <c r="A1002" s="215" t="s">
        <v>590</v>
      </c>
      <c r="B1002" s="217" t="s">
        <v>1495</v>
      </c>
      <c r="C1002" s="668">
        <v>55</v>
      </c>
      <c r="D1002" s="668">
        <v>55</v>
      </c>
      <c r="E1002" s="1001">
        <f t="shared" si="201"/>
        <v>100</v>
      </c>
      <c r="F1002" s="668">
        <v>5</v>
      </c>
      <c r="G1002" s="1155">
        <f t="shared" si="205"/>
        <v>9.0909090909090917</v>
      </c>
      <c r="H1002" s="668">
        <v>5</v>
      </c>
      <c r="I1002" s="941">
        <f t="shared" si="202"/>
        <v>100</v>
      </c>
      <c r="J1002" s="942" t="s">
        <v>53</v>
      </c>
      <c r="K1002" s="668"/>
      <c r="L1002" s="668"/>
      <c r="M1002" s="212"/>
      <c r="N1002" s="212"/>
      <c r="O1002" s="150" t="s">
        <v>53</v>
      </c>
    </row>
    <row r="1003" spans="1:15" s="273" customFormat="1" ht="21" customHeight="1" x14ac:dyDescent="0.25">
      <c r="A1003" s="195" t="s">
        <v>591</v>
      </c>
      <c r="B1003" s="296" t="s">
        <v>1496</v>
      </c>
      <c r="C1003" s="221">
        <v>87</v>
      </c>
      <c r="D1003" s="221">
        <v>87</v>
      </c>
      <c r="E1003" s="993">
        <f t="shared" si="201"/>
        <v>100</v>
      </c>
      <c r="F1003" s="221">
        <v>20</v>
      </c>
      <c r="G1003" s="1142">
        <f t="shared" si="205"/>
        <v>22.988505747126435</v>
      </c>
      <c r="H1003" s="221">
        <v>20</v>
      </c>
      <c r="I1003" s="925">
        <f t="shared" si="202"/>
        <v>100</v>
      </c>
      <c r="J1003" s="924" t="s">
        <v>53</v>
      </c>
      <c r="K1003" s="221"/>
      <c r="L1003" s="221"/>
      <c r="M1003" s="192" t="s">
        <v>53</v>
      </c>
      <c r="N1003" s="193"/>
      <c r="O1003" s="238"/>
    </row>
    <row r="1004" spans="1:15" s="273" customFormat="1" ht="21" customHeight="1" x14ac:dyDescent="0.25">
      <c r="A1004" s="195" t="s">
        <v>592</v>
      </c>
      <c r="B1004" s="296" t="s">
        <v>1497</v>
      </c>
      <c r="C1004" s="221">
        <v>76</v>
      </c>
      <c r="D1004" s="221">
        <v>76</v>
      </c>
      <c r="E1004" s="993">
        <f t="shared" si="201"/>
        <v>100</v>
      </c>
      <c r="F1004" s="221">
        <v>35</v>
      </c>
      <c r="G1004" s="1142">
        <f t="shared" si="205"/>
        <v>46.05263157894737</v>
      </c>
      <c r="H1004" s="221">
        <v>35</v>
      </c>
      <c r="I1004" s="925">
        <f t="shared" si="202"/>
        <v>100</v>
      </c>
      <c r="J1004" s="924" t="s">
        <v>53</v>
      </c>
      <c r="K1004" s="221"/>
      <c r="L1004" s="221"/>
      <c r="M1004" s="192" t="s">
        <v>53</v>
      </c>
      <c r="N1004" s="193"/>
      <c r="O1004" s="238"/>
    </row>
    <row r="1005" spans="1:15" s="273" customFormat="1" ht="21" customHeight="1" x14ac:dyDescent="0.25">
      <c r="A1005" s="195" t="s">
        <v>593</v>
      </c>
      <c r="B1005" s="296" t="s">
        <v>1498</v>
      </c>
      <c r="C1005" s="221">
        <v>55</v>
      </c>
      <c r="D1005" s="221">
        <v>55</v>
      </c>
      <c r="E1005" s="993">
        <f t="shared" si="201"/>
        <v>100</v>
      </c>
      <c r="F1005" s="221">
        <v>15</v>
      </c>
      <c r="G1005" s="1142">
        <f t="shared" si="205"/>
        <v>27.27272727272727</v>
      </c>
      <c r="H1005" s="221">
        <v>15</v>
      </c>
      <c r="I1005" s="925">
        <f t="shared" si="202"/>
        <v>100</v>
      </c>
      <c r="J1005" s="924" t="s">
        <v>53</v>
      </c>
      <c r="K1005" s="221"/>
      <c r="L1005" s="221"/>
      <c r="M1005" s="192" t="s">
        <v>53</v>
      </c>
      <c r="N1005" s="193"/>
      <c r="O1005" s="238"/>
    </row>
    <row r="1006" spans="1:15" s="273" customFormat="1" ht="21" customHeight="1" x14ac:dyDescent="0.25">
      <c r="A1006" s="195" t="s">
        <v>594</v>
      </c>
      <c r="B1006" s="296" t="s">
        <v>1499</v>
      </c>
      <c r="C1006" s="221">
        <v>60</v>
      </c>
      <c r="D1006" s="221">
        <v>60</v>
      </c>
      <c r="E1006" s="993">
        <f t="shared" si="201"/>
        <v>100</v>
      </c>
      <c r="F1006" s="221">
        <v>56</v>
      </c>
      <c r="G1006" s="1142">
        <f t="shared" si="205"/>
        <v>93.333333333333329</v>
      </c>
      <c r="H1006" s="221">
        <v>56</v>
      </c>
      <c r="I1006" s="925">
        <f t="shared" si="202"/>
        <v>100</v>
      </c>
      <c r="J1006" s="924" t="s">
        <v>53</v>
      </c>
      <c r="K1006" s="221"/>
      <c r="L1006" s="221"/>
      <c r="M1006" s="192" t="s">
        <v>53</v>
      </c>
      <c r="N1006" s="193"/>
      <c r="O1006" s="238"/>
    </row>
    <row r="1007" spans="1:15" s="273" customFormat="1" ht="21" customHeight="1" x14ac:dyDescent="0.25">
      <c r="A1007" s="195" t="s">
        <v>595</v>
      </c>
      <c r="B1007" s="296" t="s">
        <v>154</v>
      </c>
      <c r="C1007" s="661">
        <v>74</v>
      </c>
      <c r="D1007" s="661">
        <v>74</v>
      </c>
      <c r="E1007" s="993">
        <f t="shared" si="201"/>
        <v>100</v>
      </c>
      <c r="F1007" s="221">
        <v>38</v>
      </c>
      <c r="G1007" s="1142">
        <f t="shared" si="205"/>
        <v>51.351351351351347</v>
      </c>
      <c r="H1007" s="221">
        <v>38</v>
      </c>
      <c r="I1007" s="925">
        <f t="shared" si="202"/>
        <v>100</v>
      </c>
      <c r="J1007" s="924" t="s">
        <v>53</v>
      </c>
      <c r="K1007" s="221"/>
      <c r="L1007" s="221"/>
      <c r="M1007" s="192" t="s">
        <v>53</v>
      </c>
      <c r="N1007" s="193"/>
      <c r="O1007" s="238"/>
    </row>
    <row r="1008" spans="1:15" s="273" customFormat="1" ht="21" customHeight="1" x14ac:dyDescent="0.25">
      <c r="A1008" s="195" t="s">
        <v>596</v>
      </c>
      <c r="B1008" s="296" t="s">
        <v>1500</v>
      </c>
      <c r="C1008" s="221">
        <v>43</v>
      </c>
      <c r="D1008" s="221">
        <v>43</v>
      </c>
      <c r="E1008" s="993">
        <f t="shared" si="201"/>
        <v>100</v>
      </c>
      <c r="F1008" s="221">
        <v>30</v>
      </c>
      <c r="G1008" s="1142">
        <f t="shared" si="205"/>
        <v>69.767441860465112</v>
      </c>
      <c r="H1008" s="221">
        <v>30</v>
      </c>
      <c r="I1008" s="925">
        <f t="shared" si="202"/>
        <v>100</v>
      </c>
      <c r="J1008" s="924" t="s">
        <v>53</v>
      </c>
      <c r="K1008" s="221"/>
      <c r="L1008" s="221"/>
      <c r="M1008" s="192" t="s">
        <v>53</v>
      </c>
      <c r="N1008" s="193"/>
      <c r="O1008" s="238"/>
    </row>
    <row r="1009" spans="1:15" s="273" customFormat="1" ht="21" customHeight="1" x14ac:dyDescent="0.25">
      <c r="A1009" s="195" t="s">
        <v>597</v>
      </c>
      <c r="B1009" s="296" t="s">
        <v>1501</v>
      </c>
      <c r="C1009" s="221">
        <v>65</v>
      </c>
      <c r="D1009" s="221">
        <v>65</v>
      </c>
      <c r="E1009" s="993">
        <f t="shared" si="201"/>
        <v>100</v>
      </c>
      <c r="F1009" s="221">
        <v>44</v>
      </c>
      <c r="G1009" s="1142">
        <f t="shared" si="205"/>
        <v>67.692307692307693</v>
      </c>
      <c r="H1009" s="221">
        <v>44</v>
      </c>
      <c r="I1009" s="925">
        <f t="shared" si="202"/>
        <v>100</v>
      </c>
      <c r="J1009" s="924" t="s">
        <v>53</v>
      </c>
      <c r="K1009" s="221"/>
      <c r="L1009" s="221"/>
      <c r="M1009" s="192" t="s">
        <v>53</v>
      </c>
      <c r="N1009" s="193"/>
      <c r="O1009" s="238"/>
    </row>
    <row r="1010" spans="1:15" s="273" customFormat="1" ht="21" customHeight="1" x14ac:dyDescent="0.25">
      <c r="A1010" s="195" t="s">
        <v>1545</v>
      </c>
      <c r="B1010" s="297" t="s">
        <v>1502</v>
      </c>
      <c r="C1010" s="222">
        <v>50</v>
      </c>
      <c r="D1010" s="222">
        <v>50</v>
      </c>
      <c r="E1010" s="994">
        <f t="shared" si="201"/>
        <v>100</v>
      </c>
      <c r="F1010" s="222">
        <v>12</v>
      </c>
      <c r="G1010" s="1144">
        <f t="shared" si="205"/>
        <v>24</v>
      </c>
      <c r="H1010" s="222">
        <v>12</v>
      </c>
      <c r="I1010" s="926">
        <f t="shared" si="202"/>
        <v>100</v>
      </c>
      <c r="J1010" s="924" t="s">
        <v>53</v>
      </c>
      <c r="K1010" s="222"/>
      <c r="L1010" s="222"/>
      <c r="M1010" s="194" t="s">
        <v>53</v>
      </c>
      <c r="N1010" s="940"/>
      <c r="O1010" s="238"/>
    </row>
    <row r="1011" spans="1:15" s="794" customFormat="1" ht="21" customHeight="1" x14ac:dyDescent="0.25">
      <c r="A1011" s="353">
        <v>15</v>
      </c>
      <c r="B1011" s="760" t="s">
        <v>694</v>
      </c>
      <c r="C1011" s="653">
        <f>SUM(C1012:C1023)</f>
        <v>949</v>
      </c>
      <c r="D1011" s="653">
        <f>SUM(D1012:D1023)</f>
        <v>947</v>
      </c>
      <c r="E1011" s="758">
        <f t="shared" si="201"/>
        <v>99.789251844046362</v>
      </c>
      <c r="F1011" s="653">
        <f>SUM(F1012:F1023)</f>
        <v>453</v>
      </c>
      <c r="G1011" s="1107">
        <f t="shared" si="200"/>
        <v>47.734457323498418</v>
      </c>
      <c r="H1011" s="653">
        <f>SUM(H1012:H1023)</f>
        <v>453</v>
      </c>
      <c r="I1011" s="733">
        <f t="shared" si="202"/>
        <v>100</v>
      </c>
      <c r="J1011" s="257">
        <f>COUNTA(J1012:J1023)</f>
        <v>12</v>
      </c>
      <c r="K1011" s="653">
        <f t="shared" ref="K1011:O1011" si="206">COUNTA(K1012:K1023)</f>
        <v>0</v>
      </c>
      <c r="L1011" s="653">
        <f t="shared" si="206"/>
        <v>0</v>
      </c>
      <c r="M1011" s="257">
        <f t="shared" si="206"/>
        <v>8</v>
      </c>
      <c r="N1011" s="257" t="s">
        <v>31</v>
      </c>
      <c r="O1011" s="257">
        <f t="shared" si="206"/>
        <v>4</v>
      </c>
    </row>
    <row r="1012" spans="1:15" s="265" customFormat="1" ht="21" customHeight="1" x14ac:dyDescent="0.25">
      <c r="A1012" s="215" t="s">
        <v>598</v>
      </c>
      <c r="B1012" s="216" t="s">
        <v>1503</v>
      </c>
      <c r="C1012" s="667">
        <v>95</v>
      </c>
      <c r="D1012" s="667">
        <v>95</v>
      </c>
      <c r="E1012" s="1002">
        <f t="shared" si="201"/>
        <v>100</v>
      </c>
      <c r="F1012" s="667">
        <v>9</v>
      </c>
      <c r="G1012" s="1160">
        <f t="shared" si="200"/>
        <v>9.4736842105263168</v>
      </c>
      <c r="H1012" s="667">
        <v>9</v>
      </c>
      <c r="I1012" s="944">
        <f t="shared" si="202"/>
        <v>100</v>
      </c>
      <c r="J1012" s="942" t="s">
        <v>53</v>
      </c>
      <c r="K1012" s="667"/>
      <c r="L1012" s="667"/>
      <c r="M1012" s="211"/>
      <c r="N1012" s="211"/>
      <c r="O1012" s="150" t="s">
        <v>53</v>
      </c>
    </row>
    <row r="1013" spans="1:15" s="265" customFormat="1" ht="21" customHeight="1" x14ac:dyDescent="0.25">
      <c r="A1013" s="215" t="s">
        <v>599</v>
      </c>
      <c r="B1013" s="217" t="s">
        <v>1504</v>
      </c>
      <c r="C1013" s="668">
        <v>76</v>
      </c>
      <c r="D1013" s="668">
        <v>76</v>
      </c>
      <c r="E1013" s="1001">
        <f t="shared" si="201"/>
        <v>100</v>
      </c>
      <c r="F1013" s="668">
        <v>2</v>
      </c>
      <c r="G1013" s="1155">
        <f t="shared" si="200"/>
        <v>2.6315789473684208</v>
      </c>
      <c r="H1013" s="668">
        <v>2</v>
      </c>
      <c r="I1013" s="941">
        <f t="shared" si="202"/>
        <v>100</v>
      </c>
      <c r="J1013" s="942" t="s">
        <v>53</v>
      </c>
      <c r="K1013" s="668"/>
      <c r="L1013" s="668"/>
      <c r="M1013" s="212"/>
      <c r="N1013" s="212"/>
      <c r="O1013" s="150" t="s">
        <v>53</v>
      </c>
    </row>
    <row r="1014" spans="1:15" s="265" customFormat="1" ht="21" customHeight="1" x14ac:dyDescent="0.25">
      <c r="A1014" s="215" t="s">
        <v>600</v>
      </c>
      <c r="B1014" s="217" t="s">
        <v>1505</v>
      </c>
      <c r="C1014" s="668">
        <v>127</v>
      </c>
      <c r="D1014" s="668">
        <v>125</v>
      </c>
      <c r="E1014" s="1001">
        <f t="shared" si="201"/>
        <v>98.425196850393704</v>
      </c>
      <c r="F1014" s="668">
        <v>11</v>
      </c>
      <c r="G1014" s="1155">
        <f t="shared" si="200"/>
        <v>8.6614173228346463</v>
      </c>
      <c r="H1014" s="668">
        <v>11</v>
      </c>
      <c r="I1014" s="941">
        <f t="shared" si="202"/>
        <v>100</v>
      </c>
      <c r="J1014" s="942" t="s">
        <v>53</v>
      </c>
      <c r="K1014" s="668"/>
      <c r="L1014" s="668"/>
      <c r="M1014" s="212"/>
      <c r="N1014" s="212"/>
      <c r="O1014" s="150" t="s">
        <v>53</v>
      </c>
    </row>
    <row r="1015" spans="1:15" s="265" customFormat="1" ht="21" customHeight="1" x14ac:dyDescent="0.25">
      <c r="A1015" s="215" t="s">
        <v>601</v>
      </c>
      <c r="B1015" s="217" t="s">
        <v>1506</v>
      </c>
      <c r="C1015" s="668">
        <v>80</v>
      </c>
      <c r="D1015" s="668">
        <v>80</v>
      </c>
      <c r="E1015" s="1001">
        <f t="shared" si="201"/>
        <v>100</v>
      </c>
      <c r="F1015" s="668">
        <v>10</v>
      </c>
      <c r="G1015" s="1155">
        <f t="shared" si="200"/>
        <v>12.5</v>
      </c>
      <c r="H1015" s="668">
        <v>10</v>
      </c>
      <c r="I1015" s="941">
        <f t="shared" si="202"/>
        <v>100</v>
      </c>
      <c r="J1015" s="942" t="s">
        <v>53</v>
      </c>
      <c r="K1015" s="668"/>
      <c r="L1015" s="668"/>
      <c r="M1015" s="212"/>
      <c r="N1015" s="212"/>
      <c r="O1015" s="150" t="s">
        <v>53</v>
      </c>
    </row>
    <row r="1016" spans="1:15" s="273" customFormat="1" ht="21" customHeight="1" x14ac:dyDescent="0.25">
      <c r="A1016" s="195" t="s">
        <v>602</v>
      </c>
      <c r="B1016" s="296" t="s">
        <v>1399</v>
      </c>
      <c r="C1016" s="221">
        <v>92</v>
      </c>
      <c r="D1016" s="221">
        <v>92</v>
      </c>
      <c r="E1016" s="993">
        <f t="shared" si="201"/>
        <v>100</v>
      </c>
      <c r="F1016" s="221">
        <v>21</v>
      </c>
      <c r="G1016" s="1131">
        <f t="shared" si="200"/>
        <v>22.826086956521738</v>
      </c>
      <c r="H1016" s="221">
        <v>21</v>
      </c>
      <c r="I1016" s="925">
        <f t="shared" si="202"/>
        <v>100</v>
      </c>
      <c r="J1016" s="924" t="s">
        <v>53</v>
      </c>
      <c r="K1016" s="221"/>
      <c r="L1016" s="221"/>
      <c r="M1016" s="192" t="s">
        <v>53</v>
      </c>
      <c r="N1016" s="192"/>
      <c r="O1016" s="238"/>
    </row>
    <row r="1017" spans="1:15" s="273" customFormat="1" ht="21" customHeight="1" x14ac:dyDescent="0.25">
      <c r="A1017" s="195" t="s">
        <v>603</v>
      </c>
      <c r="B1017" s="296" t="s">
        <v>1507</v>
      </c>
      <c r="C1017" s="221">
        <v>35</v>
      </c>
      <c r="D1017" s="221">
        <v>35</v>
      </c>
      <c r="E1017" s="993">
        <f t="shared" si="201"/>
        <v>100</v>
      </c>
      <c r="F1017" s="221">
        <v>33</v>
      </c>
      <c r="G1017" s="1131">
        <f t="shared" si="200"/>
        <v>94.285714285714278</v>
      </c>
      <c r="H1017" s="221">
        <v>33</v>
      </c>
      <c r="I1017" s="925">
        <f t="shared" si="202"/>
        <v>100</v>
      </c>
      <c r="J1017" s="924" t="s">
        <v>53</v>
      </c>
      <c r="K1017" s="221"/>
      <c r="L1017" s="221"/>
      <c r="M1017" s="192" t="s">
        <v>53</v>
      </c>
      <c r="N1017" s="192"/>
      <c r="O1017" s="238"/>
    </row>
    <row r="1018" spans="1:15" s="273" customFormat="1" ht="21" customHeight="1" x14ac:dyDescent="0.25">
      <c r="A1018" s="195" t="s">
        <v>604</v>
      </c>
      <c r="B1018" s="296" t="s">
        <v>1508</v>
      </c>
      <c r="C1018" s="221">
        <v>104</v>
      </c>
      <c r="D1018" s="221">
        <v>104</v>
      </c>
      <c r="E1018" s="993">
        <f t="shared" si="201"/>
        <v>100</v>
      </c>
      <c r="F1018" s="221">
        <v>77</v>
      </c>
      <c r="G1018" s="1131">
        <f t="shared" si="200"/>
        <v>74.038461538461547</v>
      </c>
      <c r="H1018" s="221">
        <v>77</v>
      </c>
      <c r="I1018" s="925">
        <f t="shared" si="202"/>
        <v>100</v>
      </c>
      <c r="J1018" s="924" t="s">
        <v>53</v>
      </c>
      <c r="K1018" s="221"/>
      <c r="L1018" s="221"/>
      <c r="M1018" s="192" t="s">
        <v>53</v>
      </c>
      <c r="N1018" s="192"/>
      <c r="O1018" s="238"/>
    </row>
    <row r="1019" spans="1:15" s="273" customFormat="1" ht="21" customHeight="1" x14ac:dyDescent="0.25">
      <c r="A1019" s="195" t="s">
        <v>605</v>
      </c>
      <c r="B1019" s="296" t="s">
        <v>1509</v>
      </c>
      <c r="C1019" s="221">
        <v>49</v>
      </c>
      <c r="D1019" s="221">
        <v>49</v>
      </c>
      <c r="E1019" s="993">
        <f t="shared" si="201"/>
        <v>100</v>
      </c>
      <c r="F1019" s="221">
        <v>46</v>
      </c>
      <c r="G1019" s="1131">
        <f t="shared" si="200"/>
        <v>93.877551020408163</v>
      </c>
      <c r="H1019" s="221">
        <v>46</v>
      </c>
      <c r="I1019" s="925">
        <f t="shared" si="202"/>
        <v>100</v>
      </c>
      <c r="J1019" s="924" t="s">
        <v>53</v>
      </c>
      <c r="K1019" s="221"/>
      <c r="L1019" s="221"/>
      <c r="M1019" s="192" t="s">
        <v>53</v>
      </c>
      <c r="N1019" s="192"/>
      <c r="O1019" s="238"/>
    </row>
    <row r="1020" spans="1:15" s="273" customFormat="1" ht="21" customHeight="1" x14ac:dyDescent="0.25">
      <c r="A1020" s="195" t="s">
        <v>606</v>
      </c>
      <c r="B1020" s="296" t="s">
        <v>197</v>
      </c>
      <c r="C1020" s="221">
        <v>42</v>
      </c>
      <c r="D1020" s="221">
        <v>42</v>
      </c>
      <c r="E1020" s="993">
        <f t="shared" si="201"/>
        <v>100</v>
      </c>
      <c r="F1020" s="221">
        <v>14</v>
      </c>
      <c r="G1020" s="1131">
        <f t="shared" si="200"/>
        <v>33.333333333333329</v>
      </c>
      <c r="H1020" s="221">
        <v>14</v>
      </c>
      <c r="I1020" s="925">
        <f t="shared" si="202"/>
        <v>100</v>
      </c>
      <c r="J1020" s="924" t="s">
        <v>53</v>
      </c>
      <c r="K1020" s="221"/>
      <c r="L1020" s="221"/>
      <c r="M1020" s="192" t="s">
        <v>53</v>
      </c>
      <c r="N1020" s="192"/>
      <c r="O1020" s="238"/>
    </row>
    <row r="1021" spans="1:15" s="273" customFormat="1" ht="21" customHeight="1" x14ac:dyDescent="0.25">
      <c r="A1021" s="195" t="s">
        <v>607</v>
      </c>
      <c r="B1021" s="296" t="s">
        <v>1510</v>
      </c>
      <c r="C1021" s="221">
        <v>88</v>
      </c>
      <c r="D1021" s="221">
        <v>88</v>
      </c>
      <c r="E1021" s="993">
        <f t="shared" si="201"/>
        <v>100</v>
      </c>
      <c r="F1021" s="221">
        <v>77</v>
      </c>
      <c r="G1021" s="1131">
        <f t="shared" si="200"/>
        <v>87.5</v>
      </c>
      <c r="H1021" s="221">
        <v>77</v>
      </c>
      <c r="I1021" s="925">
        <f t="shared" si="202"/>
        <v>100</v>
      </c>
      <c r="J1021" s="924" t="s">
        <v>53</v>
      </c>
      <c r="K1021" s="221"/>
      <c r="L1021" s="221"/>
      <c r="M1021" s="192" t="s">
        <v>53</v>
      </c>
      <c r="N1021" s="192"/>
      <c r="O1021" s="238"/>
    </row>
    <row r="1022" spans="1:15" s="273" customFormat="1" ht="21" customHeight="1" x14ac:dyDescent="0.25">
      <c r="A1022" s="195" t="s">
        <v>608</v>
      </c>
      <c r="B1022" s="296" t="s">
        <v>1511</v>
      </c>
      <c r="C1022" s="221">
        <v>101</v>
      </c>
      <c r="D1022" s="221">
        <v>101</v>
      </c>
      <c r="E1022" s="993">
        <f t="shared" si="201"/>
        <v>100</v>
      </c>
      <c r="F1022" s="221">
        <v>93</v>
      </c>
      <c r="G1022" s="1131">
        <f t="shared" si="200"/>
        <v>92.079207920792086</v>
      </c>
      <c r="H1022" s="221">
        <v>93</v>
      </c>
      <c r="I1022" s="925">
        <f t="shared" si="202"/>
        <v>100</v>
      </c>
      <c r="J1022" s="924" t="s">
        <v>53</v>
      </c>
      <c r="K1022" s="221"/>
      <c r="L1022" s="221"/>
      <c r="M1022" s="192" t="s">
        <v>53</v>
      </c>
      <c r="N1022" s="192"/>
      <c r="O1022" s="238"/>
    </row>
    <row r="1023" spans="1:15" s="273" customFormat="1" ht="21" customHeight="1" x14ac:dyDescent="0.25">
      <c r="A1023" s="195" t="s">
        <v>1116</v>
      </c>
      <c r="B1023" s="297" t="s">
        <v>1512</v>
      </c>
      <c r="C1023" s="222">
        <v>60</v>
      </c>
      <c r="D1023" s="222">
        <v>60</v>
      </c>
      <c r="E1023" s="994">
        <f t="shared" si="201"/>
        <v>100</v>
      </c>
      <c r="F1023" s="222">
        <v>60</v>
      </c>
      <c r="G1023" s="1132">
        <f t="shared" si="200"/>
        <v>100</v>
      </c>
      <c r="H1023" s="222">
        <v>60</v>
      </c>
      <c r="I1023" s="926">
        <f t="shared" si="202"/>
        <v>100</v>
      </c>
      <c r="J1023" s="924" t="s">
        <v>53</v>
      </c>
      <c r="K1023" s="222"/>
      <c r="L1023" s="222"/>
      <c r="M1023" s="194" t="s">
        <v>53</v>
      </c>
      <c r="N1023" s="194"/>
      <c r="O1023" s="238"/>
    </row>
    <row r="1024" spans="1:15" s="794" customFormat="1" ht="21" customHeight="1" x14ac:dyDescent="0.25">
      <c r="A1024" s="353">
        <v>16</v>
      </c>
      <c r="B1024" s="760" t="s">
        <v>693</v>
      </c>
      <c r="C1024" s="653">
        <f>SUM(C1025:C1030)</f>
        <v>233</v>
      </c>
      <c r="D1024" s="653">
        <f>SUM(D1025:D1030)</f>
        <v>233</v>
      </c>
      <c r="E1024" s="758">
        <f t="shared" si="201"/>
        <v>100</v>
      </c>
      <c r="F1024" s="653">
        <f>SUM(F1025:F1030)</f>
        <v>166</v>
      </c>
      <c r="G1024" s="1107">
        <f t="shared" si="200"/>
        <v>71.24463519313305</v>
      </c>
      <c r="H1024" s="653">
        <f>SUM(H1025:H1030)</f>
        <v>166</v>
      </c>
      <c r="I1024" s="733">
        <f t="shared" si="202"/>
        <v>100</v>
      </c>
      <c r="J1024" s="257">
        <f>COUNTA(J1025:J1030)</f>
        <v>6</v>
      </c>
      <c r="K1024" s="653">
        <f t="shared" ref="K1024:O1024" si="207">COUNTA(K1025:K1030)</f>
        <v>0</v>
      </c>
      <c r="L1024" s="653">
        <f t="shared" si="207"/>
        <v>0</v>
      </c>
      <c r="M1024" s="257">
        <f t="shared" si="207"/>
        <v>6</v>
      </c>
      <c r="N1024" s="257" t="s">
        <v>31</v>
      </c>
      <c r="O1024" s="257">
        <f t="shared" si="207"/>
        <v>0</v>
      </c>
    </row>
    <row r="1025" spans="1:15" s="273" customFormat="1" ht="21" customHeight="1" x14ac:dyDescent="0.25">
      <c r="A1025" s="302" t="s">
        <v>33</v>
      </c>
      <c r="B1025" s="301" t="s">
        <v>1497</v>
      </c>
      <c r="C1025" s="1172">
        <v>69</v>
      </c>
      <c r="D1025" s="1172">
        <f t="shared" ref="D1025:D1030" si="208">C1025</f>
        <v>69</v>
      </c>
      <c r="E1025" s="1005">
        <f t="shared" si="201"/>
        <v>100</v>
      </c>
      <c r="F1025" s="1172">
        <v>33</v>
      </c>
      <c r="G1025" s="1173">
        <f t="shared" si="200"/>
        <v>47.826086956521742</v>
      </c>
      <c r="H1025" s="1172">
        <f t="shared" ref="H1025:H1030" si="209">F1025</f>
        <v>33</v>
      </c>
      <c r="I1025" s="948">
        <f t="shared" si="202"/>
        <v>100</v>
      </c>
      <c r="J1025" s="924" t="s">
        <v>53</v>
      </c>
      <c r="K1025" s="1172"/>
      <c r="L1025" s="1172"/>
      <c r="M1025" s="949" t="s">
        <v>53</v>
      </c>
      <c r="N1025" s="949"/>
      <c r="O1025" s="238"/>
    </row>
    <row r="1026" spans="1:15" s="273" customFormat="1" ht="21" customHeight="1" x14ac:dyDescent="0.25">
      <c r="A1026" s="302" t="s">
        <v>34</v>
      </c>
      <c r="B1026" s="303" t="s">
        <v>1513</v>
      </c>
      <c r="C1026" s="1174">
        <v>51</v>
      </c>
      <c r="D1026" s="1174">
        <f t="shared" si="208"/>
        <v>51</v>
      </c>
      <c r="E1026" s="1006">
        <f t="shared" si="201"/>
        <v>100</v>
      </c>
      <c r="F1026" s="1174">
        <v>36</v>
      </c>
      <c r="G1026" s="1175">
        <f t="shared" si="200"/>
        <v>70.588235294117652</v>
      </c>
      <c r="H1026" s="1174">
        <f t="shared" si="209"/>
        <v>36</v>
      </c>
      <c r="I1026" s="950">
        <f t="shared" si="202"/>
        <v>100</v>
      </c>
      <c r="J1026" s="924" t="s">
        <v>53</v>
      </c>
      <c r="K1026" s="1174"/>
      <c r="L1026" s="1174"/>
      <c r="M1026" s="951" t="s">
        <v>53</v>
      </c>
      <c r="N1026" s="949"/>
      <c r="O1026" s="238"/>
    </row>
    <row r="1027" spans="1:15" s="273" customFormat="1" ht="21" customHeight="1" x14ac:dyDescent="0.25">
      <c r="A1027" s="302" t="s">
        <v>35</v>
      </c>
      <c r="B1027" s="303" t="s">
        <v>1514</v>
      </c>
      <c r="C1027" s="1174">
        <v>44</v>
      </c>
      <c r="D1027" s="1174">
        <f t="shared" si="208"/>
        <v>44</v>
      </c>
      <c r="E1027" s="1006">
        <f t="shared" si="201"/>
        <v>100</v>
      </c>
      <c r="F1027" s="1174">
        <v>32</v>
      </c>
      <c r="G1027" s="1175">
        <f t="shared" si="200"/>
        <v>72.727272727272734</v>
      </c>
      <c r="H1027" s="1174">
        <f t="shared" si="209"/>
        <v>32</v>
      </c>
      <c r="I1027" s="950">
        <f t="shared" si="202"/>
        <v>100</v>
      </c>
      <c r="J1027" s="924" t="s">
        <v>53</v>
      </c>
      <c r="K1027" s="1174"/>
      <c r="L1027" s="1174"/>
      <c r="M1027" s="951" t="s">
        <v>53</v>
      </c>
      <c r="N1027" s="949"/>
      <c r="O1027" s="238"/>
    </row>
    <row r="1028" spans="1:15" s="273" customFormat="1" ht="21" customHeight="1" x14ac:dyDescent="0.25">
      <c r="A1028" s="302" t="s">
        <v>609</v>
      </c>
      <c r="B1028" s="303" t="s">
        <v>1515</v>
      </c>
      <c r="C1028" s="1174">
        <v>21</v>
      </c>
      <c r="D1028" s="1174">
        <f t="shared" si="208"/>
        <v>21</v>
      </c>
      <c r="E1028" s="1006">
        <f t="shared" si="201"/>
        <v>100</v>
      </c>
      <c r="F1028" s="1174">
        <v>19</v>
      </c>
      <c r="G1028" s="1175">
        <f t="shared" si="200"/>
        <v>90.476190476190482</v>
      </c>
      <c r="H1028" s="1174">
        <f t="shared" si="209"/>
        <v>19</v>
      </c>
      <c r="I1028" s="950">
        <f t="shared" si="202"/>
        <v>100</v>
      </c>
      <c r="J1028" s="924" t="s">
        <v>53</v>
      </c>
      <c r="K1028" s="1174"/>
      <c r="L1028" s="1174"/>
      <c r="M1028" s="951" t="s">
        <v>53</v>
      </c>
      <c r="N1028" s="949"/>
      <c r="O1028" s="238"/>
    </row>
    <row r="1029" spans="1:15" s="273" customFormat="1" ht="21" customHeight="1" x14ac:dyDescent="0.25">
      <c r="A1029" s="302" t="s">
        <v>610</v>
      </c>
      <c r="B1029" s="303" t="s">
        <v>1516</v>
      </c>
      <c r="C1029" s="1174">
        <v>19</v>
      </c>
      <c r="D1029" s="1174">
        <f t="shared" si="208"/>
        <v>19</v>
      </c>
      <c r="E1029" s="1006">
        <f t="shared" si="201"/>
        <v>100</v>
      </c>
      <c r="F1029" s="1174">
        <v>17</v>
      </c>
      <c r="G1029" s="1175">
        <f t="shared" si="200"/>
        <v>89.473684210526315</v>
      </c>
      <c r="H1029" s="1174">
        <f t="shared" si="209"/>
        <v>17</v>
      </c>
      <c r="I1029" s="950">
        <f t="shared" si="202"/>
        <v>100</v>
      </c>
      <c r="J1029" s="924" t="s">
        <v>53</v>
      </c>
      <c r="K1029" s="1174"/>
      <c r="L1029" s="1174"/>
      <c r="M1029" s="951" t="s">
        <v>53</v>
      </c>
      <c r="N1029" s="949"/>
      <c r="O1029" s="238"/>
    </row>
    <row r="1030" spans="1:15" s="273" customFormat="1" ht="21" customHeight="1" x14ac:dyDescent="0.25">
      <c r="A1030" s="302" t="s">
        <v>611</v>
      </c>
      <c r="B1030" s="304" t="s">
        <v>1517</v>
      </c>
      <c r="C1030" s="1176">
        <v>29</v>
      </c>
      <c r="D1030" s="1176">
        <f t="shared" si="208"/>
        <v>29</v>
      </c>
      <c r="E1030" s="1007">
        <f t="shared" si="201"/>
        <v>100</v>
      </c>
      <c r="F1030" s="1176">
        <v>29</v>
      </c>
      <c r="G1030" s="1177">
        <f t="shared" si="200"/>
        <v>100</v>
      </c>
      <c r="H1030" s="1176">
        <f t="shared" si="209"/>
        <v>29</v>
      </c>
      <c r="I1030" s="952">
        <f t="shared" si="202"/>
        <v>100</v>
      </c>
      <c r="J1030" s="924" t="s">
        <v>53</v>
      </c>
      <c r="K1030" s="1176"/>
      <c r="L1030" s="1176"/>
      <c r="M1030" s="314" t="s">
        <v>53</v>
      </c>
      <c r="N1030" s="949"/>
      <c r="O1030" s="238"/>
    </row>
    <row r="1031" spans="1:15" s="794" customFormat="1" ht="21" customHeight="1" x14ac:dyDescent="0.25">
      <c r="A1031" s="353">
        <v>17</v>
      </c>
      <c r="B1031" s="760" t="s">
        <v>678</v>
      </c>
      <c r="C1031" s="653">
        <f>SUM(C1032:C1036)</f>
        <v>307</v>
      </c>
      <c r="D1031" s="653">
        <f>SUM(D1032:D1036)</f>
        <v>307</v>
      </c>
      <c r="E1031" s="758">
        <f t="shared" si="201"/>
        <v>100</v>
      </c>
      <c r="F1031" s="653">
        <f>SUM(F1032:F1036)</f>
        <v>156</v>
      </c>
      <c r="G1031" s="1107">
        <f t="shared" si="200"/>
        <v>50.814332247557005</v>
      </c>
      <c r="H1031" s="653">
        <f>SUM(H1032:H1036)</f>
        <v>156</v>
      </c>
      <c r="I1031" s="733">
        <f t="shared" si="202"/>
        <v>100</v>
      </c>
      <c r="J1031" s="257">
        <f>COUNTA(J1032:J1036)</f>
        <v>5</v>
      </c>
      <c r="K1031" s="653">
        <f t="shared" ref="K1031:O1031" si="210">COUNTA(K1032:K1036)</f>
        <v>0</v>
      </c>
      <c r="L1031" s="653">
        <f t="shared" si="210"/>
        <v>0</v>
      </c>
      <c r="M1031" s="257">
        <f t="shared" si="210"/>
        <v>3</v>
      </c>
      <c r="N1031" s="257" t="s">
        <v>31</v>
      </c>
      <c r="O1031" s="257">
        <f t="shared" si="210"/>
        <v>2</v>
      </c>
    </row>
    <row r="1032" spans="1:15" s="265" customFormat="1" ht="21" customHeight="1" x14ac:dyDescent="0.25">
      <c r="A1032" s="215" t="s">
        <v>616</v>
      </c>
      <c r="B1032" s="216" t="s">
        <v>1518</v>
      </c>
      <c r="C1032" s="667">
        <v>78</v>
      </c>
      <c r="D1032" s="667">
        <v>78</v>
      </c>
      <c r="E1032" s="1002">
        <f t="shared" si="201"/>
        <v>100</v>
      </c>
      <c r="F1032" s="667">
        <v>3</v>
      </c>
      <c r="G1032" s="1160">
        <f t="shared" si="200"/>
        <v>3.8461538461538463</v>
      </c>
      <c r="H1032" s="667">
        <v>3</v>
      </c>
      <c r="I1032" s="944">
        <f t="shared" si="202"/>
        <v>100</v>
      </c>
      <c r="J1032" s="942" t="s">
        <v>53</v>
      </c>
      <c r="K1032" s="667"/>
      <c r="L1032" s="667"/>
      <c r="M1032" s="211"/>
      <c r="N1032" s="211"/>
      <c r="O1032" s="150" t="s">
        <v>53</v>
      </c>
    </row>
    <row r="1033" spans="1:15" s="265" customFormat="1" ht="21" customHeight="1" x14ac:dyDescent="0.25">
      <c r="A1033" s="215" t="s">
        <v>617</v>
      </c>
      <c r="B1033" s="217" t="s">
        <v>1519</v>
      </c>
      <c r="C1033" s="668">
        <v>83</v>
      </c>
      <c r="D1033" s="668">
        <v>83</v>
      </c>
      <c r="E1033" s="1001">
        <f t="shared" si="201"/>
        <v>100</v>
      </c>
      <c r="F1033" s="668">
        <v>11</v>
      </c>
      <c r="G1033" s="1155">
        <f t="shared" si="200"/>
        <v>13.253012048192772</v>
      </c>
      <c r="H1033" s="668">
        <v>11</v>
      </c>
      <c r="I1033" s="941">
        <f t="shared" si="202"/>
        <v>100</v>
      </c>
      <c r="J1033" s="942" t="s">
        <v>53</v>
      </c>
      <c r="K1033" s="668"/>
      <c r="L1033" s="668"/>
      <c r="M1033" s="212"/>
      <c r="N1033" s="212"/>
      <c r="O1033" s="150" t="s">
        <v>53</v>
      </c>
    </row>
    <row r="1034" spans="1:15" s="273" customFormat="1" ht="21" customHeight="1" x14ac:dyDescent="0.25">
      <c r="A1034" s="195" t="s">
        <v>618</v>
      </c>
      <c r="B1034" s="199" t="s">
        <v>1520</v>
      </c>
      <c r="C1034" s="661">
        <v>69</v>
      </c>
      <c r="D1034" s="661">
        <v>69</v>
      </c>
      <c r="E1034" s="993">
        <f t="shared" si="201"/>
        <v>100</v>
      </c>
      <c r="F1034" s="661">
        <v>67</v>
      </c>
      <c r="G1034" s="1131">
        <f t="shared" si="200"/>
        <v>97.101449275362313</v>
      </c>
      <c r="H1034" s="661">
        <v>67</v>
      </c>
      <c r="I1034" s="925">
        <f t="shared" si="202"/>
        <v>100</v>
      </c>
      <c r="J1034" s="924" t="s">
        <v>53</v>
      </c>
      <c r="K1034" s="661"/>
      <c r="L1034" s="661"/>
      <c r="M1034" s="193" t="s">
        <v>53</v>
      </c>
      <c r="N1034" s="193"/>
      <c r="O1034" s="238"/>
    </row>
    <row r="1035" spans="1:15" s="273" customFormat="1" ht="21" customHeight="1" x14ac:dyDescent="0.25">
      <c r="A1035" s="195" t="s">
        <v>619</v>
      </c>
      <c r="B1035" s="199" t="s">
        <v>1521</v>
      </c>
      <c r="C1035" s="661">
        <v>31</v>
      </c>
      <c r="D1035" s="661">
        <v>31</v>
      </c>
      <c r="E1035" s="993">
        <f t="shared" si="201"/>
        <v>100</v>
      </c>
      <c r="F1035" s="661">
        <v>31</v>
      </c>
      <c r="G1035" s="1131">
        <f t="shared" si="200"/>
        <v>100</v>
      </c>
      <c r="H1035" s="661">
        <v>31</v>
      </c>
      <c r="I1035" s="925">
        <f t="shared" si="202"/>
        <v>100</v>
      </c>
      <c r="J1035" s="924" t="s">
        <v>53</v>
      </c>
      <c r="K1035" s="661"/>
      <c r="L1035" s="661"/>
      <c r="M1035" s="193" t="s">
        <v>53</v>
      </c>
      <c r="N1035" s="193"/>
      <c r="O1035" s="238"/>
    </row>
    <row r="1036" spans="1:15" s="273" customFormat="1" ht="21" customHeight="1" x14ac:dyDescent="0.25">
      <c r="A1036" s="195" t="s">
        <v>620</v>
      </c>
      <c r="B1036" s="200" t="s">
        <v>1522</v>
      </c>
      <c r="C1036" s="662">
        <v>46</v>
      </c>
      <c r="D1036" s="662">
        <v>46</v>
      </c>
      <c r="E1036" s="994">
        <f t="shared" si="201"/>
        <v>100</v>
      </c>
      <c r="F1036" s="662">
        <v>44</v>
      </c>
      <c r="G1036" s="1132">
        <f t="shared" si="200"/>
        <v>95.652173913043484</v>
      </c>
      <c r="H1036" s="662">
        <v>44</v>
      </c>
      <c r="I1036" s="926">
        <f t="shared" si="202"/>
        <v>100</v>
      </c>
      <c r="J1036" s="924" t="s">
        <v>53</v>
      </c>
      <c r="K1036" s="662"/>
      <c r="L1036" s="662"/>
      <c r="M1036" s="940" t="s">
        <v>53</v>
      </c>
      <c r="N1036" s="940"/>
      <c r="O1036" s="238"/>
    </row>
    <row r="1037" spans="1:15" s="794" customFormat="1" ht="21" customHeight="1" x14ac:dyDescent="0.25">
      <c r="A1037" s="353">
        <v>18</v>
      </c>
      <c r="B1037" s="760" t="s">
        <v>1547</v>
      </c>
      <c r="C1037" s="653">
        <f>SUM(C1038:C1044)</f>
        <v>399</v>
      </c>
      <c r="D1037" s="653">
        <f>SUM(D1038:D1044)</f>
        <v>399</v>
      </c>
      <c r="E1037" s="758">
        <f t="shared" si="201"/>
        <v>100</v>
      </c>
      <c r="F1037" s="653">
        <f>SUM(F1038:F1044)</f>
        <v>197</v>
      </c>
      <c r="G1037" s="1107">
        <f t="shared" si="200"/>
        <v>49.373433583959894</v>
      </c>
      <c r="H1037" s="653">
        <f>SUM(H1038:H1044)</f>
        <v>197</v>
      </c>
      <c r="I1037" s="733">
        <f t="shared" si="202"/>
        <v>100</v>
      </c>
      <c r="J1037" s="257">
        <f>COUNTA(J1038:J1044)</f>
        <v>7</v>
      </c>
      <c r="K1037" s="653">
        <f t="shared" ref="K1037:O1037" si="211">COUNTA(K1038:K1044)</f>
        <v>0</v>
      </c>
      <c r="L1037" s="653">
        <f t="shared" si="211"/>
        <v>0</v>
      </c>
      <c r="M1037" s="257">
        <f t="shared" si="211"/>
        <v>6</v>
      </c>
      <c r="N1037" s="257" t="s">
        <v>31</v>
      </c>
      <c r="O1037" s="257">
        <f t="shared" si="211"/>
        <v>1</v>
      </c>
    </row>
    <row r="1038" spans="1:15" s="265" customFormat="1" ht="21" customHeight="1" x14ac:dyDescent="0.25">
      <c r="A1038" s="360" t="s">
        <v>630</v>
      </c>
      <c r="B1038" s="663" t="s">
        <v>1523</v>
      </c>
      <c r="C1038" s="663">
        <v>84</v>
      </c>
      <c r="D1038" s="663">
        <v>84</v>
      </c>
      <c r="E1038" s="1008">
        <v>1</v>
      </c>
      <c r="F1038" s="667">
        <v>5</v>
      </c>
      <c r="G1038" s="1160">
        <v>5.8</v>
      </c>
      <c r="H1038" s="667">
        <v>5</v>
      </c>
      <c r="I1038" s="944">
        <f t="shared" si="202"/>
        <v>100</v>
      </c>
      <c r="J1038" s="942" t="s">
        <v>53</v>
      </c>
      <c r="K1038" s="1178"/>
      <c r="L1038" s="1178"/>
      <c r="M1038" s="953"/>
      <c r="N1038" s="953"/>
      <c r="O1038" s="150" t="s">
        <v>53</v>
      </c>
    </row>
    <row r="1039" spans="1:15" s="273" customFormat="1" ht="21" customHeight="1" x14ac:dyDescent="0.25">
      <c r="A1039" s="361" t="s">
        <v>631</v>
      </c>
      <c r="B1039" s="665" t="s">
        <v>1524</v>
      </c>
      <c r="C1039" s="665">
        <v>76</v>
      </c>
      <c r="D1039" s="665">
        <v>76</v>
      </c>
      <c r="E1039" s="1009">
        <v>1</v>
      </c>
      <c r="F1039" s="661">
        <v>30</v>
      </c>
      <c r="G1039" s="1142">
        <v>41.66</v>
      </c>
      <c r="H1039" s="661">
        <v>30</v>
      </c>
      <c r="I1039" s="925">
        <f t="shared" si="202"/>
        <v>100</v>
      </c>
      <c r="J1039" s="924" t="s">
        <v>53</v>
      </c>
      <c r="K1039" s="1136"/>
      <c r="L1039" s="1136"/>
      <c r="M1039" s="930" t="s">
        <v>53</v>
      </c>
      <c r="N1039" s="930"/>
      <c r="O1039" s="238"/>
    </row>
    <row r="1040" spans="1:15" s="273" customFormat="1" ht="21" customHeight="1" x14ac:dyDescent="0.25">
      <c r="A1040" s="361" t="s">
        <v>632</v>
      </c>
      <c r="B1040" s="665" t="s">
        <v>1525</v>
      </c>
      <c r="C1040" s="665">
        <v>38</v>
      </c>
      <c r="D1040" s="665">
        <v>38</v>
      </c>
      <c r="E1040" s="1009">
        <v>1</v>
      </c>
      <c r="F1040" s="661">
        <v>28</v>
      </c>
      <c r="G1040" s="1142">
        <v>70</v>
      </c>
      <c r="H1040" s="661">
        <v>28</v>
      </c>
      <c r="I1040" s="925">
        <f t="shared" si="202"/>
        <v>100</v>
      </c>
      <c r="J1040" s="924" t="s">
        <v>53</v>
      </c>
      <c r="K1040" s="1136"/>
      <c r="L1040" s="1136"/>
      <c r="M1040" s="930" t="s">
        <v>53</v>
      </c>
      <c r="N1040" s="930"/>
      <c r="O1040" s="238"/>
    </row>
    <row r="1041" spans="1:15" s="273" customFormat="1" ht="21" customHeight="1" x14ac:dyDescent="0.25">
      <c r="A1041" s="361" t="s">
        <v>633</v>
      </c>
      <c r="B1041" s="665" t="s">
        <v>1526</v>
      </c>
      <c r="C1041" s="665">
        <v>31</v>
      </c>
      <c r="D1041" s="665">
        <v>31</v>
      </c>
      <c r="E1041" s="1009">
        <v>1</v>
      </c>
      <c r="F1041" s="661">
        <v>24</v>
      </c>
      <c r="G1041" s="1142">
        <v>72.72</v>
      </c>
      <c r="H1041" s="661">
        <v>24</v>
      </c>
      <c r="I1041" s="925">
        <f t="shared" si="202"/>
        <v>100</v>
      </c>
      <c r="J1041" s="924" t="s">
        <v>53</v>
      </c>
      <c r="K1041" s="1136"/>
      <c r="L1041" s="1136"/>
      <c r="M1041" s="930" t="s">
        <v>53</v>
      </c>
      <c r="N1041" s="930"/>
      <c r="O1041" s="238"/>
    </row>
    <row r="1042" spans="1:15" s="273" customFormat="1" ht="21" customHeight="1" x14ac:dyDescent="0.25">
      <c r="A1042" s="361" t="s">
        <v>634</v>
      </c>
      <c r="B1042" s="665" t="s">
        <v>144</v>
      </c>
      <c r="C1042" s="665">
        <v>34</v>
      </c>
      <c r="D1042" s="665">
        <v>34</v>
      </c>
      <c r="E1042" s="1009">
        <v>1</v>
      </c>
      <c r="F1042" s="665">
        <v>11</v>
      </c>
      <c r="G1042" s="1142">
        <v>32.35</v>
      </c>
      <c r="H1042" s="665">
        <v>11</v>
      </c>
      <c r="I1042" s="925">
        <f t="shared" si="202"/>
        <v>100</v>
      </c>
      <c r="J1042" s="924" t="s">
        <v>53</v>
      </c>
      <c r="K1042" s="1136"/>
      <c r="L1042" s="1136"/>
      <c r="M1042" s="930" t="s">
        <v>53</v>
      </c>
      <c r="N1042" s="930"/>
      <c r="O1042" s="238"/>
    </row>
    <row r="1043" spans="1:15" s="273" customFormat="1" ht="21" customHeight="1" x14ac:dyDescent="0.25">
      <c r="A1043" s="361" t="s">
        <v>635</v>
      </c>
      <c r="B1043" s="199" t="s">
        <v>1527</v>
      </c>
      <c r="C1043" s="661">
        <v>64</v>
      </c>
      <c r="D1043" s="661">
        <v>64</v>
      </c>
      <c r="E1043" s="1009">
        <v>1</v>
      </c>
      <c r="F1043" s="661">
        <v>45</v>
      </c>
      <c r="G1043" s="1142">
        <v>61.54</v>
      </c>
      <c r="H1043" s="661">
        <v>45</v>
      </c>
      <c r="I1043" s="925">
        <f t="shared" si="202"/>
        <v>100</v>
      </c>
      <c r="J1043" s="924" t="s">
        <v>53</v>
      </c>
      <c r="K1043" s="1136"/>
      <c r="L1043" s="1136"/>
      <c r="M1043" s="930" t="s">
        <v>53</v>
      </c>
      <c r="N1043" s="930"/>
      <c r="O1043" s="238"/>
    </row>
    <row r="1044" spans="1:15" s="273" customFormat="1" ht="21" customHeight="1" x14ac:dyDescent="0.25">
      <c r="A1044" s="361" t="s">
        <v>636</v>
      </c>
      <c r="B1044" s="669" t="s">
        <v>1528</v>
      </c>
      <c r="C1044" s="669">
        <v>72</v>
      </c>
      <c r="D1044" s="669">
        <v>72</v>
      </c>
      <c r="E1044" s="1010">
        <v>1</v>
      </c>
      <c r="F1044" s="662">
        <v>54</v>
      </c>
      <c r="G1044" s="1144">
        <v>73.97</v>
      </c>
      <c r="H1044" s="662">
        <v>54</v>
      </c>
      <c r="I1044" s="926">
        <f t="shared" si="202"/>
        <v>100</v>
      </c>
      <c r="J1044" s="924" t="s">
        <v>53</v>
      </c>
      <c r="K1044" s="1140"/>
      <c r="L1044" s="1140"/>
      <c r="M1044" s="934" t="s">
        <v>53</v>
      </c>
      <c r="N1044" s="934"/>
      <c r="O1044" s="238"/>
    </row>
    <row r="1045" spans="1:15" s="794" customFormat="1" ht="21" customHeight="1" x14ac:dyDescent="0.25">
      <c r="A1045" s="353">
        <v>19</v>
      </c>
      <c r="B1045" s="760" t="s">
        <v>682</v>
      </c>
      <c r="C1045" s="653">
        <f>SUM(C1046:C1052)</f>
        <v>544</v>
      </c>
      <c r="D1045" s="653">
        <f>SUM(D1046:D1052)</f>
        <v>544</v>
      </c>
      <c r="E1045" s="758">
        <f t="shared" si="201"/>
        <v>100</v>
      </c>
      <c r="F1045" s="653">
        <f>SUM(F1046:F1052)</f>
        <v>321</v>
      </c>
      <c r="G1045" s="1107">
        <f t="shared" si="200"/>
        <v>59.007352941176471</v>
      </c>
      <c r="H1045" s="653">
        <f>SUM(H1046:H1052)</f>
        <v>321</v>
      </c>
      <c r="I1045" s="733">
        <f t="shared" si="202"/>
        <v>100</v>
      </c>
      <c r="J1045" s="257">
        <f>COUNTA(J1046:J1052)</f>
        <v>7</v>
      </c>
      <c r="K1045" s="653">
        <f t="shared" ref="K1045:O1045" si="212">COUNTA(K1046:K1052)</f>
        <v>0</v>
      </c>
      <c r="L1045" s="653">
        <f t="shared" si="212"/>
        <v>0</v>
      </c>
      <c r="M1045" s="257">
        <f t="shared" si="212"/>
        <v>7</v>
      </c>
      <c r="N1045" s="257" t="s">
        <v>31</v>
      </c>
      <c r="O1045" s="257">
        <f t="shared" si="212"/>
        <v>0</v>
      </c>
    </row>
    <row r="1046" spans="1:15" s="273" customFormat="1" ht="21" customHeight="1" x14ac:dyDescent="0.25">
      <c r="A1046" s="191" t="s">
        <v>642</v>
      </c>
      <c r="B1046" s="670" t="s">
        <v>1529</v>
      </c>
      <c r="C1046" s="220">
        <v>86</v>
      </c>
      <c r="D1046" s="220">
        <v>86</v>
      </c>
      <c r="E1046" s="992">
        <f t="shared" si="201"/>
        <v>100</v>
      </c>
      <c r="F1046" s="220">
        <v>50</v>
      </c>
      <c r="G1046" s="1130">
        <f t="shared" si="200"/>
        <v>58.139534883720934</v>
      </c>
      <c r="H1046" s="220">
        <v>50</v>
      </c>
      <c r="I1046" s="923">
        <f t="shared" si="202"/>
        <v>100</v>
      </c>
      <c r="J1046" s="924" t="s">
        <v>53</v>
      </c>
      <c r="K1046" s="220"/>
      <c r="L1046" s="220"/>
      <c r="M1046" s="190" t="s">
        <v>53</v>
      </c>
      <c r="N1046" s="190"/>
      <c r="O1046" s="238"/>
    </row>
    <row r="1047" spans="1:15" s="273" customFormat="1" ht="21" customHeight="1" x14ac:dyDescent="0.25">
      <c r="A1047" s="191" t="s">
        <v>643</v>
      </c>
      <c r="B1047" s="199" t="s">
        <v>1530</v>
      </c>
      <c r="C1047" s="221">
        <v>93</v>
      </c>
      <c r="D1047" s="221">
        <v>93</v>
      </c>
      <c r="E1047" s="993">
        <f t="shared" si="201"/>
        <v>100</v>
      </c>
      <c r="F1047" s="221">
        <v>61</v>
      </c>
      <c r="G1047" s="1131">
        <f t="shared" ref="G1047:G1110" si="213">F1047/C1047*100</f>
        <v>65.591397849462368</v>
      </c>
      <c r="H1047" s="221">
        <v>61</v>
      </c>
      <c r="I1047" s="925">
        <f t="shared" si="202"/>
        <v>100</v>
      </c>
      <c r="J1047" s="924" t="s">
        <v>53</v>
      </c>
      <c r="K1047" s="221"/>
      <c r="L1047" s="221"/>
      <c r="M1047" s="192" t="s">
        <v>53</v>
      </c>
      <c r="N1047" s="192"/>
      <c r="O1047" s="238"/>
    </row>
    <row r="1048" spans="1:15" s="273" customFormat="1" ht="21" customHeight="1" x14ac:dyDescent="0.25">
      <c r="A1048" s="191" t="s">
        <v>644</v>
      </c>
      <c r="B1048" s="199" t="s">
        <v>1531</v>
      </c>
      <c r="C1048" s="221">
        <v>56</v>
      </c>
      <c r="D1048" s="221">
        <v>56</v>
      </c>
      <c r="E1048" s="993">
        <f t="shared" ref="E1048:E1111" si="214">D1048/C1048*100</f>
        <v>100</v>
      </c>
      <c r="F1048" s="221">
        <v>46</v>
      </c>
      <c r="G1048" s="1131">
        <f t="shared" si="213"/>
        <v>82.142857142857139</v>
      </c>
      <c r="H1048" s="221">
        <v>46</v>
      </c>
      <c r="I1048" s="925">
        <f t="shared" ref="I1048:I1053" si="215">H1048/F1048*100</f>
        <v>100</v>
      </c>
      <c r="J1048" s="924" t="s">
        <v>53</v>
      </c>
      <c r="K1048" s="221"/>
      <c r="L1048" s="221"/>
      <c r="M1048" s="192" t="s">
        <v>53</v>
      </c>
      <c r="N1048" s="192"/>
      <c r="O1048" s="238"/>
    </row>
    <row r="1049" spans="1:15" s="273" customFormat="1" ht="21" customHeight="1" x14ac:dyDescent="0.25">
      <c r="A1049" s="191" t="s">
        <v>645</v>
      </c>
      <c r="B1049" s="199" t="s">
        <v>1532</v>
      </c>
      <c r="C1049" s="221">
        <v>56</v>
      </c>
      <c r="D1049" s="221">
        <v>56</v>
      </c>
      <c r="E1049" s="993">
        <f t="shared" si="214"/>
        <v>100</v>
      </c>
      <c r="F1049" s="221">
        <v>42</v>
      </c>
      <c r="G1049" s="1131">
        <f t="shared" si="213"/>
        <v>75</v>
      </c>
      <c r="H1049" s="221">
        <v>42</v>
      </c>
      <c r="I1049" s="925">
        <f t="shared" si="215"/>
        <v>100</v>
      </c>
      <c r="J1049" s="924" t="s">
        <v>53</v>
      </c>
      <c r="K1049" s="221"/>
      <c r="L1049" s="221"/>
      <c r="M1049" s="192" t="s">
        <v>53</v>
      </c>
      <c r="N1049" s="192"/>
      <c r="O1049" s="238"/>
    </row>
    <row r="1050" spans="1:15" s="273" customFormat="1" ht="21" customHeight="1" x14ac:dyDescent="0.25">
      <c r="A1050" s="191" t="s">
        <v>646</v>
      </c>
      <c r="B1050" s="199" t="s">
        <v>1533</v>
      </c>
      <c r="C1050" s="221">
        <v>57</v>
      </c>
      <c r="D1050" s="221">
        <v>57</v>
      </c>
      <c r="E1050" s="993">
        <f t="shared" si="214"/>
        <v>100</v>
      </c>
      <c r="F1050" s="221">
        <v>45</v>
      </c>
      <c r="G1050" s="1131">
        <f t="shared" si="213"/>
        <v>78.94736842105263</v>
      </c>
      <c r="H1050" s="221">
        <v>45</v>
      </c>
      <c r="I1050" s="925">
        <f t="shared" si="215"/>
        <v>100</v>
      </c>
      <c r="J1050" s="924" t="s">
        <v>53</v>
      </c>
      <c r="K1050" s="221"/>
      <c r="L1050" s="221"/>
      <c r="M1050" s="192" t="s">
        <v>53</v>
      </c>
      <c r="N1050" s="192"/>
      <c r="O1050" s="238"/>
    </row>
    <row r="1051" spans="1:15" s="273" customFormat="1" ht="21" customHeight="1" x14ac:dyDescent="0.25">
      <c r="A1051" s="191" t="s">
        <v>647</v>
      </c>
      <c r="B1051" s="199" t="s">
        <v>1534</v>
      </c>
      <c r="C1051" s="221">
        <v>58</v>
      </c>
      <c r="D1051" s="221">
        <v>58</v>
      </c>
      <c r="E1051" s="993">
        <f t="shared" si="214"/>
        <v>100</v>
      </c>
      <c r="F1051" s="221">
        <v>38</v>
      </c>
      <c r="G1051" s="1131">
        <f t="shared" si="213"/>
        <v>65.517241379310349</v>
      </c>
      <c r="H1051" s="221">
        <v>38</v>
      </c>
      <c r="I1051" s="925">
        <f t="shared" si="215"/>
        <v>100</v>
      </c>
      <c r="J1051" s="924" t="s">
        <v>53</v>
      </c>
      <c r="K1051" s="221"/>
      <c r="L1051" s="221"/>
      <c r="M1051" s="192" t="s">
        <v>53</v>
      </c>
      <c r="N1051" s="192"/>
      <c r="O1051" s="238"/>
    </row>
    <row r="1052" spans="1:15" s="273" customFormat="1" ht="21" customHeight="1" x14ac:dyDescent="0.25">
      <c r="A1052" s="191" t="s">
        <v>1121</v>
      </c>
      <c r="B1052" s="200" t="s">
        <v>1535</v>
      </c>
      <c r="C1052" s="222">
        <v>138</v>
      </c>
      <c r="D1052" s="222">
        <v>138</v>
      </c>
      <c r="E1052" s="994">
        <f t="shared" si="214"/>
        <v>100</v>
      </c>
      <c r="F1052" s="222">
        <v>39</v>
      </c>
      <c r="G1052" s="1132">
        <f t="shared" si="213"/>
        <v>28.260869565217391</v>
      </c>
      <c r="H1052" s="222">
        <v>39</v>
      </c>
      <c r="I1052" s="926">
        <f t="shared" si="215"/>
        <v>100</v>
      </c>
      <c r="J1052" s="924" t="s">
        <v>53</v>
      </c>
      <c r="K1052" s="222"/>
      <c r="L1052" s="222"/>
      <c r="M1052" s="194" t="s">
        <v>53</v>
      </c>
      <c r="N1052" s="194"/>
      <c r="O1052" s="238"/>
    </row>
    <row r="1053" spans="1:15" s="794" customFormat="1" ht="21" customHeight="1" x14ac:dyDescent="0.25">
      <c r="A1053" s="353">
        <v>20</v>
      </c>
      <c r="B1053" s="760" t="s">
        <v>1546</v>
      </c>
      <c r="C1053" s="653">
        <f>SUM(C1054:C1059)</f>
        <v>652</v>
      </c>
      <c r="D1053" s="653">
        <f>SUM(D1054:D1059)</f>
        <v>575</v>
      </c>
      <c r="E1053" s="758">
        <f t="shared" si="214"/>
        <v>88.190184049079761</v>
      </c>
      <c r="F1053" s="653">
        <f>SUM(F1054:F1059)</f>
        <v>26</v>
      </c>
      <c r="G1053" s="1107">
        <f t="shared" si="213"/>
        <v>3.9877300613496933</v>
      </c>
      <c r="H1053" s="653">
        <f>SUM(H1054:H1059)</f>
        <v>26</v>
      </c>
      <c r="I1053" s="733">
        <f t="shared" si="215"/>
        <v>100</v>
      </c>
      <c r="J1053" s="257">
        <f>COUNTA(J1054:J1059)</f>
        <v>6</v>
      </c>
      <c r="K1053" s="653">
        <f t="shared" ref="K1053:O1053" si="216">COUNTA(K1054:K1059)</f>
        <v>0</v>
      </c>
      <c r="L1053" s="653">
        <f t="shared" si="216"/>
        <v>0</v>
      </c>
      <c r="M1053" s="257">
        <f t="shared" si="216"/>
        <v>1</v>
      </c>
      <c r="N1053" s="257" t="s">
        <v>2</v>
      </c>
      <c r="O1053" s="257">
        <f t="shared" si="216"/>
        <v>5</v>
      </c>
    </row>
    <row r="1054" spans="1:15" s="265" customFormat="1" ht="21" customHeight="1" x14ac:dyDescent="0.25">
      <c r="A1054" s="215" t="s">
        <v>1122</v>
      </c>
      <c r="B1054" s="216" t="s">
        <v>535</v>
      </c>
      <c r="C1054" s="667">
        <v>86</v>
      </c>
      <c r="D1054" s="667">
        <v>84</v>
      </c>
      <c r="E1054" s="1011">
        <f t="shared" si="214"/>
        <v>97.674418604651152</v>
      </c>
      <c r="F1054" s="667">
        <v>0</v>
      </c>
      <c r="G1054" s="1160">
        <f t="shared" si="213"/>
        <v>0</v>
      </c>
      <c r="H1054" s="667">
        <v>0</v>
      </c>
      <c r="I1054" s="945">
        <v>0</v>
      </c>
      <c r="J1054" s="942" t="s">
        <v>53</v>
      </c>
      <c r="K1054" s="667"/>
      <c r="L1054" s="667"/>
      <c r="M1054" s="211"/>
      <c r="N1054" s="211"/>
      <c r="O1054" s="150" t="s">
        <v>53</v>
      </c>
    </row>
    <row r="1055" spans="1:15" s="265" customFormat="1" ht="21" customHeight="1" x14ac:dyDescent="0.25">
      <c r="A1055" s="215" t="s">
        <v>1123</v>
      </c>
      <c r="B1055" s="217" t="s">
        <v>536</v>
      </c>
      <c r="C1055" s="668">
        <v>133</v>
      </c>
      <c r="D1055" s="668">
        <v>130</v>
      </c>
      <c r="E1055" s="1012">
        <f t="shared" si="214"/>
        <v>97.744360902255636</v>
      </c>
      <c r="F1055" s="668">
        <v>0</v>
      </c>
      <c r="G1055" s="1155">
        <f t="shared" si="213"/>
        <v>0</v>
      </c>
      <c r="H1055" s="668">
        <v>0</v>
      </c>
      <c r="I1055" s="945">
        <v>0</v>
      </c>
      <c r="J1055" s="942" t="s">
        <v>53</v>
      </c>
      <c r="K1055" s="668"/>
      <c r="L1055" s="668"/>
      <c r="M1055" s="212"/>
      <c r="N1055" s="212"/>
      <c r="O1055" s="150" t="s">
        <v>53</v>
      </c>
    </row>
    <row r="1056" spans="1:15" s="265" customFormat="1" ht="21" customHeight="1" x14ac:dyDescent="0.25">
      <c r="A1056" s="215" t="s">
        <v>1124</v>
      </c>
      <c r="B1056" s="217" t="s">
        <v>537</v>
      </c>
      <c r="C1056" s="668">
        <v>142</v>
      </c>
      <c r="D1056" s="668">
        <v>136</v>
      </c>
      <c r="E1056" s="1012">
        <f t="shared" si="214"/>
        <v>95.774647887323937</v>
      </c>
      <c r="F1056" s="668">
        <v>3</v>
      </c>
      <c r="G1056" s="1155">
        <f t="shared" si="213"/>
        <v>2.112676056338028</v>
      </c>
      <c r="H1056" s="668">
        <v>3</v>
      </c>
      <c r="I1056" s="945">
        <v>0</v>
      </c>
      <c r="J1056" s="942" t="s">
        <v>53</v>
      </c>
      <c r="K1056" s="668"/>
      <c r="L1056" s="668"/>
      <c r="M1056" s="212"/>
      <c r="N1056" s="212"/>
      <c r="O1056" s="150" t="s">
        <v>53</v>
      </c>
    </row>
    <row r="1057" spans="1:15" s="265" customFormat="1" ht="21" customHeight="1" x14ac:dyDescent="0.25">
      <c r="A1057" s="215" t="s">
        <v>1125</v>
      </c>
      <c r="B1057" s="217" t="s">
        <v>538</v>
      </c>
      <c r="C1057" s="668">
        <v>75</v>
      </c>
      <c r="D1057" s="668">
        <v>73</v>
      </c>
      <c r="E1057" s="1012">
        <f t="shared" si="214"/>
        <v>97.333333333333343</v>
      </c>
      <c r="F1057" s="668">
        <v>0</v>
      </c>
      <c r="G1057" s="1155">
        <f t="shared" si="213"/>
        <v>0</v>
      </c>
      <c r="H1057" s="668">
        <v>0</v>
      </c>
      <c r="I1057" s="945">
        <v>0</v>
      </c>
      <c r="J1057" s="942" t="s">
        <v>53</v>
      </c>
      <c r="K1057" s="668"/>
      <c r="L1057" s="668"/>
      <c r="M1057" s="212"/>
      <c r="N1057" s="212"/>
      <c r="O1057" s="150" t="s">
        <v>53</v>
      </c>
    </row>
    <row r="1058" spans="1:15" s="265" customFormat="1" ht="21" customHeight="1" x14ac:dyDescent="0.25">
      <c r="A1058" s="215" t="s">
        <v>1126</v>
      </c>
      <c r="B1058" s="217" t="s">
        <v>539</v>
      </c>
      <c r="C1058" s="668">
        <v>63</v>
      </c>
      <c r="D1058" s="668"/>
      <c r="E1058" s="1012">
        <f t="shared" si="214"/>
        <v>0</v>
      </c>
      <c r="F1058" s="668">
        <v>0</v>
      </c>
      <c r="G1058" s="1155">
        <f t="shared" si="213"/>
        <v>0</v>
      </c>
      <c r="H1058" s="668">
        <v>0</v>
      </c>
      <c r="I1058" s="945">
        <v>0</v>
      </c>
      <c r="J1058" s="942" t="s">
        <v>53</v>
      </c>
      <c r="K1058" s="668"/>
      <c r="L1058" s="668"/>
      <c r="M1058" s="212"/>
      <c r="N1058" s="212"/>
      <c r="O1058" s="150" t="s">
        <v>53</v>
      </c>
    </row>
    <row r="1059" spans="1:15" s="273" customFormat="1" ht="21" customHeight="1" x14ac:dyDescent="0.25">
      <c r="A1059" s="195" t="s">
        <v>1127</v>
      </c>
      <c r="B1059" s="297" t="s">
        <v>540</v>
      </c>
      <c r="C1059" s="222">
        <v>153</v>
      </c>
      <c r="D1059" s="222">
        <v>152</v>
      </c>
      <c r="E1059" s="1013">
        <f t="shared" si="214"/>
        <v>99.346405228758172</v>
      </c>
      <c r="F1059" s="222">
        <v>23</v>
      </c>
      <c r="G1059" s="1144">
        <f t="shared" si="213"/>
        <v>15.032679738562091</v>
      </c>
      <c r="H1059" s="222">
        <v>23</v>
      </c>
      <c r="I1059" s="926">
        <f t="shared" ref="I1059" si="217">H1059/F1059*100</f>
        <v>100</v>
      </c>
      <c r="J1059" s="924" t="s">
        <v>53</v>
      </c>
      <c r="K1059" s="222"/>
      <c r="L1059" s="222"/>
      <c r="M1059" s="194" t="s">
        <v>53</v>
      </c>
      <c r="N1059" s="940"/>
      <c r="O1059" s="238"/>
    </row>
    <row r="1060" spans="1:15" s="794" customFormat="1" ht="21" customHeight="1" x14ac:dyDescent="0.25">
      <c r="A1060" s="353">
        <v>21</v>
      </c>
      <c r="B1060" s="760" t="s">
        <v>673</v>
      </c>
      <c r="C1060" s="653">
        <f>SUM(C1061:C1069)</f>
        <v>481</v>
      </c>
      <c r="D1060" s="653">
        <f>SUM(D1061:D1069)</f>
        <v>481</v>
      </c>
      <c r="E1060" s="758">
        <f t="shared" si="214"/>
        <v>100</v>
      </c>
      <c r="F1060" s="653">
        <f>SUM(F1061:F1069)</f>
        <v>296</v>
      </c>
      <c r="G1060" s="1107">
        <f t="shared" si="213"/>
        <v>61.53846153846154</v>
      </c>
      <c r="H1060" s="653">
        <f>SUM(H1061:H1069)</f>
        <v>296</v>
      </c>
      <c r="I1060" s="733">
        <f t="shared" ref="I1060:I1123" si="218">H1060/F1060*100</f>
        <v>100</v>
      </c>
      <c r="J1060" s="257">
        <f>COUNTA(J1061:J1069)</f>
        <v>9</v>
      </c>
      <c r="K1060" s="653">
        <f t="shared" ref="K1060:O1060" si="219">COUNTA(K1061:K1069)</f>
        <v>0</v>
      </c>
      <c r="L1060" s="653">
        <f t="shared" si="219"/>
        <v>0</v>
      </c>
      <c r="M1060" s="257">
        <f t="shared" si="219"/>
        <v>9</v>
      </c>
      <c r="N1060" s="257" t="s">
        <v>31</v>
      </c>
      <c r="O1060" s="257">
        <f t="shared" si="219"/>
        <v>0</v>
      </c>
    </row>
    <row r="1061" spans="1:15" s="273" customFormat="1" ht="21" customHeight="1" x14ac:dyDescent="0.25">
      <c r="A1061" s="290" t="s">
        <v>1130</v>
      </c>
      <c r="B1061" s="295" t="s">
        <v>1536</v>
      </c>
      <c r="C1061" s="220">
        <v>58</v>
      </c>
      <c r="D1061" s="220">
        <v>58</v>
      </c>
      <c r="E1061" s="992">
        <f t="shared" si="214"/>
        <v>100</v>
      </c>
      <c r="F1061" s="220">
        <v>39</v>
      </c>
      <c r="G1061" s="1130">
        <f t="shared" si="213"/>
        <v>67.241379310344826</v>
      </c>
      <c r="H1061" s="220">
        <v>39</v>
      </c>
      <c r="I1061" s="923">
        <f t="shared" si="218"/>
        <v>100</v>
      </c>
      <c r="J1061" s="924" t="s">
        <v>53</v>
      </c>
      <c r="K1061" s="220"/>
      <c r="L1061" s="220"/>
      <c r="M1061" s="190" t="s">
        <v>53</v>
      </c>
      <c r="N1061" s="190"/>
      <c r="O1061" s="238"/>
    </row>
    <row r="1062" spans="1:15" s="273" customFormat="1" ht="21" customHeight="1" x14ac:dyDescent="0.25">
      <c r="A1062" s="290" t="s">
        <v>1131</v>
      </c>
      <c r="B1062" s="296" t="s">
        <v>1537</v>
      </c>
      <c r="C1062" s="221">
        <v>66</v>
      </c>
      <c r="D1062" s="221">
        <v>66</v>
      </c>
      <c r="E1062" s="993">
        <f t="shared" si="214"/>
        <v>100</v>
      </c>
      <c r="F1062" s="221">
        <v>39</v>
      </c>
      <c r="G1062" s="1131">
        <f t="shared" si="213"/>
        <v>59.090909090909093</v>
      </c>
      <c r="H1062" s="221">
        <v>39</v>
      </c>
      <c r="I1062" s="925">
        <f t="shared" si="218"/>
        <v>100</v>
      </c>
      <c r="J1062" s="924" t="s">
        <v>53</v>
      </c>
      <c r="K1062" s="221"/>
      <c r="L1062" s="221"/>
      <c r="M1062" s="192" t="s">
        <v>53</v>
      </c>
      <c r="N1062" s="192"/>
      <c r="O1062" s="238"/>
    </row>
    <row r="1063" spans="1:15" s="273" customFormat="1" ht="21" customHeight="1" x14ac:dyDescent="0.25">
      <c r="A1063" s="290" t="s">
        <v>1132</v>
      </c>
      <c r="B1063" s="296" t="s">
        <v>1538</v>
      </c>
      <c r="C1063" s="221">
        <v>52</v>
      </c>
      <c r="D1063" s="221">
        <v>52</v>
      </c>
      <c r="E1063" s="993">
        <f t="shared" si="214"/>
        <v>100</v>
      </c>
      <c r="F1063" s="221">
        <v>30</v>
      </c>
      <c r="G1063" s="1131">
        <f t="shared" si="213"/>
        <v>57.692307692307686</v>
      </c>
      <c r="H1063" s="221">
        <v>30</v>
      </c>
      <c r="I1063" s="925">
        <f t="shared" si="218"/>
        <v>100</v>
      </c>
      <c r="J1063" s="924" t="s">
        <v>53</v>
      </c>
      <c r="K1063" s="221"/>
      <c r="L1063" s="221"/>
      <c r="M1063" s="192" t="s">
        <v>53</v>
      </c>
      <c r="N1063" s="192"/>
      <c r="O1063" s="238"/>
    </row>
    <row r="1064" spans="1:15" s="273" customFormat="1" ht="21" customHeight="1" x14ac:dyDescent="0.25">
      <c r="A1064" s="290" t="s">
        <v>1133</v>
      </c>
      <c r="B1064" s="296" t="s">
        <v>1539</v>
      </c>
      <c r="C1064" s="221">
        <v>21</v>
      </c>
      <c r="D1064" s="221">
        <v>21</v>
      </c>
      <c r="E1064" s="993">
        <f t="shared" si="214"/>
        <v>100</v>
      </c>
      <c r="F1064" s="221">
        <v>13</v>
      </c>
      <c r="G1064" s="1131">
        <f t="shared" si="213"/>
        <v>61.904761904761905</v>
      </c>
      <c r="H1064" s="221">
        <v>13</v>
      </c>
      <c r="I1064" s="925">
        <f t="shared" si="218"/>
        <v>100</v>
      </c>
      <c r="J1064" s="924" t="s">
        <v>53</v>
      </c>
      <c r="K1064" s="221"/>
      <c r="L1064" s="221"/>
      <c r="M1064" s="192" t="s">
        <v>53</v>
      </c>
      <c r="N1064" s="192"/>
      <c r="O1064" s="238"/>
    </row>
    <row r="1065" spans="1:15" s="273" customFormat="1" ht="21" customHeight="1" x14ac:dyDescent="0.25">
      <c r="A1065" s="290" t="s">
        <v>1134</v>
      </c>
      <c r="B1065" s="296" t="s">
        <v>1540</v>
      </c>
      <c r="C1065" s="221">
        <v>50</v>
      </c>
      <c r="D1065" s="221">
        <v>50</v>
      </c>
      <c r="E1065" s="993">
        <f t="shared" si="214"/>
        <v>100</v>
      </c>
      <c r="F1065" s="221">
        <v>34</v>
      </c>
      <c r="G1065" s="1131">
        <f t="shared" si="213"/>
        <v>68</v>
      </c>
      <c r="H1065" s="221">
        <v>34</v>
      </c>
      <c r="I1065" s="925">
        <f t="shared" si="218"/>
        <v>100</v>
      </c>
      <c r="J1065" s="924" t="s">
        <v>53</v>
      </c>
      <c r="K1065" s="221"/>
      <c r="L1065" s="221"/>
      <c r="M1065" s="192" t="s">
        <v>53</v>
      </c>
      <c r="N1065" s="192"/>
      <c r="O1065" s="238"/>
    </row>
    <row r="1066" spans="1:15" s="273" customFormat="1" ht="21" customHeight="1" x14ac:dyDescent="0.25">
      <c r="A1066" s="290" t="s">
        <v>1135</v>
      </c>
      <c r="B1066" s="296" t="s">
        <v>1541</v>
      </c>
      <c r="C1066" s="221">
        <v>69</v>
      </c>
      <c r="D1066" s="221">
        <v>69</v>
      </c>
      <c r="E1066" s="993">
        <f t="shared" si="214"/>
        <v>100</v>
      </c>
      <c r="F1066" s="221">
        <v>44</v>
      </c>
      <c r="G1066" s="1131">
        <f t="shared" si="213"/>
        <v>63.768115942028977</v>
      </c>
      <c r="H1066" s="221">
        <v>44</v>
      </c>
      <c r="I1066" s="925">
        <f t="shared" si="218"/>
        <v>100</v>
      </c>
      <c r="J1066" s="924" t="s">
        <v>53</v>
      </c>
      <c r="K1066" s="221"/>
      <c r="L1066" s="221"/>
      <c r="M1066" s="192" t="s">
        <v>53</v>
      </c>
      <c r="N1066" s="192"/>
      <c r="O1066" s="238"/>
    </row>
    <row r="1067" spans="1:15" s="273" customFormat="1" ht="21" customHeight="1" x14ac:dyDescent="0.25">
      <c r="A1067" s="290" t="s">
        <v>1136</v>
      </c>
      <c r="B1067" s="296" t="s">
        <v>1471</v>
      </c>
      <c r="C1067" s="221">
        <v>58</v>
      </c>
      <c r="D1067" s="221">
        <v>58</v>
      </c>
      <c r="E1067" s="993">
        <f t="shared" si="214"/>
        <v>100</v>
      </c>
      <c r="F1067" s="221">
        <v>36</v>
      </c>
      <c r="G1067" s="1131">
        <f t="shared" si="213"/>
        <v>62.068965517241381</v>
      </c>
      <c r="H1067" s="221">
        <v>36</v>
      </c>
      <c r="I1067" s="925">
        <f t="shared" si="218"/>
        <v>100</v>
      </c>
      <c r="J1067" s="924" t="s">
        <v>53</v>
      </c>
      <c r="K1067" s="221"/>
      <c r="L1067" s="221"/>
      <c r="M1067" s="192" t="s">
        <v>53</v>
      </c>
      <c r="N1067" s="192"/>
      <c r="O1067" s="238"/>
    </row>
    <row r="1068" spans="1:15" s="273" customFormat="1" ht="21" customHeight="1" x14ac:dyDescent="0.25">
      <c r="A1068" s="302" t="s">
        <v>1137</v>
      </c>
      <c r="B1068" s="306" t="s">
        <v>1542</v>
      </c>
      <c r="C1068" s="1179">
        <v>40</v>
      </c>
      <c r="D1068" s="1179">
        <v>40</v>
      </c>
      <c r="E1068" s="1014">
        <f t="shared" si="214"/>
        <v>100</v>
      </c>
      <c r="F1068" s="1179">
        <v>20</v>
      </c>
      <c r="G1068" s="1180">
        <f t="shared" si="213"/>
        <v>50</v>
      </c>
      <c r="H1068" s="1179">
        <v>20</v>
      </c>
      <c r="I1068" s="954">
        <f t="shared" si="218"/>
        <v>100</v>
      </c>
      <c r="J1068" s="956" t="s">
        <v>53</v>
      </c>
      <c r="K1068" s="1179"/>
      <c r="L1068" s="1179"/>
      <c r="M1068" s="955" t="s">
        <v>53</v>
      </c>
      <c r="N1068" s="955"/>
      <c r="O1068" s="949"/>
    </row>
    <row r="1069" spans="1:15" s="273" customFormat="1" ht="21" customHeight="1" x14ac:dyDescent="0.25">
      <c r="A1069" s="271" t="s">
        <v>1138</v>
      </c>
      <c r="B1069" s="270" t="s">
        <v>1543</v>
      </c>
      <c r="C1069" s="249">
        <v>67</v>
      </c>
      <c r="D1069" s="249">
        <v>67</v>
      </c>
      <c r="E1069" s="1015">
        <f t="shared" si="214"/>
        <v>100</v>
      </c>
      <c r="F1069" s="249">
        <v>41</v>
      </c>
      <c r="G1069" s="1108">
        <f t="shared" si="213"/>
        <v>61.194029850746269</v>
      </c>
      <c r="H1069" s="249">
        <v>41</v>
      </c>
      <c r="I1069" s="957">
        <f t="shared" si="218"/>
        <v>100</v>
      </c>
      <c r="J1069" s="958" t="s">
        <v>53</v>
      </c>
      <c r="K1069" s="249"/>
      <c r="L1069" s="249"/>
      <c r="M1069" s="238" t="s">
        <v>53</v>
      </c>
      <c r="N1069" s="238"/>
      <c r="O1069" s="238"/>
    </row>
    <row r="1070" spans="1:15" s="241" customFormat="1" ht="22.9" customHeight="1" x14ac:dyDescent="0.2">
      <c r="A1070" s="239" t="s">
        <v>435</v>
      </c>
      <c r="B1070" s="605" t="s">
        <v>722</v>
      </c>
      <c r="C1070" s="1181">
        <f>C1071+C1096+C1113+C1124+C1132+C1142+C1156+C1166+C1176+C1188+C1199+C1210+C1214+C1224+C1230</f>
        <v>13768</v>
      </c>
      <c r="D1070" s="1181">
        <f>D1071+D1096+D1113+D1124+D1132+D1142+D1156+D1166+D1176+D1188+D1199+D1210+D1214+D1224+D1230</f>
        <v>13437</v>
      </c>
      <c r="E1070" s="743">
        <f t="shared" si="214"/>
        <v>97.595874491574662</v>
      </c>
      <c r="F1070" s="1181">
        <f>F1071+F1096+F1113+F1124+F1132+F1142+F1156+F1166+F1176+F1188+F1199+F1210+F1214+F1224+F1230</f>
        <v>2945</v>
      </c>
      <c r="G1070" s="1030">
        <f>F1070/C1070*100</f>
        <v>21.390180127832657</v>
      </c>
      <c r="H1070" s="1181">
        <f>H1071+H1096+H1113+H1124+H1132+H1142+H1156+H1166+H1176+H1188+H1199+H1210+H1214+H1224+H1230</f>
        <v>2932</v>
      </c>
      <c r="I1070" s="248">
        <f>H1070/F1070*100</f>
        <v>99.558573853989813</v>
      </c>
      <c r="J1070" s="239">
        <f>J1071+J1096+J1113+J1124+J1132+J1142+J1156+J1166+J1176+J1188+J1199+J1210+J1214+J1224+J1230</f>
        <v>153</v>
      </c>
      <c r="K1070" s="605">
        <f t="shared" ref="K1070:O1070" si="220">K1071+K1096+K1113+K1124+K1132+K1142+K1156+K1166+K1176+K1188+K1199+K1210+K1214+K1224+K1230</f>
        <v>35</v>
      </c>
      <c r="L1070" s="605">
        <f t="shared" si="220"/>
        <v>7</v>
      </c>
      <c r="M1070" s="239">
        <f t="shared" si="220"/>
        <v>83</v>
      </c>
      <c r="N1070" s="878">
        <f>COUNTA(N1071:N1238)</f>
        <v>15</v>
      </c>
      <c r="O1070" s="239">
        <f t="shared" si="220"/>
        <v>70</v>
      </c>
    </row>
    <row r="1071" spans="1:15" s="877" customFormat="1" x14ac:dyDescent="0.25">
      <c r="A1071" s="885">
        <v>1</v>
      </c>
      <c r="B1071" s="760" t="s">
        <v>1549</v>
      </c>
      <c r="C1071" s="920">
        <f>SUM(C1072:C1095)</f>
        <v>3377</v>
      </c>
      <c r="D1071" s="920">
        <f>SUM(D1072:D1095)</f>
        <v>3138</v>
      </c>
      <c r="E1071" s="1016">
        <f t="shared" si="214"/>
        <v>92.922712466686406</v>
      </c>
      <c r="F1071" s="653">
        <f>SUM(F1072:F1095)</f>
        <v>139</v>
      </c>
      <c r="G1071" s="1107">
        <f t="shared" si="213"/>
        <v>4.1160793603790342</v>
      </c>
      <c r="H1071" s="653">
        <f>SUM(H1072:H1095)</f>
        <v>130</v>
      </c>
      <c r="I1071" s="733">
        <f>H1071/F1071*100</f>
        <v>93.525179856115102</v>
      </c>
      <c r="J1071" s="257">
        <f>COUNTA(J1072:J1095)</f>
        <v>24</v>
      </c>
      <c r="K1071" s="653">
        <f t="shared" ref="K1071:O1071" si="221">COUNTA(K1072:K1095)</f>
        <v>0</v>
      </c>
      <c r="L1071" s="653">
        <f t="shared" si="221"/>
        <v>0</v>
      </c>
      <c r="M1071" s="257">
        <f t="shared" si="221"/>
        <v>1</v>
      </c>
      <c r="N1071" s="257" t="s">
        <v>2</v>
      </c>
      <c r="O1071" s="257">
        <f t="shared" si="221"/>
        <v>23</v>
      </c>
    </row>
    <row r="1072" spans="1:15" x14ac:dyDescent="0.25">
      <c r="A1072" s="271" t="s">
        <v>204</v>
      </c>
      <c r="B1072" s="249" t="s">
        <v>1550</v>
      </c>
      <c r="C1072" s="249">
        <v>117</v>
      </c>
      <c r="D1072" s="249">
        <v>117</v>
      </c>
      <c r="E1072" s="1017">
        <f t="shared" si="214"/>
        <v>100</v>
      </c>
      <c r="F1072" s="249">
        <v>1</v>
      </c>
      <c r="G1072" s="1108">
        <f t="shared" si="213"/>
        <v>0.85470085470085477</v>
      </c>
      <c r="H1072" s="249">
        <v>1</v>
      </c>
      <c r="I1072" s="957">
        <f t="shared" si="218"/>
        <v>100</v>
      </c>
      <c r="J1072" s="238" t="s">
        <v>53</v>
      </c>
      <c r="K1072" s="249"/>
      <c r="L1072" s="249"/>
      <c r="M1072" s="238"/>
      <c r="N1072" s="238"/>
      <c r="O1072" s="13" t="s">
        <v>53</v>
      </c>
    </row>
    <row r="1073" spans="1:15" x14ac:dyDescent="0.25">
      <c r="A1073" s="271" t="s">
        <v>205</v>
      </c>
      <c r="B1073" s="249" t="s">
        <v>1551</v>
      </c>
      <c r="C1073" s="249">
        <v>124</v>
      </c>
      <c r="D1073" s="249">
        <v>124</v>
      </c>
      <c r="E1073" s="1017">
        <f t="shared" si="214"/>
        <v>100</v>
      </c>
      <c r="F1073" s="249">
        <v>2</v>
      </c>
      <c r="G1073" s="1108">
        <f t="shared" si="213"/>
        <v>1.6129032258064515</v>
      </c>
      <c r="H1073" s="249">
        <v>2</v>
      </c>
      <c r="I1073" s="957">
        <f t="shared" si="218"/>
        <v>100</v>
      </c>
      <c r="J1073" s="238" t="s">
        <v>53</v>
      </c>
      <c r="K1073" s="249"/>
      <c r="L1073" s="249"/>
      <c r="M1073" s="238"/>
      <c r="N1073" s="238"/>
      <c r="O1073" s="13" t="s">
        <v>53</v>
      </c>
    </row>
    <row r="1074" spans="1:15" x14ac:dyDescent="0.25">
      <c r="A1074" s="271" t="s">
        <v>206</v>
      </c>
      <c r="B1074" s="249" t="s">
        <v>1552</v>
      </c>
      <c r="C1074" s="249">
        <v>169</v>
      </c>
      <c r="D1074" s="249">
        <v>167</v>
      </c>
      <c r="E1074" s="1017">
        <f t="shared" si="214"/>
        <v>98.816568047337284</v>
      </c>
      <c r="F1074" s="249">
        <v>7</v>
      </c>
      <c r="G1074" s="1108">
        <f t="shared" si="213"/>
        <v>4.1420118343195274</v>
      </c>
      <c r="H1074" s="249">
        <v>7</v>
      </c>
      <c r="I1074" s="957">
        <f t="shared" si="218"/>
        <v>100</v>
      </c>
      <c r="J1074" s="238" t="s">
        <v>53</v>
      </c>
      <c r="K1074" s="249"/>
      <c r="L1074" s="249"/>
      <c r="M1074" s="238"/>
      <c r="N1074" s="238"/>
      <c r="O1074" s="13" t="s">
        <v>53</v>
      </c>
    </row>
    <row r="1075" spans="1:15" x14ac:dyDescent="0.25">
      <c r="A1075" s="271" t="s">
        <v>207</v>
      </c>
      <c r="B1075" s="249" t="s">
        <v>1553</v>
      </c>
      <c r="C1075" s="249">
        <v>165</v>
      </c>
      <c r="D1075" s="249">
        <v>164</v>
      </c>
      <c r="E1075" s="1017">
        <f t="shared" si="214"/>
        <v>99.393939393939391</v>
      </c>
      <c r="F1075" s="249">
        <v>4</v>
      </c>
      <c r="G1075" s="1108">
        <f t="shared" si="213"/>
        <v>2.4242424242424243</v>
      </c>
      <c r="H1075" s="249">
        <v>3</v>
      </c>
      <c r="I1075" s="957">
        <f t="shared" si="218"/>
        <v>75</v>
      </c>
      <c r="J1075" s="238" t="s">
        <v>53</v>
      </c>
      <c r="K1075" s="249"/>
      <c r="L1075" s="249"/>
      <c r="M1075" s="238"/>
      <c r="N1075" s="238"/>
      <c r="O1075" s="13" t="s">
        <v>53</v>
      </c>
    </row>
    <row r="1076" spans="1:15" x14ac:dyDescent="0.25">
      <c r="A1076" s="271" t="s">
        <v>208</v>
      </c>
      <c r="B1076" s="249" t="s">
        <v>1554</v>
      </c>
      <c r="C1076" s="249">
        <v>115</v>
      </c>
      <c r="D1076" s="249">
        <v>115</v>
      </c>
      <c r="E1076" s="1017">
        <f t="shared" si="214"/>
        <v>100</v>
      </c>
      <c r="F1076" s="249">
        <v>19</v>
      </c>
      <c r="G1076" s="1108">
        <f t="shared" si="213"/>
        <v>16.521739130434781</v>
      </c>
      <c r="H1076" s="249">
        <v>19</v>
      </c>
      <c r="I1076" s="957">
        <f t="shared" si="218"/>
        <v>100</v>
      </c>
      <c r="J1076" s="238" t="s">
        <v>53</v>
      </c>
      <c r="K1076" s="249"/>
      <c r="L1076" s="249"/>
      <c r="M1076" s="238" t="s">
        <v>53</v>
      </c>
      <c r="N1076" s="238"/>
      <c r="O1076" s="13"/>
    </row>
    <row r="1077" spans="1:15" x14ac:dyDescent="0.25">
      <c r="A1077" s="271" t="s">
        <v>209</v>
      </c>
      <c r="B1077" s="249" t="s">
        <v>1555</v>
      </c>
      <c r="C1077" s="249">
        <v>129</v>
      </c>
      <c r="D1077" s="249">
        <v>129</v>
      </c>
      <c r="E1077" s="1017">
        <f t="shared" si="214"/>
        <v>100</v>
      </c>
      <c r="F1077" s="249">
        <v>4</v>
      </c>
      <c r="G1077" s="1108">
        <f t="shared" si="213"/>
        <v>3.1007751937984498</v>
      </c>
      <c r="H1077" s="249">
        <v>4</v>
      </c>
      <c r="I1077" s="957">
        <f t="shared" si="218"/>
        <v>100</v>
      </c>
      <c r="J1077" s="238" t="s">
        <v>53</v>
      </c>
      <c r="K1077" s="249"/>
      <c r="L1077" s="249"/>
      <c r="M1077" s="238"/>
      <c r="N1077" s="238"/>
      <c r="O1077" s="13" t="s">
        <v>53</v>
      </c>
    </row>
    <row r="1078" spans="1:15" x14ac:dyDescent="0.25">
      <c r="A1078" s="271" t="s">
        <v>210</v>
      </c>
      <c r="B1078" s="249" t="s">
        <v>1556</v>
      </c>
      <c r="C1078" s="249">
        <v>167</v>
      </c>
      <c r="D1078" s="249">
        <v>167</v>
      </c>
      <c r="E1078" s="1017">
        <f t="shared" si="214"/>
        <v>100</v>
      </c>
      <c r="F1078" s="249">
        <v>7</v>
      </c>
      <c r="G1078" s="1108">
        <f t="shared" si="213"/>
        <v>4.1916167664670656</v>
      </c>
      <c r="H1078" s="249">
        <v>7</v>
      </c>
      <c r="I1078" s="957">
        <f t="shared" si="218"/>
        <v>100</v>
      </c>
      <c r="J1078" s="238" t="s">
        <v>53</v>
      </c>
      <c r="K1078" s="249"/>
      <c r="L1078" s="249"/>
      <c r="M1078" s="238"/>
      <c r="N1078" s="238"/>
      <c r="O1078" s="13" t="s">
        <v>53</v>
      </c>
    </row>
    <row r="1079" spans="1:15" x14ac:dyDescent="0.25">
      <c r="A1079" s="271" t="s">
        <v>211</v>
      </c>
      <c r="B1079" s="249" t="s">
        <v>1557</v>
      </c>
      <c r="C1079" s="249">
        <v>132</v>
      </c>
      <c r="D1079" s="249">
        <v>132</v>
      </c>
      <c r="E1079" s="1017">
        <f t="shared" si="214"/>
        <v>100</v>
      </c>
      <c r="F1079" s="249">
        <v>4</v>
      </c>
      <c r="G1079" s="1108">
        <f t="shared" si="213"/>
        <v>3.0303030303030303</v>
      </c>
      <c r="H1079" s="249">
        <v>4</v>
      </c>
      <c r="I1079" s="957">
        <f t="shared" si="218"/>
        <v>100</v>
      </c>
      <c r="J1079" s="238" t="s">
        <v>53</v>
      </c>
      <c r="K1079" s="249"/>
      <c r="L1079" s="249"/>
      <c r="M1079" s="238"/>
      <c r="N1079" s="238"/>
      <c r="O1079" s="13" t="s">
        <v>53</v>
      </c>
    </row>
    <row r="1080" spans="1:15" x14ac:dyDescent="0.25">
      <c r="A1080" s="271" t="s">
        <v>212</v>
      </c>
      <c r="B1080" s="249" t="s">
        <v>1558</v>
      </c>
      <c r="C1080" s="249">
        <v>128</v>
      </c>
      <c r="D1080" s="249">
        <v>128</v>
      </c>
      <c r="E1080" s="1017">
        <f t="shared" si="214"/>
        <v>100</v>
      </c>
      <c r="F1080" s="249">
        <v>4</v>
      </c>
      <c r="G1080" s="1108">
        <f t="shared" si="213"/>
        <v>3.125</v>
      </c>
      <c r="H1080" s="249">
        <v>3</v>
      </c>
      <c r="I1080" s="957">
        <f t="shared" si="218"/>
        <v>75</v>
      </c>
      <c r="J1080" s="238" t="s">
        <v>53</v>
      </c>
      <c r="K1080" s="249"/>
      <c r="L1080" s="249"/>
      <c r="M1080" s="238"/>
      <c r="N1080" s="238"/>
      <c r="O1080" s="13" t="s">
        <v>53</v>
      </c>
    </row>
    <row r="1081" spans="1:15" x14ac:dyDescent="0.25">
      <c r="A1081" s="271" t="s">
        <v>213</v>
      </c>
      <c r="B1081" s="249" t="s">
        <v>1559</v>
      </c>
      <c r="C1081" s="249">
        <v>147</v>
      </c>
      <c r="D1081" s="249">
        <v>146</v>
      </c>
      <c r="E1081" s="1017">
        <f t="shared" si="214"/>
        <v>99.319727891156461</v>
      </c>
      <c r="F1081" s="249">
        <v>7</v>
      </c>
      <c r="G1081" s="1108">
        <f t="shared" si="213"/>
        <v>4.7619047619047619</v>
      </c>
      <c r="H1081" s="249">
        <v>6</v>
      </c>
      <c r="I1081" s="957">
        <f t="shared" si="218"/>
        <v>85.714285714285708</v>
      </c>
      <c r="J1081" s="238" t="s">
        <v>53</v>
      </c>
      <c r="K1081" s="249"/>
      <c r="L1081" s="249"/>
      <c r="M1081" s="238"/>
      <c r="N1081" s="238"/>
      <c r="O1081" s="13" t="s">
        <v>53</v>
      </c>
    </row>
    <row r="1082" spans="1:15" x14ac:dyDescent="0.25">
      <c r="A1082" s="271" t="s">
        <v>214</v>
      </c>
      <c r="B1082" s="249" t="s">
        <v>1560</v>
      </c>
      <c r="C1082" s="249">
        <v>148</v>
      </c>
      <c r="D1082" s="249">
        <v>148</v>
      </c>
      <c r="E1082" s="1017">
        <f t="shared" si="214"/>
        <v>100</v>
      </c>
      <c r="F1082" s="249">
        <v>2</v>
      </c>
      <c r="G1082" s="1108">
        <f t="shared" si="213"/>
        <v>1.3513513513513513</v>
      </c>
      <c r="H1082" s="249">
        <v>2</v>
      </c>
      <c r="I1082" s="957">
        <f t="shared" si="218"/>
        <v>100</v>
      </c>
      <c r="J1082" s="238" t="s">
        <v>53</v>
      </c>
      <c r="K1082" s="249"/>
      <c r="L1082" s="249"/>
      <c r="M1082" s="238"/>
      <c r="N1082" s="238"/>
      <c r="O1082" s="13" t="s">
        <v>53</v>
      </c>
    </row>
    <row r="1083" spans="1:15" x14ac:dyDescent="0.25">
      <c r="A1083" s="271" t="s">
        <v>215</v>
      </c>
      <c r="B1083" s="270" t="s">
        <v>1561</v>
      </c>
      <c r="C1083" s="249">
        <v>154</v>
      </c>
      <c r="D1083" s="249">
        <v>154</v>
      </c>
      <c r="E1083" s="1017">
        <f t="shared" si="214"/>
        <v>100</v>
      </c>
      <c r="F1083" s="249">
        <v>3</v>
      </c>
      <c r="G1083" s="1108">
        <f t="shared" si="213"/>
        <v>1.948051948051948</v>
      </c>
      <c r="H1083" s="249">
        <v>3</v>
      </c>
      <c r="I1083" s="957">
        <f t="shared" si="218"/>
        <v>100</v>
      </c>
      <c r="J1083" s="959" t="s">
        <v>53</v>
      </c>
      <c r="K1083" s="1182"/>
      <c r="L1083" s="1182"/>
      <c r="M1083" s="959"/>
      <c r="N1083" s="238"/>
      <c r="O1083" s="13" t="s">
        <v>53</v>
      </c>
    </row>
    <row r="1084" spans="1:15" x14ac:dyDescent="0.25">
      <c r="A1084" s="271" t="s">
        <v>216</v>
      </c>
      <c r="B1084" s="671" t="s">
        <v>1562</v>
      </c>
      <c r="C1084" s="249">
        <v>86</v>
      </c>
      <c r="D1084" s="249">
        <v>86</v>
      </c>
      <c r="E1084" s="1017">
        <f t="shared" si="214"/>
        <v>100</v>
      </c>
      <c r="F1084" s="249">
        <v>7</v>
      </c>
      <c r="G1084" s="1108">
        <f t="shared" si="213"/>
        <v>8.1395348837209305</v>
      </c>
      <c r="H1084" s="249">
        <v>7</v>
      </c>
      <c r="I1084" s="957">
        <f t="shared" si="218"/>
        <v>100</v>
      </c>
      <c r="J1084" s="238" t="s">
        <v>53</v>
      </c>
      <c r="K1084" s="249"/>
      <c r="L1084" s="249"/>
      <c r="M1084" s="238"/>
      <c r="N1084" s="238"/>
      <c r="O1084" s="13" t="s">
        <v>53</v>
      </c>
    </row>
    <row r="1085" spans="1:15" x14ac:dyDescent="0.25">
      <c r="A1085" s="271" t="s">
        <v>217</v>
      </c>
      <c r="B1085" s="270" t="s">
        <v>1563</v>
      </c>
      <c r="C1085" s="249">
        <v>93</v>
      </c>
      <c r="D1085" s="249">
        <v>93</v>
      </c>
      <c r="E1085" s="1017">
        <f t="shared" si="214"/>
        <v>100</v>
      </c>
      <c r="F1085" s="249">
        <v>8</v>
      </c>
      <c r="G1085" s="1108">
        <f t="shared" si="213"/>
        <v>8.6021505376344098</v>
      </c>
      <c r="H1085" s="249">
        <v>8</v>
      </c>
      <c r="I1085" s="957">
        <f t="shared" si="218"/>
        <v>100</v>
      </c>
      <c r="J1085" s="238" t="s">
        <v>53</v>
      </c>
      <c r="K1085" s="249"/>
      <c r="L1085" s="249"/>
      <c r="M1085" s="238"/>
      <c r="N1085" s="238"/>
      <c r="O1085" s="13" t="s">
        <v>53</v>
      </c>
    </row>
    <row r="1086" spans="1:15" x14ac:dyDescent="0.25">
      <c r="A1086" s="271" t="s">
        <v>218</v>
      </c>
      <c r="B1086" s="270" t="s">
        <v>1564</v>
      </c>
      <c r="C1086" s="249">
        <v>111</v>
      </c>
      <c r="D1086" s="249">
        <v>84</v>
      </c>
      <c r="E1086" s="1017">
        <f t="shared" si="214"/>
        <v>75.675675675675677</v>
      </c>
      <c r="F1086" s="249">
        <v>4</v>
      </c>
      <c r="G1086" s="1108">
        <f t="shared" si="213"/>
        <v>3.6036036036036037</v>
      </c>
      <c r="H1086" s="249">
        <v>4</v>
      </c>
      <c r="I1086" s="957">
        <f t="shared" si="218"/>
        <v>100</v>
      </c>
      <c r="J1086" s="238" t="s">
        <v>53</v>
      </c>
      <c r="K1086" s="249"/>
      <c r="L1086" s="249"/>
      <c r="M1086" s="238"/>
      <c r="N1086" s="238"/>
      <c r="O1086" s="13" t="s">
        <v>53</v>
      </c>
    </row>
    <row r="1087" spans="1:15" x14ac:dyDescent="0.25">
      <c r="A1087" s="271" t="s">
        <v>219</v>
      </c>
      <c r="B1087" s="270" t="s">
        <v>1565</v>
      </c>
      <c r="C1087" s="249">
        <v>124</v>
      </c>
      <c r="D1087" s="249">
        <v>122</v>
      </c>
      <c r="E1087" s="1017">
        <f t="shared" si="214"/>
        <v>98.387096774193552</v>
      </c>
      <c r="F1087" s="249">
        <v>7</v>
      </c>
      <c r="G1087" s="1108">
        <f t="shared" si="213"/>
        <v>5.6451612903225801</v>
      </c>
      <c r="H1087" s="249">
        <v>7</v>
      </c>
      <c r="I1087" s="957">
        <f t="shared" si="218"/>
        <v>100</v>
      </c>
      <c r="J1087" s="238" t="s">
        <v>53</v>
      </c>
      <c r="K1087" s="249"/>
      <c r="L1087" s="249"/>
      <c r="M1087" s="238"/>
      <c r="N1087" s="238"/>
      <c r="O1087" s="13" t="s">
        <v>53</v>
      </c>
    </row>
    <row r="1088" spans="1:15" x14ac:dyDescent="0.25">
      <c r="A1088" s="271" t="s">
        <v>1691</v>
      </c>
      <c r="B1088" s="270" t="s">
        <v>1566</v>
      </c>
      <c r="C1088" s="249">
        <v>101</v>
      </c>
      <c r="D1088" s="249">
        <v>101</v>
      </c>
      <c r="E1088" s="1017">
        <f t="shared" si="214"/>
        <v>100</v>
      </c>
      <c r="F1088" s="249">
        <v>2</v>
      </c>
      <c r="G1088" s="1108">
        <f t="shared" si="213"/>
        <v>1.9801980198019802</v>
      </c>
      <c r="H1088" s="249">
        <v>2</v>
      </c>
      <c r="I1088" s="957">
        <f t="shared" si="218"/>
        <v>100</v>
      </c>
      <c r="J1088" s="238" t="s">
        <v>53</v>
      </c>
      <c r="K1088" s="249"/>
      <c r="L1088" s="249"/>
      <c r="M1088" s="238"/>
      <c r="N1088" s="238"/>
      <c r="O1088" s="13" t="s">
        <v>53</v>
      </c>
    </row>
    <row r="1089" spans="1:15" x14ac:dyDescent="0.25">
      <c r="A1089" s="271" t="s">
        <v>1692</v>
      </c>
      <c r="B1089" s="270" t="s">
        <v>1567</v>
      </c>
      <c r="C1089" s="249">
        <v>116</v>
      </c>
      <c r="D1089" s="249">
        <v>116</v>
      </c>
      <c r="E1089" s="1017">
        <f t="shared" si="214"/>
        <v>100</v>
      </c>
      <c r="F1089" s="249">
        <v>8</v>
      </c>
      <c r="G1089" s="1108">
        <f t="shared" si="213"/>
        <v>6.8965517241379306</v>
      </c>
      <c r="H1089" s="249">
        <v>8</v>
      </c>
      <c r="I1089" s="957">
        <f t="shared" si="218"/>
        <v>100</v>
      </c>
      <c r="J1089" s="238" t="s">
        <v>53</v>
      </c>
      <c r="K1089" s="249"/>
      <c r="L1089" s="249"/>
      <c r="M1089" s="238"/>
      <c r="N1089" s="238"/>
      <c r="O1089" s="13" t="s">
        <v>53</v>
      </c>
    </row>
    <row r="1090" spans="1:15" x14ac:dyDescent="0.25">
      <c r="A1090" s="271" t="s">
        <v>1693</v>
      </c>
      <c r="B1090" s="270" t="s">
        <v>1568</v>
      </c>
      <c r="C1090" s="249">
        <v>92</v>
      </c>
      <c r="D1090" s="249">
        <v>90</v>
      </c>
      <c r="E1090" s="1017">
        <f t="shared" si="214"/>
        <v>97.826086956521735</v>
      </c>
      <c r="F1090" s="249">
        <v>2</v>
      </c>
      <c r="G1090" s="1108">
        <f t="shared" si="213"/>
        <v>2.1739130434782608</v>
      </c>
      <c r="H1090" s="249">
        <v>2</v>
      </c>
      <c r="I1090" s="957">
        <f t="shared" si="218"/>
        <v>100</v>
      </c>
      <c r="J1090" s="238" t="s">
        <v>53</v>
      </c>
      <c r="K1090" s="249"/>
      <c r="L1090" s="249"/>
      <c r="M1090" s="238"/>
      <c r="N1090" s="238"/>
      <c r="O1090" s="13" t="s">
        <v>53</v>
      </c>
    </row>
    <row r="1091" spans="1:15" x14ac:dyDescent="0.25">
      <c r="A1091" s="271" t="s">
        <v>1694</v>
      </c>
      <c r="B1091" s="270" t="s">
        <v>1569</v>
      </c>
      <c r="C1091" s="249">
        <v>213</v>
      </c>
      <c r="D1091" s="249">
        <v>175</v>
      </c>
      <c r="E1091" s="1017">
        <f t="shared" si="214"/>
        <v>82.159624413145536</v>
      </c>
      <c r="F1091" s="249">
        <v>7</v>
      </c>
      <c r="G1091" s="1108">
        <f t="shared" si="213"/>
        <v>3.286384976525822</v>
      </c>
      <c r="H1091" s="249">
        <v>7</v>
      </c>
      <c r="I1091" s="957">
        <f t="shared" si="218"/>
        <v>100</v>
      </c>
      <c r="J1091" s="238" t="s">
        <v>53</v>
      </c>
      <c r="K1091" s="249"/>
      <c r="L1091" s="249"/>
      <c r="M1091" s="238"/>
      <c r="N1091" s="238"/>
      <c r="O1091" s="13" t="s">
        <v>53</v>
      </c>
    </row>
    <row r="1092" spans="1:15" x14ac:dyDescent="0.25">
      <c r="A1092" s="271" t="s">
        <v>1695</v>
      </c>
      <c r="B1092" s="270" t="s">
        <v>1570</v>
      </c>
      <c r="C1092" s="249">
        <v>188</v>
      </c>
      <c r="D1092" s="249">
        <v>131</v>
      </c>
      <c r="E1092" s="1017">
        <f t="shared" si="214"/>
        <v>69.680851063829792</v>
      </c>
      <c r="F1092" s="249">
        <v>3</v>
      </c>
      <c r="G1092" s="1108">
        <f t="shared" si="213"/>
        <v>1.5957446808510638</v>
      </c>
      <c r="H1092" s="249">
        <v>3</v>
      </c>
      <c r="I1092" s="957">
        <f t="shared" si="218"/>
        <v>100</v>
      </c>
      <c r="J1092" s="238" t="s">
        <v>53</v>
      </c>
      <c r="K1092" s="249"/>
      <c r="L1092" s="249"/>
      <c r="M1092" s="238"/>
      <c r="N1092" s="238"/>
      <c r="O1092" s="13" t="s">
        <v>53</v>
      </c>
    </row>
    <row r="1093" spans="1:15" x14ac:dyDescent="0.25">
      <c r="A1093" s="271" t="s">
        <v>1696</v>
      </c>
      <c r="B1093" s="249" t="s">
        <v>1571</v>
      </c>
      <c r="C1093" s="249">
        <v>192</v>
      </c>
      <c r="D1093" s="249">
        <v>126</v>
      </c>
      <c r="E1093" s="1017">
        <f t="shared" si="214"/>
        <v>65.625</v>
      </c>
      <c r="F1093" s="249">
        <v>14</v>
      </c>
      <c r="G1093" s="1108">
        <f t="shared" si="213"/>
        <v>7.291666666666667</v>
      </c>
      <c r="H1093" s="249">
        <v>8</v>
      </c>
      <c r="I1093" s="957">
        <f t="shared" si="218"/>
        <v>57.142857142857139</v>
      </c>
      <c r="J1093" s="238" t="s">
        <v>53</v>
      </c>
      <c r="K1093" s="249"/>
      <c r="L1093" s="249"/>
      <c r="M1093" s="238"/>
      <c r="N1093" s="238"/>
      <c r="O1093" s="13" t="s">
        <v>53</v>
      </c>
    </row>
    <row r="1094" spans="1:15" x14ac:dyDescent="0.25">
      <c r="A1094" s="271" t="s">
        <v>1697</v>
      </c>
      <c r="B1094" s="249" t="s">
        <v>1572</v>
      </c>
      <c r="C1094" s="249">
        <v>183</v>
      </c>
      <c r="D1094" s="249">
        <v>164</v>
      </c>
      <c r="E1094" s="1017">
        <f t="shared" si="214"/>
        <v>89.617486338797818</v>
      </c>
      <c r="F1094" s="249">
        <v>6</v>
      </c>
      <c r="G1094" s="1108">
        <f t="shared" si="213"/>
        <v>3.278688524590164</v>
      </c>
      <c r="H1094" s="249">
        <v>6</v>
      </c>
      <c r="I1094" s="957">
        <f t="shared" si="218"/>
        <v>100</v>
      </c>
      <c r="J1094" s="238" t="s">
        <v>53</v>
      </c>
      <c r="K1094" s="249"/>
      <c r="L1094" s="249"/>
      <c r="M1094" s="238"/>
      <c r="N1094" s="238"/>
      <c r="O1094" s="13" t="s">
        <v>53</v>
      </c>
    </row>
    <row r="1095" spans="1:15" x14ac:dyDescent="0.25">
      <c r="A1095" s="271" t="s">
        <v>1698</v>
      </c>
      <c r="B1095" s="249" t="s">
        <v>1573</v>
      </c>
      <c r="C1095" s="249">
        <v>183</v>
      </c>
      <c r="D1095" s="249">
        <v>159</v>
      </c>
      <c r="E1095" s="1017">
        <f t="shared" si="214"/>
        <v>86.885245901639337</v>
      </c>
      <c r="F1095" s="249">
        <v>7</v>
      </c>
      <c r="G1095" s="1108">
        <f t="shared" si="213"/>
        <v>3.8251366120218582</v>
      </c>
      <c r="H1095" s="249">
        <v>7</v>
      </c>
      <c r="I1095" s="957">
        <f t="shared" si="218"/>
        <v>100</v>
      </c>
      <c r="J1095" s="238" t="s">
        <v>53</v>
      </c>
      <c r="K1095" s="249"/>
      <c r="L1095" s="249"/>
      <c r="M1095" s="238"/>
      <c r="N1095" s="238"/>
      <c r="O1095" s="13" t="s">
        <v>53</v>
      </c>
    </row>
    <row r="1096" spans="1:15" s="877" customFormat="1" x14ac:dyDescent="0.25">
      <c r="A1096" s="353">
        <v>2</v>
      </c>
      <c r="B1096" s="760" t="s">
        <v>743</v>
      </c>
      <c r="C1096" s="920">
        <f>SUM(C1097:C1112)</f>
        <v>1236</v>
      </c>
      <c r="D1096" s="920">
        <f>SUM(D1097:D1112)</f>
        <v>1236</v>
      </c>
      <c r="E1096" s="1016">
        <f t="shared" si="214"/>
        <v>100</v>
      </c>
      <c r="F1096" s="920">
        <f>SUM(F1097:F1112)</f>
        <v>99</v>
      </c>
      <c r="G1096" s="1107">
        <f t="shared" si="213"/>
        <v>8.009708737864079</v>
      </c>
      <c r="H1096" s="920">
        <f>SUM(H1097:H1112)</f>
        <v>99</v>
      </c>
      <c r="I1096" s="960">
        <f t="shared" si="218"/>
        <v>100</v>
      </c>
      <c r="J1096" s="886">
        <f>COUNTA(J1097:J1112)</f>
        <v>16</v>
      </c>
      <c r="K1096" s="920">
        <f t="shared" ref="K1096:O1096" si="222">COUNTA(K1097:K1112)</f>
        <v>0</v>
      </c>
      <c r="L1096" s="920">
        <f t="shared" si="222"/>
        <v>0</v>
      </c>
      <c r="M1096" s="886">
        <f t="shared" si="222"/>
        <v>2</v>
      </c>
      <c r="N1096" s="886" t="s">
        <v>2</v>
      </c>
      <c r="O1096" s="886">
        <f t="shared" si="222"/>
        <v>14</v>
      </c>
    </row>
    <row r="1097" spans="1:15" x14ac:dyDescent="0.25">
      <c r="A1097" s="271" t="s">
        <v>220</v>
      </c>
      <c r="B1097" s="157" t="s">
        <v>1574</v>
      </c>
      <c r="C1097" s="157">
        <v>110</v>
      </c>
      <c r="D1097" s="157">
        <v>110</v>
      </c>
      <c r="E1097" s="1017">
        <f t="shared" si="214"/>
        <v>100</v>
      </c>
      <c r="F1097" s="157">
        <v>6</v>
      </c>
      <c r="G1097" s="1108">
        <f t="shared" si="213"/>
        <v>5.4545454545454541</v>
      </c>
      <c r="H1097" s="157">
        <v>6</v>
      </c>
      <c r="I1097" s="957">
        <f t="shared" si="218"/>
        <v>100</v>
      </c>
      <c r="J1097" s="146" t="s">
        <v>53</v>
      </c>
      <c r="K1097" s="157"/>
      <c r="L1097" s="157"/>
      <c r="M1097" s="146"/>
      <c r="N1097" s="146"/>
      <c r="O1097" s="13" t="s">
        <v>53</v>
      </c>
    </row>
    <row r="1098" spans="1:15" x14ac:dyDescent="0.25">
      <c r="A1098" s="271" t="s">
        <v>221</v>
      </c>
      <c r="B1098" s="157" t="s">
        <v>1575</v>
      </c>
      <c r="C1098" s="157">
        <v>111</v>
      </c>
      <c r="D1098" s="157">
        <v>111</v>
      </c>
      <c r="E1098" s="1017">
        <f t="shared" si="214"/>
        <v>100</v>
      </c>
      <c r="F1098" s="157">
        <v>6</v>
      </c>
      <c r="G1098" s="1108">
        <f t="shared" si="213"/>
        <v>5.4054054054054053</v>
      </c>
      <c r="H1098" s="157">
        <v>6</v>
      </c>
      <c r="I1098" s="957">
        <f t="shared" si="218"/>
        <v>100</v>
      </c>
      <c r="J1098" s="146" t="s">
        <v>53</v>
      </c>
      <c r="K1098" s="157"/>
      <c r="L1098" s="157"/>
      <c r="M1098" s="146"/>
      <c r="N1098" s="146"/>
      <c r="O1098" s="13" t="s">
        <v>53</v>
      </c>
    </row>
    <row r="1099" spans="1:15" x14ac:dyDescent="0.25">
      <c r="A1099" s="271" t="s">
        <v>222</v>
      </c>
      <c r="B1099" s="157" t="s">
        <v>1489</v>
      </c>
      <c r="C1099" s="157">
        <v>96</v>
      </c>
      <c r="D1099" s="157">
        <v>96</v>
      </c>
      <c r="E1099" s="1017">
        <f t="shared" si="214"/>
        <v>100</v>
      </c>
      <c r="F1099" s="157">
        <v>5</v>
      </c>
      <c r="G1099" s="1108">
        <f t="shared" si="213"/>
        <v>5.2083333333333339</v>
      </c>
      <c r="H1099" s="157">
        <v>5</v>
      </c>
      <c r="I1099" s="957">
        <f t="shared" si="218"/>
        <v>100</v>
      </c>
      <c r="J1099" s="146" t="s">
        <v>53</v>
      </c>
      <c r="K1099" s="157"/>
      <c r="L1099" s="157"/>
      <c r="M1099" s="146"/>
      <c r="N1099" s="146"/>
      <c r="O1099" s="13" t="s">
        <v>53</v>
      </c>
    </row>
    <row r="1100" spans="1:15" x14ac:dyDescent="0.25">
      <c r="A1100" s="271" t="s">
        <v>223</v>
      </c>
      <c r="B1100" s="157" t="s">
        <v>1576</v>
      </c>
      <c r="C1100" s="157">
        <v>62</v>
      </c>
      <c r="D1100" s="157">
        <v>62</v>
      </c>
      <c r="E1100" s="1017">
        <f t="shared" si="214"/>
        <v>100</v>
      </c>
      <c r="F1100" s="157">
        <v>3</v>
      </c>
      <c r="G1100" s="1108">
        <f t="shared" si="213"/>
        <v>4.838709677419355</v>
      </c>
      <c r="H1100" s="157">
        <v>3</v>
      </c>
      <c r="I1100" s="957">
        <f t="shared" si="218"/>
        <v>100</v>
      </c>
      <c r="J1100" s="146" t="s">
        <v>53</v>
      </c>
      <c r="K1100" s="157"/>
      <c r="L1100" s="157"/>
      <c r="M1100" s="146"/>
      <c r="N1100" s="146"/>
      <c r="O1100" s="13" t="s">
        <v>53</v>
      </c>
    </row>
    <row r="1101" spans="1:15" x14ac:dyDescent="0.25">
      <c r="A1101" s="271" t="s">
        <v>224</v>
      </c>
      <c r="B1101" s="157" t="s">
        <v>1577</v>
      </c>
      <c r="C1101" s="157">
        <v>105</v>
      </c>
      <c r="D1101" s="157">
        <v>105</v>
      </c>
      <c r="E1101" s="1017">
        <f t="shared" si="214"/>
        <v>100</v>
      </c>
      <c r="F1101" s="157">
        <v>1</v>
      </c>
      <c r="G1101" s="1108">
        <f t="shared" si="213"/>
        <v>0.95238095238095244</v>
      </c>
      <c r="H1101" s="157">
        <v>1</v>
      </c>
      <c r="I1101" s="957">
        <f t="shared" si="218"/>
        <v>100</v>
      </c>
      <c r="J1101" s="146" t="s">
        <v>53</v>
      </c>
      <c r="K1101" s="157"/>
      <c r="L1101" s="157"/>
      <c r="M1101" s="146"/>
      <c r="N1101" s="146"/>
      <c r="O1101" s="13" t="s">
        <v>53</v>
      </c>
    </row>
    <row r="1102" spans="1:15" x14ac:dyDescent="0.25">
      <c r="A1102" s="271" t="s">
        <v>225</v>
      </c>
      <c r="B1102" s="157" t="s">
        <v>1578</v>
      </c>
      <c r="C1102" s="157">
        <v>55</v>
      </c>
      <c r="D1102" s="157">
        <v>55</v>
      </c>
      <c r="E1102" s="1017">
        <f t="shared" si="214"/>
        <v>100</v>
      </c>
      <c r="F1102" s="157">
        <v>2</v>
      </c>
      <c r="G1102" s="1108">
        <f t="shared" si="213"/>
        <v>3.6363636363636362</v>
      </c>
      <c r="H1102" s="157">
        <v>2</v>
      </c>
      <c r="I1102" s="957">
        <f t="shared" si="218"/>
        <v>100</v>
      </c>
      <c r="J1102" s="146" t="s">
        <v>53</v>
      </c>
      <c r="K1102" s="157"/>
      <c r="L1102" s="157"/>
      <c r="M1102" s="146"/>
      <c r="N1102" s="146"/>
      <c r="O1102" s="13" t="s">
        <v>53</v>
      </c>
    </row>
    <row r="1103" spans="1:15" x14ac:dyDescent="0.25">
      <c r="A1103" s="271" t="s">
        <v>226</v>
      </c>
      <c r="B1103" s="157" t="s">
        <v>1514</v>
      </c>
      <c r="C1103" s="157">
        <v>65</v>
      </c>
      <c r="D1103" s="157">
        <v>65</v>
      </c>
      <c r="E1103" s="1017">
        <f t="shared" si="214"/>
        <v>100</v>
      </c>
      <c r="F1103" s="157">
        <v>0</v>
      </c>
      <c r="G1103" s="1108">
        <f t="shared" si="213"/>
        <v>0</v>
      </c>
      <c r="H1103" s="157">
        <v>0</v>
      </c>
      <c r="I1103" s="957">
        <v>0</v>
      </c>
      <c r="J1103" s="146" t="s">
        <v>53</v>
      </c>
      <c r="K1103" s="157"/>
      <c r="L1103" s="157"/>
      <c r="M1103" s="146"/>
      <c r="N1103" s="146"/>
      <c r="O1103" s="13" t="s">
        <v>53</v>
      </c>
    </row>
    <row r="1104" spans="1:15" x14ac:dyDescent="0.25">
      <c r="A1104" s="271" t="s">
        <v>227</v>
      </c>
      <c r="B1104" s="157" t="s">
        <v>1579</v>
      </c>
      <c r="C1104" s="157">
        <v>72</v>
      </c>
      <c r="D1104" s="157">
        <v>72</v>
      </c>
      <c r="E1104" s="1017">
        <f t="shared" si="214"/>
        <v>100</v>
      </c>
      <c r="F1104" s="157">
        <v>3</v>
      </c>
      <c r="G1104" s="1108">
        <f t="shared" si="213"/>
        <v>4.1666666666666661</v>
      </c>
      <c r="H1104" s="157">
        <v>3</v>
      </c>
      <c r="I1104" s="957">
        <f t="shared" si="218"/>
        <v>100</v>
      </c>
      <c r="J1104" s="146" t="s">
        <v>53</v>
      </c>
      <c r="K1104" s="157"/>
      <c r="L1104" s="157"/>
      <c r="M1104" s="146"/>
      <c r="N1104" s="146"/>
      <c r="O1104" s="13" t="s">
        <v>53</v>
      </c>
    </row>
    <row r="1105" spans="1:15" x14ac:dyDescent="0.25">
      <c r="A1105" s="271" t="s">
        <v>228</v>
      </c>
      <c r="B1105" s="157" t="s">
        <v>1580</v>
      </c>
      <c r="C1105" s="157">
        <v>85</v>
      </c>
      <c r="D1105" s="157">
        <v>85</v>
      </c>
      <c r="E1105" s="1017">
        <f t="shared" si="214"/>
        <v>100</v>
      </c>
      <c r="F1105" s="157">
        <v>3</v>
      </c>
      <c r="G1105" s="1108">
        <f t="shared" si="213"/>
        <v>3.5294117647058822</v>
      </c>
      <c r="H1105" s="157">
        <v>3</v>
      </c>
      <c r="I1105" s="957">
        <f t="shared" si="218"/>
        <v>100</v>
      </c>
      <c r="J1105" s="146" t="s">
        <v>53</v>
      </c>
      <c r="K1105" s="157"/>
      <c r="L1105" s="157"/>
      <c r="M1105" s="146"/>
      <c r="N1105" s="146"/>
      <c r="O1105" s="13" t="s">
        <v>53</v>
      </c>
    </row>
    <row r="1106" spans="1:15" x14ac:dyDescent="0.25">
      <c r="A1106" s="271" t="s">
        <v>229</v>
      </c>
      <c r="B1106" s="157" t="s">
        <v>1581</v>
      </c>
      <c r="C1106" s="157">
        <v>38</v>
      </c>
      <c r="D1106" s="157">
        <v>38</v>
      </c>
      <c r="E1106" s="1017">
        <f t="shared" si="214"/>
        <v>100</v>
      </c>
      <c r="F1106" s="157">
        <v>28</v>
      </c>
      <c r="G1106" s="1108">
        <f t="shared" si="213"/>
        <v>73.68421052631578</v>
      </c>
      <c r="H1106" s="157">
        <v>28</v>
      </c>
      <c r="I1106" s="957">
        <f t="shared" si="218"/>
        <v>100</v>
      </c>
      <c r="J1106" s="146" t="s">
        <v>53</v>
      </c>
      <c r="K1106" s="157"/>
      <c r="L1106" s="157"/>
      <c r="M1106" s="146" t="s">
        <v>53</v>
      </c>
      <c r="N1106" s="146"/>
      <c r="O1106" s="13"/>
    </row>
    <row r="1107" spans="1:15" x14ac:dyDescent="0.25">
      <c r="A1107" s="271" t="s">
        <v>1699</v>
      </c>
      <c r="B1107" s="157" t="s">
        <v>1582</v>
      </c>
      <c r="C1107" s="157">
        <v>29</v>
      </c>
      <c r="D1107" s="157">
        <v>29</v>
      </c>
      <c r="E1107" s="1017">
        <f t="shared" si="214"/>
        <v>100</v>
      </c>
      <c r="F1107" s="157">
        <v>11</v>
      </c>
      <c r="G1107" s="1108">
        <f t="shared" si="213"/>
        <v>37.931034482758619</v>
      </c>
      <c r="H1107" s="157">
        <v>11</v>
      </c>
      <c r="I1107" s="957">
        <f t="shared" si="218"/>
        <v>100</v>
      </c>
      <c r="J1107" s="146" t="s">
        <v>53</v>
      </c>
      <c r="K1107" s="157"/>
      <c r="L1107" s="157"/>
      <c r="M1107" s="146" t="s">
        <v>53</v>
      </c>
      <c r="N1107" s="146"/>
      <c r="O1107" s="13"/>
    </row>
    <row r="1108" spans="1:15" x14ac:dyDescent="0.25">
      <c r="A1108" s="271" t="s">
        <v>1700</v>
      </c>
      <c r="B1108" s="157" t="s">
        <v>1583</v>
      </c>
      <c r="C1108" s="157">
        <v>52</v>
      </c>
      <c r="D1108" s="157">
        <v>52</v>
      </c>
      <c r="E1108" s="1017">
        <f t="shared" si="214"/>
        <v>100</v>
      </c>
      <c r="F1108" s="157">
        <v>6</v>
      </c>
      <c r="G1108" s="1108">
        <f t="shared" si="213"/>
        <v>11.538461538461538</v>
      </c>
      <c r="H1108" s="157">
        <v>6</v>
      </c>
      <c r="I1108" s="957">
        <f t="shared" si="218"/>
        <v>100</v>
      </c>
      <c r="J1108" s="146" t="s">
        <v>53</v>
      </c>
      <c r="K1108" s="157"/>
      <c r="L1108" s="157"/>
      <c r="M1108" s="146"/>
      <c r="N1108" s="146"/>
      <c r="O1108" s="13" t="s">
        <v>53</v>
      </c>
    </row>
    <row r="1109" spans="1:15" x14ac:dyDescent="0.25">
      <c r="A1109" s="271" t="s">
        <v>1701</v>
      </c>
      <c r="B1109" s="157" t="s">
        <v>1584</v>
      </c>
      <c r="C1109" s="157">
        <v>97</v>
      </c>
      <c r="D1109" s="157">
        <v>97</v>
      </c>
      <c r="E1109" s="1017">
        <f t="shared" si="214"/>
        <v>100</v>
      </c>
      <c r="F1109" s="157">
        <v>6</v>
      </c>
      <c r="G1109" s="1108">
        <f t="shared" si="213"/>
        <v>6.1855670103092786</v>
      </c>
      <c r="H1109" s="157">
        <v>6</v>
      </c>
      <c r="I1109" s="957">
        <f t="shared" si="218"/>
        <v>100</v>
      </c>
      <c r="J1109" s="146" t="s">
        <v>53</v>
      </c>
      <c r="K1109" s="157"/>
      <c r="L1109" s="157"/>
      <c r="M1109" s="146"/>
      <c r="N1109" s="146"/>
      <c r="O1109" s="13" t="s">
        <v>53</v>
      </c>
    </row>
    <row r="1110" spans="1:15" x14ac:dyDescent="0.25">
      <c r="A1110" s="271" t="s">
        <v>1702</v>
      </c>
      <c r="B1110" s="157" t="s">
        <v>1585</v>
      </c>
      <c r="C1110" s="157">
        <v>57</v>
      </c>
      <c r="D1110" s="157">
        <v>57</v>
      </c>
      <c r="E1110" s="1017">
        <f t="shared" si="214"/>
        <v>100</v>
      </c>
      <c r="F1110" s="157">
        <v>5</v>
      </c>
      <c r="G1110" s="1108">
        <f t="shared" si="213"/>
        <v>8.7719298245614024</v>
      </c>
      <c r="H1110" s="157">
        <v>5</v>
      </c>
      <c r="I1110" s="957">
        <f t="shared" si="218"/>
        <v>100</v>
      </c>
      <c r="J1110" s="146" t="s">
        <v>53</v>
      </c>
      <c r="K1110" s="157"/>
      <c r="L1110" s="157"/>
      <c r="M1110" s="146"/>
      <c r="N1110" s="146"/>
      <c r="O1110" s="13" t="s">
        <v>53</v>
      </c>
    </row>
    <row r="1111" spans="1:15" x14ac:dyDescent="0.25">
      <c r="A1111" s="271" t="s">
        <v>1703</v>
      </c>
      <c r="B1111" s="157" t="s">
        <v>1586</v>
      </c>
      <c r="C1111" s="157">
        <v>92</v>
      </c>
      <c r="D1111" s="157">
        <v>92</v>
      </c>
      <c r="E1111" s="1017">
        <f t="shared" si="214"/>
        <v>100</v>
      </c>
      <c r="F1111" s="157">
        <v>3</v>
      </c>
      <c r="G1111" s="1108">
        <f t="shared" ref="G1111:G1174" si="223">F1111/C1111*100</f>
        <v>3.2608695652173911</v>
      </c>
      <c r="H1111" s="157">
        <v>3</v>
      </c>
      <c r="I1111" s="957">
        <f t="shared" si="218"/>
        <v>100</v>
      </c>
      <c r="J1111" s="146" t="s">
        <v>53</v>
      </c>
      <c r="K1111" s="157"/>
      <c r="L1111" s="157"/>
      <c r="M1111" s="146"/>
      <c r="N1111" s="146"/>
      <c r="O1111" s="13" t="s">
        <v>53</v>
      </c>
    </row>
    <row r="1112" spans="1:15" x14ac:dyDescent="0.25">
      <c r="A1112" s="271" t="s">
        <v>1704</v>
      </c>
      <c r="B1112" s="157" t="s">
        <v>1587</v>
      </c>
      <c r="C1112" s="157">
        <v>110</v>
      </c>
      <c r="D1112" s="157">
        <v>110</v>
      </c>
      <c r="E1112" s="1017">
        <f t="shared" ref="E1112:E1175" si="224">D1112/C1112*100</f>
        <v>100</v>
      </c>
      <c r="F1112" s="157">
        <v>11</v>
      </c>
      <c r="G1112" s="1108">
        <f t="shared" si="223"/>
        <v>10</v>
      </c>
      <c r="H1112" s="157">
        <v>11</v>
      </c>
      <c r="I1112" s="957">
        <f t="shared" si="218"/>
        <v>100</v>
      </c>
      <c r="J1112" s="146" t="s">
        <v>53</v>
      </c>
      <c r="K1112" s="157"/>
      <c r="L1112" s="157"/>
      <c r="M1112" s="146"/>
      <c r="N1112" s="146"/>
      <c r="O1112" s="13" t="s">
        <v>53</v>
      </c>
    </row>
    <row r="1113" spans="1:15" s="811" customFormat="1" x14ac:dyDescent="0.25">
      <c r="A1113" s="353">
        <v>3</v>
      </c>
      <c r="B1113" s="760" t="s">
        <v>748</v>
      </c>
      <c r="C1113" s="653">
        <f>SUM(C1114:C1123)</f>
        <v>1309</v>
      </c>
      <c r="D1113" s="653">
        <f>SUM(D1114:D1123)</f>
        <v>1283</v>
      </c>
      <c r="E1113" s="1016">
        <f t="shared" si="224"/>
        <v>98.013750954927431</v>
      </c>
      <c r="F1113" s="653">
        <f>SUM(F1114:F1123)</f>
        <v>120</v>
      </c>
      <c r="G1113" s="1107">
        <f t="shared" si="223"/>
        <v>9.1673032849503446</v>
      </c>
      <c r="H1113" s="653">
        <f>SUM(H1114:H1123)</f>
        <v>117</v>
      </c>
      <c r="I1113" s="733">
        <f t="shared" si="218"/>
        <v>97.5</v>
      </c>
      <c r="J1113" s="886">
        <f>COUNTA(J1114:J1123)</f>
        <v>10</v>
      </c>
      <c r="K1113" s="920">
        <f t="shared" ref="K1113:O1113" si="225">COUNTA(K1114:K1123)</f>
        <v>0</v>
      </c>
      <c r="L1113" s="920">
        <f t="shared" si="225"/>
        <v>0</v>
      </c>
      <c r="M1113" s="886">
        <f t="shared" si="225"/>
        <v>2</v>
      </c>
      <c r="N1113" s="886" t="s">
        <v>2</v>
      </c>
      <c r="O1113" s="886">
        <f t="shared" si="225"/>
        <v>8</v>
      </c>
    </row>
    <row r="1114" spans="1:15" x14ac:dyDescent="0.25">
      <c r="A1114" s="271" t="s">
        <v>230</v>
      </c>
      <c r="B1114" s="270" t="s">
        <v>1296</v>
      </c>
      <c r="C1114" s="249">
        <v>121</v>
      </c>
      <c r="D1114" s="249">
        <v>116</v>
      </c>
      <c r="E1114" s="1017">
        <f t="shared" si="224"/>
        <v>95.867768595041326</v>
      </c>
      <c r="F1114" s="249">
        <v>7</v>
      </c>
      <c r="G1114" s="1108">
        <f t="shared" si="223"/>
        <v>5.785123966942149</v>
      </c>
      <c r="H1114" s="249">
        <v>7</v>
      </c>
      <c r="I1114" s="957">
        <f t="shared" si="218"/>
        <v>100</v>
      </c>
      <c r="J1114" s="238" t="s">
        <v>53</v>
      </c>
      <c r="K1114" s="249"/>
      <c r="L1114" s="249"/>
      <c r="M1114" s="238"/>
      <c r="N1114" s="238"/>
      <c r="O1114" s="13" t="s">
        <v>53</v>
      </c>
    </row>
    <row r="1115" spans="1:15" x14ac:dyDescent="0.25">
      <c r="A1115" s="271" t="s">
        <v>231</v>
      </c>
      <c r="B1115" s="270" t="s">
        <v>1588</v>
      </c>
      <c r="C1115" s="249">
        <v>151</v>
      </c>
      <c r="D1115" s="249">
        <v>147</v>
      </c>
      <c r="E1115" s="1017">
        <f t="shared" si="224"/>
        <v>97.350993377483448</v>
      </c>
      <c r="F1115" s="249">
        <v>8</v>
      </c>
      <c r="G1115" s="1108">
        <f t="shared" si="223"/>
        <v>5.298013245033113</v>
      </c>
      <c r="H1115" s="249">
        <v>7</v>
      </c>
      <c r="I1115" s="957">
        <f t="shared" si="218"/>
        <v>87.5</v>
      </c>
      <c r="J1115" s="238" t="s">
        <v>53</v>
      </c>
      <c r="K1115" s="249"/>
      <c r="L1115" s="249"/>
      <c r="M1115" s="238"/>
      <c r="N1115" s="238"/>
      <c r="O1115" s="13" t="s">
        <v>53</v>
      </c>
    </row>
    <row r="1116" spans="1:15" s="259" customFormat="1" x14ac:dyDescent="0.25">
      <c r="A1116" s="308" t="s">
        <v>232</v>
      </c>
      <c r="B1116" s="562" t="s">
        <v>1589</v>
      </c>
      <c r="C1116" s="1118">
        <v>165</v>
      </c>
      <c r="D1116" s="1118">
        <v>158</v>
      </c>
      <c r="E1116" s="1018">
        <f t="shared" si="224"/>
        <v>95.757575757575751</v>
      </c>
      <c r="F1116" s="1118">
        <v>27</v>
      </c>
      <c r="G1116" s="1127">
        <f t="shared" si="223"/>
        <v>16.363636363636363</v>
      </c>
      <c r="H1116" s="1118">
        <v>27</v>
      </c>
      <c r="I1116" s="961">
        <f t="shared" si="218"/>
        <v>100</v>
      </c>
      <c r="J1116" s="289" t="s">
        <v>53</v>
      </c>
      <c r="K1116" s="1118"/>
      <c r="L1116" s="1118"/>
      <c r="M1116" s="289" t="s">
        <v>53</v>
      </c>
      <c r="N1116" s="289"/>
      <c r="O1116" s="258"/>
    </row>
    <row r="1117" spans="1:15" x14ac:dyDescent="0.25">
      <c r="A1117" s="271" t="s">
        <v>233</v>
      </c>
      <c r="B1117" s="270" t="s">
        <v>154</v>
      </c>
      <c r="C1117" s="249">
        <v>147</v>
      </c>
      <c r="D1117" s="249">
        <v>147</v>
      </c>
      <c r="E1117" s="1017">
        <f t="shared" si="224"/>
        <v>100</v>
      </c>
      <c r="F1117" s="249">
        <v>19</v>
      </c>
      <c r="G1117" s="1108">
        <f t="shared" si="223"/>
        <v>12.925170068027212</v>
      </c>
      <c r="H1117" s="249">
        <v>17</v>
      </c>
      <c r="I1117" s="957">
        <f t="shared" si="218"/>
        <v>89.473684210526315</v>
      </c>
      <c r="J1117" s="238" t="s">
        <v>53</v>
      </c>
      <c r="K1117" s="249"/>
      <c r="L1117" s="249"/>
      <c r="M1117" s="238"/>
      <c r="N1117" s="238"/>
      <c r="O1117" s="13" t="s">
        <v>53</v>
      </c>
    </row>
    <row r="1118" spans="1:15" s="259" customFormat="1" x14ac:dyDescent="0.25">
      <c r="A1118" s="308" t="s">
        <v>234</v>
      </c>
      <c r="B1118" s="562" t="s">
        <v>1590</v>
      </c>
      <c r="C1118" s="1118">
        <v>151</v>
      </c>
      <c r="D1118" s="1118">
        <v>146</v>
      </c>
      <c r="E1118" s="1018">
        <f t="shared" si="224"/>
        <v>96.688741721854313</v>
      </c>
      <c r="F1118" s="1118">
        <v>24</v>
      </c>
      <c r="G1118" s="1127">
        <f t="shared" si="223"/>
        <v>15.894039735099339</v>
      </c>
      <c r="H1118" s="1118">
        <v>24</v>
      </c>
      <c r="I1118" s="961">
        <f t="shared" si="218"/>
        <v>100</v>
      </c>
      <c r="J1118" s="289" t="s">
        <v>53</v>
      </c>
      <c r="K1118" s="1118"/>
      <c r="L1118" s="1118"/>
      <c r="M1118" s="289" t="s">
        <v>53</v>
      </c>
      <c r="N1118" s="289"/>
      <c r="O1118" s="258"/>
    </row>
    <row r="1119" spans="1:15" x14ac:dyDescent="0.25">
      <c r="A1119" s="271" t="s">
        <v>235</v>
      </c>
      <c r="B1119" s="270" t="s">
        <v>1591</v>
      </c>
      <c r="C1119" s="249">
        <v>115</v>
      </c>
      <c r="D1119" s="249">
        <v>115</v>
      </c>
      <c r="E1119" s="1017">
        <f t="shared" si="224"/>
        <v>100</v>
      </c>
      <c r="F1119" s="249">
        <v>8</v>
      </c>
      <c r="G1119" s="1108">
        <f t="shared" si="223"/>
        <v>6.9565217391304346</v>
      </c>
      <c r="H1119" s="249">
        <v>8</v>
      </c>
      <c r="I1119" s="957">
        <f t="shared" si="218"/>
        <v>100</v>
      </c>
      <c r="J1119" s="238" t="s">
        <v>53</v>
      </c>
      <c r="K1119" s="249"/>
      <c r="L1119" s="249"/>
      <c r="M1119" s="238"/>
      <c r="N1119" s="238"/>
      <c r="O1119" s="13" t="s">
        <v>53</v>
      </c>
    </row>
    <row r="1120" spans="1:15" x14ac:dyDescent="0.25">
      <c r="A1120" s="271" t="s">
        <v>236</v>
      </c>
      <c r="B1120" s="270" t="s">
        <v>1514</v>
      </c>
      <c r="C1120" s="249">
        <v>130</v>
      </c>
      <c r="D1120" s="249">
        <v>130</v>
      </c>
      <c r="E1120" s="1017">
        <f t="shared" si="224"/>
        <v>100</v>
      </c>
      <c r="F1120" s="249">
        <v>8</v>
      </c>
      <c r="G1120" s="1108">
        <f t="shared" si="223"/>
        <v>6.1538461538461542</v>
      </c>
      <c r="H1120" s="249">
        <v>8</v>
      </c>
      <c r="I1120" s="957">
        <f t="shared" si="218"/>
        <v>100</v>
      </c>
      <c r="J1120" s="238" t="s">
        <v>53</v>
      </c>
      <c r="K1120" s="249"/>
      <c r="L1120" s="249"/>
      <c r="M1120" s="238"/>
      <c r="N1120" s="238"/>
      <c r="O1120" s="13" t="s">
        <v>53</v>
      </c>
    </row>
    <row r="1121" spans="1:15" x14ac:dyDescent="0.25">
      <c r="A1121" s="271" t="s">
        <v>237</v>
      </c>
      <c r="B1121" s="270" t="s">
        <v>1592</v>
      </c>
      <c r="C1121" s="249">
        <v>149</v>
      </c>
      <c r="D1121" s="249">
        <v>148</v>
      </c>
      <c r="E1121" s="1017">
        <f t="shared" si="224"/>
        <v>99.328859060402692</v>
      </c>
      <c r="F1121" s="249">
        <v>7</v>
      </c>
      <c r="G1121" s="1108">
        <f t="shared" si="223"/>
        <v>4.6979865771812079</v>
      </c>
      <c r="H1121" s="249">
        <v>7</v>
      </c>
      <c r="I1121" s="957">
        <f t="shared" si="218"/>
        <v>100</v>
      </c>
      <c r="J1121" s="238" t="s">
        <v>53</v>
      </c>
      <c r="K1121" s="249"/>
      <c r="L1121" s="249"/>
      <c r="M1121" s="238"/>
      <c r="N1121" s="238"/>
      <c r="O1121" s="13" t="s">
        <v>53</v>
      </c>
    </row>
    <row r="1122" spans="1:15" x14ac:dyDescent="0.25">
      <c r="A1122" s="271" t="s">
        <v>238</v>
      </c>
      <c r="B1122" s="270" t="s">
        <v>1593</v>
      </c>
      <c r="C1122" s="249">
        <v>85</v>
      </c>
      <c r="D1122" s="249">
        <v>82</v>
      </c>
      <c r="E1122" s="1017">
        <f t="shared" si="224"/>
        <v>96.470588235294116</v>
      </c>
      <c r="F1122" s="249">
        <v>5</v>
      </c>
      <c r="G1122" s="1108">
        <f t="shared" si="223"/>
        <v>5.8823529411764701</v>
      </c>
      <c r="H1122" s="249">
        <v>5</v>
      </c>
      <c r="I1122" s="957">
        <f t="shared" si="218"/>
        <v>100</v>
      </c>
      <c r="J1122" s="238" t="s">
        <v>53</v>
      </c>
      <c r="K1122" s="249"/>
      <c r="L1122" s="249"/>
      <c r="M1122" s="238"/>
      <c r="N1122" s="238"/>
      <c r="O1122" s="13" t="s">
        <v>53</v>
      </c>
    </row>
    <row r="1123" spans="1:15" x14ac:dyDescent="0.25">
      <c r="A1123" s="271" t="s">
        <v>239</v>
      </c>
      <c r="B1123" s="270" t="s">
        <v>1594</v>
      </c>
      <c r="C1123" s="249">
        <v>95</v>
      </c>
      <c r="D1123" s="249">
        <v>94</v>
      </c>
      <c r="E1123" s="1017">
        <f t="shared" si="224"/>
        <v>98.94736842105263</v>
      </c>
      <c r="F1123" s="249">
        <v>7</v>
      </c>
      <c r="G1123" s="1108">
        <f t="shared" si="223"/>
        <v>7.3684210526315779</v>
      </c>
      <c r="H1123" s="249">
        <v>7</v>
      </c>
      <c r="I1123" s="957">
        <f t="shared" si="218"/>
        <v>100</v>
      </c>
      <c r="J1123" s="238" t="s">
        <v>53</v>
      </c>
      <c r="K1123" s="249"/>
      <c r="L1123" s="249"/>
      <c r="M1123" s="238"/>
      <c r="N1123" s="238"/>
      <c r="O1123" s="13" t="s">
        <v>53</v>
      </c>
    </row>
    <row r="1124" spans="1:15" s="811" customFormat="1" x14ac:dyDescent="0.25">
      <c r="A1124" s="353">
        <v>4</v>
      </c>
      <c r="B1124" s="760" t="s">
        <v>744</v>
      </c>
      <c r="C1124" s="653">
        <f>SUM(C1125:C1131)</f>
        <v>862</v>
      </c>
      <c r="D1124" s="653">
        <f>SUM(D1125:D1131)</f>
        <v>802</v>
      </c>
      <c r="E1124" s="1016">
        <f t="shared" si="224"/>
        <v>93.039443155452446</v>
      </c>
      <c r="F1124" s="653">
        <f>SUM(F1125:F1131)</f>
        <v>43</v>
      </c>
      <c r="G1124" s="1107">
        <f t="shared" si="223"/>
        <v>4.9883990719257536</v>
      </c>
      <c r="H1124" s="653">
        <f>SUM(H1125:H1131)</f>
        <v>43</v>
      </c>
      <c r="I1124" s="733">
        <f t="shared" ref="I1124:I1187" si="226">H1124/F1124*100</f>
        <v>100</v>
      </c>
      <c r="J1124" s="886">
        <f>COUNTA(J1125:J1131)</f>
        <v>7</v>
      </c>
      <c r="K1124" s="920">
        <f t="shared" ref="K1124:O1124" si="227">COUNTA(K1125:K1131)</f>
        <v>0</v>
      </c>
      <c r="L1124" s="920">
        <f t="shared" si="227"/>
        <v>0</v>
      </c>
      <c r="M1124" s="886">
        <f t="shared" si="227"/>
        <v>0</v>
      </c>
      <c r="N1124" s="886" t="s">
        <v>2</v>
      </c>
      <c r="O1124" s="886">
        <f t="shared" si="227"/>
        <v>7</v>
      </c>
    </row>
    <row r="1125" spans="1:15" x14ac:dyDescent="0.2">
      <c r="A1125" s="246" t="s">
        <v>240</v>
      </c>
      <c r="B1125" s="672" t="s">
        <v>1595</v>
      </c>
      <c r="C1125" s="672">
        <v>128</v>
      </c>
      <c r="D1125" s="672">
        <v>121</v>
      </c>
      <c r="E1125" s="1017">
        <f t="shared" si="224"/>
        <v>94.53125</v>
      </c>
      <c r="F1125" s="672">
        <v>4</v>
      </c>
      <c r="G1125" s="1108">
        <f t="shared" si="223"/>
        <v>3.125</v>
      </c>
      <c r="H1125" s="672">
        <v>4</v>
      </c>
      <c r="I1125" s="957">
        <f t="shared" si="226"/>
        <v>100</v>
      </c>
      <c r="J1125" s="250" t="s">
        <v>53</v>
      </c>
      <c r="K1125" s="672"/>
      <c r="L1125" s="672"/>
      <c r="M1125" s="250"/>
      <c r="N1125" s="250"/>
      <c r="O1125" s="13" t="s">
        <v>53</v>
      </c>
    </row>
    <row r="1126" spans="1:15" x14ac:dyDescent="0.2">
      <c r="A1126" s="246" t="s">
        <v>241</v>
      </c>
      <c r="B1126" s="673" t="s">
        <v>1596</v>
      </c>
      <c r="C1126" s="673">
        <v>80</v>
      </c>
      <c r="D1126" s="673">
        <v>75</v>
      </c>
      <c r="E1126" s="1017">
        <f t="shared" si="224"/>
        <v>93.75</v>
      </c>
      <c r="F1126" s="673">
        <v>3</v>
      </c>
      <c r="G1126" s="1108">
        <f t="shared" si="223"/>
        <v>3.75</v>
      </c>
      <c r="H1126" s="673">
        <v>3</v>
      </c>
      <c r="I1126" s="957">
        <f t="shared" si="226"/>
        <v>100</v>
      </c>
      <c r="J1126" s="250" t="s">
        <v>53</v>
      </c>
      <c r="K1126" s="673"/>
      <c r="L1126" s="673"/>
      <c r="M1126" s="254"/>
      <c r="N1126" s="254"/>
      <c r="O1126" s="13" t="s">
        <v>53</v>
      </c>
    </row>
    <row r="1127" spans="1:15" x14ac:dyDescent="0.2">
      <c r="A1127" s="246" t="s">
        <v>242</v>
      </c>
      <c r="B1127" s="674" t="s">
        <v>1597</v>
      </c>
      <c r="C1127" s="673">
        <v>140</v>
      </c>
      <c r="D1127" s="673">
        <v>127</v>
      </c>
      <c r="E1127" s="1017">
        <f t="shared" si="224"/>
        <v>90.714285714285708</v>
      </c>
      <c r="F1127" s="673">
        <v>2</v>
      </c>
      <c r="G1127" s="1108">
        <f t="shared" si="223"/>
        <v>1.4285714285714286</v>
      </c>
      <c r="H1127" s="673">
        <v>2</v>
      </c>
      <c r="I1127" s="957">
        <f t="shared" si="226"/>
        <v>100</v>
      </c>
      <c r="J1127" s="250" t="s">
        <v>53</v>
      </c>
      <c r="K1127" s="673"/>
      <c r="L1127" s="673"/>
      <c r="M1127" s="254"/>
      <c r="N1127" s="254"/>
      <c r="O1127" s="13" t="s">
        <v>53</v>
      </c>
    </row>
    <row r="1128" spans="1:15" x14ac:dyDescent="0.2">
      <c r="A1128" s="246" t="s">
        <v>243</v>
      </c>
      <c r="B1128" s="673" t="s">
        <v>440</v>
      </c>
      <c r="C1128" s="673">
        <v>136</v>
      </c>
      <c r="D1128" s="673">
        <v>120</v>
      </c>
      <c r="E1128" s="1017">
        <f t="shared" si="224"/>
        <v>88.235294117647058</v>
      </c>
      <c r="F1128" s="673">
        <v>6</v>
      </c>
      <c r="G1128" s="1108">
        <f t="shared" si="223"/>
        <v>4.4117647058823533</v>
      </c>
      <c r="H1128" s="673">
        <v>6</v>
      </c>
      <c r="I1128" s="957">
        <f t="shared" si="226"/>
        <v>100</v>
      </c>
      <c r="J1128" s="250" t="s">
        <v>53</v>
      </c>
      <c r="K1128" s="673"/>
      <c r="L1128" s="673"/>
      <c r="M1128" s="254"/>
      <c r="N1128" s="254"/>
      <c r="O1128" s="13" t="s">
        <v>53</v>
      </c>
    </row>
    <row r="1129" spans="1:15" x14ac:dyDescent="0.2">
      <c r="A1129" s="246" t="s">
        <v>244</v>
      </c>
      <c r="B1129" s="673" t="s">
        <v>1598</v>
      </c>
      <c r="C1129" s="673">
        <v>135</v>
      </c>
      <c r="D1129" s="673">
        <v>127</v>
      </c>
      <c r="E1129" s="1017">
        <f t="shared" si="224"/>
        <v>94.074074074074076</v>
      </c>
      <c r="F1129" s="673">
        <v>1</v>
      </c>
      <c r="G1129" s="1108">
        <f t="shared" si="223"/>
        <v>0.74074074074074081</v>
      </c>
      <c r="H1129" s="673">
        <v>1</v>
      </c>
      <c r="I1129" s="957">
        <f t="shared" si="226"/>
        <v>100</v>
      </c>
      <c r="J1129" s="250" t="s">
        <v>53</v>
      </c>
      <c r="K1129" s="673"/>
      <c r="L1129" s="673"/>
      <c r="M1129" s="254"/>
      <c r="N1129" s="254"/>
      <c r="O1129" s="13" t="s">
        <v>53</v>
      </c>
    </row>
    <row r="1130" spans="1:15" x14ac:dyDescent="0.2">
      <c r="A1130" s="246" t="s">
        <v>245</v>
      </c>
      <c r="B1130" s="673" t="s">
        <v>1599</v>
      </c>
      <c r="C1130" s="673">
        <v>95</v>
      </c>
      <c r="D1130" s="673">
        <v>90</v>
      </c>
      <c r="E1130" s="1017">
        <f t="shared" si="224"/>
        <v>94.73684210526315</v>
      </c>
      <c r="F1130" s="673">
        <v>10</v>
      </c>
      <c r="G1130" s="1108">
        <f t="shared" si="223"/>
        <v>10.526315789473683</v>
      </c>
      <c r="H1130" s="673">
        <v>10</v>
      </c>
      <c r="I1130" s="957">
        <f t="shared" si="226"/>
        <v>100</v>
      </c>
      <c r="J1130" s="250" t="s">
        <v>53</v>
      </c>
      <c r="K1130" s="673"/>
      <c r="L1130" s="673"/>
      <c r="M1130" s="254"/>
      <c r="N1130" s="254"/>
      <c r="O1130" s="13" t="s">
        <v>53</v>
      </c>
    </row>
    <row r="1131" spans="1:15" x14ac:dyDescent="0.2">
      <c r="A1131" s="246" t="s">
        <v>246</v>
      </c>
      <c r="B1131" s="675" t="s">
        <v>1600</v>
      </c>
      <c r="C1131" s="675">
        <v>148</v>
      </c>
      <c r="D1131" s="675">
        <v>142</v>
      </c>
      <c r="E1131" s="1017">
        <f t="shared" si="224"/>
        <v>95.945945945945937</v>
      </c>
      <c r="F1131" s="675">
        <v>17</v>
      </c>
      <c r="G1131" s="1108">
        <f t="shared" si="223"/>
        <v>11.486486486486488</v>
      </c>
      <c r="H1131" s="675">
        <v>17</v>
      </c>
      <c r="I1131" s="957">
        <f t="shared" si="226"/>
        <v>100</v>
      </c>
      <c r="J1131" s="250" t="s">
        <v>53</v>
      </c>
      <c r="K1131" s="675"/>
      <c r="L1131" s="675"/>
      <c r="M1131" s="255"/>
      <c r="N1131" s="255"/>
      <c r="O1131" s="13" t="s">
        <v>53</v>
      </c>
    </row>
    <row r="1132" spans="1:15" s="877" customFormat="1" x14ac:dyDescent="0.25">
      <c r="A1132" s="353">
        <v>5</v>
      </c>
      <c r="B1132" s="760" t="s">
        <v>745</v>
      </c>
      <c r="C1132" s="653">
        <f>SUM(C1133:C1141)</f>
        <v>860</v>
      </c>
      <c r="D1132" s="653">
        <f>SUM(D1133:D1141)</f>
        <v>860</v>
      </c>
      <c r="E1132" s="1019">
        <f t="shared" si="224"/>
        <v>100</v>
      </c>
      <c r="F1132" s="653">
        <f>SUM(F1133:F1141)</f>
        <v>143</v>
      </c>
      <c r="G1132" s="1108">
        <f t="shared" si="223"/>
        <v>16.627906976744185</v>
      </c>
      <c r="H1132" s="653">
        <f>SUM(H1133:H1141)</f>
        <v>143</v>
      </c>
      <c r="I1132" s="960">
        <f t="shared" si="226"/>
        <v>100</v>
      </c>
      <c r="J1132" s="886">
        <f>COUNTA(J1133:J1141)</f>
        <v>9</v>
      </c>
      <c r="K1132" s="920">
        <f t="shared" ref="K1132:O1132" si="228">COUNTA(K1133:K1141)</f>
        <v>2</v>
      </c>
      <c r="L1132" s="920">
        <f t="shared" si="228"/>
        <v>0</v>
      </c>
      <c r="M1132" s="886">
        <f t="shared" si="228"/>
        <v>3</v>
      </c>
      <c r="N1132" s="886" t="s">
        <v>31</v>
      </c>
      <c r="O1132" s="886">
        <f t="shared" si="228"/>
        <v>6</v>
      </c>
    </row>
    <row r="1133" spans="1:15" s="259" customFormat="1" x14ac:dyDescent="0.2">
      <c r="A1133" s="309" t="s">
        <v>252</v>
      </c>
      <c r="B1133" s="676" t="s">
        <v>1601</v>
      </c>
      <c r="C1133" s="676">
        <v>48</v>
      </c>
      <c r="D1133" s="676">
        <v>48</v>
      </c>
      <c r="E1133" s="1018">
        <f t="shared" si="224"/>
        <v>100</v>
      </c>
      <c r="F1133" s="676">
        <v>31</v>
      </c>
      <c r="G1133" s="1127">
        <f t="shared" si="223"/>
        <v>64.583333333333343</v>
      </c>
      <c r="H1133" s="676">
        <v>31</v>
      </c>
      <c r="I1133" s="961">
        <f t="shared" si="226"/>
        <v>100</v>
      </c>
      <c r="J1133" s="310" t="s">
        <v>53</v>
      </c>
      <c r="K1133" s="1183" t="s">
        <v>53</v>
      </c>
      <c r="L1133" s="1183"/>
      <c r="M1133" s="310" t="s">
        <v>53</v>
      </c>
      <c r="N1133" s="201"/>
      <c r="O1133" s="258"/>
    </row>
    <row r="1134" spans="1:15" x14ac:dyDescent="0.2">
      <c r="A1134" s="362" t="s">
        <v>253</v>
      </c>
      <c r="B1134" s="677" t="s">
        <v>1602</v>
      </c>
      <c r="C1134" s="677">
        <v>102</v>
      </c>
      <c r="D1134" s="677">
        <v>102</v>
      </c>
      <c r="E1134" s="1017">
        <f t="shared" si="224"/>
        <v>100</v>
      </c>
      <c r="F1134" s="677">
        <v>2</v>
      </c>
      <c r="G1134" s="1108">
        <f t="shared" si="223"/>
        <v>1.9607843137254901</v>
      </c>
      <c r="H1134" s="677">
        <v>2</v>
      </c>
      <c r="I1134" s="957">
        <f t="shared" si="226"/>
        <v>100</v>
      </c>
      <c r="J1134" s="192" t="s">
        <v>53</v>
      </c>
      <c r="K1134" s="221"/>
      <c r="L1134" s="221"/>
      <c r="M1134" s="192"/>
      <c r="N1134" s="192"/>
      <c r="O1134" s="13" t="s">
        <v>53</v>
      </c>
    </row>
    <row r="1135" spans="1:15" x14ac:dyDescent="0.2">
      <c r="A1135" s="362" t="s">
        <v>254</v>
      </c>
      <c r="B1135" s="677" t="s">
        <v>1603</v>
      </c>
      <c r="C1135" s="677">
        <v>124</v>
      </c>
      <c r="D1135" s="677">
        <v>124</v>
      </c>
      <c r="E1135" s="1017">
        <f t="shared" si="224"/>
        <v>100</v>
      </c>
      <c r="F1135" s="677">
        <v>9</v>
      </c>
      <c r="G1135" s="1108">
        <f t="shared" si="223"/>
        <v>7.2580645161290329</v>
      </c>
      <c r="H1135" s="677">
        <v>9</v>
      </c>
      <c r="I1135" s="957">
        <f t="shared" si="226"/>
        <v>100</v>
      </c>
      <c r="J1135" s="192" t="s">
        <v>53</v>
      </c>
      <c r="K1135" s="221"/>
      <c r="L1135" s="221"/>
      <c r="M1135" s="192"/>
      <c r="N1135" s="192"/>
      <c r="O1135" s="13" t="s">
        <v>53</v>
      </c>
    </row>
    <row r="1136" spans="1:15" x14ac:dyDescent="0.2">
      <c r="A1136" s="362" t="s">
        <v>255</v>
      </c>
      <c r="B1136" s="678" t="s">
        <v>1604</v>
      </c>
      <c r="C1136" s="1184">
        <v>90</v>
      </c>
      <c r="D1136" s="1184">
        <v>90</v>
      </c>
      <c r="E1136" s="1017">
        <f t="shared" si="224"/>
        <v>100</v>
      </c>
      <c r="F1136" s="1185">
        <v>4</v>
      </c>
      <c r="G1136" s="1108">
        <f t="shared" si="223"/>
        <v>4.4444444444444446</v>
      </c>
      <c r="H1136" s="1185">
        <v>4</v>
      </c>
      <c r="I1136" s="957">
        <f t="shared" si="226"/>
        <v>100</v>
      </c>
      <c r="J1136" s="311" t="s">
        <v>53</v>
      </c>
      <c r="K1136" s="1186"/>
      <c r="L1136" s="1186"/>
      <c r="M1136" s="311"/>
      <c r="N1136" s="311"/>
      <c r="O1136" s="13" t="s">
        <v>53</v>
      </c>
    </row>
    <row r="1137" spans="1:15" s="259" customFormat="1" x14ac:dyDescent="0.2">
      <c r="A1137" s="309" t="s">
        <v>256</v>
      </c>
      <c r="B1137" s="679" t="s">
        <v>1605</v>
      </c>
      <c r="C1137" s="679">
        <v>43</v>
      </c>
      <c r="D1137" s="679">
        <v>43</v>
      </c>
      <c r="E1137" s="1018">
        <f t="shared" si="224"/>
        <v>100</v>
      </c>
      <c r="F1137" s="1187">
        <v>38</v>
      </c>
      <c r="G1137" s="1127">
        <f t="shared" si="223"/>
        <v>88.372093023255815</v>
      </c>
      <c r="H1137" s="1187">
        <v>38</v>
      </c>
      <c r="I1137" s="961">
        <f t="shared" si="226"/>
        <v>100</v>
      </c>
      <c r="J1137" s="312" t="s">
        <v>53</v>
      </c>
      <c r="K1137" s="679" t="s">
        <v>53</v>
      </c>
      <c r="L1137" s="679"/>
      <c r="M1137" s="312" t="s">
        <v>53</v>
      </c>
      <c r="N1137" s="313"/>
      <c r="O1137" s="258"/>
    </row>
    <row r="1138" spans="1:15" x14ac:dyDescent="0.2">
      <c r="A1138" s="362" t="s">
        <v>257</v>
      </c>
      <c r="B1138" s="661" t="s">
        <v>1606</v>
      </c>
      <c r="C1138" s="661">
        <v>106</v>
      </c>
      <c r="D1138" s="661">
        <v>106</v>
      </c>
      <c r="E1138" s="1017">
        <f t="shared" si="224"/>
        <v>100</v>
      </c>
      <c r="F1138" s="1186">
        <v>14</v>
      </c>
      <c r="G1138" s="1108">
        <f t="shared" si="223"/>
        <v>13.20754716981132</v>
      </c>
      <c r="H1138" s="1186">
        <v>14</v>
      </c>
      <c r="I1138" s="957">
        <f t="shared" si="226"/>
        <v>100</v>
      </c>
      <c r="J1138" s="192" t="s">
        <v>53</v>
      </c>
      <c r="K1138" s="221"/>
      <c r="L1138" s="221"/>
      <c r="M1138" s="192"/>
      <c r="N1138" s="192"/>
      <c r="O1138" s="13" t="s">
        <v>53</v>
      </c>
    </row>
    <row r="1139" spans="1:15" s="259" customFormat="1" x14ac:dyDescent="0.2">
      <c r="A1139" s="309" t="s">
        <v>258</v>
      </c>
      <c r="B1139" s="679" t="s">
        <v>1607</v>
      </c>
      <c r="C1139" s="679">
        <v>82</v>
      </c>
      <c r="D1139" s="679">
        <v>82</v>
      </c>
      <c r="E1139" s="1018">
        <f t="shared" si="224"/>
        <v>100</v>
      </c>
      <c r="F1139" s="1188">
        <v>17</v>
      </c>
      <c r="G1139" s="1127">
        <f t="shared" si="223"/>
        <v>20.73170731707317</v>
      </c>
      <c r="H1139" s="1188">
        <v>17</v>
      </c>
      <c r="I1139" s="961">
        <f t="shared" si="226"/>
        <v>100</v>
      </c>
      <c r="J1139" s="312" t="s">
        <v>53</v>
      </c>
      <c r="K1139" s="679"/>
      <c r="L1139" s="679"/>
      <c r="M1139" s="312" t="s">
        <v>53</v>
      </c>
      <c r="N1139" s="313"/>
      <c r="O1139" s="258"/>
    </row>
    <row r="1140" spans="1:15" x14ac:dyDescent="0.2">
      <c r="A1140" s="362" t="s">
        <v>259</v>
      </c>
      <c r="B1140" s="661" t="s">
        <v>1608</v>
      </c>
      <c r="C1140" s="661">
        <v>153</v>
      </c>
      <c r="D1140" s="661">
        <v>153</v>
      </c>
      <c r="E1140" s="1017">
        <f t="shared" si="224"/>
        <v>100</v>
      </c>
      <c r="F1140" s="1189">
        <v>16</v>
      </c>
      <c r="G1140" s="1108">
        <f t="shared" si="223"/>
        <v>10.457516339869281</v>
      </c>
      <c r="H1140" s="1189">
        <v>16</v>
      </c>
      <c r="I1140" s="957">
        <f t="shared" si="226"/>
        <v>100</v>
      </c>
      <c r="J1140" s="192" t="s">
        <v>53</v>
      </c>
      <c r="K1140" s="221"/>
      <c r="L1140" s="221"/>
      <c r="M1140" s="192"/>
      <c r="N1140" s="192"/>
      <c r="O1140" s="13" t="s">
        <v>53</v>
      </c>
    </row>
    <row r="1141" spans="1:15" x14ac:dyDescent="0.2">
      <c r="A1141" s="362" t="s">
        <v>260</v>
      </c>
      <c r="B1141" s="662" t="s">
        <v>1609</v>
      </c>
      <c r="C1141" s="662">
        <v>112</v>
      </c>
      <c r="D1141" s="662">
        <v>112</v>
      </c>
      <c r="E1141" s="1017">
        <f t="shared" si="224"/>
        <v>100</v>
      </c>
      <c r="F1141" s="1190">
        <v>12</v>
      </c>
      <c r="G1141" s="1108">
        <f t="shared" si="223"/>
        <v>10.714285714285714</v>
      </c>
      <c r="H1141" s="1190">
        <v>12</v>
      </c>
      <c r="I1141" s="957">
        <f t="shared" si="226"/>
        <v>100</v>
      </c>
      <c r="J1141" s="194" t="s">
        <v>53</v>
      </c>
      <c r="K1141" s="222"/>
      <c r="L1141" s="222"/>
      <c r="M1141" s="194"/>
      <c r="N1141" s="194"/>
      <c r="O1141" s="13" t="s">
        <v>53</v>
      </c>
    </row>
    <row r="1142" spans="1:15" s="811" customFormat="1" x14ac:dyDescent="0.2">
      <c r="A1142" s="887">
        <v>6</v>
      </c>
      <c r="B1142" s="888" t="s">
        <v>742</v>
      </c>
      <c r="C1142" s="920">
        <f>SUM(C1143:C1155)</f>
        <v>1186</v>
      </c>
      <c r="D1142" s="920">
        <f>SUM(D1143:D1155)</f>
        <v>1181</v>
      </c>
      <c r="E1142" s="1016">
        <f t="shared" si="224"/>
        <v>99.578414839797631</v>
      </c>
      <c r="F1142" s="653">
        <f>SUM(F1143:F1155)</f>
        <v>342</v>
      </c>
      <c r="G1142" s="1107">
        <f t="shared" si="223"/>
        <v>28.836424957841484</v>
      </c>
      <c r="H1142" s="653">
        <f>SUM(H1143:H1155)</f>
        <v>341</v>
      </c>
      <c r="I1142" s="733">
        <f t="shared" si="226"/>
        <v>99.707602339181292</v>
      </c>
      <c r="J1142" s="886">
        <f>COUNTA(J1143:J1155)</f>
        <v>13</v>
      </c>
      <c r="K1142" s="920">
        <f t="shared" ref="K1142:O1142" si="229">COUNTA(K1143:K1155)</f>
        <v>0</v>
      </c>
      <c r="L1142" s="920">
        <f t="shared" si="229"/>
        <v>0</v>
      </c>
      <c r="M1142" s="886">
        <f t="shared" si="229"/>
        <v>9</v>
      </c>
      <c r="N1142" s="886" t="s">
        <v>31</v>
      </c>
      <c r="O1142" s="886">
        <f t="shared" si="229"/>
        <v>4</v>
      </c>
    </row>
    <row r="1143" spans="1:15" x14ac:dyDescent="0.25">
      <c r="A1143" s="363" t="s">
        <v>265</v>
      </c>
      <c r="B1143" s="680" t="s">
        <v>1482</v>
      </c>
      <c r="C1143" s="1191">
        <v>145</v>
      </c>
      <c r="D1143" s="1191">
        <v>145</v>
      </c>
      <c r="E1143" s="1017">
        <f t="shared" si="224"/>
        <v>100</v>
      </c>
      <c r="F1143" s="1191">
        <v>37</v>
      </c>
      <c r="G1143" s="1108">
        <f t="shared" si="223"/>
        <v>25.517241379310345</v>
      </c>
      <c r="H1143" s="1191">
        <v>37</v>
      </c>
      <c r="I1143" s="957">
        <f t="shared" si="226"/>
        <v>100</v>
      </c>
      <c r="J1143" s="251" t="s">
        <v>53</v>
      </c>
      <c r="K1143" s="1192"/>
      <c r="L1143" s="1192"/>
      <c r="M1143" s="251" t="s">
        <v>53</v>
      </c>
      <c r="N1143" s="251"/>
      <c r="O1143" s="13"/>
    </row>
    <row r="1144" spans="1:15" x14ac:dyDescent="0.25">
      <c r="A1144" s="363" t="s">
        <v>266</v>
      </c>
      <c r="B1144" s="681" t="s">
        <v>1610</v>
      </c>
      <c r="C1144" s="674">
        <v>86</v>
      </c>
      <c r="D1144" s="674">
        <v>86</v>
      </c>
      <c r="E1144" s="1017">
        <f t="shared" si="224"/>
        <v>100</v>
      </c>
      <c r="F1144" s="674">
        <v>81</v>
      </c>
      <c r="G1144" s="1108">
        <f t="shared" si="223"/>
        <v>94.186046511627907</v>
      </c>
      <c r="H1144" s="674">
        <v>81</v>
      </c>
      <c r="I1144" s="957">
        <f t="shared" si="226"/>
        <v>100</v>
      </c>
      <c r="J1144" s="251" t="s">
        <v>53</v>
      </c>
      <c r="K1144" s="1193"/>
      <c r="L1144" s="1193"/>
      <c r="M1144" s="252" t="s">
        <v>53</v>
      </c>
      <c r="N1144" s="252"/>
      <c r="O1144" s="13"/>
    </row>
    <row r="1145" spans="1:15" x14ac:dyDescent="0.25">
      <c r="A1145" s="363" t="s">
        <v>267</v>
      </c>
      <c r="B1145" s="681" t="s">
        <v>1611</v>
      </c>
      <c r="C1145" s="674">
        <v>120</v>
      </c>
      <c r="D1145" s="674">
        <v>115</v>
      </c>
      <c r="E1145" s="1017">
        <f t="shared" si="224"/>
        <v>95.833333333333343</v>
      </c>
      <c r="F1145" s="674">
        <v>17</v>
      </c>
      <c r="G1145" s="1108">
        <f t="shared" si="223"/>
        <v>14.166666666666666</v>
      </c>
      <c r="H1145" s="674">
        <v>16</v>
      </c>
      <c r="I1145" s="957">
        <f t="shared" si="226"/>
        <v>94.117647058823522</v>
      </c>
      <c r="J1145" s="251" t="s">
        <v>53</v>
      </c>
      <c r="K1145" s="1193"/>
      <c r="L1145" s="1193"/>
      <c r="M1145" s="252"/>
      <c r="N1145" s="252"/>
      <c r="O1145" s="13" t="s">
        <v>53</v>
      </c>
    </row>
    <row r="1146" spans="1:15" x14ac:dyDescent="0.25">
      <c r="A1146" s="363" t="s">
        <v>268</v>
      </c>
      <c r="B1146" s="681" t="s">
        <v>1612</v>
      </c>
      <c r="C1146" s="674">
        <v>32</v>
      </c>
      <c r="D1146" s="674">
        <v>32</v>
      </c>
      <c r="E1146" s="1017">
        <f t="shared" si="224"/>
        <v>100</v>
      </c>
      <c r="F1146" s="674">
        <v>26</v>
      </c>
      <c r="G1146" s="1108">
        <f t="shared" si="223"/>
        <v>81.25</v>
      </c>
      <c r="H1146" s="674">
        <v>26</v>
      </c>
      <c r="I1146" s="957">
        <f t="shared" si="226"/>
        <v>100</v>
      </c>
      <c r="J1146" s="251" t="s">
        <v>53</v>
      </c>
      <c r="K1146" s="1193"/>
      <c r="L1146" s="1193"/>
      <c r="M1146" s="252" t="s">
        <v>53</v>
      </c>
      <c r="N1146" s="252"/>
      <c r="O1146" s="13"/>
    </row>
    <row r="1147" spans="1:15" x14ac:dyDescent="0.25">
      <c r="A1147" s="363" t="s">
        <v>269</v>
      </c>
      <c r="B1147" s="681" t="s">
        <v>1613</v>
      </c>
      <c r="C1147" s="674">
        <v>95</v>
      </c>
      <c r="D1147" s="674">
        <v>95</v>
      </c>
      <c r="E1147" s="1017">
        <f t="shared" si="224"/>
        <v>100</v>
      </c>
      <c r="F1147" s="674">
        <v>15</v>
      </c>
      <c r="G1147" s="1108">
        <f t="shared" si="223"/>
        <v>15.789473684210526</v>
      </c>
      <c r="H1147" s="674">
        <v>15</v>
      </c>
      <c r="I1147" s="957">
        <f t="shared" si="226"/>
        <v>100</v>
      </c>
      <c r="J1147" s="251" t="s">
        <v>53</v>
      </c>
      <c r="K1147" s="1193"/>
      <c r="L1147" s="1193"/>
      <c r="M1147" s="252" t="s">
        <v>53</v>
      </c>
      <c r="N1147" s="252"/>
      <c r="O1147" s="13"/>
    </row>
    <row r="1148" spans="1:15" x14ac:dyDescent="0.25">
      <c r="A1148" s="363" t="s">
        <v>270</v>
      </c>
      <c r="B1148" s="681" t="s">
        <v>1614</v>
      </c>
      <c r="C1148" s="674">
        <v>58</v>
      </c>
      <c r="D1148" s="674">
        <v>58</v>
      </c>
      <c r="E1148" s="1017">
        <f t="shared" si="224"/>
        <v>100</v>
      </c>
      <c r="F1148" s="674">
        <v>9</v>
      </c>
      <c r="G1148" s="1108">
        <f t="shared" si="223"/>
        <v>15.517241379310345</v>
      </c>
      <c r="H1148" s="674">
        <v>9</v>
      </c>
      <c r="I1148" s="957">
        <f t="shared" si="226"/>
        <v>100</v>
      </c>
      <c r="J1148" s="251" t="s">
        <v>53</v>
      </c>
      <c r="K1148" s="1193"/>
      <c r="L1148" s="1193"/>
      <c r="M1148" s="252" t="s">
        <v>53</v>
      </c>
      <c r="N1148" s="252"/>
      <c r="O1148" s="13"/>
    </row>
    <row r="1149" spans="1:15" x14ac:dyDescent="0.25">
      <c r="A1149" s="363" t="s">
        <v>271</v>
      </c>
      <c r="B1149" s="681" t="s">
        <v>1615</v>
      </c>
      <c r="C1149" s="674">
        <v>102</v>
      </c>
      <c r="D1149" s="674">
        <v>102</v>
      </c>
      <c r="E1149" s="1017">
        <f t="shared" si="224"/>
        <v>100</v>
      </c>
      <c r="F1149" s="674">
        <v>14</v>
      </c>
      <c r="G1149" s="1108">
        <f t="shared" si="223"/>
        <v>13.725490196078432</v>
      </c>
      <c r="H1149" s="674">
        <v>14</v>
      </c>
      <c r="I1149" s="957">
        <f t="shared" si="226"/>
        <v>100</v>
      </c>
      <c r="J1149" s="251" t="s">
        <v>53</v>
      </c>
      <c r="K1149" s="1193"/>
      <c r="L1149" s="1193"/>
      <c r="M1149" s="252"/>
      <c r="N1149" s="252"/>
      <c r="O1149" s="13" t="s">
        <v>53</v>
      </c>
    </row>
    <row r="1150" spans="1:15" x14ac:dyDescent="0.25">
      <c r="A1150" s="363" t="s">
        <v>272</v>
      </c>
      <c r="B1150" s="681" t="s">
        <v>1616</v>
      </c>
      <c r="C1150" s="674">
        <v>76</v>
      </c>
      <c r="D1150" s="674">
        <v>76</v>
      </c>
      <c r="E1150" s="1017">
        <f t="shared" si="224"/>
        <v>100</v>
      </c>
      <c r="F1150" s="674">
        <v>10</v>
      </c>
      <c r="G1150" s="1108">
        <f t="shared" si="223"/>
        <v>13.157894736842104</v>
      </c>
      <c r="H1150" s="674">
        <v>10</v>
      </c>
      <c r="I1150" s="957">
        <f t="shared" si="226"/>
        <v>100</v>
      </c>
      <c r="J1150" s="251" t="s">
        <v>53</v>
      </c>
      <c r="K1150" s="1193"/>
      <c r="L1150" s="1193"/>
      <c r="M1150" s="252"/>
      <c r="N1150" s="252"/>
      <c r="O1150" s="13" t="s">
        <v>53</v>
      </c>
    </row>
    <row r="1151" spans="1:15" x14ac:dyDescent="0.25">
      <c r="A1151" s="363" t="s">
        <v>273</v>
      </c>
      <c r="B1151" s="681" t="s">
        <v>1617</v>
      </c>
      <c r="C1151" s="674">
        <v>180</v>
      </c>
      <c r="D1151" s="674">
        <v>180</v>
      </c>
      <c r="E1151" s="1017">
        <f t="shared" si="224"/>
        <v>100</v>
      </c>
      <c r="F1151" s="674">
        <v>28</v>
      </c>
      <c r="G1151" s="1108">
        <f t="shared" si="223"/>
        <v>15.555555555555555</v>
      </c>
      <c r="H1151" s="674">
        <v>28</v>
      </c>
      <c r="I1151" s="957">
        <f t="shared" si="226"/>
        <v>100</v>
      </c>
      <c r="J1151" s="251" t="s">
        <v>53</v>
      </c>
      <c r="K1151" s="674"/>
      <c r="L1151" s="674"/>
      <c r="M1151" s="252" t="s">
        <v>53</v>
      </c>
      <c r="N1151" s="252"/>
      <c r="O1151" s="13"/>
    </row>
    <row r="1152" spans="1:15" x14ac:dyDescent="0.25">
      <c r="A1152" s="363" t="s">
        <v>274</v>
      </c>
      <c r="B1152" s="681" t="s">
        <v>1332</v>
      </c>
      <c r="C1152" s="674">
        <v>103</v>
      </c>
      <c r="D1152" s="674">
        <v>103</v>
      </c>
      <c r="E1152" s="1017">
        <f t="shared" si="224"/>
        <v>100</v>
      </c>
      <c r="F1152" s="674">
        <v>29</v>
      </c>
      <c r="G1152" s="1108">
        <f t="shared" si="223"/>
        <v>28.155339805825243</v>
      </c>
      <c r="H1152" s="674">
        <v>29</v>
      </c>
      <c r="I1152" s="957">
        <f t="shared" si="226"/>
        <v>100</v>
      </c>
      <c r="J1152" s="251" t="s">
        <v>53</v>
      </c>
      <c r="K1152" s="674"/>
      <c r="L1152" s="674"/>
      <c r="M1152" s="252" t="s">
        <v>53</v>
      </c>
      <c r="N1152" s="252"/>
      <c r="O1152" s="13"/>
    </row>
    <row r="1153" spans="1:15" x14ac:dyDescent="0.25">
      <c r="A1153" s="363" t="s">
        <v>275</v>
      </c>
      <c r="B1153" s="681" t="s">
        <v>1618</v>
      </c>
      <c r="C1153" s="674">
        <v>55</v>
      </c>
      <c r="D1153" s="674">
        <v>55</v>
      </c>
      <c r="E1153" s="1017">
        <f t="shared" si="224"/>
        <v>100</v>
      </c>
      <c r="F1153" s="674">
        <v>30</v>
      </c>
      <c r="G1153" s="1108">
        <f t="shared" si="223"/>
        <v>54.54545454545454</v>
      </c>
      <c r="H1153" s="674">
        <v>30</v>
      </c>
      <c r="I1153" s="957">
        <f t="shared" si="226"/>
        <v>100</v>
      </c>
      <c r="J1153" s="251" t="s">
        <v>53</v>
      </c>
      <c r="K1153" s="674"/>
      <c r="L1153" s="674"/>
      <c r="M1153" s="252" t="s">
        <v>53</v>
      </c>
      <c r="N1153" s="252"/>
      <c r="O1153" s="13"/>
    </row>
    <row r="1154" spans="1:15" x14ac:dyDescent="0.25">
      <c r="A1154" s="363" t="s">
        <v>276</v>
      </c>
      <c r="B1154" s="681" t="s">
        <v>1619</v>
      </c>
      <c r="C1154" s="674">
        <v>50</v>
      </c>
      <c r="D1154" s="674">
        <v>50</v>
      </c>
      <c r="E1154" s="1017">
        <f t="shared" si="224"/>
        <v>100</v>
      </c>
      <c r="F1154" s="674">
        <v>34</v>
      </c>
      <c r="G1154" s="1108">
        <f t="shared" si="223"/>
        <v>68</v>
      </c>
      <c r="H1154" s="674">
        <v>34</v>
      </c>
      <c r="I1154" s="957">
        <f t="shared" si="226"/>
        <v>100</v>
      </c>
      <c r="J1154" s="251" t="s">
        <v>53</v>
      </c>
      <c r="K1154" s="674"/>
      <c r="L1154" s="674"/>
      <c r="M1154" s="252" t="s">
        <v>53</v>
      </c>
      <c r="N1154" s="252"/>
      <c r="O1154" s="13"/>
    </row>
    <row r="1155" spans="1:15" x14ac:dyDescent="0.25">
      <c r="A1155" s="363" t="s">
        <v>277</v>
      </c>
      <c r="B1155" s="682" t="s">
        <v>1620</v>
      </c>
      <c r="C1155" s="1194">
        <v>84</v>
      </c>
      <c r="D1155" s="1194">
        <v>84</v>
      </c>
      <c r="E1155" s="1017">
        <f t="shared" si="224"/>
        <v>100</v>
      </c>
      <c r="F1155" s="1194">
        <v>12</v>
      </c>
      <c r="G1155" s="1108">
        <f t="shared" si="223"/>
        <v>14.285714285714285</v>
      </c>
      <c r="H1155" s="1194">
        <v>12</v>
      </c>
      <c r="I1155" s="957">
        <f t="shared" si="226"/>
        <v>100</v>
      </c>
      <c r="J1155" s="251" t="s">
        <v>53</v>
      </c>
      <c r="K1155" s="1194"/>
      <c r="L1155" s="1194"/>
      <c r="M1155" s="256"/>
      <c r="N1155" s="256"/>
      <c r="O1155" s="13" t="s">
        <v>53</v>
      </c>
    </row>
    <row r="1156" spans="1:15" s="877" customFormat="1" x14ac:dyDescent="0.2">
      <c r="A1156" s="889">
        <v>7</v>
      </c>
      <c r="B1156" s="653" t="s">
        <v>1621</v>
      </c>
      <c r="C1156" s="653">
        <f>SUM(C1157:C1165)</f>
        <v>808</v>
      </c>
      <c r="D1156" s="653">
        <f>SUM(D1157:D1165)</f>
        <v>808</v>
      </c>
      <c r="E1156" s="1019">
        <f t="shared" si="224"/>
        <v>100</v>
      </c>
      <c r="F1156" s="653">
        <f>SUM(F1157:F1165)</f>
        <v>347</v>
      </c>
      <c r="G1156" s="1108">
        <f t="shared" si="223"/>
        <v>42.945544554455445</v>
      </c>
      <c r="H1156" s="653">
        <f>SUM(H1157:H1165)</f>
        <v>347</v>
      </c>
      <c r="I1156" s="960">
        <f t="shared" si="226"/>
        <v>100</v>
      </c>
      <c r="J1156" s="886">
        <f>COUNTA(J1157:J1165)</f>
        <v>9</v>
      </c>
      <c r="K1156" s="920">
        <f t="shared" ref="K1156:O1156" si="230">COUNTA(K1157:K1165)</f>
        <v>0</v>
      </c>
      <c r="L1156" s="920">
        <f t="shared" si="230"/>
        <v>0</v>
      </c>
      <c r="M1156" s="886">
        <f t="shared" si="230"/>
        <v>8</v>
      </c>
      <c r="N1156" s="886" t="s">
        <v>31</v>
      </c>
      <c r="O1156" s="886">
        <f t="shared" si="230"/>
        <v>1</v>
      </c>
    </row>
    <row r="1157" spans="1:15" x14ac:dyDescent="0.2">
      <c r="A1157" s="307" t="s">
        <v>280</v>
      </c>
      <c r="B1157" s="249" t="s">
        <v>1622</v>
      </c>
      <c r="C1157" s="249">
        <v>119</v>
      </c>
      <c r="D1157" s="249">
        <v>119</v>
      </c>
      <c r="E1157" s="1017">
        <f t="shared" si="224"/>
        <v>100</v>
      </c>
      <c r="F1157" s="249">
        <v>37</v>
      </c>
      <c r="G1157" s="1108">
        <f t="shared" si="223"/>
        <v>31.092436974789916</v>
      </c>
      <c r="H1157" s="249">
        <v>37</v>
      </c>
      <c r="I1157" s="957">
        <f t="shared" si="226"/>
        <v>100</v>
      </c>
      <c r="J1157" s="238" t="s">
        <v>53</v>
      </c>
      <c r="K1157" s="249"/>
      <c r="L1157" s="249"/>
      <c r="M1157" s="238" t="s">
        <v>53</v>
      </c>
      <c r="N1157" s="238"/>
      <c r="O1157" s="13"/>
    </row>
    <row r="1158" spans="1:15" x14ac:dyDescent="0.2">
      <c r="A1158" s="307" t="s">
        <v>281</v>
      </c>
      <c r="B1158" s="249" t="s">
        <v>1623</v>
      </c>
      <c r="C1158" s="249">
        <v>58</v>
      </c>
      <c r="D1158" s="249">
        <v>58</v>
      </c>
      <c r="E1158" s="1017">
        <f t="shared" si="224"/>
        <v>100</v>
      </c>
      <c r="F1158" s="249">
        <v>18</v>
      </c>
      <c r="G1158" s="1108">
        <f t="shared" si="223"/>
        <v>31.03448275862069</v>
      </c>
      <c r="H1158" s="249">
        <v>18</v>
      </c>
      <c r="I1158" s="957">
        <f t="shared" si="226"/>
        <v>100</v>
      </c>
      <c r="J1158" s="238" t="s">
        <v>53</v>
      </c>
      <c r="K1158" s="249"/>
      <c r="L1158" s="249"/>
      <c r="M1158" s="238" t="s">
        <v>53</v>
      </c>
      <c r="N1158" s="238"/>
      <c r="O1158" s="13"/>
    </row>
    <row r="1159" spans="1:15" x14ac:dyDescent="0.2">
      <c r="A1159" s="307" t="s">
        <v>282</v>
      </c>
      <c r="B1159" s="249" t="s">
        <v>1624</v>
      </c>
      <c r="C1159" s="249">
        <v>100</v>
      </c>
      <c r="D1159" s="249">
        <v>100</v>
      </c>
      <c r="E1159" s="1017">
        <f t="shared" si="224"/>
        <v>100</v>
      </c>
      <c r="F1159" s="249">
        <v>44</v>
      </c>
      <c r="G1159" s="1108">
        <f t="shared" si="223"/>
        <v>44</v>
      </c>
      <c r="H1159" s="249">
        <v>44</v>
      </c>
      <c r="I1159" s="957">
        <f t="shared" si="226"/>
        <v>100</v>
      </c>
      <c r="J1159" s="238" t="s">
        <v>53</v>
      </c>
      <c r="K1159" s="249"/>
      <c r="L1159" s="249"/>
      <c r="M1159" s="238" t="s">
        <v>53</v>
      </c>
      <c r="N1159" s="238"/>
      <c r="O1159" s="13"/>
    </row>
    <row r="1160" spans="1:15" x14ac:dyDescent="0.2">
      <c r="A1160" s="307" t="s">
        <v>283</v>
      </c>
      <c r="B1160" s="249" t="s">
        <v>1625</v>
      </c>
      <c r="C1160" s="249">
        <v>71</v>
      </c>
      <c r="D1160" s="249">
        <v>71</v>
      </c>
      <c r="E1160" s="1017">
        <f t="shared" si="224"/>
        <v>100</v>
      </c>
      <c r="F1160" s="249">
        <v>48</v>
      </c>
      <c r="G1160" s="1108">
        <f t="shared" si="223"/>
        <v>67.605633802816897</v>
      </c>
      <c r="H1160" s="249">
        <v>48</v>
      </c>
      <c r="I1160" s="957">
        <f t="shared" si="226"/>
        <v>100</v>
      </c>
      <c r="J1160" s="238" t="s">
        <v>53</v>
      </c>
      <c r="K1160" s="249"/>
      <c r="L1160" s="249"/>
      <c r="M1160" s="238" t="s">
        <v>53</v>
      </c>
      <c r="N1160" s="238"/>
      <c r="O1160" s="13"/>
    </row>
    <row r="1161" spans="1:15" x14ac:dyDescent="0.2">
      <c r="A1161" s="307" t="s">
        <v>284</v>
      </c>
      <c r="B1161" s="249" t="s">
        <v>1626</v>
      </c>
      <c r="C1161" s="249">
        <v>161</v>
      </c>
      <c r="D1161" s="249">
        <v>161</v>
      </c>
      <c r="E1161" s="1017">
        <f t="shared" si="224"/>
        <v>100</v>
      </c>
      <c r="F1161" s="249">
        <v>64</v>
      </c>
      <c r="G1161" s="1108">
        <f t="shared" si="223"/>
        <v>39.751552795031053</v>
      </c>
      <c r="H1161" s="249">
        <v>64</v>
      </c>
      <c r="I1161" s="957">
        <f t="shared" si="226"/>
        <v>100</v>
      </c>
      <c r="J1161" s="238" t="s">
        <v>53</v>
      </c>
      <c r="K1161" s="249"/>
      <c r="L1161" s="249"/>
      <c r="M1161" s="238" t="s">
        <v>53</v>
      </c>
      <c r="N1161" s="238"/>
      <c r="O1161" s="13"/>
    </row>
    <row r="1162" spans="1:15" x14ac:dyDescent="0.2">
      <c r="A1162" s="307" t="s">
        <v>285</v>
      </c>
      <c r="B1162" s="249" t="s">
        <v>1627</v>
      </c>
      <c r="C1162" s="249">
        <v>108</v>
      </c>
      <c r="D1162" s="249">
        <v>108</v>
      </c>
      <c r="E1162" s="1017">
        <f t="shared" si="224"/>
        <v>100</v>
      </c>
      <c r="F1162" s="249">
        <v>31</v>
      </c>
      <c r="G1162" s="1108">
        <f t="shared" si="223"/>
        <v>28.703703703703702</v>
      </c>
      <c r="H1162" s="249">
        <v>31</v>
      </c>
      <c r="I1162" s="957">
        <f t="shared" si="226"/>
        <v>100</v>
      </c>
      <c r="J1162" s="238" t="s">
        <v>53</v>
      </c>
      <c r="K1162" s="249"/>
      <c r="L1162" s="249"/>
      <c r="M1162" s="238" t="s">
        <v>53</v>
      </c>
      <c r="N1162" s="238"/>
      <c r="O1162" s="13"/>
    </row>
    <row r="1163" spans="1:15" x14ac:dyDescent="0.2">
      <c r="A1163" s="307" t="s">
        <v>286</v>
      </c>
      <c r="B1163" s="249" t="s">
        <v>1628</v>
      </c>
      <c r="C1163" s="249">
        <v>63</v>
      </c>
      <c r="D1163" s="249">
        <v>63</v>
      </c>
      <c r="E1163" s="1017">
        <f t="shared" si="224"/>
        <v>100</v>
      </c>
      <c r="F1163" s="249">
        <v>9</v>
      </c>
      <c r="G1163" s="1108">
        <f t="shared" si="223"/>
        <v>14.285714285714285</v>
      </c>
      <c r="H1163" s="249">
        <v>9</v>
      </c>
      <c r="I1163" s="957">
        <f t="shared" si="226"/>
        <v>100</v>
      </c>
      <c r="J1163" s="238" t="s">
        <v>53</v>
      </c>
      <c r="K1163" s="249"/>
      <c r="L1163" s="249"/>
      <c r="M1163" s="238"/>
      <c r="N1163" s="238"/>
      <c r="O1163" s="13" t="s">
        <v>53</v>
      </c>
    </row>
    <row r="1164" spans="1:15" x14ac:dyDescent="0.2">
      <c r="A1164" s="307" t="s">
        <v>287</v>
      </c>
      <c r="B1164" s="249" t="s">
        <v>522</v>
      </c>
      <c r="C1164" s="249">
        <v>57</v>
      </c>
      <c r="D1164" s="249">
        <v>57</v>
      </c>
      <c r="E1164" s="1017">
        <f t="shared" si="224"/>
        <v>100</v>
      </c>
      <c r="F1164" s="249">
        <v>35</v>
      </c>
      <c r="G1164" s="1108">
        <f t="shared" si="223"/>
        <v>61.403508771929829</v>
      </c>
      <c r="H1164" s="249">
        <v>35</v>
      </c>
      <c r="I1164" s="957">
        <f t="shared" si="226"/>
        <v>100</v>
      </c>
      <c r="J1164" s="238" t="s">
        <v>53</v>
      </c>
      <c r="K1164" s="249"/>
      <c r="L1164" s="249"/>
      <c r="M1164" s="238" t="s">
        <v>53</v>
      </c>
      <c r="N1164" s="238"/>
      <c r="O1164" s="13"/>
    </row>
    <row r="1165" spans="1:15" x14ac:dyDescent="0.2">
      <c r="A1165" s="307" t="s">
        <v>288</v>
      </c>
      <c r="B1165" s="249" t="s">
        <v>1629</v>
      </c>
      <c r="C1165" s="249">
        <v>71</v>
      </c>
      <c r="D1165" s="249">
        <v>71</v>
      </c>
      <c r="E1165" s="1017">
        <f t="shared" si="224"/>
        <v>100</v>
      </c>
      <c r="F1165" s="249">
        <v>61</v>
      </c>
      <c r="G1165" s="1108">
        <f t="shared" si="223"/>
        <v>85.91549295774648</v>
      </c>
      <c r="H1165" s="249">
        <v>61</v>
      </c>
      <c r="I1165" s="957">
        <f t="shared" si="226"/>
        <v>100</v>
      </c>
      <c r="J1165" s="238" t="s">
        <v>53</v>
      </c>
      <c r="K1165" s="249"/>
      <c r="L1165" s="249"/>
      <c r="M1165" s="238" t="s">
        <v>53</v>
      </c>
      <c r="N1165" s="238"/>
      <c r="O1165" s="13"/>
    </row>
    <row r="1166" spans="1:15" s="877" customFormat="1" x14ac:dyDescent="0.2">
      <c r="A1166" s="887">
        <v>8</v>
      </c>
      <c r="B1166" s="888" t="s">
        <v>737</v>
      </c>
      <c r="C1166" s="653">
        <f>SUM(C1167:C1175)</f>
        <v>546</v>
      </c>
      <c r="D1166" s="653">
        <f>SUM(D1167:D1175)</f>
        <v>545</v>
      </c>
      <c r="E1166" s="1016">
        <f t="shared" si="224"/>
        <v>99.81684981684981</v>
      </c>
      <c r="F1166" s="653">
        <f>SUM(F1167:F1175)</f>
        <v>129</v>
      </c>
      <c r="G1166" s="1107">
        <f t="shared" si="223"/>
        <v>23.626373626373624</v>
      </c>
      <c r="H1166" s="653">
        <f>SUM(H1167:H1175)</f>
        <v>129</v>
      </c>
      <c r="I1166" s="733">
        <f t="shared" si="226"/>
        <v>100</v>
      </c>
      <c r="J1166" s="886">
        <f>COUNTA(J1167:J1175)</f>
        <v>9</v>
      </c>
      <c r="K1166" s="920">
        <f t="shared" ref="K1166:O1166" si="231">COUNTA(K1167:K1175)</f>
        <v>3</v>
      </c>
      <c r="L1166" s="920">
        <f t="shared" si="231"/>
        <v>0</v>
      </c>
      <c r="M1166" s="886">
        <f t="shared" si="231"/>
        <v>6</v>
      </c>
      <c r="N1166" s="886" t="s">
        <v>31</v>
      </c>
      <c r="O1166" s="886">
        <f t="shared" si="231"/>
        <v>3</v>
      </c>
    </row>
    <row r="1167" spans="1:15" x14ac:dyDescent="0.25">
      <c r="A1167" s="247" t="s">
        <v>291</v>
      </c>
      <c r="B1167" s="683" t="s">
        <v>132</v>
      </c>
      <c r="C1167" s="683">
        <v>58</v>
      </c>
      <c r="D1167" s="683">
        <v>58</v>
      </c>
      <c r="E1167" s="1017">
        <f t="shared" si="224"/>
        <v>100</v>
      </c>
      <c r="F1167" s="683">
        <v>13</v>
      </c>
      <c r="G1167" s="1108">
        <f t="shared" si="223"/>
        <v>22.413793103448278</v>
      </c>
      <c r="H1167" s="683">
        <v>13</v>
      </c>
      <c r="I1167" s="957">
        <f t="shared" si="226"/>
        <v>100</v>
      </c>
      <c r="J1167" s="238" t="s">
        <v>53</v>
      </c>
      <c r="K1167" s="249"/>
      <c r="L1167" s="249"/>
      <c r="M1167" s="238" t="s">
        <v>53</v>
      </c>
      <c r="N1167" s="238"/>
      <c r="O1167" s="13"/>
    </row>
    <row r="1168" spans="1:15" x14ac:dyDescent="0.25">
      <c r="A1168" s="247" t="s">
        <v>292</v>
      </c>
      <c r="B1168" s="683" t="s">
        <v>1630</v>
      </c>
      <c r="C1168" s="683">
        <v>112</v>
      </c>
      <c r="D1168" s="683">
        <v>112</v>
      </c>
      <c r="E1168" s="1017">
        <f t="shared" si="224"/>
        <v>100</v>
      </c>
      <c r="F1168" s="683">
        <v>10</v>
      </c>
      <c r="G1168" s="1108">
        <f t="shared" si="223"/>
        <v>8.9285714285714288</v>
      </c>
      <c r="H1168" s="683">
        <v>10</v>
      </c>
      <c r="I1168" s="957">
        <f t="shared" si="226"/>
        <v>100</v>
      </c>
      <c r="J1168" s="238" t="s">
        <v>53</v>
      </c>
      <c r="K1168" s="249"/>
      <c r="L1168" s="249"/>
      <c r="M1168" s="238"/>
      <c r="N1168" s="238"/>
      <c r="O1168" s="13" t="s">
        <v>53</v>
      </c>
    </row>
    <row r="1169" spans="1:15" x14ac:dyDescent="0.25">
      <c r="A1169" s="247" t="s">
        <v>293</v>
      </c>
      <c r="B1169" s="683" t="s">
        <v>1631</v>
      </c>
      <c r="C1169" s="683">
        <v>108</v>
      </c>
      <c r="D1169" s="683">
        <v>108</v>
      </c>
      <c r="E1169" s="1017">
        <f t="shared" si="224"/>
        <v>100</v>
      </c>
      <c r="F1169" s="683">
        <v>13</v>
      </c>
      <c r="G1169" s="1108">
        <f t="shared" si="223"/>
        <v>12.037037037037036</v>
      </c>
      <c r="H1169" s="683">
        <v>13</v>
      </c>
      <c r="I1169" s="957">
        <f t="shared" si="226"/>
        <v>100</v>
      </c>
      <c r="J1169" s="238" t="s">
        <v>53</v>
      </c>
      <c r="K1169" s="249"/>
      <c r="L1169" s="249"/>
      <c r="M1169" s="238"/>
      <c r="N1169" s="238"/>
      <c r="O1169" s="13" t="s">
        <v>53</v>
      </c>
    </row>
    <row r="1170" spans="1:15" s="259" customFormat="1" ht="16.149999999999999" customHeight="1" x14ac:dyDescent="0.25">
      <c r="A1170" s="315" t="s">
        <v>294</v>
      </c>
      <c r="B1170" s="684" t="s">
        <v>1632</v>
      </c>
      <c r="C1170" s="684">
        <v>84</v>
      </c>
      <c r="D1170" s="684">
        <v>84</v>
      </c>
      <c r="E1170" s="1018">
        <f t="shared" si="224"/>
        <v>100</v>
      </c>
      <c r="F1170" s="1195">
        <v>16</v>
      </c>
      <c r="G1170" s="1127">
        <f t="shared" si="223"/>
        <v>19.047619047619047</v>
      </c>
      <c r="H1170" s="1195">
        <v>16</v>
      </c>
      <c r="I1170" s="961">
        <f t="shared" si="226"/>
        <v>100</v>
      </c>
      <c r="J1170" s="289" t="s">
        <v>53</v>
      </c>
      <c r="K1170" s="1118"/>
      <c r="L1170" s="1118"/>
      <c r="M1170" s="289" t="s">
        <v>53</v>
      </c>
      <c r="N1170" s="289"/>
      <c r="O1170" s="258"/>
    </row>
    <row r="1171" spans="1:15" x14ac:dyDescent="0.25">
      <c r="A1171" s="247" t="s">
        <v>295</v>
      </c>
      <c r="B1171" s="685" t="s">
        <v>1633</v>
      </c>
      <c r="C1171" s="685">
        <v>57</v>
      </c>
      <c r="D1171" s="685">
        <v>57</v>
      </c>
      <c r="E1171" s="1017">
        <f t="shared" si="224"/>
        <v>100</v>
      </c>
      <c r="F1171" s="1196">
        <v>39</v>
      </c>
      <c r="G1171" s="1108">
        <f t="shared" si="223"/>
        <v>68.421052631578945</v>
      </c>
      <c r="H1171" s="1196">
        <v>39</v>
      </c>
      <c r="I1171" s="957">
        <f t="shared" si="226"/>
        <v>100</v>
      </c>
      <c r="J1171" s="238" t="s">
        <v>53</v>
      </c>
      <c r="K1171" s="249"/>
      <c r="L1171" s="249"/>
      <c r="M1171" s="238" t="s">
        <v>53</v>
      </c>
      <c r="N1171" s="238"/>
      <c r="O1171" s="13"/>
    </row>
    <row r="1172" spans="1:15" x14ac:dyDescent="0.25">
      <c r="A1172" s="247" t="s">
        <v>296</v>
      </c>
      <c r="B1172" s="683" t="s">
        <v>1634</v>
      </c>
      <c r="C1172" s="683">
        <v>32</v>
      </c>
      <c r="D1172" s="683">
        <v>32</v>
      </c>
      <c r="E1172" s="1017">
        <f t="shared" si="224"/>
        <v>100</v>
      </c>
      <c r="F1172" s="683">
        <v>17</v>
      </c>
      <c r="G1172" s="1108">
        <f t="shared" si="223"/>
        <v>53.125</v>
      </c>
      <c r="H1172" s="683">
        <v>17</v>
      </c>
      <c r="I1172" s="957">
        <f t="shared" si="226"/>
        <v>100</v>
      </c>
      <c r="J1172" s="238" t="s">
        <v>53</v>
      </c>
      <c r="K1172" s="249"/>
      <c r="L1172" s="249"/>
      <c r="M1172" s="238" t="s">
        <v>53</v>
      </c>
      <c r="N1172" s="238"/>
      <c r="O1172" s="13"/>
    </row>
    <row r="1173" spans="1:15" x14ac:dyDescent="0.25">
      <c r="A1173" s="247" t="s">
        <v>297</v>
      </c>
      <c r="B1173" s="683" t="s">
        <v>1635</v>
      </c>
      <c r="C1173" s="683">
        <v>15</v>
      </c>
      <c r="D1173" s="683">
        <v>15</v>
      </c>
      <c r="E1173" s="1017">
        <f t="shared" si="224"/>
        <v>100</v>
      </c>
      <c r="F1173" s="683">
        <v>7</v>
      </c>
      <c r="G1173" s="1108">
        <f t="shared" si="223"/>
        <v>46.666666666666664</v>
      </c>
      <c r="H1173" s="683">
        <v>7</v>
      </c>
      <c r="I1173" s="957">
        <f t="shared" si="226"/>
        <v>100</v>
      </c>
      <c r="J1173" s="238" t="s">
        <v>53</v>
      </c>
      <c r="K1173" s="249" t="s">
        <v>53</v>
      </c>
      <c r="L1173" s="249"/>
      <c r="M1173" s="238" t="s">
        <v>53</v>
      </c>
      <c r="N1173" s="238"/>
      <c r="O1173" s="13"/>
    </row>
    <row r="1174" spans="1:15" x14ac:dyDescent="0.25">
      <c r="A1174" s="247" t="s">
        <v>298</v>
      </c>
      <c r="B1174" s="683" t="s">
        <v>1636</v>
      </c>
      <c r="C1174" s="683">
        <v>16</v>
      </c>
      <c r="D1174" s="683">
        <v>16</v>
      </c>
      <c r="E1174" s="1017">
        <f t="shared" si="224"/>
        <v>100</v>
      </c>
      <c r="F1174" s="1197">
        <v>11</v>
      </c>
      <c r="G1174" s="1108">
        <f t="shared" si="223"/>
        <v>68.75</v>
      </c>
      <c r="H1174" s="1197">
        <v>11</v>
      </c>
      <c r="I1174" s="957">
        <f t="shared" si="226"/>
        <v>100</v>
      </c>
      <c r="J1174" s="238" t="s">
        <v>53</v>
      </c>
      <c r="K1174" s="249" t="s">
        <v>53</v>
      </c>
      <c r="L1174" s="249"/>
      <c r="M1174" s="238" t="s">
        <v>53</v>
      </c>
      <c r="N1174" s="238"/>
      <c r="O1174" s="13"/>
    </row>
    <row r="1175" spans="1:15" x14ac:dyDescent="0.25">
      <c r="A1175" s="247" t="s">
        <v>299</v>
      </c>
      <c r="B1175" s="683" t="s">
        <v>1637</v>
      </c>
      <c r="C1175" s="683">
        <v>64</v>
      </c>
      <c r="D1175" s="683">
        <v>63</v>
      </c>
      <c r="E1175" s="1017">
        <f t="shared" si="224"/>
        <v>98.4375</v>
      </c>
      <c r="F1175" s="1197">
        <v>3</v>
      </c>
      <c r="G1175" s="1108">
        <f t="shared" ref="G1175:G1241" si="232">F1175/C1175*100</f>
        <v>4.6875</v>
      </c>
      <c r="H1175" s="1197">
        <v>3</v>
      </c>
      <c r="I1175" s="957">
        <f t="shared" si="226"/>
        <v>100</v>
      </c>
      <c r="J1175" s="238" t="s">
        <v>53</v>
      </c>
      <c r="K1175" s="249" t="s">
        <v>53</v>
      </c>
      <c r="L1175" s="249"/>
      <c r="M1175" s="238"/>
      <c r="N1175" s="238"/>
      <c r="O1175" s="13" t="s">
        <v>53</v>
      </c>
    </row>
    <row r="1176" spans="1:15" s="811" customFormat="1" x14ac:dyDescent="0.2">
      <c r="A1176" s="887">
        <v>9</v>
      </c>
      <c r="B1176" s="888" t="s">
        <v>731</v>
      </c>
      <c r="C1176" s="653">
        <f>SUM(C1177:C1187)</f>
        <v>541</v>
      </c>
      <c r="D1176" s="653">
        <f>SUM(D1177:D1187)</f>
        <v>541</v>
      </c>
      <c r="E1176" s="1016">
        <f t="shared" ref="E1176:E1241" si="233">D1176/C1176*100</f>
        <v>100</v>
      </c>
      <c r="F1176" s="1198">
        <f>SUM(F1177:F1187)</f>
        <v>231</v>
      </c>
      <c r="G1176" s="1107">
        <f t="shared" si="232"/>
        <v>42.698706099815162</v>
      </c>
      <c r="H1176" s="1198">
        <f>SUM(H1177:H1187)</f>
        <v>231</v>
      </c>
      <c r="I1176" s="733">
        <f t="shared" si="226"/>
        <v>100</v>
      </c>
      <c r="J1176" s="886">
        <f>COUNTA(J1177:J1187)</f>
        <v>11</v>
      </c>
      <c r="K1176" s="920">
        <f t="shared" ref="K1176:O1176" si="234">COUNTA(K1177:K1187)</f>
        <v>5</v>
      </c>
      <c r="L1176" s="920">
        <f t="shared" si="234"/>
        <v>5</v>
      </c>
      <c r="M1176" s="886">
        <f t="shared" si="234"/>
        <v>10</v>
      </c>
      <c r="N1176" s="886" t="s">
        <v>31</v>
      </c>
      <c r="O1176" s="886">
        <f t="shared" si="234"/>
        <v>1</v>
      </c>
    </row>
    <row r="1177" spans="1:15" x14ac:dyDescent="0.25">
      <c r="A1177" s="271" t="s">
        <v>575</v>
      </c>
      <c r="B1177" s="270" t="s">
        <v>1638</v>
      </c>
      <c r="C1177" s="249">
        <v>95</v>
      </c>
      <c r="D1177" s="249">
        <v>95</v>
      </c>
      <c r="E1177" s="1017">
        <f t="shared" si="233"/>
        <v>100</v>
      </c>
      <c r="F1177" s="1199">
        <v>24</v>
      </c>
      <c r="G1177" s="1108">
        <f t="shared" si="232"/>
        <v>25.263157894736842</v>
      </c>
      <c r="H1177" s="249">
        <v>24</v>
      </c>
      <c r="I1177" s="957">
        <f t="shared" si="226"/>
        <v>100</v>
      </c>
      <c r="J1177" s="238" t="s">
        <v>53</v>
      </c>
      <c r="K1177" s="249"/>
      <c r="L1177" s="249"/>
      <c r="M1177" s="238" t="s">
        <v>53</v>
      </c>
      <c r="N1177" s="238"/>
      <c r="O1177" s="13"/>
    </row>
    <row r="1178" spans="1:15" x14ac:dyDescent="0.25">
      <c r="A1178" s="271" t="s">
        <v>576</v>
      </c>
      <c r="B1178" s="270" t="s">
        <v>1639</v>
      </c>
      <c r="C1178" s="249">
        <v>106</v>
      </c>
      <c r="D1178" s="249">
        <v>106</v>
      </c>
      <c r="E1178" s="1017">
        <f t="shared" si="233"/>
        <v>100</v>
      </c>
      <c r="F1178" s="1199">
        <v>16</v>
      </c>
      <c r="G1178" s="1108">
        <f t="shared" si="232"/>
        <v>15.09433962264151</v>
      </c>
      <c r="H1178" s="249">
        <v>16</v>
      </c>
      <c r="I1178" s="957">
        <f t="shared" si="226"/>
        <v>100</v>
      </c>
      <c r="J1178" s="238" t="s">
        <v>53</v>
      </c>
      <c r="K1178" s="249" t="s">
        <v>53</v>
      </c>
      <c r="L1178" s="249"/>
      <c r="M1178" s="238" t="s">
        <v>53</v>
      </c>
      <c r="N1178" s="238"/>
      <c r="O1178" s="13"/>
    </row>
    <row r="1179" spans="1:15" x14ac:dyDescent="0.25">
      <c r="A1179" s="271" t="s">
        <v>577</v>
      </c>
      <c r="B1179" s="270" t="s">
        <v>1640</v>
      </c>
      <c r="C1179" s="249">
        <v>85</v>
      </c>
      <c r="D1179" s="249">
        <v>85</v>
      </c>
      <c r="E1179" s="1017">
        <f t="shared" si="233"/>
        <v>100</v>
      </c>
      <c r="F1179" s="1199">
        <v>31</v>
      </c>
      <c r="G1179" s="1108">
        <f t="shared" si="232"/>
        <v>36.470588235294116</v>
      </c>
      <c r="H1179" s="249">
        <v>31</v>
      </c>
      <c r="I1179" s="957">
        <f t="shared" si="226"/>
        <v>100</v>
      </c>
      <c r="J1179" s="238" t="s">
        <v>53</v>
      </c>
      <c r="K1179" s="249"/>
      <c r="L1179" s="249"/>
      <c r="M1179" s="238" t="s">
        <v>53</v>
      </c>
      <c r="N1179" s="238"/>
      <c r="O1179" s="13"/>
    </row>
    <row r="1180" spans="1:15" x14ac:dyDescent="0.25">
      <c r="A1180" s="271" t="s">
        <v>578</v>
      </c>
      <c r="B1180" s="270" t="s">
        <v>1641</v>
      </c>
      <c r="C1180" s="249">
        <v>47</v>
      </c>
      <c r="D1180" s="249">
        <v>47</v>
      </c>
      <c r="E1180" s="1017">
        <f t="shared" si="233"/>
        <v>100</v>
      </c>
      <c r="F1180" s="1199">
        <v>16</v>
      </c>
      <c r="G1180" s="1108">
        <f t="shared" si="232"/>
        <v>34.042553191489361</v>
      </c>
      <c r="H1180" s="249">
        <v>16</v>
      </c>
      <c r="I1180" s="957">
        <f t="shared" si="226"/>
        <v>100</v>
      </c>
      <c r="J1180" s="238" t="s">
        <v>53</v>
      </c>
      <c r="K1180" s="249"/>
      <c r="L1180" s="249"/>
      <c r="M1180" s="238" t="s">
        <v>53</v>
      </c>
      <c r="N1180" s="238"/>
      <c r="O1180" s="13"/>
    </row>
    <row r="1181" spans="1:15" x14ac:dyDescent="0.25">
      <c r="A1181" s="271" t="s">
        <v>579</v>
      </c>
      <c r="B1181" s="270" t="s">
        <v>1642</v>
      </c>
      <c r="C1181" s="249">
        <v>37</v>
      </c>
      <c r="D1181" s="249">
        <v>37</v>
      </c>
      <c r="E1181" s="1017">
        <f t="shared" si="233"/>
        <v>100</v>
      </c>
      <c r="F1181" s="1199">
        <v>3</v>
      </c>
      <c r="G1181" s="1108">
        <f t="shared" si="232"/>
        <v>8.1081081081081088</v>
      </c>
      <c r="H1181" s="249">
        <v>3</v>
      </c>
      <c r="I1181" s="957">
        <f t="shared" si="226"/>
        <v>100</v>
      </c>
      <c r="J1181" s="238" t="s">
        <v>53</v>
      </c>
      <c r="K1181" s="249"/>
      <c r="L1181" s="249"/>
      <c r="M1181" s="238"/>
      <c r="N1181" s="238"/>
      <c r="O1181" s="13" t="s">
        <v>53</v>
      </c>
    </row>
    <row r="1182" spans="1:15" x14ac:dyDescent="0.25">
      <c r="A1182" s="271" t="s">
        <v>580</v>
      </c>
      <c r="B1182" s="270" t="s">
        <v>1643</v>
      </c>
      <c r="C1182" s="249">
        <v>33</v>
      </c>
      <c r="D1182" s="249">
        <v>33</v>
      </c>
      <c r="E1182" s="1017">
        <f t="shared" si="233"/>
        <v>100</v>
      </c>
      <c r="F1182" s="1199">
        <v>13</v>
      </c>
      <c r="G1182" s="1108">
        <f t="shared" si="232"/>
        <v>39.393939393939391</v>
      </c>
      <c r="H1182" s="249">
        <v>13</v>
      </c>
      <c r="I1182" s="957">
        <f t="shared" si="226"/>
        <v>100</v>
      </c>
      <c r="J1182" s="238" t="s">
        <v>53</v>
      </c>
      <c r="K1182" s="249"/>
      <c r="L1182" s="249"/>
      <c r="M1182" s="238" t="s">
        <v>53</v>
      </c>
      <c r="N1182" s="238"/>
      <c r="O1182" s="13"/>
    </row>
    <row r="1183" spans="1:15" x14ac:dyDescent="0.25">
      <c r="A1183" s="271" t="s">
        <v>581</v>
      </c>
      <c r="B1183" s="270" t="s">
        <v>1644</v>
      </c>
      <c r="C1183" s="249">
        <v>40</v>
      </c>
      <c r="D1183" s="249">
        <v>40</v>
      </c>
      <c r="E1183" s="1017">
        <f t="shared" si="233"/>
        <v>100</v>
      </c>
      <c r="F1183" s="1199">
        <v>28</v>
      </c>
      <c r="G1183" s="1108">
        <f t="shared" si="232"/>
        <v>70</v>
      </c>
      <c r="H1183" s="249">
        <v>28</v>
      </c>
      <c r="I1183" s="957">
        <f t="shared" si="226"/>
        <v>100</v>
      </c>
      <c r="J1183" s="238" t="s">
        <v>53</v>
      </c>
      <c r="K1183" s="249"/>
      <c r="L1183" s="249" t="s">
        <v>53</v>
      </c>
      <c r="M1183" s="238" t="s">
        <v>53</v>
      </c>
      <c r="N1183" s="238"/>
      <c r="O1183" s="13"/>
    </row>
    <row r="1184" spans="1:15" x14ac:dyDescent="0.25">
      <c r="A1184" s="271" t="s">
        <v>582</v>
      </c>
      <c r="B1184" s="270" t="s">
        <v>1375</v>
      </c>
      <c r="C1184" s="249">
        <v>24</v>
      </c>
      <c r="D1184" s="249">
        <v>24</v>
      </c>
      <c r="E1184" s="1017">
        <f t="shared" si="233"/>
        <v>100</v>
      </c>
      <c r="F1184" s="1199">
        <v>26</v>
      </c>
      <c r="G1184" s="1108">
        <f t="shared" si="232"/>
        <v>108.33333333333333</v>
      </c>
      <c r="H1184" s="249">
        <v>26</v>
      </c>
      <c r="I1184" s="957">
        <f t="shared" si="226"/>
        <v>100</v>
      </c>
      <c r="J1184" s="238" t="s">
        <v>53</v>
      </c>
      <c r="K1184" s="249" t="s">
        <v>53</v>
      </c>
      <c r="L1184" s="249" t="s">
        <v>53</v>
      </c>
      <c r="M1184" s="238" t="s">
        <v>53</v>
      </c>
      <c r="N1184" s="238"/>
      <c r="O1184" s="13"/>
    </row>
    <row r="1185" spans="1:15" x14ac:dyDescent="0.25">
      <c r="A1185" s="271" t="s">
        <v>583</v>
      </c>
      <c r="B1185" s="270" t="s">
        <v>398</v>
      </c>
      <c r="C1185" s="249">
        <v>15</v>
      </c>
      <c r="D1185" s="249">
        <v>15</v>
      </c>
      <c r="E1185" s="1017">
        <f t="shared" si="233"/>
        <v>100</v>
      </c>
      <c r="F1185" s="1199">
        <v>15</v>
      </c>
      <c r="G1185" s="1108">
        <f t="shared" si="232"/>
        <v>100</v>
      </c>
      <c r="H1185" s="249">
        <v>15</v>
      </c>
      <c r="I1185" s="957">
        <f t="shared" si="226"/>
        <v>100</v>
      </c>
      <c r="J1185" s="238" t="s">
        <v>53</v>
      </c>
      <c r="K1185" s="249" t="s">
        <v>53</v>
      </c>
      <c r="L1185" s="249" t="s">
        <v>53</v>
      </c>
      <c r="M1185" s="238" t="s">
        <v>53</v>
      </c>
      <c r="N1185" s="238"/>
      <c r="O1185" s="13"/>
    </row>
    <row r="1186" spans="1:15" x14ac:dyDescent="0.25">
      <c r="A1186" s="271" t="s">
        <v>584</v>
      </c>
      <c r="B1186" s="270" t="s">
        <v>1645</v>
      </c>
      <c r="C1186" s="249">
        <v>34</v>
      </c>
      <c r="D1186" s="249">
        <v>34</v>
      </c>
      <c r="E1186" s="1017">
        <f t="shared" si="233"/>
        <v>100</v>
      </c>
      <c r="F1186" s="1199">
        <v>34</v>
      </c>
      <c r="G1186" s="1108">
        <f t="shared" si="232"/>
        <v>100</v>
      </c>
      <c r="H1186" s="249">
        <v>34</v>
      </c>
      <c r="I1186" s="957">
        <f t="shared" si="226"/>
        <v>100</v>
      </c>
      <c r="J1186" s="238" t="s">
        <v>53</v>
      </c>
      <c r="K1186" s="249" t="s">
        <v>53</v>
      </c>
      <c r="L1186" s="249" t="s">
        <v>53</v>
      </c>
      <c r="M1186" s="238" t="s">
        <v>53</v>
      </c>
      <c r="N1186" s="238"/>
      <c r="O1186" s="13"/>
    </row>
    <row r="1187" spans="1:15" x14ac:dyDescent="0.25">
      <c r="A1187" s="271" t="s">
        <v>585</v>
      </c>
      <c r="B1187" s="270" t="s">
        <v>131</v>
      </c>
      <c r="C1187" s="249">
        <v>25</v>
      </c>
      <c r="D1187" s="249">
        <v>25</v>
      </c>
      <c r="E1187" s="1017">
        <f t="shared" si="233"/>
        <v>100</v>
      </c>
      <c r="F1187" s="1199">
        <v>25</v>
      </c>
      <c r="G1187" s="1108">
        <f t="shared" si="232"/>
        <v>100</v>
      </c>
      <c r="H1187" s="249">
        <v>25</v>
      </c>
      <c r="I1187" s="957">
        <f t="shared" si="226"/>
        <v>100</v>
      </c>
      <c r="J1187" s="238" t="s">
        <v>53</v>
      </c>
      <c r="K1187" s="249" t="s">
        <v>53</v>
      </c>
      <c r="L1187" s="249" t="s">
        <v>53</v>
      </c>
      <c r="M1187" s="238" t="s">
        <v>53</v>
      </c>
      <c r="N1187" s="238"/>
      <c r="O1187" s="13"/>
    </row>
    <row r="1188" spans="1:15" s="811" customFormat="1" x14ac:dyDescent="0.2">
      <c r="A1188" s="887">
        <v>10</v>
      </c>
      <c r="B1188" s="888" t="s">
        <v>727</v>
      </c>
      <c r="C1188" s="653">
        <f>SUM(C1189:C1198)</f>
        <v>907</v>
      </c>
      <c r="D1188" s="653">
        <f>SUM(D1189:D1198)</f>
        <v>907</v>
      </c>
      <c r="E1188" s="1016">
        <f t="shared" si="233"/>
        <v>100</v>
      </c>
      <c r="F1188" s="1198">
        <f>SUM(F1189:F1198)</f>
        <v>433</v>
      </c>
      <c r="G1188" s="1107">
        <f t="shared" si="232"/>
        <v>47.739801543550165</v>
      </c>
      <c r="H1188" s="1198">
        <f>SUM(H1189:H1198)</f>
        <v>433</v>
      </c>
      <c r="I1188" s="733">
        <f t="shared" ref="I1188:I1251" si="235">H1188/F1188*100</f>
        <v>100</v>
      </c>
      <c r="J1188" s="886">
        <f>COUNTA(J1189:J1198)</f>
        <v>10</v>
      </c>
      <c r="K1188" s="920">
        <f t="shared" ref="K1188:O1188" si="236">COUNTA(K1189:K1198)</f>
        <v>8</v>
      </c>
      <c r="L1188" s="920">
        <f t="shared" si="236"/>
        <v>0</v>
      </c>
      <c r="M1188" s="886">
        <f t="shared" si="236"/>
        <v>10</v>
      </c>
      <c r="N1188" s="886" t="s">
        <v>31</v>
      </c>
      <c r="O1188" s="886">
        <f t="shared" si="236"/>
        <v>0</v>
      </c>
    </row>
    <row r="1189" spans="1:15" x14ac:dyDescent="0.25">
      <c r="A1189" s="271" t="s">
        <v>300</v>
      </c>
      <c r="B1189" s="270" t="s">
        <v>1646</v>
      </c>
      <c r="C1189" s="249">
        <v>77</v>
      </c>
      <c r="D1189" s="249">
        <v>77</v>
      </c>
      <c r="E1189" s="1017">
        <f t="shared" si="233"/>
        <v>100</v>
      </c>
      <c r="F1189" s="249">
        <v>40</v>
      </c>
      <c r="G1189" s="1108">
        <f t="shared" si="232"/>
        <v>51.94805194805194</v>
      </c>
      <c r="H1189" s="249">
        <v>40</v>
      </c>
      <c r="I1189" s="957">
        <f t="shared" si="235"/>
        <v>100</v>
      </c>
      <c r="J1189" s="238" t="s">
        <v>53</v>
      </c>
      <c r="K1189" s="249" t="s">
        <v>53</v>
      </c>
      <c r="L1189" s="249"/>
      <c r="M1189" s="238" t="s">
        <v>53</v>
      </c>
      <c r="N1189" s="314"/>
      <c r="O1189" s="13"/>
    </row>
    <row r="1190" spans="1:15" x14ac:dyDescent="0.25">
      <c r="A1190" s="271" t="s">
        <v>301</v>
      </c>
      <c r="B1190" s="270" t="s">
        <v>1647</v>
      </c>
      <c r="C1190" s="249">
        <v>142</v>
      </c>
      <c r="D1190" s="249">
        <v>142</v>
      </c>
      <c r="E1190" s="1017">
        <f t="shared" si="233"/>
        <v>100</v>
      </c>
      <c r="F1190" s="249">
        <v>71</v>
      </c>
      <c r="G1190" s="1108">
        <f t="shared" si="232"/>
        <v>50</v>
      </c>
      <c r="H1190" s="249">
        <v>71</v>
      </c>
      <c r="I1190" s="957">
        <f t="shared" si="235"/>
        <v>100</v>
      </c>
      <c r="J1190" s="238" t="s">
        <v>53</v>
      </c>
      <c r="K1190" s="249" t="s">
        <v>53</v>
      </c>
      <c r="L1190" s="249"/>
      <c r="M1190" s="238" t="s">
        <v>53</v>
      </c>
      <c r="N1190" s="314"/>
      <c r="O1190" s="13"/>
    </row>
    <row r="1191" spans="1:15" x14ac:dyDescent="0.25">
      <c r="A1191" s="271" t="s">
        <v>302</v>
      </c>
      <c r="B1191" s="270" t="s">
        <v>1648</v>
      </c>
      <c r="C1191" s="249">
        <v>77</v>
      </c>
      <c r="D1191" s="249">
        <v>77</v>
      </c>
      <c r="E1191" s="1017">
        <f t="shared" si="233"/>
        <v>100</v>
      </c>
      <c r="F1191" s="249">
        <v>42</v>
      </c>
      <c r="G1191" s="1108">
        <f t="shared" si="232"/>
        <v>54.54545454545454</v>
      </c>
      <c r="H1191" s="249">
        <v>42</v>
      </c>
      <c r="I1191" s="957">
        <f t="shared" si="235"/>
        <v>100</v>
      </c>
      <c r="J1191" s="238" t="s">
        <v>53</v>
      </c>
      <c r="K1191" s="249" t="s">
        <v>53</v>
      </c>
      <c r="L1191" s="249"/>
      <c r="M1191" s="238" t="s">
        <v>53</v>
      </c>
      <c r="N1191" s="314"/>
      <c r="O1191" s="13"/>
    </row>
    <row r="1192" spans="1:15" x14ac:dyDescent="0.25">
      <c r="A1192" s="271" t="s">
        <v>303</v>
      </c>
      <c r="B1192" s="270" t="s">
        <v>1649</v>
      </c>
      <c r="C1192" s="249">
        <v>103</v>
      </c>
      <c r="D1192" s="249">
        <v>103</v>
      </c>
      <c r="E1192" s="1017">
        <f t="shared" si="233"/>
        <v>100</v>
      </c>
      <c r="F1192" s="249">
        <v>46</v>
      </c>
      <c r="G1192" s="1108">
        <f t="shared" si="232"/>
        <v>44.660194174757287</v>
      </c>
      <c r="H1192" s="249">
        <v>46</v>
      </c>
      <c r="I1192" s="957">
        <f t="shared" si="235"/>
        <v>100</v>
      </c>
      <c r="J1192" s="238" t="s">
        <v>53</v>
      </c>
      <c r="K1192" s="249" t="s">
        <v>53</v>
      </c>
      <c r="L1192" s="249"/>
      <c r="M1192" s="238" t="s">
        <v>53</v>
      </c>
      <c r="N1192" s="314"/>
      <c r="O1192" s="13"/>
    </row>
    <row r="1193" spans="1:15" x14ac:dyDescent="0.25">
      <c r="A1193" s="271" t="s">
        <v>304</v>
      </c>
      <c r="B1193" s="270" t="s">
        <v>1650</v>
      </c>
      <c r="C1193" s="249">
        <v>92</v>
      </c>
      <c r="D1193" s="249">
        <v>92</v>
      </c>
      <c r="E1193" s="1017">
        <f t="shared" si="233"/>
        <v>100</v>
      </c>
      <c r="F1193" s="249">
        <v>38</v>
      </c>
      <c r="G1193" s="1108">
        <f t="shared" si="232"/>
        <v>41.304347826086953</v>
      </c>
      <c r="H1193" s="249">
        <v>38</v>
      </c>
      <c r="I1193" s="957">
        <f t="shared" si="235"/>
        <v>100</v>
      </c>
      <c r="J1193" s="238" t="s">
        <v>53</v>
      </c>
      <c r="K1193" s="249"/>
      <c r="L1193" s="249"/>
      <c r="M1193" s="238" t="s">
        <v>53</v>
      </c>
      <c r="N1193" s="314"/>
      <c r="O1193" s="13"/>
    </row>
    <row r="1194" spans="1:15" x14ac:dyDescent="0.25">
      <c r="A1194" s="271" t="s">
        <v>305</v>
      </c>
      <c r="B1194" s="270" t="s">
        <v>1651</v>
      </c>
      <c r="C1194" s="249">
        <v>69</v>
      </c>
      <c r="D1194" s="249">
        <v>69</v>
      </c>
      <c r="E1194" s="1017">
        <f t="shared" si="233"/>
        <v>100</v>
      </c>
      <c r="F1194" s="249">
        <v>31</v>
      </c>
      <c r="G1194" s="1108">
        <f t="shared" si="232"/>
        <v>44.927536231884055</v>
      </c>
      <c r="H1194" s="249">
        <v>31</v>
      </c>
      <c r="I1194" s="957">
        <f t="shared" si="235"/>
        <v>100</v>
      </c>
      <c r="J1194" s="238" t="s">
        <v>53</v>
      </c>
      <c r="K1194" s="249" t="s">
        <v>53</v>
      </c>
      <c r="L1194" s="249"/>
      <c r="M1194" s="238" t="s">
        <v>53</v>
      </c>
      <c r="N1194" s="314"/>
      <c r="O1194" s="13"/>
    </row>
    <row r="1195" spans="1:15" x14ac:dyDescent="0.25">
      <c r="A1195" s="271" t="s">
        <v>306</v>
      </c>
      <c r="B1195" s="270" t="s">
        <v>1652</v>
      </c>
      <c r="C1195" s="249">
        <v>140</v>
      </c>
      <c r="D1195" s="249">
        <v>140</v>
      </c>
      <c r="E1195" s="1017">
        <f t="shared" si="233"/>
        <v>100</v>
      </c>
      <c r="F1195" s="249">
        <v>65</v>
      </c>
      <c r="G1195" s="1108">
        <f t="shared" si="232"/>
        <v>46.428571428571431</v>
      </c>
      <c r="H1195" s="249">
        <v>65</v>
      </c>
      <c r="I1195" s="957">
        <f t="shared" si="235"/>
        <v>100</v>
      </c>
      <c r="J1195" s="238" t="s">
        <v>53</v>
      </c>
      <c r="K1195" s="249" t="s">
        <v>53</v>
      </c>
      <c r="L1195" s="249"/>
      <c r="M1195" s="238" t="s">
        <v>53</v>
      </c>
      <c r="N1195" s="314"/>
      <c r="O1195" s="13"/>
    </row>
    <row r="1196" spans="1:15" x14ac:dyDescent="0.25">
      <c r="A1196" s="271" t="s">
        <v>307</v>
      </c>
      <c r="B1196" s="270" t="s">
        <v>1653</v>
      </c>
      <c r="C1196" s="249">
        <v>92</v>
      </c>
      <c r="D1196" s="249">
        <v>92</v>
      </c>
      <c r="E1196" s="1017">
        <f t="shared" si="233"/>
        <v>100</v>
      </c>
      <c r="F1196" s="249">
        <v>30</v>
      </c>
      <c r="G1196" s="1108">
        <f t="shared" si="232"/>
        <v>32.608695652173914</v>
      </c>
      <c r="H1196" s="249">
        <v>30</v>
      </c>
      <c r="I1196" s="957">
        <f t="shared" si="235"/>
        <v>100</v>
      </c>
      <c r="J1196" s="238" t="s">
        <v>53</v>
      </c>
      <c r="K1196" s="249"/>
      <c r="L1196" s="249"/>
      <c r="M1196" s="238" t="s">
        <v>53</v>
      </c>
      <c r="N1196" s="314"/>
      <c r="O1196" s="13"/>
    </row>
    <row r="1197" spans="1:15" x14ac:dyDescent="0.25">
      <c r="A1197" s="271" t="s">
        <v>308</v>
      </c>
      <c r="B1197" s="270" t="s">
        <v>1654</v>
      </c>
      <c r="C1197" s="249">
        <v>104</v>
      </c>
      <c r="D1197" s="249">
        <v>104</v>
      </c>
      <c r="E1197" s="1017">
        <f t="shared" si="233"/>
        <v>100</v>
      </c>
      <c r="F1197" s="249">
        <v>59</v>
      </c>
      <c r="G1197" s="1108">
        <f t="shared" si="232"/>
        <v>56.730769230769226</v>
      </c>
      <c r="H1197" s="249">
        <v>59</v>
      </c>
      <c r="I1197" s="957">
        <f t="shared" si="235"/>
        <v>100</v>
      </c>
      <c r="J1197" s="238" t="s">
        <v>53</v>
      </c>
      <c r="K1197" s="249" t="s">
        <v>53</v>
      </c>
      <c r="L1197" s="249"/>
      <c r="M1197" s="238" t="s">
        <v>53</v>
      </c>
      <c r="N1197" s="314"/>
      <c r="O1197" s="13"/>
    </row>
    <row r="1198" spans="1:15" x14ac:dyDescent="0.25">
      <c r="A1198" s="271" t="s">
        <v>309</v>
      </c>
      <c r="B1198" s="270" t="s">
        <v>1655</v>
      </c>
      <c r="C1198" s="249">
        <v>11</v>
      </c>
      <c r="D1198" s="249">
        <v>11</v>
      </c>
      <c r="E1198" s="1017">
        <f t="shared" si="233"/>
        <v>100</v>
      </c>
      <c r="F1198" s="249">
        <v>11</v>
      </c>
      <c r="G1198" s="1108">
        <f t="shared" si="232"/>
        <v>100</v>
      </c>
      <c r="H1198" s="249">
        <v>11</v>
      </c>
      <c r="I1198" s="957">
        <f t="shared" si="235"/>
        <v>100</v>
      </c>
      <c r="J1198" s="238" t="s">
        <v>53</v>
      </c>
      <c r="K1198" s="249" t="s">
        <v>53</v>
      </c>
      <c r="L1198" s="249"/>
      <c r="M1198" s="238" t="s">
        <v>53</v>
      </c>
      <c r="N1198" s="314"/>
      <c r="O1198" s="13"/>
    </row>
    <row r="1199" spans="1:15" s="811" customFormat="1" x14ac:dyDescent="0.25">
      <c r="A1199" s="890">
        <v>11</v>
      </c>
      <c r="B1199" s="796" t="s">
        <v>728</v>
      </c>
      <c r="C1199" s="653">
        <f>SUM(C1200:C1209)</f>
        <v>611</v>
      </c>
      <c r="D1199" s="653">
        <f>SUM(D1200:D1209)</f>
        <v>611</v>
      </c>
      <c r="E1199" s="1016">
        <f t="shared" si="233"/>
        <v>100</v>
      </c>
      <c r="F1199" s="1198">
        <f>SUM(F1200:F1209)</f>
        <v>335</v>
      </c>
      <c r="G1199" s="1107">
        <f t="shared" si="232"/>
        <v>54.828150572831426</v>
      </c>
      <c r="H1199" s="1198">
        <f>SUM(H1200:H1209)</f>
        <v>335</v>
      </c>
      <c r="I1199" s="733">
        <f t="shared" si="235"/>
        <v>100</v>
      </c>
      <c r="J1199" s="886">
        <f>COUNTA(J1200:J1209)</f>
        <v>10</v>
      </c>
      <c r="K1199" s="920">
        <f t="shared" ref="K1199:O1199" si="237">COUNTA(K1200:K1209)</f>
        <v>0</v>
      </c>
      <c r="L1199" s="920">
        <f t="shared" si="237"/>
        <v>0</v>
      </c>
      <c r="M1199" s="886">
        <f t="shared" si="237"/>
        <v>9</v>
      </c>
      <c r="N1199" s="886" t="s">
        <v>31</v>
      </c>
      <c r="O1199" s="886">
        <f t="shared" si="237"/>
        <v>1</v>
      </c>
    </row>
    <row r="1200" spans="1:15" x14ac:dyDescent="0.25">
      <c r="A1200" s="305" t="s">
        <v>310</v>
      </c>
      <c r="B1200" s="674" t="s">
        <v>1656</v>
      </c>
      <c r="C1200" s="674">
        <v>83</v>
      </c>
      <c r="D1200" s="674">
        <f>C1200</f>
        <v>83</v>
      </c>
      <c r="E1200" s="1017">
        <f t="shared" si="233"/>
        <v>100</v>
      </c>
      <c r="F1200" s="674">
        <v>12</v>
      </c>
      <c r="G1200" s="1108">
        <f t="shared" si="232"/>
        <v>14.457831325301203</v>
      </c>
      <c r="H1200" s="1200">
        <f t="shared" ref="H1200:H1205" si="238">F1200</f>
        <v>12</v>
      </c>
      <c r="I1200" s="957">
        <f t="shared" si="235"/>
        <v>100</v>
      </c>
      <c r="J1200" s="252" t="s">
        <v>53</v>
      </c>
      <c r="K1200" s="674"/>
      <c r="L1200" s="674"/>
      <c r="M1200" s="252"/>
      <c r="N1200" s="252"/>
      <c r="O1200" s="13" t="s">
        <v>53</v>
      </c>
    </row>
    <row r="1201" spans="1:15" x14ac:dyDescent="0.25">
      <c r="A1201" s="305" t="s">
        <v>311</v>
      </c>
      <c r="B1201" s="674" t="s">
        <v>1657</v>
      </c>
      <c r="C1201" s="674">
        <v>94</v>
      </c>
      <c r="D1201" s="674">
        <f t="shared" ref="D1201:D1209" si="239">C1201</f>
        <v>94</v>
      </c>
      <c r="E1201" s="1017">
        <f t="shared" si="233"/>
        <v>100</v>
      </c>
      <c r="F1201" s="674">
        <v>90</v>
      </c>
      <c r="G1201" s="1108">
        <f t="shared" si="232"/>
        <v>95.744680851063833</v>
      </c>
      <c r="H1201" s="1200">
        <f t="shared" si="238"/>
        <v>90</v>
      </c>
      <c r="I1201" s="957">
        <f t="shared" si="235"/>
        <v>100</v>
      </c>
      <c r="J1201" s="252" t="s">
        <v>53</v>
      </c>
      <c r="K1201" s="674"/>
      <c r="L1201" s="674"/>
      <c r="M1201" s="252" t="s">
        <v>53</v>
      </c>
      <c r="N1201" s="252"/>
      <c r="O1201" s="13"/>
    </row>
    <row r="1202" spans="1:15" x14ac:dyDescent="0.25">
      <c r="A1202" s="305" t="s">
        <v>312</v>
      </c>
      <c r="B1202" s="674" t="s">
        <v>1658</v>
      </c>
      <c r="C1202" s="674">
        <v>46</v>
      </c>
      <c r="D1202" s="674">
        <f t="shared" si="239"/>
        <v>46</v>
      </c>
      <c r="E1202" s="1017">
        <f t="shared" si="233"/>
        <v>100</v>
      </c>
      <c r="F1202" s="674">
        <v>7</v>
      </c>
      <c r="G1202" s="1108">
        <f t="shared" si="232"/>
        <v>15.217391304347828</v>
      </c>
      <c r="H1202" s="1200">
        <f t="shared" si="238"/>
        <v>7</v>
      </c>
      <c r="I1202" s="957">
        <f t="shared" si="235"/>
        <v>100</v>
      </c>
      <c r="J1202" s="252" t="s">
        <v>53</v>
      </c>
      <c r="K1202" s="674"/>
      <c r="L1202" s="674"/>
      <c r="M1202" s="252" t="s">
        <v>53</v>
      </c>
      <c r="N1202" s="252"/>
      <c r="O1202" s="13"/>
    </row>
    <row r="1203" spans="1:15" x14ac:dyDescent="0.25">
      <c r="A1203" s="305" t="s">
        <v>313</v>
      </c>
      <c r="B1203" s="674" t="s">
        <v>1659</v>
      </c>
      <c r="C1203" s="674">
        <v>55</v>
      </c>
      <c r="D1203" s="674">
        <f t="shared" si="239"/>
        <v>55</v>
      </c>
      <c r="E1203" s="1017">
        <f t="shared" si="233"/>
        <v>100</v>
      </c>
      <c r="F1203" s="674">
        <v>41</v>
      </c>
      <c r="G1203" s="1108">
        <f t="shared" si="232"/>
        <v>74.545454545454547</v>
      </c>
      <c r="H1203" s="1200">
        <f t="shared" si="238"/>
        <v>41</v>
      </c>
      <c r="I1203" s="957">
        <f t="shared" si="235"/>
        <v>100</v>
      </c>
      <c r="J1203" s="252" t="s">
        <v>53</v>
      </c>
      <c r="K1203" s="674"/>
      <c r="L1203" s="674"/>
      <c r="M1203" s="252" t="s">
        <v>53</v>
      </c>
      <c r="N1203" s="252"/>
      <c r="O1203" s="13"/>
    </row>
    <row r="1204" spans="1:15" x14ac:dyDescent="0.25">
      <c r="A1204" s="305" t="s">
        <v>314</v>
      </c>
      <c r="B1204" s="674" t="s">
        <v>1660</v>
      </c>
      <c r="C1204" s="674">
        <v>58</v>
      </c>
      <c r="D1204" s="674">
        <f t="shared" si="239"/>
        <v>58</v>
      </c>
      <c r="E1204" s="1017">
        <f t="shared" si="233"/>
        <v>100</v>
      </c>
      <c r="F1204" s="674">
        <v>52</v>
      </c>
      <c r="G1204" s="1108">
        <f t="shared" si="232"/>
        <v>89.65517241379311</v>
      </c>
      <c r="H1204" s="1200">
        <f t="shared" si="238"/>
        <v>52</v>
      </c>
      <c r="I1204" s="957">
        <f t="shared" si="235"/>
        <v>100</v>
      </c>
      <c r="J1204" s="252" t="s">
        <v>53</v>
      </c>
      <c r="K1204" s="674"/>
      <c r="L1204" s="674"/>
      <c r="M1204" s="252" t="s">
        <v>53</v>
      </c>
      <c r="N1204" s="252"/>
      <c r="O1204" s="13"/>
    </row>
    <row r="1205" spans="1:15" ht="25.15" customHeight="1" x14ac:dyDescent="0.25">
      <c r="A1205" s="305" t="s">
        <v>315</v>
      </c>
      <c r="B1205" s="674" t="s">
        <v>1661</v>
      </c>
      <c r="C1205" s="674">
        <v>46</v>
      </c>
      <c r="D1205" s="674">
        <f t="shared" si="239"/>
        <v>46</v>
      </c>
      <c r="E1205" s="1017">
        <f t="shared" si="233"/>
        <v>100</v>
      </c>
      <c r="F1205" s="674">
        <v>22</v>
      </c>
      <c r="G1205" s="1108">
        <f t="shared" si="232"/>
        <v>47.826086956521742</v>
      </c>
      <c r="H1205" s="1200">
        <f t="shared" si="238"/>
        <v>22</v>
      </c>
      <c r="I1205" s="957">
        <f t="shared" si="235"/>
        <v>100</v>
      </c>
      <c r="J1205" s="252" t="s">
        <v>53</v>
      </c>
      <c r="K1205" s="674"/>
      <c r="L1205" s="674"/>
      <c r="M1205" s="252" t="s">
        <v>53</v>
      </c>
      <c r="N1205" s="252"/>
      <c r="O1205" s="13"/>
    </row>
    <row r="1206" spans="1:15" x14ac:dyDescent="0.25">
      <c r="A1206" s="305" t="s">
        <v>316</v>
      </c>
      <c r="B1206" s="674" t="s">
        <v>1662</v>
      </c>
      <c r="C1206" s="674">
        <v>37</v>
      </c>
      <c r="D1206" s="674">
        <f t="shared" si="239"/>
        <v>37</v>
      </c>
      <c r="E1206" s="1017">
        <f t="shared" si="233"/>
        <v>100</v>
      </c>
      <c r="F1206" s="674">
        <v>10</v>
      </c>
      <c r="G1206" s="1108">
        <f t="shared" si="232"/>
        <v>27.027027027027028</v>
      </c>
      <c r="H1206" s="1200">
        <f>F1206</f>
        <v>10</v>
      </c>
      <c r="I1206" s="957">
        <f t="shared" si="235"/>
        <v>100</v>
      </c>
      <c r="J1206" s="252" t="s">
        <v>53</v>
      </c>
      <c r="K1206" s="674"/>
      <c r="L1206" s="674"/>
      <c r="M1206" s="252" t="s">
        <v>53</v>
      </c>
      <c r="N1206" s="252"/>
      <c r="O1206" s="13"/>
    </row>
    <row r="1207" spans="1:15" x14ac:dyDescent="0.25">
      <c r="A1207" s="305" t="s">
        <v>317</v>
      </c>
      <c r="B1207" s="674" t="s">
        <v>1663</v>
      </c>
      <c r="C1207" s="674">
        <v>69</v>
      </c>
      <c r="D1207" s="674">
        <f t="shared" si="239"/>
        <v>69</v>
      </c>
      <c r="E1207" s="1017">
        <f t="shared" si="233"/>
        <v>100</v>
      </c>
      <c r="F1207" s="674">
        <v>31</v>
      </c>
      <c r="G1207" s="1108">
        <f t="shared" si="232"/>
        <v>44.927536231884055</v>
      </c>
      <c r="H1207" s="1200">
        <f>F1207</f>
        <v>31</v>
      </c>
      <c r="I1207" s="957">
        <f t="shared" si="235"/>
        <v>100</v>
      </c>
      <c r="J1207" s="252" t="s">
        <v>53</v>
      </c>
      <c r="K1207" s="674"/>
      <c r="L1207" s="674"/>
      <c r="M1207" s="252" t="s">
        <v>53</v>
      </c>
      <c r="N1207" s="252"/>
      <c r="O1207" s="13"/>
    </row>
    <row r="1208" spans="1:15" x14ac:dyDescent="0.25">
      <c r="A1208" s="305" t="s">
        <v>318</v>
      </c>
      <c r="B1208" s="674" t="s">
        <v>1664</v>
      </c>
      <c r="C1208" s="674">
        <v>73</v>
      </c>
      <c r="D1208" s="674">
        <f t="shared" si="239"/>
        <v>73</v>
      </c>
      <c r="E1208" s="1017">
        <f t="shared" si="233"/>
        <v>100</v>
      </c>
      <c r="F1208" s="674">
        <v>33</v>
      </c>
      <c r="G1208" s="1108">
        <f t="shared" si="232"/>
        <v>45.205479452054789</v>
      </c>
      <c r="H1208" s="1200">
        <f>F1208</f>
        <v>33</v>
      </c>
      <c r="I1208" s="957">
        <f t="shared" si="235"/>
        <v>100</v>
      </c>
      <c r="J1208" s="252" t="s">
        <v>53</v>
      </c>
      <c r="K1208" s="674"/>
      <c r="L1208" s="674"/>
      <c r="M1208" s="252" t="s">
        <v>53</v>
      </c>
      <c r="N1208" s="252"/>
      <c r="O1208" s="13"/>
    </row>
    <row r="1209" spans="1:15" x14ac:dyDescent="0.25">
      <c r="A1209" s="305" t="s">
        <v>319</v>
      </c>
      <c r="B1209" s="686" t="s">
        <v>1665</v>
      </c>
      <c r="C1209" s="686">
        <v>50</v>
      </c>
      <c r="D1209" s="686">
        <f t="shared" si="239"/>
        <v>50</v>
      </c>
      <c r="E1209" s="1017">
        <f t="shared" si="233"/>
        <v>100</v>
      </c>
      <c r="F1209" s="686">
        <v>37</v>
      </c>
      <c r="G1209" s="1108">
        <f t="shared" si="232"/>
        <v>74</v>
      </c>
      <c r="H1209" s="1201">
        <f>F1209</f>
        <v>37</v>
      </c>
      <c r="I1209" s="957">
        <f t="shared" si="235"/>
        <v>100</v>
      </c>
      <c r="J1209" s="252" t="s">
        <v>53</v>
      </c>
      <c r="K1209" s="686"/>
      <c r="L1209" s="686"/>
      <c r="M1209" s="252" t="s">
        <v>53</v>
      </c>
      <c r="N1209" s="253"/>
      <c r="O1209" s="13"/>
    </row>
    <row r="1210" spans="1:15" s="811" customFormat="1" x14ac:dyDescent="0.25">
      <c r="A1210" s="890">
        <v>12</v>
      </c>
      <c r="B1210" s="796" t="s">
        <v>724</v>
      </c>
      <c r="C1210" s="653">
        <f>SUM(C1211:C1213)</f>
        <v>301</v>
      </c>
      <c r="D1210" s="653">
        <f>SUM(D1211:D1213)</f>
        <v>301</v>
      </c>
      <c r="E1210" s="1016">
        <f t="shared" si="233"/>
        <v>100</v>
      </c>
      <c r="F1210" s="1198">
        <f>SUM(F1211:F1213)</f>
        <v>175</v>
      </c>
      <c r="G1210" s="1107">
        <f t="shared" si="232"/>
        <v>58.139534883720934</v>
      </c>
      <c r="H1210" s="1198">
        <f>SUM(H1211:H1213)</f>
        <v>175</v>
      </c>
      <c r="I1210" s="733">
        <f t="shared" si="235"/>
        <v>100</v>
      </c>
      <c r="J1210" s="886">
        <f>COUNTA(J1211:J1213)</f>
        <v>3</v>
      </c>
      <c r="K1210" s="920">
        <f t="shared" ref="K1210:O1210" si="240">COUNTA(K1211:K1213)</f>
        <v>2</v>
      </c>
      <c r="L1210" s="920">
        <f t="shared" si="240"/>
        <v>0</v>
      </c>
      <c r="M1210" s="886">
        <f t="shared" si="240"/>
        <v>3</v>
      </c>
      <c r="N1210" s="886" t="s">
        <v>31</v>
      </c>
      <c r="O1210" s="886">
        <f t="shared" si="240"/>
        <v>0</v>
      </c>
    </row>
    <row r="1211" spans="1:15" x14ac:dyDescent="0.25">
      <c r="A1211" s="305" t="s">
        <v>325</v>
      </c>
      <c r="B1211" s="270" t="s">
        <v>1666</v>
      </c>
      <c r="C1211" s="249">
        <v>101</v>
      </c>
      <c r="D1211" s="249">
        <v>101</v>
      </c>
      <c r="E1211" s="1017">
        <f t="shared" si="233"/>
        <v>100</v>
      </c>
      <c r="F1211" s="249">
        <v>58</v>
      </c>
      <c r="G1211" s="1108">
        <f t="shared" si="232"/>
        <v>57.42574257425742</v>
      </c>
      <c r="H1211" s="249">
        <v>58</v>
      </c>
      <c r="I1211" s="957">
        <f t="shared" si="235"/>
        <v>100</v>
      </c>
      <c r="J1211" s="238" t="s">
        <v>53</v>
      </c>
      <c r="K1211" s="249" t="s">
        <v>53</v>
      </c>
      <c r="L1211" s="249"/>
      <c r="M1211" s="238" t="s">
        <v>53</v>
      </c>
      <c r="N1211" s="238"/>
      <c r="O1211" s="13"/>
    </row>
    <row r="1212" spans="1:15" x14ac:dyDescent="0.25">
      <c r="A1212" s="305" t="s">
        <v>326</v>
      </c>
      <c r="B1212" s="270" t="s">
        <v>1667</v>
      </c>
      <c r="C1212" s="249">
        <v>76</v>
      </c>
      <c r="D1212" s="249">
        <v>76</v>
      </c>
      <c r="E1212" s="1017">
        <f t="shared" si="233"/>
        <v>100</v>
      </c>
      <c r="F1212" s="249">
        <v>32</v>
      </c>
      <c r="G1212" s="1108">
        <f t="shared" si="232"/>
        <v>42.105263157894733</v>
      </c>
      <c r="H1212" s="249">
        <v>32</v>
      </c>
      <c r="I1212" s="957">
        <f t="shared" si="235"/>
        <v>100</v>
      </c>
      <c r="J1212" s="238" t="s">
        <v>53</v>
      </c>
      <c r="K1212" s="249"/>
      <c r="L1212" s="249"/>
      <c r="M1212" s="238" t="s">
        <v>53</v>
      </c>
      <c r="N1212" s="238"/>
      <c r="O1212" s="13"/>
    </row>
    <row r="1213" spans="1:15" x14ac:dyDescent="0.25">
      <c r="A1213" s="305" t="s">
        <v>327</v>
      </c>
      <c r="B1213" s="270" t="s">
        <v>1668</v>
      </c>
      <c r="C1213" s="249">
        <v>124</v>
      </c>
      <c r="D1213" s="249">
        <v>124</v>
      </c>
      <c r="E1213" s="1017">
        <f t="shared" si="233"/>
        <v>100</v>
      </c>
      <c r="F1213" s="249">
        <v>85</v>
      </c>
      <c r="G1213" s="1108">
        <f t="shared" si="232"/>
        <v>68.548387096774192</v>
      </c>
      <c r="H1213" s="249">
        <v>85</v>
      </c>
      <c r="I1213" s="957">
        <f t="shared" si="235"/>
        <v>100</v>
      </c>
      <c r="J1213" s="238" t="s">
        <v>53</v>
      </c>
      <c r="K1213" s="249" t="s">
        <v>53</v>
      </c>
      <c r="L1213" s="249"/>
      <c r="M1213" s="238" t="s">
        <v>53</v>
      </c>
      <c r="N1213" s="238"/>
      <c r="O1213" s="13"/>
    </row>
    <row r="1214" spans="1:15" s="811" customFormat="1" x14ac:dyDescent="0.25">
      <c r="A1214" s="890">
        <v>13</v>
      </c>
      <c r="B1214" s="796" t="s">
        <v>736</v>
      </c>
      <c r="C1214" s="653">
        <f>SUM(C1215:C1223)</f>
        <v>305</v>
      </c>
      <c r="D1214" s="653">
        <f>SUM(D1215:D1223)</f>
        <v>305</v>
      </c>
      <c r="E1214" s="1016">
        <f t="shared" si="233"/>
        <v>100</v>
      </c>
      <c r="F1214" s="1198">
        <f>SUM(F1215:F1223)</f>
        <v>141</v>
      </c>
      <c r="G1214" s="1107">
        <f t="shared" si="232"/>
        <v>46.229508196721312</v>
      </c>
      <c r="H1214" s="1198">
        <f>SUM(H1215:H1223)</f>
        <v>141</v>
      </c>
      <c r="I1214" s="733">
        <f t="shared" si="235"/>
        <v>100</v>
      </c>
      <c r="J1214" s="886">
        <f>COUNTA(J1215:J1223)</f>
        <v>9</v>
      </c>
      <c r="K1214" s="920">
        <f t="shared" ref="K1214:O1214" si="241">COUNTA(K1215:K1223)</f>
        <v>7</v>
      </c>
      <c r="L1214" s="920">
        <f t="shared" si="241"/>
        <v>2</v>
      </c>
      <c r="M1214" s="886">
        <f t="shared" si="241"/>
        <v>9</v>
      </c>
      <c r="N1214" s="886" t="s">
        <v>31</v>
      </c>
      <c r="O1214" s="886">
        <f t="shared" si="241"/>
        <v>0</v>
      </c>
    </row>
    <row r="1215" spans="1:15" x14ac:dyDescent="0.25">
      <c r="A1215" s="271" t="s">
        <v>339</v>
      </c>
      <c r="B1215" s="270" t="s">
        <v>1669</v>
      </c>
      <c r="C1215" s="683">
        <v>28</v>
      </c>
      <c r="D1215" s="683">
        <v>28</v>
      </c>
      <c r="E1215" s="1017">
        <f t="shared" si="233"/>
        <v>100</v>
      </c>
      <c r="F1215" s="1111">
        <v>9</v>
      </c>
      <c r="G1215" s="1108">
        <f t="shared" si="232"/>
        <v>32.142857142857146</v>
      </c>
      <c r="H1215" s="1111">
        <v>9</v>
      </c>
      <c r="I1215" s="957">
        <f t="shared" si="235"/>
        <v>100</v>
      </c>
      <c r="J1215" s="238" t="s">
        <v>53</v>
      </c>
      <c r="K1215" s="249" t="s">
        <v>53</v>
      </c>
      <c r="L1215" s="249"/>
      <c r="M1215" s="238" t="s">
        <v>53</v>
      </c>
      <c r="N1215" s="238"/>
      <c r="O1215" s="13"/>
    </row>
    <row r="1216" spans="1:15" x14ac:dyDescent="0.25">
      <c r="A1216" s="271" t="s">
        <v>340</v>
      </c>
      <c r="B1216" s="270" t="s">
        <v>1670</v>
      </c>
      <c r="C1216" s="683">
        <v>27</v>
      </c>
      <c r="D1216" s="683">
        <v>27</v>
      </c>
      <c r="E1216" s="1017">
        <f t="shared" si="233"/>
        <v>100</v>
      </c>
      <c r="F1216" s="1111">
        <v>7</v>
      </c>
      <c r="G1216" s="1108">
        <f t="shared" si="232"/>
        <v>25.925925925925924</v>
      </c>
      <c r="H1216" s="1111">
        <v>7</v>
      </c>
      <c r="I1216" s="957">
        <f t="shared" si="235"/>
        <v>100</v>
      </c>
      <c r="J1216" s="238" t="s">
        <v>53</v>
      </c>
      <c r="K1216" s="249" t="s">
        <v>53</v>
      </c>
      <c r="L1216" s="249"/>
      <c r="M1216" s="238" t="s">
        <v>53</v>
      </c>
      <c r="N1216" s="238"/>
      <c r="O1216" s="13"/>
    </row>
    <row r="1217" spans="1:15" x14ac:dyDescent="0.25">
      <c r="A1217" s="271" t="s">
        <v>341</v>
      </c>
      <c r="B1217" s="270" t="s">
        <v>1671</v>
      </c>
      <c r="C1217" s="683">
        <v>32</v>
      </c>
      <c r="D1217" s="683">
        <v>32</v>
      </c>
      <c r="E1217" s="1017">
        <f t="shared" si="233"/>
        <v>100</v>
      </c>
      <c r="F1217" s="1111">
        <v>14</v>
      </c>
      <c r="G1217" s="1108">
        <f t="shared" si="232"/>
        <v>43.75</v>
      </c>
      <c r="H1217" s="1111">
        <v>14</v>
      </c>
      <c r="I1217" s="957">
        <f t="shared" si="235"/>
        <v>100</v>
      </c>
      <c r="J1217" s="238" t="s">
        <v>53</v>
      </c>
      <c r="K1217" s="249" t="s">
        <v>53</v>
      </c>
      <c r="L1217" s="249"/>
      <c r="M1217" s="238" t="s">
        <v>53</v>
      </c>
      <c r="N1217" s="238"/>
      <c r="O1217" s="13"/>
    </row>
    <row r="1218" spans="1:15" x14ac:dyDescent="0.25">
      <c r="A1218" s="271" t="s">
        <v>342</v>
      </c>
      <c r="B1218" s="270" t="s">
        <v>1672</v>
      </c>
      <c r="C1218" s="683">
        <v>24</v>
      </c>
      <c r="D1218" s="683">
        <v>24</v>
      </c>
      <c r="E1218" s="1017">
        <f t="shared" si="233"/>
        <v>100</v>
      </c>
      <c r="F1218" s="1111">
        <v>17</v>
      </c>
      <c r="G1218" s="1108">
        <f t="shared" si="232"/>
        <v>70.833333333333343</v>
      </c>
      <c r="H1218" s="1111">
        <v>17</v>
      </c>
      <c r="I1218" s="957">
        <f t="shared" si="235"/>
        <v>100</v>
      </c>
      <c r="J1218" s="238" t="s">
        <v>53</v>
      </c>
      <c r="K1218" s="249" t="s">
        <v>53</v>
      </c>
      <c r="L1218" s="249" t="s">
        <v>53</v>
      </c>
      <c r="M1218" s="238" t="s">
        <v>53</v>
      </c>
      <c r="N1218" s="238"/>
      <c r="O1218" s="13"/>
    </row>
    <row r="1219" spans="1:15" x14ac:dyDescent="0.25">
      <c r="A1219" s="271" t="s">
        <v>343</v>
      </c>
      <c r="B1219" s="270" t="s">
        <v>1673</v>
      </c>
      <c r="C1219" s="683">
        <v>45</v>
      </c>
      <c r="D1219" s="683">
        <v>45</v>
      </c>
      <c r="E1219" s="1017">
        <f t="shared" si="233"/>
        <v>100</v>
      </c>
      <c r="F1219" s="1111">
        <v>16</v>
      </c>
      <c r="G1219" s="1108">
        <f t="shared" si="232"/>
        <v>35.555555555555557</v>
      </c>
      <c r="H1219" s="1111">
        <v>16</v>
      </c>
      <c r="I1219" s="957">
        <f t="shared" si="235"/>
        <v>100</v>
      </c>
      <c r="J1219" s="238" t="s">
        <v>53</v>
      </c>
      <c r="K1219" s="249"/>
      <c r="L1219" s="249"/>
      <c r="M1219" s="238" t="s">
        <v>53</v>
      </c>
      <c r="N1219" s="238"/>
      <c r="O1219" s="13"/>
    </row>
    <row r="1220" spans="1:15" x14ac:dyDescent="0.25">
      <c r="A1220" s="271" t="s">
        <v>344</v>
      </c>
      <c r="B1220" s="270" t="s">
        <v>1674</v>
      </c>
      <c r="C1220" s="683">
        <v>44</v>
      </c>
      <c r="D1220" s="683">
        <v>44</v>
      </c>
      <c r="E1220" s="1017">
        <f t="shared" si="233"/>
        <v>100</v>
      </c>
      <c r="F1220" s="1111">
        <v>21</v>
      </c>
      <c r="G1220" s="1108">
        <f t="shared" si="232"/>
        <v>47.727272727272727</v>
      </c>
      <c r="H1220" s="1111">
        <v>21</v>
      </c>
      <c r="I1220" s="957">
        <f t="shared" si="235"/>
        <v>100</v>
      </c>
      <c r="J1220" s="238" t="s">
        <v>53</v>
      </c>
      <c r="K1220" s="249"/>
      <c r="L1220" s="249"/>
      <c r="M1220" s="238" t="s">
        <v>53</v>
      </c>
      <c r="N1220" s="238"/>
      <c r="O1220" s="13"/>
    </row>
    <row r="1221" spans="1:15" x14ac:dyDescent="0.25">
      <c r="A1221" s="271" t="s">
        <v>345</v>
      </c>
      <c r="B1221" s="270" t="s">
        <v>1675</v>
      </c>
      <c r="C1221" s="683">
        <v>48</v>
      </c>
      <c r="D1221" s="683">
        <v>48</v>
      </c>
      <c r="E1221" s="1017">
        <f t="shared" si="233"/>
        <v>100</v>
      </c>
      <c r="F1221" s="1111">
        <v>10</v>
      </c>
      <c r="G1221" s="1108">
        <f t="shared" si="232"/>
        <v>20.833333333333336</v>
      </c>
      <c r="H1221" s="1111">
        <v>10</v>
      </c>
      <c r="I1221" s="957">
        <f t="shared" si="235"/>
        <v>100</v>
      </c>
      <c r="J1221" s="238" t="s">
        <v>53</v>
      </c>
      <c r="K1221" s="249" t="s">
        <v>53</v>
      </c>
      <c r="L1221" s="249"/>
      <c r="M1221" s="238" t="s">
        <v>53</v>
      </c>
      <c r="N1221" s="238"/>
      <c r="O1221" s="13"/>
    </row>
    <row r="1222" spans="1:15" x14ac:dyDescent="0.25">
      <c r="A1222" s="271" t="s">
        <v>346</v>
      </c>
      <c r="B1222" s="270" t="s">
        <v>1676</v>
      </c>
      <c r="C1222" s="683">
        <v>30</v>
      </c>
      <c r="D1222" s="683">
        <v>30</v>
      </c>
      <c r="E1222" s="1017">
        <f t="shared" si="233"/>
        <v>100</v>
      </c>
      <c r="F1222" s="1111">
        <v>20</v>
      </c>
      <c r="G1222" s="1108">
        <f t="shared" si="232"/>
        <v>66.666666666666657</v>
      </c>
      <c r="H1222" s="1111">
        <v>20</v>
      </c>
      <c r="I1222" s="957">
        <f t="shared" si="235"/>
        <v>100</v>
      </c>
      <c r="J1222" s="238" t="s">
        <v>53</v>
      </c>
      <c r="K1222" s="249" t="s">
        <v>53</v>
      </c>
      <c r="L1222" s="249"/>
      <c r="M1222" s="238" t="s">
        <v>53</v>
      </c>
      <c r="N1222" s="238"/>
      <c r="O1222" s="13"/>
    </row>
    <row r="1223" spans="1:15" x14ac:dyDescent="0.25">
      <c r="A1223" s="271" t="s">
        <v>347</v>
      </c>
      <c r="B1223" s="270" t="s">
        <v>1677</v>
      </c>
      <c r="C1223" s="683">
        <v>27</v>
      </c>
      <c r="D1223" s="683">
        <v>27</v>
      </c>
      <c r="E1223" s="1017">
        <f t="shared" si="233"/>
        <v>100</v>
      </c>
      <c r="F1223" s="1111">
        <v>27</v>
      </c>
      <c r="G1223" s="1108">
        <f t="shared" si="232"/>
        <v>100</v>
      </c>
      <c r="H1223" s="1111">
        <v>27</v>
      </c>
      <c r="I1223" s="957">
        <f t="shared" si="235"/>
        <v>100</v>
      </c>
      <c r="J1223" s="238" t="s">
        <v>53</v>
      </c>
      <c r="K1223" s="249" t="s">
        <v>53</v>
      </c>
      <c r="L1223" s="249" t="s">
        <v>53</v>
      </c>
      <c r="M1223" s="238" t="s">
        <v>53</v>
      </c>
      <c r="N1223" s="238"/>
      <c r="O1223" s="13"/>
    </row>
    <row r="1224" spans="1:15" s="811" customFormat="1" x14ac:dyDescent="0.2">
      <c r="A1224" s="891">
        <v>14</v>
      </c>
      <c r="B1224" s="888" t="s">
        <v>741</v>
      </c>
      <c r="C1224" s="653">
        <f>SUM(C1225:C1229)</f>
        <v>576</v>
      </c>
      <c r="D1224" s="653">
        <f>SUM(D1225:D1229)</f>
        <v>576</v>
      </c>
      <c r="E1224" s="1016">
        <f t="shared" si="233"/>
        <v>100</v>
      </c>
      <c r="F1224" s="1198">
        <f>SUM(F1225:F1229)</f>
        <v>101</v>
      </c>
      <c r="G1224" s="1107">
        <f t="shared" si="232"/>
        <v>17.534722222222221</v>
      </c>
      <c r="H1224" s="1198">
        <f>SUM(H1225:H1229)</f>
        <v>101</v>
      </c>
      <c r="I1224" s="733">
        <f t="shared" si="235"/>
        <v>100</v>
      </c>
      <c r="J1224" s="886">
        <f>COUNTA(J1225:J1229)</f>
        <v>5</v>
      </c>
      <c r="K1224" s="920">
        <f t="shared" ref="K1224:O1224" si="242">COUNTA(K1225:K1229)</f>
        <v>0</v>
      </c>
      <c r="L1224" s="920">
        <f t="shared" si="242"/>
        <v>0</v>
      </c>
      <c r="M1224" s="886">
        <f t="shared" si="242"/>
        <v>3</v>
      </c>
      <c r="N1224" s="886" t="s">
        <v>31</v>
      </c>
      <c r="O1224" s="886">
        <f t="shared" si="242"/>
        <v>2</v>
      </c>
    </row>
    <row r="1225" spans="1:15" x14ac:dyDescent="0.25">
      <c r="A1225" s="305" t="s">
        <v>588</v>
      </c>
      <c r="B1225" s="304" t="s">
        <v>1678</v>
      </c>
      <c r="C1225" s="1202">
        <v>155</v>
      </c>
      <c r="D1225" s="1202">
        <v>155</v>
      </c>
      <c r="E1225" s="1017">
        <f t="shared" si="233"/>
        <v>100</v>
      </c>
      <c r="F1225" s="1203">
        <v>13</v>
      </c>
      <c r="G1225" s="1108">
        <f t="shared" si="232"/>
        <v>8.3870967741935498</v>
      </c>
      <c r="H1225" s="1203">
        <v>13</v>
      </c>
      <c r="I1225" s="957">
        <f t="shared" si="235"/>
        <v>100</v>
      </c>
      <c r="J1225" s="314" t="s">
        <v>53</v>
      </c>
      <c r="K1225" s="1176"/>
      <c r="L1225" s="1176"/>
      <c r="M1225" s="314"/>
      <c r="N1225" s="314"/>
      <c r="O1225" s="13" t="s">
        <v>53</v>
      </c>
    </row>
    <row r="1226" spans="1:15" x14ac:dyDescent="0.25">
      <c r="A1226" s="305" t="s">
        <v>589</v>
      </c>
      <c r="B1226" s="304" t="s">
        <v>1679</v>
      </c>
      <c r="C1226" s="1202">
        <v>76</v>
      </c>
      <c r="D1226" s="1202">
        <v>76</v>
      </c>
      <c r="E1226" s="1017">
        <f t="shared" si="233"/>
        <v>100</v>
      </c>
      <c r="F1226" s="1203">
        <v>13</v>
      </c>
      <c r="G1226" s="1108">
        <f t="shared" si="232"/>
        <v>17.105263157894736</v>
      </c>
      <c r="H1226" s="1203">
        <v>13</v>
      </c>
      <c r="I1226" s="957">
        <f t="shared" si="235"/>
        <v>100</v>
      </c>
      <c r="J1226" s="314" t="s">
        <v>53</v>
      </c>
      <c r="K1226" s="1176"/>
      <c r="L1226" s="1176"/>
      <c r="M1226" s="314"/>
      <c r="N1226" s="314"/>
      <c r="O1226" s="13" t="s">
        <v>53</v>
      </c>
    </row>
    <row r="1227" spans="1:15" x14ac:dyDescent="0.25">
      <c r="A1227" s="305" t="s">
        <v>590</v>
      </c>
      <c r="B1227" s="304" t="s">
        <v>1680</v>
      </c>
      <c r="C1227" s="1202">
        <v>89</v>
      </c>
      <c r="D1227" s="1202">
        <v>89</v>
      </c>
      <c r="E1227" s="1017">
        <f t="shared" si="233"/>
        <v>100</v>
      </c>
      <c r="F1227" s="1203">
        <v>24</v>
      </c>
      <c r="G1227" s="1108">
        <f t="shared" si="232"/>
        <v>26.966292134831459</v>
      </c>
      <c r="H1227" s="1203">
        <v>24</v>
      </c>
      <c r="I1227" s="957">
        <f t="shared" si="235"/>
        <v>100</v>
      </c>
      <c r="J1227" s="314" t="s">
        <v>53</v>
      </c>
      <c r="K1227" s="1176"/>
      <c r="L1227" s="1176"/>
      <c r="M1227" s="314" t="s">
        <v>53</v>
      </c>
      <c r="N1227" s="314"/>
      <c r="O1227" s="13"/>
    </row>
    <row r="1228" spans="1:15" x14ac:dyDescent="0.25">
      <c r="A1228" s="305" t="s">
        <v>591</v>
      </c>
      <c r="B1228" s="304" t="s">
        <v>1681</v>
      </c>
      <c r="C1228" s="1202">
        <v>130</v>
      </c>
      <c r="D1228" s="1202">
        <v>130</v>
      </c>
      <c r="E1228" s="1017">
        <f t="shared" si="233"/>
        <v>100</v>
      </c>
      <c r="F1228" s="1203">
        <v>21</v>
      </c>
      <c r="G1228" s="1108">
        <f t="shared" si="232"/>
        <v>16.153846153846153</v>
      </c>
      <c r="H1228" s="1203">
        <v>21</v>
      </c>
      <c r="I1228" s="957">
        <f t="shared" si="235"/>
        <v>100</v>
      </c>
      <c r="J1228" s="314" t="s">
        <v>53</v>
      </c>
      <c r="K1228" s="1176"/>
      <c r="L1228" s="1176"/>
      <c r="M1228" s="314" t="s">
        <v>53</v>
      </c>
      <c r="N1228" s="314"/>
      <c r="O1228" s="13"/>
    </row>
    <row r="1229" spans="1:15" x14ac:dyDescent="0.25">
      <c r="A1229" s="305" t="s">
        <v>592</v>
      </c>
      <c r="B1229" s="304" t="s">
        <v>1682</v>
      </c>
      <c r="C1229" s="1202">
        <v>126</v>
      </c>
      <c r="D1229" s="1202">
        <v>126</v>
      </c>
      <c r="E1229" s="1017">
        <f t="shared" si="233"/>
        <v>100</v>
      </c>
      <c r="F1229" s="1203">
        <v>30</v>
      </c>
      <c r="G1229" s="1108">
        <f t="shared" si="232"/>
        <v>23.809523809523807</v>
      </c>
      <c r="H1229" s="1203">
        <v>30</v>
      </c>
      <c r="I1229" s="957">
        <f t="shared" si="235"/>
        <v>100</v>
      </c>
      <c r="J1229" s="314" t="s">
        <v>53</v>
      </c>
      <c r="K1229" s="1176"/>
      <c r="L1229" s="1176"/>
      <c r="M1229" s="314" t="s">
        <v>53</v>
      </c>
      <c r="N1229" s="314"/>
      <c r="O1229" s="13"/>
    </row>
    <row r="1230" spans="1:15" s="811" customFormat="1" x14ac:dyDescent="0.25">
      <c r="A1230" s="890">
        <v>15</v>
      </c>
      <c r="B1230" s="796" t="s">
        <v>723</v>
      </c>
      <c r="C1230" s="653">
        <f>SUM(C1231:C1238)</f>
        <v>343</v>
      </c>
      <c r="D1230" s="653">
        <f>SUM(D1231:D1238)</f>
        <v>343</v>
      </c>
      <c r="E1230" s="1016">
        <f t="shared" si="233"/>
        <v>100</v>
      </c>
      <c r="F1230" s="1198">
        <f>SUM(F1231:F1238)</f>
        <v>167</v>
      </c>
      <c r="G1230" s="1107">
        <f t="shared" si="232"/>
        <v>48.688046647230323</v>
      </c>
      <c r="H1230" s="1198">
        <f>SUM(H1231:H1238)</f>
        <v>167</v>
      </c>
      <c r="I1230" s="733">
        <f t="shared" si="235"/>
        <v>100</v>
      </c>
      <c r="J1230" s="886">
        <f>COUNTA(J1231:J1238)</f>
        <v>8</v>
      </c>
      <c r="K1230" s="920">
        <f t="shared" ref="K1230:O1230" si="243">COUNTA(K1231:K1238)</f>
        <v>8</v>
      </c>
      <c r="L1230" s="920">
        <f t="shared" si="243"/>
        <v>0</v>
      </c>
      <c r="M1230" s="886">
        <f t="shared" si="243"/>
        <v>8</v>
      </c>
      <c r="N1230" s="886" t="s">
        <v>31</v>
      </c>
      <c r="O1230" s="886">
        <f t="shared" si="243"/>
        <v>0</v>
      </c>
    </row>
    <row r="1231" spans="1:15" x14ac:dyDescent="0.25">
      <c r="A1231" s="271" t="s">
        <v>598</v>
      </c>
      <c r="B1231" s="270" t="s">
        <v>1683</v>
      </c>
      <c r="C1231" s="249">
        <v>43</v>
      </c>
      <c r="D1231" s="249">
        <v>43</v>
      </c>
      <c r="E1231" s="1017">
        <f t="shared" si="233"/>
        <v>100</v>
      </c>
      <c r="F1231" s="249">
        <v>22</v>
      </c>
      <c r="G1231" s="1108">
        <f t="shared" si="232"/>
        <v>51.162790697674424</v>
      </c>
      <c r="H1231" s="249">
        <v>22</v>
      </c>
      <c r="I1231" s="957">
        <f t="shared" si="235"/>
        <v>100</v>
      </c>
      <c r="J1231" s="238" t="s">
        <v>53</v>
      </c>
      <c r="K1231" s="249" t="s">
        <v>53</v>
      </c>
      <c r="L1231" s="249"/>
      <c r="M1231" s="238" t="s">
        <v>53</v>
      </c>
      <c r="N1231" s="238"/>
      <c r="O1231" s="13"/>
    </row>
    <row r="1232" spans="1:15" x14ac:dyDescent="0.25">
      <c r="A1232" s="271" t="s">
        <v>599</v>
      </c>
      <c r="B1232" s="270" t="s">
        <v>1684</v>
      </c>
      <c r="C1232" s="249">
        <v>62</v>
      </c>
      <c r="D1232" s="249">
        <v>62</v>
      </c>
      <c r="E1232" s="1017">
        <f t="shared" si="233"/>
        <v>100</v>
      </c>
      <c r="F1232" s="249">
        <v>20</v>
      </c>
      <c r="G1232" s="1108">
        <f t="shared" si="232"/>
        <v>32.258064516129032</v>
      </c>
      <c r="H1232" s="249">
        <v>20</v>
      </c>
      <c r="I1232" s="957">
        <f t="shared" si="235"/>
        <v>100</v>
      </c>
      <c r="J1232" s="238" t="s">
        <v>53</v>
      </c>
      <c r="K1232" s="249" t="s">
        <v>53</v>
      </c>
      <c r="L1232" s="249"/>
      <c r="M1232" s="238" t="s">
        <v>53</v>
      </c>
      <c r="N1232" s="238"/>
      <c r="O1232" s="13"/>
    </row>
    <row r="1233" spans="1:15" x14ac:dyDescent="0.25">
      <c r="A1233" s="271" t="s">
        <v>600</v>
      </c>
      <c r="B1233" s="270" t="s">
        <v>1685</v>
      </c>
      <c r="C1233" s="249">
        <v>32</v>
      </c>
      <c r="D1233" s="249">
        <v>32</v>
      </c>
      <c r="E1233" s="1017">
        <f t="shared" si="233"/>
        <v>100</v>
      </c>
      <c r="F1233" s="249">
        <v>13</v>
      </c>
      <c r="G1233" s="1108">
        <f t="shared" si="232"/>
        <v>40.625</v>
      </c>
      <c r="H1233" s="249">
        <v>13</v>
      </c>
      <c r="I1233" s="957">
        <f t="shared" si="235"/>
        <v>100</v>
      </c>
      <c r="J1233" s="238" t="s">
        <v>53</v>
      </c>
      <c r="K1233" s="249" t="s">
        <v>53</v>
      </c>
      <c r="L1233" s="249"/>
      <c r="M1233" s="238" t="s">
        <v>53</v>
      </c>
      <c r="N1233" s="238"/>
      <c r="O1233" s="13"/>
    </row>
    <row r="1234" spans="1:15" x14ac:dyDescent="0.25">
      <c r="A1234" s="271" t="s">
        <v>601</v>
      </c>
      <c r="B1234" s="270" t="s">
        <v>1686</v>
      </c>
      <c r="C1234" s="249">
        <v>50</v>
      </c>
      <c r="D1234" s="249">
        <v>50</v>
      </c>
      <c r="E1234" s="1017">
        <f t="shared" si="233"/>
        <v>100</v>
      </c>
      <c r="F1234" s="249">
        <v>24</v>
      </c>
      <c r="G1234" s="1108">
        <f t="shared" si="232"/>
        <v>48</v>
      </c>
      <c r="H1234" s="249">
        <v>24</v>
      </c>
      <c r="I1234" s="957">
        <f t="shared" si="235"/>
        <v>100</v>
      </c>
      <c r="J1234" s="238" t="s">
        <v>53</v>
      </c>
      <c r="K1234" s="249" t="s">
        <v>53</v>
      </c>
      <c r="L1234" s="249"/>
      <c r="M1234" s="238" t="s">
        <v>53</v>
      </c>
      <c r="N1234" s="238"/>
      <c r="O1234" s="13"/>
    </row>
    <row r="1235" spans="1:15" x14ac:dyDescent="0.25">
      <c r="A1235" s="271" t="s">
        <v>602</v>
      </c>
      <c r="B1235" s="270" t="s">
        <v>1687</v>
      </c>
      <c r="C1235" s="249">
        <v>47</v>
      </c>
      <c r="D1235" s="249">
        <v>47</v>
      </c>
      <c r="E1235" s="1017">
        <f t="shared" si="233"/>
        <v>100</v>
      </c>
      <c r="F1235" s="249">
        <v>20</v>
      </c>
      <c r="G1235" s="1108">
        <f t="shared" si="232"/>
        <v>42.553191489361701</v>
      </c>
      <c r="H1235" s="249">
        <v>20</v>
      </c>
      <c r="I1235" s="957">
        <f t="shared" si="235"/>
        <v>100</v>
      </c>
      <c r="J1235" s="238" t="s">
        <v>53</v>
      </c>
      <c r="K1235" s="249" t="s">
        <v>53</v>
      </c>
      <c r="L1235" s="249"/>
      <c r="M1235" s="238" t="s">
        <v>53</v>
      </c>
      <c r="N1235" s="238"/>
      <c r="O1235" s="13"/>
    </row>
    <row r="1236" spans="1:15" x14ac:dyDescent="0.25">
      <c r="A1236" s="271" t="s">
        <v>603</v>
      </c>
      <c r="B1236" s="270" t="s">
        <v>1688</v>
      </c>
      <c r="C1236" s="249">
        <v>30</v>
      </c>
      <c r="D1236" s="249">
        <v>30</v>
      </c>
      <c r="E1236" s="1017">
        <f t="shared" si="233"/>
        <v>100</v>
      </c>
      <c r="F1236" s="249">
        <v>19</v>
      </c>
      <c r="G1236" s="1108">
        <f t="shared" si="232"/>
        <v>63.333333333333329</v>
      </c>
      <c r="H1236" s="249">
        <v>19</v>
      </c>
      <c r="I1236" s="957">
        <f t="shared" si="235"/>
        <v>100</v>
      </c>
      <c r="J1236" s="238" t="s">
        <v>53</v>
      </c>
      <c r="K1236" s="249" t="s">
        <v>53</v>
      </c>
      <c r="L1236" s="249"/>
      <c r="M1236" s="238" t="s">
        <v>53</v>
      </c>
      <c r="N1236" s="238"/>
      <c r="O1236" s="13"/>
    </row>
    <row r="1237" spans="1:15" x14ac:dyDescent="0.25">
      <c r="A1237" s="271" t="s">
        <v>604</v>
      </c>
      <c r="B1237" s="270" t="s">
        <v>1689</v>
      </c>
      <c r="C1237" s="249">
        <v>61</v>
      </c>
      <c r="D1237" s="249">
        <v>61</v>
      </c>
      <c r="E1237" s="1017">
        <f t="shared" si="233"/>
        <v>100</v>
      </c>
      <c r="F1237" s="249">
        <v>31</v>
      </c>
      <c r="G1237" s="1108">
        <f t="shared" si="232"/>
        <v>50.819672131147541</v>
      </c>
      <c r="H1237" s="249">
        <v>31</v>
      </c>
      <c r="I1237" s="957">
        <f t="shared" si="235"/>
        <v>100</v>
      </c>
      <c r="J1237" s="238" t="s">
        <v>53</v>
      </c>
      <c r="K1237" s="249" t="s">
        <v>53</v>
      </c>
      <c r="L1237" s="249"/>
      <c r="M1237" s="238" t="s">
        <v>53</v>
      </c>
      <c r="N1237" s="238"/>
      <c r="O1237" s="13"/>
    </row>
    <row r="1238" spans="1:15" x14ac:dyDescent="0.25">
      <c r="A1238" s="271" t="s">
        <v>605</v>
      </c>
      <c r="B1238" s="270" t="s">
        <v>1690</v>
      </c>
      <c r="C1238" s="249">
        <v>18</v>
      </c>
      <c r="D1238" s="249">
        <v>18</v>
      </c>
      <c r="E1238" s="1017">
        <f t="shared" si="233"/>
        <v>100</v>
      </c>
      <c r="F1238" s="249">
        <v>18</v>
      </c>
      <c r="G1238" s="1108">
        <f t="shared" si="232"/>
        <v>100</v>
      </c>
      <c r="H1238" s="249">
        <v>18</v>
      </c>
      <c r="I1238" s="957">
        <f t="shared" si="235"/>
        <v>100</v>
      </c>
      <c r="J1238" s="238" t="s">
        <v>53</v>
      </c>
      <c r="K1238" s="249" t="s">
        <v>53</v>
      </c>
      <c r="L1238" s="249"/>
      <c r="M1238" s="238" t="s">
        <v>53</v>
      </c>
      <c r="N1238" s="238"/>
      <c r="O1238" s="13"/>
    </row>
    <row r="1239" spans="1:15" s="894" customFormat="1" ht="27" customHeight="1" x14ac:dyDescent="0.2">
      <c r="A1239" s="754" t="s">
        <v>447</v>
      </c>
      <c r="B1239" s="754" t="s">
        <v>887</v>
      </c>
      <c r="C1239" s="1076">
        <f>C1240+C1250+C1257+C1267+C1274+C1282+C1288+C1297+C1307+C1311+C1320+C1328+C1338+C1349+C1363+C1377+C1392</f>
        <v>10971</v>
      </c>
      <c r="D1239" s="1076">
        <f t="shared" ref="D1239:O1239" si="244">D1240+D1250+D1257+D1267+D1274+D1282+D1288+D1297+D1307+D1311+D1320+D1328+D1338+D1349+D1363+D1377+D1392</f>
        <v>10946</v>
      </c>
      <c r="E1239" s="791">
        <f>D1239/C1239*100</f>
        <v>99.772126515358678</v>
      </c>
      <c r="F1239" s="1076">
        <f t="shared" si="244"/>
        <v>4460</v>
      </c>
      <c r="G1239" s="1077">
        <f>F1239/C1239*100</f>
        <v>40.652629660012764</v>
      </c>
      <c r="H1239" s="1076">
        <f t="shared" si="244"/>
        <v>4460</v>
      </c>
      <c r="I1239" s="1241">
        <f>H1239/F1239*100</f>
        <v>100</v>
      </c>
      <c r="J1239" s="754">
        <f t="shared" si="244"/>
        <v>146</v>
      </c>
      <c r="K1239" s="755">
        <f t="shared" si="244"/>
        <v>0</v>
      </c>
      <c r="L1239" s="755">
        <f t="shared" si="244"/>
        <v>0</v>
      </c>
      <c r="M1239" s="754">
        <f t="shared" si="244"/>
        <v>121</v>
      </c>
      <c r="N1239" s="1020">
        <f>COUNTA(N1240:N1402)</f>
        <v>17</v>
      </c>
      <c r="O1239" s="754">
        <f t="shared" si="244"/>
        <v>25</v>
      </c>
    </row>
    <row r="1240" spans="1:15" s="811" customFormat="1" x14ac:dyDescent="0.25">
      <c r="A1240" s="892">
        <v>1</v>
      </c>
      <c r="B1240" s="893" t="s">
        <v>775</v>
      </c>
      <c r="C1240" s="741">
        <f>SUM(C1241:C1249)</f>
        <v>685</v>
      </c>
      <c r="D1240" s="741">
        <f>SUM(D1241:D1249)</f>
        <v>679</v>
      </c>
      <c r="E1240" s="1016">
        <f t="shared" si="233"/>
        <v>99.12408759124088</v>
      </c>
      <c r="F1240" s="741">
        <f>SUM(F1241:F1249)</f>
        <v>365</v>
      </c>
      <c r="G1240" s="1107">
        <f t="shared" si="232"/>
        <v>53.284671532846716</v>
      </c>
      <c r="H1240" s="741">
        <f>SUM(H1241:H1249)</f>
        <v>365</v>
      </c>
      <c r="I1240" s="733">
        <f t="shared" si="235"/>
        <v>100</v>
      </c>
      <c r="J1240" s="736">
        <f>COUNTA(J1241:J1249)</f>
        <v>9</v>
      </c>
      <c r="K1240" s="741">
        <f t="shared" ref="K1240:O1240" si="245">COUNTA(K1241:K1249)</f>
        <v>0</v>
      </c>
      <c r="L1240" s="741">
        <f t="shared" si="245"/>
        <v>0</v>
      </c>
      <c r="M1240" s="736">
        <f t="shared" si="245"/>
        <v>8</v>
      </c>
      <c r="N1240" s="736" t="s">
        <v>31</v>
      </c>
      <c r="O1240" s="736">
        <f t="shared" si="245"/>
        <v>1</v>
      </c>
    </row>
    <row r="1241" spans="1:15" s="693" customFormat="1" x14ac:dyDescent="0.25">
      <c r="A1241" s="582" t="s">
        <v>204</v>
      </c>
      <c r="B1241" s="694" t="s">
        <v>1727</v>
      </c>
      <c r="C1241" s="734">
        <v>75</v>
      </c>
      <c r="D1241" s="734">
        <v>70</v>
      </c>
      <c r="E1241" s="1021">
        <f t="shared" si="233"/>
        <v>93.333333333333329</v>
      </c>
      <c r="F1241" s="734">
        <v>9</v>
      </c>
      <c r="G1241" s="1204">
        <f t="shared" si="232"/>
        <v>12</v>
      </c>
      <c r="H1241" s="734">
        <v>9</v>
      </c>
      <c r="I1241" s="962">
        <f t="shared" si="235"/>
        <v>100</v>
      </c>
      <c r="J1241" s="692" t="s">
        <v>53</v>
      </c>
      <c r="K1241" s="1205"/>
      <c r="L1241" s="1205"/>
      <c r="M1241" s="692"/>
      <c r="N1241" s="692"/>
      <c r="O1241" s="692" t="s">
        <v>53</v>
      </c>
    </row>
    <row r="1242" spans="1:15" s="599" customFormat="1" x14ac:dyDescent="0.25">
      <c r="A1242" s="597" t="s">
        <v>205</v>
      </c>
      <c r="B1242" s="687" t="s">
        <v>1728</v>
      </c>
      <c r="C1242" s="963">
        <v>103</v>
      </c>
      <c r="D1242" s="963">
        <v>103</v>
      </c>
      <c r="E1242" s="1022">
        <f t="shared" ref="E1242:E1305" si="246">D1242/C1242*100</f>
        <v>100</v>
      </c>
      <c r="F1242" s="963">
        <v>67</v>
      </c>
      <c r="G1242" s="1206">
        <f t="shared" ref="G1242:G1305" si="247">F1242/C1242*100</f>
        <v>65.048543689320397</v>
      </c>
      <c r="H1242" s="963">
        <v>67</v>
      </c>
      <c r="I1242" s="964">
        <f t="shared" si="235"/>
        <v>100</v>
      </c>
      <c r="J1242" s="598" t="s">
        <v>53</v>
      </c>
      <c r="K1242" s="1207"/>
      <c r="L1242" s="1207"/>
      <c r="M1242" s="598" t="s">
        <v>53</v>
      </c>
      <c r="N1242" s="598"/>
      <c r="O1242" s="598"/>
    </row>
    <row r="1243" spans="1:15" s="599" customFormat="1" x14ac:dyDescent="0.25">
      <c r="A1243" s="597" t="s">
        <v>206</v>
      </c>
      <c r="B1243" s="687" t="s">
        <v>1331</v>
      </c>
      <c r="C1243" s="963">
        <v>54</v>
      </c>
      <c r="D1243" s="963">
        <v>54</v>
      </c>
      <c r="E1243" s="1022">
        <f t="shared" si="246"/>
        <v>100</v>
      </c>
      <c r="F1243" s="963">
        <v>38</v>
      </c>
      <c r="G1243" s="1206">
        <f t="shared" si="247"/>
        <v>70.370370370370367</v>
      </c>
      <c r="H1243" s="963">
        <v>38</v>
      </c>
      <c r="I1243" s="964">
        <f t="shared" si="235"/>
        <v>100</v>
      </c>
      <c r="J1243" s="598" t="s">
        <v>53</v>
      </c>
      <c r="K1243" s="1207"/>
      <c r="L1243" s="1207"/>
      <c r="M1243" s="598" t="s">
        <v>53</v>
      </c>
      <c r="N1243" s="598"/>
      <c r="O1243" s="598"/>
    </row>
    <row r="1244" spans="1:15" s="599" customFormat="1" x14ac:dyDescent="0.25">
      <c r="A1244" s="597" t="s">
        <v>207</v>
      </c>
      <c r="B1244" s="687" t="s">
        <v>1729</v>
      </c>
      <c r="C1244" s="963">
        <v>76</v>
      </c>
      <c r="D1244" s="963">
        <v>76</v>
      </c>
      <c r="E1244" s="1022">
        <f t="shared" si="246"/>
        <v>100</v>
      </c>
      <c r="F1244" s="963">
        <v>28</v>
      </c>
      <c r="G1244" s="1206">
        <f t="shared" si="247"/>
        <v>36.84210526315789</v>
      </c>
      <c r="H1244" s="963">
        <v>28</v>
      </c>
      <c r="I1244" s="964">
        <f t="shared" si="235"/>
        <v>100</v>
      </c>
      <c r="J1244" s="598" t="s">
        <v>53</v>
      </c>
      <c r="K1244" s="1207"/>
      <c r="L1244" s="1207"/>
      <c r="M1244" s="598" t="s">
        <v>53</v>
      </c>
      <c r="N1244" s="598"/>
      <c r="O1244" s="598"/>
    </row>
    <row r="1245" spans="1:15" s="599" customFormat="1" x14ac:dyDescent="0.25">
      <c r="A1245" s="597" t="s">
        <v>208</v>
      </c>
      <c r="B1245" s="687" t="s">
        <v>1730</v>
      </c>
      <c r="C1245" s="963">
        <v>23</v>
      </c>
      <c r="D1245" s="963">
        <v>23</v>
      </c>
      <c r="E1245" s="1022">
        <f t="shared" si="246"/>
        <v>100</v>
      </c>
      <c r="F1245" s="963">
        <v>23</v>
      </c>
      <c r="G1245" s="1206">
        <f t="shared" si="247"/>
        <v>100</v>
      </c>
      <c r="H1245" s="963">
        <v>23</v>
      </c>
      <c r="I1245" s="964">
        <f t="shared" si="235"/>
        <v>100</v>
      </c>
      <c r="J1245" s="598" t="s">
        <v>53</v>
      </c>
      <c r="K1245" s="1207"/>
      <c r="L1245" s="1207"/>
      <c r="M1245" s="598" t="s">
        <v>53</v>
      </c>
      <c r="N1245" s="598"/>
      <c r="O1245" s="598"/>
    </row>
    <row r="1246" spans="1:15" s="599" customFormat="1" x14ac:dyDescent="0.25">
      <c r="A1246" s="597" t="s">
        <v>209</v>
      </c>
      <c r="B1246" s="687" t="s">
        <v>1731</v>
      </c>
      <c r="C1246" s="963">
        <v>80</v>
      </c>
      <c r="D1246" s="963">
        <v>80</v>
      </c>
      <c r="E1246" s="1022">
        <f t="shared" si="246"/>
        <v>100</v>
      </c>
      <c r="F1246" s="963">
        <v>41</v>
      </c>
      <c r="G1246" s="1206">
        <f t="shared" si="247"/>
        <v>51.249999999999993</v>
      </c>
      <c r="H1246" s="963">
        <v>41</v>
      </c>
      <c r="I1246" s="964">
        <f t="shared" si="235"/>
        <v>100</v>
      </c>
      <c r="J1246" s="598" t="s">
        <v>53</v>
      </c>
      <c r="K1246" s="1207"/>
      <c r="L1246" s="1207"/>
      <c r="M1246" s="598" t="s">
        <v>53</v>
      </c>
      <c r="N1246" s="598"/>
      <c r="O1246" s="598"/>
    </row>
    <row r="1247" spans="1:15" s="599" customFormat="1" x14ac:dyDescent="0.25">
      <c r="A1247" s="597" t="s">
        <v>210</v>
      </c>
      <c r="B1247" s="687" t="s">
        <v>390</v>
      </c>
      <c r="C1247" s="963">
        <v>116</v>
      </c>
      <c r="D1247" s="963">
        <v>116</v>
      </c>
      <c r="E1247" s="1022">
        <f t="shared" si="246"/>
        <v>100</v>
      </c>
      <c r="F1247" s="963">
        <v>78</v>
      </c>
      <c r="G1247" s="1206">
        <f t="shared" si="247"/>
        <v>67.241379310344826</v>
      </c>
      <c r="H1247" s="963">
        <v>78</v>
      </c>
      <c r="I1247" s="964">
        <f t="shared" si="235"/>
        <v>100</v>
      </c>
      <c r="J1247" s="598" t="s">
        <v>53</v>
      </c>
      <c r="K1247" s="1207"/>
      <c r="L1247" s="1207"/>
      <c r="M1247" s="598" t="s">
        <v>53</v>
      </c>
      <c r="N1247" s="598"/>
      <c r="O1247" s="598"/>
    </row>
    <row r="1248" spans="1:15" s="599" customFormat="1" x14ac:dyDescent="0.25">
      <c r="A1248" s="597" t="s">
        <v>211</v>
      </c>
      <c r="B1248" s="687" t="s">
        <v>1732</v>
      </c>
      <c r="C1248" s="963">
        <v>81</v>
      </c>
      <c r="D1248" s="963">
        <v>80</v>
      </c>
      <c r="E1248" s="1022">
        <f t="shared" si="246"/>
        <v>98.76543209876543</v>
      </c>
      <c r="F1248" s="963">
        <v>29</v>
      </c>
      <c r="G1248" s="1206">
        <f t="shared" si="247"/>
        <v>35.802469135802468</v>
      </c>
      <c r="H1248" s="963">
        <v>29</v>
      </c>
      <c r="I1248" s="964">
        <f t="shared" si="235"/>
        <v>100</v>
      </c>
      <c r="J1248" s="598" t="s">
        <v>53</v>
      </c>
      <c r="K1248" s="1207"/>
      <c r="L1248" s="1207"/>
      <c r="M1248" s="598" t="s">
        <v>53</v>
      </c>
      <c r="N1248" s="598"/>
      <c r="O1248" s="598"/>
    </row>
    <row r="1249" spans="1:15" s="599" customFormat="1" x14ac:dyDescent="0.25">
      <c r="A1249" s="597" t="s">
        <v>212</v>
      </c>
      <c r="B1249" s="687" t="s">
        <v>1733</v>
      </c>
      <c r="C1249" s="963">
        <v>77</v>
      </c>
      <c r="D1249" s="963">
        <v>77</v>
      </c>
      <c r="E1249" s="1022">
        <f t="shared" si="246"/>
        <v>100</v>
      </c>
      <c r="F1249" s="963">
        <v>52</v>
      </c>
      <c r="G1249" s="1206">
        <f t="shared" si="247"/>
        <v>67.532467532467535</v>
      </c>
      <c r="H1249" s="963">
        <v>52</v>
      </c>
      <c r="I1249" s="964">
        <f t="shared" si="235"/>
        <v>100</v>
      </c>
      <c r="J1249" s="598" t="s">
        <v>53</v>
      </c>
      <c r="K1249" s="1207"/>
      <c r="L1249" s="1207"/>
      <c r="M1249" s="598" t="s">
        <v>53</v>
      </c>
      <c r="N1249" s="598"/>
      <c r="O1249" s="598"/>
    </row>
    <row r="1250" spans="1:15" s="811" customFormat="1" x14ac:dyDescent="0.25">
      <c r="A1250" s="892">
        <v>2</v>
      </c>
      <c r="B1250" s="893" t="s">
        <v>890</v>
      </c>
      <c r="C1250" s="741">
        <f>SUM(C1251:C1256)</f>
        <v>512</v>
      </c>
      <c r="D1250" s="741">
        <f>SUM(D1251:D1256)</f>
        <v>512</v>
      </c>
      <c r="E1250" s="1016">
        <f t="shared" si="246"/>
        <v>100</v>
      </c>
      <c r="F1250" s="741">
        <f>SUM(F1251:F1256)</f>
        <v>236</v>
      </c>
      <c r="G1250" s="1107">
        <f t="shared" si="247"/>
        <v>46.09375</v>
      </c>
      <c r="H1250" s="741">
        <f>SUM(H1251:H1256)</f>
        <v>236</v>
      </c>
      <c r="I1250" s="733">
        <f t="shared" si="235"/>
        <v>100</v>
      </c>
      <c r="J1250" s="736">
        <f>COUNTA(J1251:J1256)</f>
        <v>6</v>
      </c>
      <c r="K1250" s="741">
        <f t="shared" ref="K1250:O1250" si="248">COUNTA(K1251:K1256)</f>
        <v>0</v>
      </c>
      <c r="L1250" s="741">
        <f t="shared" si="248"/>
        <v>0</v>
      </c>
      <c r="M1250" s="736">
        <f t="shared" si="248"/>
        <v>5</v>
      </c>
      <c r="N1250" s="736" t="s">
        <v>31</v>
      </c>
      <c r="O1250" s="736">
        <f t="shared" si="248"/>
        <v>1</v>
      </c>
    </row>
    <row r="1251" spans="1:15" s="599" customFormat="1" x14ac:dyDescent="0.25">
      <c r="A1251" s="597" t="s">
        <v>220</v>
      </c>
      <c r="B1251" s="688" t="s">
        <v>1734</v>
      </c>
      <c r="C1251" s="688">
        <v>102</v>
      </c>
      <c r="D1251" s="688">
        <v>102</v>
      </c>
      <c r="E1251" s="1022">
        <f t="shared" si="246"/>
        <v>100</v>
      </c>
      <c r="F1251" s="688">
        <v>36</v>
      </c>
      <c r="G1251" s="1206">
        <f t="shared" si="247"/>
        <v>35.294117647058826</v>
      </c>
      <c r="H1251" s="688">
        <v>36</v>
      </c>
      <c r="I1251" s="964">
        <f t="shared" si="235"/>
        <v>100</v>
      </c>
      <c r="J1251" s="598" t="s">
        <v>53</v>
      </c>
      <c r="K1251" s="1207"/>
      <c r="L1251" s="1207"/>
      <c r="M1251" s="598" t="s">
        <v>53</v>
      </c>
      <c r="N1251" s="598"/>
      <c r="O1251" s="598"/>
    </row>
    <row r="1252" spans="1:15" s="599" customFormat="1" x14ac:dyDescent="0.25">
      <c r="A1252" s="597" t="s">
        <v>221</v>
      </c>
      <c r="B1252" s="688" t="s">
        <v>1528</v>
      </c>
      <c r="C1252" s="688">
        <v>84</v>
      </c>
      <c r="D1252" s="688">
        <v>84</v>
      </c>
      <c r="E1252" s="1022">
        <f t="shared" si="246"/>
        <v>100</v>
      </c>
      <c r="F1252" s="688">
        <v>56</v>
      </c>
      <c r="G1252" s="1206">
        <f t="shared" si="247"/>
        <v>66.666666666666657</v>
      </c>
      <c r="H1252" s="688">
        <v>56</v>
      </c>
      <c r="I1252" s="964">
        <f t="shared" ref="I1252:I1315" si="249">H1252/F1252*100</f>
        <v>100</v>
      </c>
      <c r="J1252" s="598" t="s">
        <v>53</v>
      </c>
      <c r="K1252" s="1207"/>
      <c r="L1252" s="1207"/>
      <c r="M1252" s="598" t="s">
        <v>53</v>
      </c>
      <c r="N1252" s="598"/>
      <c r="O1252" s="598"/>
    </row>
    <row r="1253" spans="1:15" s="693" customFormat="1" x14ac:dyDescent="0.25">
      <c r="A1253" s="582" t="s">
        <v>222</v>
      </c>
      <c r="B1253" s="691" t="s">
        <v>1735</v>
      </c>
      <c r="C1253" s="691">
        <v>61</v>
      </c>
      <c r="D1253" s="691">
        <v>61</v>
      </c>
      <c r="E1253" s="1021">
        <f t="shared" si="246"/>
        <v>100</v>
      </c>
      <c r="F1253" s="691">
        <v>8</v>
      </c>
      <c r="G1253" s="1204">
        <f t="shared" si="247"/>
        <v>13.114754098360656</v>
      </c>
      <c r="H1253" s="691">
        <v>8</v>
      </c>
      <c r="I1253" s="962">
        <f t="shared" si="249"/>
        <v>100</v>
      </c>
      <c r="J1253" s="692" t="s">
        <v>53</v>
      </c>
      <c r="K1253" s="1205"/>
      <c r="L1253" s="1205"/>
      <c r="M1253" s="692"/>
      <c r="N1253" s="692"/>
      <c r="O1253" s="692" t="s">
        <v>53</v>
      </c>
    </row>
    <row r="1254" spans="1:15" s="599" customFormat="1" x14ac:dyDescent="0.25">
      <c r="A1254" s="597" t="s">
        <v>223</v>
      </c>
      <c r="B1254" s="688" t="s">
        <v>1736</v>
      </c>
      <c r="C1254" s="688">
        <v>78</v>
      </c>
      <c r="D1254" s="688">
        <v>78</v>
      </c>
      <c r="E1254" s="1022">
        <f t="shared" si="246"/>
        <v>100</v>
      </c>
      <c r="F1254" s="688">
        <v>58</v>
      </c>
      <c r="G1254" s="1206">
        <f t="shared" si="247"/>
        <v>74.358974358974365</v>
      </c>
      <c r="H1254" s="688">
        <v>58</v>
      </c>
      <c r="I1254" s="964">
        <f t="shared" si="249"/>
        <v>100</v>
      </c>
      <c r="J1254" s="598" t="s">
        <v>53</v>
      </c>
      <c r="K1254" s="1207"/>
      <c r="L1254" s="1207"/>
      <c r="M1254" s="598" t="s">
        <v>53</v>
      </c>
      <c r="N1254" s="598"/>
      <c r="O1254" s="598"/>
    </row>
    <row r="1255" spans="1:15" s="599" customFormat="1" x14ac:dyDescent="0.25">
      <c r="A1255" s="597" t="s">
        <v>224</v>
      </c>
      <c r="B1255" s="688" t="s">
        <v>1737</v>
      </c>
      <c r="C1255" s="688">
        <v>87</v>
      </c>
      <c r="D1255" s="688">
        <v>87</v>
      </c>
      <c r="E1255" s="1022">
        <f t="shared" si="246"/>
        <v>100</v>
      </c>
      <c r="F1255" s="688">
        <v>46</v>
      </c>
      <c r="G1255" s="1206">
        <f t="shared" si="247"/>
        <v>52.873563218390807</v>
      </c>
      <c r="H1255" s="688">
        <v>46</v>
      </c>
      <c r="I1255" s="964">
        <f t="shared" si="249"/>
        <v>100</v>
      </c>
      <c r="J1255" s="598" t="s">
        <v>53</v>
      </c>
      <c r="K1255" s="1207"/>
      <c r="L1255" s="1207"/>
      <c r="M1255" s="598" t="s">
        <v>53</v>
      </c>
      <c r="N1255" s="598"/>
      <c r="O1255" s="598"/>
    </row>
    <row r="1256" spans="1:15" s="599" customFormat="1" x14ac:dyDescent="0.25">
      <c r="A1256" s="597" t="s">
        <v>225</v>
      </c>
      <c r="B1256" s="688" t="s">
        <v>1738</v>
      </c>
      <c r="C1256" s="688">
        <v>100</v>
      </c>
      <c r="D1256" s="688">
        <v>100</v>
      </c>
      <c r="E1256" s="1022">
        <f t="shared" si="246"/>
        <v>100</v>
      </c>
      <c r="F1256" s="688">
        <v>32</v>
      </c>
      <c r="G1256" s="1206">
        <f t="shared" si="247"/>
        <v>32</v>
      </c>
      <c r="H1256" s="688">
        <v>32</v>
      </c>
      <c r="I1256" s="964">
        <f t="shared" si="249"/>
        <v>100</v>
      </c>
      <c r="J1256" s="598" t="s">
        <v>53</v>
      </c>
      <c r="K1256" s="1207"/>
      <c r="L1256" s="1207"/>
      <c r="M1256" s="598" t="s">
        <v>53</v>
      </c>
      <c r="N1256" s="598"/>
      <c r="O1256" s="598"/>
    </row>
    <row r="1257" spans="1:15" s="811" customFormat="1" x14ac:dyDescent="0.25">
      <c r="A1257" s="892">
        <v>3</v>
      </c>
      <c r="B1257" s="893" t="s">
        <v>1726</v>
      </c>
      <c r="C1257" s="741">
        <f>SUM(C1258:C1266)</f>
        <v>719</v>
      </c>
      <c r="D1257" s="741">
        <f>SUM(D1258:D1266)</f>
        <v>719</v>
      </c>
      <c r="E1257" s="1016">
        <f t="shared" si="246"/>
        <v>100</v>
      </c>
      <c r="F1257" s="741">
        <f>SUM(F1258:F1266)</f>
        <v>83</v>
      </c>
      <c r="G1257" s="1107">
        <f t="shared" si="247"/>
        <v>11.543810848400557</v>
      </c>
      <c r="H1257" s="741">
        <f>SUM(H1258:H1266)</f>
        <v>83</v>
      </c>
      <c r="I1257" s="733">
        <f t="shared" si="249"/>
        <v>100</v>
      </c>
      <c r="J1257" s="736">
        <f>COUNTA(J1258:J1266)</f>
        <v>9</v>
      </c>
      <c r="K1257" s="741">
        <f t="shared" ref="K1257:O1257" si="250">COUNTA(K1258:K1266)</f>
        <v>0</v>
      </c>
      <c r="L1257" s="741">
        <f t="shared" si="250"/>
        <v>0</v>
      </c>
      <c r="M1257" s="736">
        <f t="shared" si="250"/>
        <v>2</v>
      </c>
      <c r="N1257" s="736" t="s">
        <v>32</v>
      </c>
      <c r="O1257" s="736">
        <f t="shared" si="250"/>
        <v>7</v>
      </c>
    </row>
    <row r="1258" spans="1:15" s="693" customFormat="1" x14ac:dyDescent="0.25">
      <c r="A1258" s="582" t="s">
        <v>230</v>
      </c>
      <c r="B1258" s="695" t="s">
        <v>1739</v>
      </c>
      <c r="C1258" s="695">
        <v>111</v>
      </c>
      <c r="D1258" s="695">
        <v>111</v>
      </c>
      <c r="E1258" s="1021">
        <f t="shared" si="246"/>
        <v>100</v>
      </c>
      <c r="F1258" s="695">
        <v>4</v>
      </c>
      <c r="G1258" s="1204">
        <f t="shared" si="247"/>
        <v>3.6036036036036037</v>
      </c>
      <c r="H1258" s="695">
        <v>4</v>
      </c>
      <c r="I1258" s="962">
        <f t="shared" si="249"/>
        <v>100</v>
      </c>
      <c r="J1258" s="692" t="s">
        <v>53</v>
      </c>
      <c r="K1258" s="1205"/>
      <c r="L1258" s="1205"/>
      <c r="M1258" s="692"/>
      <c r="N1258" s="692"/>
      <c r="O1258" s="692" t="s">
        <v>53</v>
      </c>
    </row>
    <row r="1259" spans="1:15" s="693" customFormat="1" x14ac:dyDescent="0.25">
      <c r="A1259" s="582" t="s">
        <v>231</v>
      </c>
      <c r="B1259" s="695" t="s">
        <v>1740</v>
      </c>
      <c r="C1259" s="695">
        <v>97</v>
      </c>
      <c r="D1259" s="695">
        <v>97</v>
      </c>
      <c r="E1259" s="1021">
        <f t="shared" si="246"/>
        <v>100</v>
      </c>
      <c r="F1259" s="695">
        <v>12</v>
      </c>
      <c r="G1259" s="1204">
        <f t="shared" si="247"/>
        <v>12.371134020618557</v>
      </c>
      <c r="H1259" s="695">
        <v>12</v>
      </c>
      <c r="I1259" s="962">
        <f t="shared" si="249"/>
        <v>100</v>
      </c>
      <c r="J1259" s="692" t="s">
        <v>53</v>
      </c>
      <c r="K1259" s="1205"/>
      <c r="L1259" s="1205"/>
      <c r="M1259" s="692"/>
      <c r="N1259" s="692"/>
      <c r="O1259" s="692" t="s">
        <v>53</v>
      </c>
    </row>
    <row r="1260" spans="1:15" s="693" customFormat="1" x14ac:dyDescent="0.25">
      <c r="A1260" s="582" t="s">
        <v>232</v>
      </c>
      <c r="B1260" s="695" t="s">
        <v>1741</v>
      </c>
      <c r="C1260" s="695">
        <v>80</v>
      </c>
      <c r="D1260" s="695">
        <v>80</v>
      </c>
      <c r="E1260" s="1021">
        <f t="shared" si="246"/>
        <v>100</v>
      </c>
      <c r="F1260" s="695">
        <v>11</v>
      </c>
      <c r="G1260" s="1204">
        <f t="shared" si="247"/>
        <v>13.750000000000002</v>
      </c>
      <c r="H1260" s="695">
        <v>11</v>
      </c>
      <c r="I1260" s="962">
        <f t="shared" si="249"/>
        <v>100</v>
      </c>
      <c r="J1260" s="692" t="s">
        <v>53</v>
      </c>
      <c r="K1260" s="1205"/>
      <c r="L1260" s="1205"/>
      <c r="M1260" s="692"/>
      <c r="N1260" s="692"/>
      <c r="O1260" s="692" t="s">
        <v>53</v>
      </c>
    </row>
    <row r="1261" spans="1:15" s="599" customFormat="1" x14ac:dyDescent="0.25">
      <c r="A1261" s="597" t="s">
        <v>233</v>
      </c>
      <c r="B1261" s="689" t="s">
        <v>1742</v>
      </c>
      <c r="C1261" s="689">
        <v>48</v>
      </c>
      <c r="D1261" s="689">
        <v>48</v>
      </c>
      <c r="E1261" s="1022">
        <f t="shared" si="246"/>
        <v>100</v>
      </c>
      <c r="F1261" s="689">
        <v>12</v>
      </c>
      <c r="G1261" s="1206">
        <f t="shared" si="247"/>
        <v>25</v>
      </c>
      <c r="H1261" s="689">
        <v>12</v>
      </c>
      <c r="I1261" s="964">
        <f t="shared" si="249"/>
        <v>100</v>
      </c>
      <c r="J1261" s="598" t="s">
        <v>53</v>
      </c>
      <c r="K1261" s="1207"/>
      <c r="L1261" s="1207"/>
      <c r="M1261" s="598" t="s">
        <v>53</v>
      </c>
      <c r="N1261" s="598"/>
      <c r="O1261" s="598"/>
    </row>
    <row r="1262" spans="1:15" s="693" customFormat="1" x14ac:dyDescent="0.25">
      <c r="A1262" s="582" t="s">
        <v>234</v>
      </c>
      <c r="B1262" s="695" t="s">
        <v>1743</v>
      </c>
      <c r="C1262" s="695">
        <v>97</v>
      </c>
      <c r="D1262" s="695">
        <v>97</v>
      </c>
      <c r="E1262" s="1021">
        <f t="shared" si="246"/>
        <v>100</v>
      </c>
      <c r="F1262" s="695">
        <v>8</v>
      </c>
      <c r="G1262" s="1204">
        <f t="shared" si="247"/>
        <v>8.2474226804123703</v>
      </c>
      <c r="H1262" s="695">
        <v>8</v>
      </c>
      <c r="I1262" s="962">
        <f t="shared" si="249"/>
        <v>100</v>
      </c>
      <c r="J1262" s="692" t="s">
        <v>53</v>
      </c>
      <c r="K1262" s="1205"/>
      <c r="L1262" s="1205"/>
      <c r="M1262" s="692"/>
      <c r="N1262" s="692"/>
      <c r="O1262" s="692" t="s">
        <v>53</v>
      </c>
    </row>
    <row r="1263" spans="1:15" s="693" customFormat="1" x14ac:dyDescent="0.25">
      <c r="A1263" s="582" t="s">
        <v>235</v>
      </c>
      <c r="B1263" s="695" t="s">
        <v>1744</v>
      </c>
      <c r="C1263" s="695">
        <v>92</v>
      </c>
      <c r="D1263" s="695">
        <v>92</v>
      </c>
      <c r="E1263" s="1021">
        <f t="shared" si="246"/>
        <v>100</v>
      </c>
      <c r="F1263" s="695">
        <v>12</v>
      </c>
      <c r="G1263" s="1204">
        <f t="shared" si="247"/>
        <v>13.043478260869565</v>
      </c>
      <c r="H1263" s="695">
        <v>12</v>
      </c>
      <c r="I1263" s="962">
        <f t="shared" si="249"/>
        <v>100</v>
      </c>
      <c r="J1263" s="692" t="s">
        <v>53</v>
      </c>
      <c r="K1263" s="1205"/>
      <c r="L1263" s="1205"/>
      <c r="M1263" s="692"/>
      <c r="N1263" s="692"/>
      <c r="O1263" s="692" t="s">
        <v>53</v>
      </c>
    </row>
    <row r="1264" spans="1:15" s="693" customFormat="1" x14ac:dyDescent="0.25">
      <c r="A1264" s="582" t="s">
        <v>236</v>
      </c>
      <c r="B1264" s="695" t="s">
        <v>1536</v>
      </c>
      <c r="C1264" s="695">
        <v>89</v>
      </c>
      <c r="D1264" s="695">
        <v>89</v>
      </c>
      <c r="E1264" s="1021">
        <f t="shared" si="246"/>
        <v>100</v>
      </c>
      <c r="F1264" s="695">
        <v>2</v>
      </c>
      <c r="G1264" s="1204">
        <f t="shared" si="247"/>
        <v>2.2471910112359552</v>
      </c>
      <c r="H1264" s="695">
        <v>2</v>
      </c>
      <c r="I1264" s="962">
        <f t="shared" si="249"/>
        <v>100</v>
      </c>
      <c r="J1264" s="692" t="s">
        <v>53</v>
      </c>
      <c r="K1264" s="1205"/>
      <c r="L1264" s="1205"/>
      <c r="M1264" s="692"/>
      <c r="N1264" s="692"/>
      <c r="O1264" s="692" t="s">
        <v>53</v>
      </c>
    </row>
    <row r="1265" spans="1:15" s="693" customFormat="1" x14ac:dyDescent="0.25">
      <c r="A1265" s="582" t="s">
        <v>237</v>
      </c>
      <c r="B1265" s="695" t="s">
        <v>1745</v>
      </c>
      <c r="C1265" s="695">
        <v>64</v>
      </c>
      <c r="D1265" s="695">
        <v>64</v>
      </c>
      <c r="E1265" s="1021">
        <f t="shared" si="246"/>
        <v>100</v>
      </c>
      <c r="F1265" s="695">
        <v>9</v>
      </c>
      <c r="G1265" s="1204">
        <f t="shared" si="247"/>
        <v>14.0625</v>
      </c>
      <c r="H1265" s="695">
        <v>9</v>
      </c>
      <c r="I1265" s="962">
        <f t="shared" si="249"/>
        <v>100</v>
      </c>
      <c r="J1265" s="692" t="s">
        <v>53</v>
      </c>
      <c r="K1265" s="1205"/>
      <c r="L1265" s="1205"/>
      <c r="M1265" s="692"/>
      <c r="N1265" s="692"/>
      <c r="O1265" s="692" t="s">
        <v>53</v>
      </c>
    </row>
    <row r="1266" spans="1:15" s="599" customFormat="1" x14ac:dyDescent="0.25">
      <c r="A1266" s="597" t="s">
        <v>238</v>
      </c>
      <c r="B1266" s="689" t="s">
        <v>1746</v>
      </c>
      <c r="C1266" s="689">
        <v>41</v>
      </c>
      <c r="D1266" s="689">
        <v>41</v>
      </c>
      <c r="E1266" s="1022">
        <f t="shared" si="246"/>
        <v>100</v>
      </c>
      <c r="F1266" s="689">
        <v>13</v>
      </c>
      <c r="G1266" s="1206">
        <f t="shared" si="247"/>
        <v>31.707317073170731</v>
      </c>
      <c r="H1266" s="689">
        <v>13</v>
      </c>
      <c r="I1266" s="964">
        <f t="shared" si="249"/>
        <v>100</v>
      </c>
      <c r="J1266" s="598" t="s">
        <v>53</v>
      </c>
      <c r="K1266" s="1207"/>
      <c r="L1266" s="1207"/>
      <c r="M1266" s="598" t="s">
        <v>53</v>
      </c>
      <c r="N1266" s="598"/>
      <c r="O1266" s="598"/>
    </row>
    <row r="1267" spans="1:15" s="811" customFormat="1" x14ac:dyDescent="0.25">
      <c r="A1267" s="892">
        <v>4</v>
      </c>
      <c r="B1267" s="893" t="s">
        <v>888</v>
      </c>
      <c r="C1267" s="741">
        <f>SUM(C1268:C1273)</f>
        <v>597</v>
      </c>
      <c r="D1267" s="741">
        <f>SUM(D1268:D1273)</f>
        <v>597</v>
      </c>
      <c r="E1267" s="1016">
        <f t="shared" si="246"/>
        <v>100</v>
      </c>
      <c r="F1267" s="741">
        <f>SUM(F1268:F1273)</f>
        <v>338</v>
      </c>
      <c r="G1267" s="1107">
        <f t="shared" si="247"/>
        <v>56.616415410385258</v>
      </c>
      <c r="H1267" s="741">
        <f>SUM(H1268:H1273)</f>
        <v>338</v>
      </c>
      <c r="I1267" s="733">
        <f t="shared" si="249"/>
        <v>100</v>
      </c>
      <c r="J1267" s="736">
        <f>COUNTA(J1268:J1273)</f>
        <v>6</v>
      </c>
      <c r="K1267" s="741">
        <f t="shared" ref="K1267:O1267" si="251">COUNTA(K1268:K1273)</f>
        <v>0</v>
      </c>
      <c r="L1267" s="741">
        <f t="shared" si="251"/>
        <v>0</v>
      </c>
      <c r="M1267" s="736">
        <f t="shared" si="251"/>
        <v>6</v>
      </c>
      <c r="N1267" s="736" t="s">
        <v>31</v>
      </c>
      <c r="O1267" s="736">
        <f t="shared" si="251"/>
        <v>0</v>
      </c>
    </row>
    <row r="1268" spans="1:15" s="599" customFormat="1" x14ac:dyDescent="0.25">
      <c r="A1268" s="597" t="s">
        <v>240</v>
      </c>
      <c r="B1268" s="690" t="s">
        <v>1747</v>
      </c>
      <c r="C1268" s="1208">
        <v>111</v>
      </c>
      <c r="D1268" s="1208">
        <v>111</v>
      </c>
      <c r="E1268" s="1022">
        <f t="shared" si="246"/>
        <v>100</v>
      </c>
      <c r="F1268" s="689">
        <v>55</v>
      </c>
      <c r="G1268" s="1206">
        <f t="shared" si="247"/>
        <v>49.549549549549546</v>
      </c>
      <c r="H1268" s="689">
        <v>55</v>
      </c>
      <c r="I1268" s="964">
        <f t="shared" si="249"/>
        <v>100</v>
      </c>
      <c r="J1268" s="598" t="s">
        <v>53</v>
      </c>
      <c r="K1268" s="1207"/>
      <c r="L1268" s="1207"/>
      <c r="M1268" s="598" t="s">
        <v>53</v>
      </c>
      <c r="N1268" s="598"/>
      <c r="O1268" s="598"/>
    </row>
    <row r="1269" spans="1:15" s="599" customFormat="1" x14ac:dyDescent="0.25">
      <c r="A1269" s="597" t="s">
        <v>241</v>
      </c>
      <c r="B1269" s="690" t="s">
        <v>1748</v>
      </c>
      <c r="C1269" s="1208">
        <v>108</v>
      </c>
      <c r="D1269" s="1208">
        <v>108</v>
      </c>
      <c r="E1269" s="1022">
        <f t="shared" si="246"/>
        <v>100</v>
      </c>
      <c r="F1269" s="689">
        <v>76</v>
      </c>
      <c r="G1269" s="1206">
        <f t="shared" si="247"/>
        <v>70.370370370370367</v>
      </c>
      <c r="H1269" s="689">
        <v>76</v>
      </c>
      <c r="I1269" s="964">
        <f t="shared" si="249"/>
        <v>100</v>
      </c>
      <c r="J1269" s="598" t="s">
        <v>53</v>
      </c>
      <c r="K1269" s="1207"/>
      <c r="L1269" s="1207"/>
      <c r="M1269" s="598" t="s">
        <v>53</v>
      </c>
      <c r="N1269" s="598"/>
      <c r="O1269" s="598"/>
    </row>
    <row r="1270" spans="1:15" s="599" customFormat="1" x14ac:dyDescent="0.25">
      <c r="A1270" s="597" t="s">
        <v>242</v>
      </c>
      <c r="B1270" s="690" t="s">
        <v>1749</v>
      </c>
      <c r="C1270" s="1208">
        <v>101</v>
      </c>
      <c r="D1270" s="1208">
        <v>101</v>
      </c>
      <c r="E1270" s="1022">
        <f t="shared" si="246"/>
        <v>100</v>
      </c>
      <c r="F1270" s="689">
        <v>27</v>
      </c>
      <c r="G1270" s="1206">
        <f t="shared" si="247"/>
        <v>26.732673267326735</v>
      </c>
      <c r="H1270" s="689">
        <v>27</v>
      </c>
      <c r="I1270" s="964">
        <f t="shared" si="249"/>
        <v>100</v>
      </c>
      <c r="J1270" s="598" t="s">
        <v>53</v>
      </c>
      <c r="K1270" s="1207"/>
      <c r="L1270" s="1207"/>
      <c r="M1270" s="598" t="s">
        <v>53</v>
      </c>
      <c r="N1270" s="598"/>
      <c r="O1270" s="598"/>
    </row>
    <row r="1271" spans="1:15" s="599" customFormat="1" x14ac:dyDescent="0.25">
      <c r="A1271" s="597" t="s">
        <v>243</v>
      </c>
      <c r="B1271" s="690" t="s">
        <v>1750</v>
      </c>
      <c r="C1271" s="1208">
        <v>59</v>
      </c>
      <c r="D1271" s="1208">
        <v>59</v>
      </c>
      <c r="E1271" s="1022">
        <f t="shared" si="246"/>
        <v>100</v>
      </c>
      <c r="F1271" s="689">
        <v>54</v>
      </c>
      <c r="G1271" s="1206">
        <f t="shared" si="247"/>
        <v>91.525423728813564</v>
      </c>
      <c r="H1271" s="689">
        <v>54</v>
      </c>
      <c r="I1271" s="964">
        <f t="shared" si="249"/>
        <v>100</v>
      </c>
      <c r="J1271" s="598" t="s">
        <v>53</v>
      </c>
      <c r="K1271" s="1207"/>
      <c r="L1271" s="1207"/>
      <c r="M1271" s="598" t="s">
        <v>53</v>
      </c>
      <c r="N1271" s="598"/>
      <c r="O1271" s="598"/>
    </row>
    <row r="1272" spans="1:15" s="599" customFormat="1" x14ac:dyDescent="0.25">
      <c r="A1272" s="597" t="s">
        <v>244</v>
      </c>
      <c r="B1272" s="690" t="s">
        <v>1751</v>
      </c>
      <c r="C1272" s="1208">
        <v>133</v>
      </c>
      <c r="D1272" s="1208">
        <v>133</v>
      </c>
      <c r="E1272" s="1022">
        <f t="shared" si="246"/>
        <v>100</v>
      </c>
      <c r="F1272" s="689">
        <v>68</v>
      </c>
      <c r="G1272" s="1206">
        <f t="shared" si="247"/>
        <v>51.127819548872175</v>
      </c>
      <c r="H1272" s="689">
        <v>68</v>
      </c>
      <c r="I1272" s="964">
        <f t="shared" si="249"/>
        <v>100</v>
      </c>
      <c r="J1272" s="598" t="s">
        <v>53</v>
      </c>
      <c r="K1272" s="1207"/>
      <c r="L1272" s="1207"/>
      <c r="M1272" s="598" t="s">
        <v>53</v>
      </c>
      <c r="N1272" s="598"/>
      <c r="O1272" s="598"/>
    </row>
    <row r="1273" spans="1:15" s="599" customFormat="1" x14ac:dyDescent="0.25">
      <c r="A1273" s="597" t="s">
        <v>245</v>
      </c>
      <c r="B1273" s="690" t="s">
        <v>1752</v>
      </c>
      <c r="C1273" s="1208">
        <v>85</v>
      </c>
      <c r="D1273" s="1208">
        <v>85</v>
      </c>
      <c r="E1273" s="1022">
        <f t="shared" si="246"/>
        <v>100</v>
      </c>
      <c r="F1273" s="689">
        <v>58</v>
      </c>
      <c r="G1273" s="1206">
        <f t="shared" si="247"/>
        <v>68.235294117647058</v>
      </c>
      <c r="H1273" s="689">
        <v>58</v>
      </c>
      <c r="I1273" s="964">
        <f t="shared" si="249"/>
        <v>100</v>
      </c>
      <c r="J1273" s="598" t="s">
        <v>53</v>
      </c>
      <c r="K1273" s="1207"/>
      <c r="L1273" s="1207"/>
      <c r="M1273" s="598" t="s">
        <v>53</v>
      </c>
      <c r="N1273" s="598"/>
      <c r="O1273" s="598"/>
    </row>
    <row r="1274" spans="1:15" s="811" customFormat="1" x14ac:dyDescent="0.25">
      <c r="A1274" s="892">
        <v>5</v>
      </c>
      <c r="B1274" s="893" t="s">
        <v>769</v>
      </c>
      <c r="C1274" s="741">
        <f>SUM(C1275:C1281)</f>
        <v>578</v>
      </c>
      <c r="D1274" s="741">
        <f>SUM(D1275:D1281)</f>
        <v>578</v>
      </c>
      <c r="E1274" s="1016">
        <f t="shared" si="246"/>
        <v>100</v>
      </c>
      <c r="F1274" s="741">
        <f>SUM(F1275:F1281)</f>
        <v>315</v>
      </c>
      <c r="G1274" s="1107">
        <f t="shared" si="247"/>
        <v>54.498269896193776</v>
      </c>
      <c r="H1274" s="741">
        <f>SUM(H1275:H1281)</f>
        <v>315</v>
      </c>
      <c r="I1274" s="733">
        <f t="shared" si="249"/>
        <v>100</v>
      </c>
      <c r="J1274" s="736">
        <f>COUNTA(J1275:J1281)</f>
        <v>7</v>
      </c>
      <c r="K1274" s="741">
        <f t="shared" ref="K1274:O1274" si="252">COUNTA(K1275:K1281)</f>
        <v>0</v>
      </c>
      <c r="L1274" s="741">
        <f t="shared" si="252"/>
        <v>0</v>
      </c>
      <c r="M1274" s="736">
        <f t="shared" si="252"/>
        <v>7</v>
      </c>
      <c r="N1274" s="736" t="s">
        <v>31</v>
      </c>
      <c r="O1274" s="736">
        <f t="shared" si="252"/>
        <v>0</v>
      </c>
    </row>
    <row r="1275" spans="1:15" s="599" customFormat="1" x14ac:dyDescent="0.25">
      <c r="A1275" s="597" t="s">
        <v>252</v>
      </c>
      <c r="B1275" s="687" t="s">
        <v>1753</v>
      </c>
      <c r="C1275" s="963">
        <v>77</v>
      </c>
      <c r="D1275" s="963">
        <v>77</v>
      </c>
      <c r="E1275" s="1022">
        <f t="shared" si="246"/>
        <v>100</v>
      </c>
      <c r="F1275" s="963">
        <v>71</v>
      </c>
      <c r="G1275" s="1206">
        <f t="shared" si="247"/>
        <v>92.20779220779221</v>
      </c>
      <c r="H1275" s="963">
        <v>71</v>
      </c>
      <c r="I1275" s="964">
        <f t="shared" si="249"/>
        <v>100</v>
      </c>
      <c r="J1275" s="598" t="s">
        <v>53</v>
      </c>
      <c r="K1275" s="1207"/>
      <c r="L1275" s="1207"/>
      <c r="M1275" s="598" t="s">
        <v>53</v>
      </c>
      <c r="N1275" s="598"/>
      <c r="O1275" s="598"/>
    </row>
    <row r="1276" spans="1:15" s="599" customFormat="1" x14ac:dyDescent="0.25">
      <c r="A1276" s="597" t="s">
        <v>253</v>
      </c>
      <c r="B1276" s="687" t="s">
        <v>1754</v>
      </c>
      <c r="C1276" s="963">
        <v>78</v>
      </c>
      <c r="D1276" s="963">
        <v>78</v>
      </c>
      <c r="E1276" s="1022">
        <f t="shared" si="246"/>
        <v>100</v>
      </c>
      <c r="F1276" s="963">
        <v>20</v>
      </c>
      <c r="G1276" s="1206">
        <f t="shared" si="247"/>
        <v>25.641025641025639</v>
      </c>
      <c r="H1276" s="963">
        <v>20</v>
      </c>
      <c r="I1276" s="964">
        <f t="shared" si="249"/>
        <v>100</v>
      </c>
      <c r="J1276" s="598" t="s">
        <v>53</v>
      </c>
      <c r="K1276" s="1207"/>
      <c r="L1276" s="1207"/>
      <c r="M1276" s="598" t="s">
        <v>53</v>
      </c>
      <c r="N1276" s="598"/>
      <c r="O1276" s="598"/>
    </row>
    <row r="1277" spans="1:15" s="599" customFormat="1" x14ac:dyDescent="0.25">
      <c r="A1277" s="597" t="s">
        <v>254</v>
      </c>
      <c r="B1277" s="687" t="s">
        <v>1755</v>
      </c>
      <c r="C1277" s="963">
        <v>93</v>
      </c>
      <c r="D1277" s="963">
        <v>93</v>
      </c>
      <c r="E1277" s="1022">
        <f t="shared" si="246"/>
        <v>100</v>
      </c>
      <c r="F1277" s="963">
        <v>24</v>
      </c>
      <c r="G1277" s="1206">
        <f t="shared" si="247"/>
        <v>25.806451612903224</v>
      </c>
      <c r="H1277" s="963">
        <v>24</v>
      </c>
      <c r="I1277" s="964">
        <f t="shared" si="249"/>
        <v>100</v>
      </c>
      <c r="J1277" s="598" t="s">
        <v>53</v>
      </c>
      <c r="K1277" s="1207"/>
      <c r="L1277" s="1207"/>
      <c r="M1277" s="598" t="s">
        <v>53</v>
      </c>
      <c r="N1277" s="598"/>
      <c r="O1277" s="598"/>
    </row>
    <row r="1278" spans="1:15" s="599" customFormat="1" x14ac:dyDescent="0.25">
      <c r="A1278" s="597" t="s">
        <v>255</v>
      </c>
      <c r="B1278" s="687" t="s">
        <v>1756</v>
      </c>
      <c r="C1278" s="963">
        <v>91</v>
      </c>
      <c r="D1278" s="963">
        <v>91</v>
      </c>
      <c r="E1278" s="1022">
        <f t="shared" si="246"/>
        <v>100</v>
      </c>
      <c r="F1278" s="963">
        <v>63</v>
      </c>
      <c r="G1278" s="1206">
        <f t="shared" si="247"/>
        <v>69.230769230769226</v>
      </c>
      <c r="H1278" s="963">
        <v>63</v>
      </c>
      <c r="I1278" s="964">
        <f t="shared" si="249"/>
        <v>100</v>
      </c>
      <c r="J1278" s="598" t="s">
        <v>53</v>
      </c>
      <c r="K1278" s="1207"/>
      <c r="L1278" s="1207"/>
      <c r="M1278" s="598" t="s">
        <v>53</v>
      </c>
      <c r="N1278" s="598"/>
      <c r="O1278" s="598"/>
    </row>
    <row r="1279" spans="1:15" s="599" customFormat="1" x14ac:dyDescent="0.25">
      <c r="A1279" s="597" t="s">
        <v>256</v>
      </c>
      <c r="B1279" s="687" t="s">
        <v>928</v>
      </c>
      <c r="C1279" s="963">
        <v>86</v>
      </c>
      <c r="D1279" s="963">
        <v>86</v>
      </c>
      <c r="E1279" s="1022">
        <f t="shared" si="246"/>
        <v>100</v>
      </c>
      <c r="F1279" s="963">
        <v>32</v>
      </c>
      <c r="G1279" s="1206">
        <f t="shared" si="247"/>
        <v>37.209302325581397</v>
      </c>
      <c r="H1279" s="963">
        <v>32</v>
      </c>
      <c r="I1279" s="964">
        <f t="shared" si="249"/>
        <v>100</v>
      </c>
      <c r="J1279" s="598" t="s">
        <v>53</v>
      </c>
      <c r="K1279" s="1207"/>
      <c r="L1279" s="1207"/>
      <c r="M1279" s="598" t="s">
        <v>53</v>
      </c>
      <c r="N1279" s="598"/>
      <c r="O1279" s="598"/>
    </row>
    <row r="1280" spans="1:15" s="599" customFormat="1" x14ac:dyDescent="0.25">
      <c r="A1280" s="597" t="s">
        <v>257</v>
      </c>
      <c r="B1280" s="687" t="s">
        <v>1757</v>
      </c>
      <c r="C1280" s="963">
        <v>72</v>
      </c>
      <c r="D1280" s="963">
        <v>72</v>
      </c>
      <c r="E1280" s="1022">
        <f t="shared" si="246"/>
        <v>100</v>
      </c>
      <c r="F1280" s="963">
        <v>35</v>
      </c>
      <c r="G1280" s="1206">
        <f t="shared" si="247"/>
        <v>48.611111111111107</v>
      </c>
      <c r="H1280" s="963">
        <v>35</v>
      </c>
      <c r="I1280" s="964">
        <f t="shared" si="249"/>
        <v>100</v>
      </c>
      <c r="J1280" s="598" t="s">
        <v>53</v>
      </c>
      <c r="K1280" s="1207"/>
      <c r="L1280" s="1207"/>
      <c r="M1280" s="598" t="s">
        <v>53</v>
      </c>
      <c r="N1280" s="598"/>
      <c r="O1280" s="598"/>
    </row>
    <row r="1281" spans="1:15" s="599" customFormat="1" x14ac:dyDescent="0.25">
      <c r="A1281" s="597" t="s">
        <v>258</v>
      </c>
      <c r="B1281" s="687" t="s">
        <v>1758</v>
      </c>
      <c r="C1281" s="963">
        <v>81</v>
      </c>
      <c r="D1281" s="963">
        <v>81</v>
      </c>
      <c r="E1281" s="1022">
        <f t="shared" si="246"/>
        <v>100</v>
      </c>
      <c r="F1281" s="963">
        <v>70</v>
      </c>
      <c r="G1281" s="1206">
        <f t="shared" si="247"/>
        <v>86.419753086419746</v>
      </c>
      <c r="H1281" s="963">
        <v>70</v>
      </c>
      <c r="I1281" s="964">
        <f t="shared" si="249"/>
        <v>100</v>
      </c>
      <c r="J1281" s="598" t="s">
        <v>53</v>
      </c>
      <c r="K1281" s="1207"/>
      <c r="L1281" s="1207"/>
      <c r="M1281" s="598" t="s">
        <v>53</v>
      </c>
      <c r="N1281" s="598"/>
      <c r="O1281" s="598"/>
    </row>
    <row r="1282" spans="1:15" s="811" customFormat="1" x14ac:dyDescent="0.25">
      <c r="A1282" s="892">
        <v>6</v>
      </c>
      <c r="B1282" s="893" t="s">
        <v>889</v>
      </c>
      <c r="C1282" s="741">
        <f>SUM(C1283:C1287)</f>
        <v>370</v>
      </c>
      <c r="D1282" s="741">
        <f>SUM(D1283:D1287)</f>
        <v>370</v>
      </c>
      <c r="E1282" s="1016">
        <f t="shared" si="246"/>
        <v>100</v>
      </c>
      <c r="F1282" s="741">
        <f>SUM(F1283:F1287)</f>
        <v>192</v>
      </c>
      <c r="G1282" s="1107">
        <f t="shared" si="247"/>
        <v>51.891891891891895</v>
      </c>
      <c r="H1282" s="741">
        <f>SUM(H1283:H1287)</f>
        <v>192</v>
      </c>
      <c r="I1282" s="733">
        <f t="shared" si="249"/>
        <v>100</v>
      </c>
      <c r="J1282" s="736">
        <f>COUNTA(J1283:J1287)</f>
        <v>5</v>
      </c>
      <c r="K1282" s="741">
        <f t="shared" ref="K1282:O1282" si="253">COUNTA(K1283:K1287)</f>
        <v>0</v>
      </c>
      <c r="L1282" s="741">
        <f t="shared" si="253"/>
        <v>0</v>
      </c>
      <c r="M1282" s="736">
        <f t="shared" si="253"/>
        <v>5</v>
      </c>
      <c r="N1282" s="736" t="s">
        <v>31</v>
      </c>
      <c r="O1282" s="736">
        <f t="shared" si="253"/>
        <v>0</v>
      </c>
    </row>
    <row r="1283" spans="1:15" s="599" customFormat="1" x14ac:dyDescent="0.25">
      <c r="A1283" s="597" t="s">
        <v>265</v>
      </c>
      <c r="B1283" s="687" t="s">
        <v>1759</v>
      </c>
      <c r="C1283" s="963">
        <v>80</v>
      </c>
      <c r="D1283" s="963">
        <v>80</v>
      </c>
      <c r="E1283" s="1022">
        <f t="shared" si="246"/>
        <v>100</v>
      </c>
      <c r="F1283" s="963">
        <v>46</v>
      </c>
      <c r="G1283" s="1206">
        <f t="shared" si="247"/>
        <v>57.499999999999993</v>
      </c>
      <c r="H1283" s="963">
        <v>46</v>
      </c>
      <c r="I1283" s="964">
        <f t="shared" si="249"/>
        <v>100</v>
      </c>
      <c r="J1283" s="598" t="s">
        <v>53</v>
      </c>
      <c r="K1283" s="1207"/>
      <c r="L1283" s="1207"/>
      <c r="M1283" s="598" t="s">
        <v>53</v>
      </c>
      <c r="N1283" s="598"/>
      <c r="O1283" s="598"/>
    </row>
    <row r="1284" spans="1:15" s="599" customFormat="1" x14ac:dyDescent="0.25">
      <c r="A1284" s="597" t="s">
        <v>266</v>
      </c>
      <c r="B1284" s="687" t="s">
        <v>1760</v>
      </c>
      <c r="C1284" s="963">
        <v>68</v>
      </c>
      <c r="D1284" s="963">
        <v>68</v>
      </c>
      <c r="E1284" s="1022">
        <f t="shared" si="246"/>
        <v>100</v>
      </c>
      <c r="F1284" s="963">
        <v>32</v>
      </c>
      <c r="G1284" s="1206">
        <f t="shared" si="247"/>
        <v>47.058823529411761</v>
      </c>
      <c r="H1284" s="963">
        <v>32</v>
      </c>
      <c r="I1284" s="964">
        <f t="shared" si="249"/>
        <v>100</v>
      </c>
      <c r="J1284" s="598" t="s">
        <v>53</v>
      </c>
      <c r="K1284" s="1207"/>
      <c r="L1284" s="1207"/>
      <c r="M1284" s="598" t="s">
        <v>53</v>
      </c>
      <c r="N1284" s="598"/>
      <c r="O1284" s="598"/>
    </row>
    <row r="1285" spans="1:15" s="599" customFormat="1" x14ac:dyDescent="0.25">
      <c r="A1285" s="597" t="s">
        <v>267</v>
      </c>
      <c r="B1285" s="687" t="s">
        <v>1761</v>
      </c>
      <c r="C1285" s="963">
        <v>74</v>
      </c>
      <c r="D1285" s="963">
        <v>74</v>
      </c>
      <c r="E1285" s="1022">
        <f t="shared" si="246"/>
        <v>100</v>
      </c>
      <c r="F1285" s="963">
        <v>42</v>
      </c>
      <c r="G1285" s="1206">
        <f t="shared" si="247"/>
        <v>56.756756756756758</v>
      </c>
      <c r="H1285" s="963">
        <v>42</v>
      </c>
      <c r="I1285" s="964">
        <f t="shared" si="249"/>
        <v>100</v>
      </c>
      <c r="J1285" s="598" t="s">
        <v>53</v>
      </c>
      <c r="K1285" s="1207"/>
      <c r="L1285" s="1207"/>
      <c r="M1285" s="598" t="s">
        <v>53</v>
      </c>
      <c r="N1285" s="598"/>
      <c r="O1285" s="598"/>
    </row>
    <row r="1286" spans="1:15" s="599" customFormat="1" x14ac:dyDescent="0.25">
      <c r="A1286" s="597" t="s">
        <v>268</v>
      </c>
      <c r="B1286" s="687" t="s">
        <v>1762</v>
      </c>
      <c r="C1286" s="963">
        <v>116</v>
      </c>
      <c r="D1286" s="963">
        <v>116</v>
      </c>
      <c r="E1286" s="1022">
        <f t="shared" si="246"/>
        <v>100</v>
      </c>
      <c r="F1286" s="963">
        <v>58</v>
      </c>
      <c r="G1286" s="1206">
        <f t="shared" si="247"/>
        <v>50</v>
      </c>
      <c r="H1286" s="963">
        <v>58</v>
      </c>
      <c r="I1286" s="964">
        <f t="shared" si="249"/>
        <v>100</v>
      </c>
      <c r="J1286" s="598" t="s">
        <v>53</v>
      </c>
      <c r="K1286" s="1207"/>
      <c r="L1286" s="1207"/>
      <c r="M1286" s="598" t="s">
        <v>53</v>
      </c>
      <c r="N1286" s="598"/>
      <c r="O1286" s="598"/>
    </row>
    <row r="1287" spans="1:15" s="599" customFormat="1" x14ac:dyDescent="0.25">
      <c r="A1287" s="597" t="s">
        <v>269</v>
      </c>
      <c r="B1287" s="687" t="s">
        <v>1763</v>
      </c>
      <c r="C1287" s="963">
        <v>32</v>
      </c>
      <c r="D1287" s="963">
        <v>32</v>
      </c>
      <c r="E1287" s="1022">
        <f t="shared" si="246"/>
        <v>100</v>
      </c>
      <c r="F1287" s="963">
        <v>14</v>
      </c>
      <c r="G1287" s="1206">
        <f t="shared" si="247"/>
        <v>43.75</v>
      </c>
      <c r="H1287" s="963">
        <v>14</v>
      </c>
      <c r="I1287" s="964">
        <f t="shared" si="249"/>
        <v>100</v>
      </c>
      <c r="J1287" s="598" t="s">
        <v>53</v>
      </c>
      <c r="K1287" s="1207"/>
      <c r="L1287" s="1207"/>
      <c r="M1287" s="598" t="s">
        <v>53</v>
      </c>
      <c r="N1287" s="598"/>
      <c r="O1287" s="598"/>
    </row>
    <row r="1288" spans="1:15" s="811" customFormat="1" x14ac:dyDescent="0.25">
      <c r="A1288" s="892">
        <v>7</v>
      </c>
      <c r="B1288" s="893" t="s">
        <v>891</v>
      </c>
      <c r="C1288" s="741">
        <f>SUM(C1289:C1296)</f>
        <v>629</v>
      </c>
      <c r="D1288" s="741">
        <f>SUM(D1289:D1296)</f>
        <v>629</v>
      </c>
      <c r="E1288" s="1016">
        <f t="shared" si="246"/>
        <v>100</v>
      </c>
      <c r="F1288" s="741">
        <f>SUM(F1289:F1296)</f>
        <v>324</v>
      </c>
      <c r="G1288" s="1107">
        <f t="shared" si="247"/>
        <v>51.510333863275036</v>
      </c>
      <c r="H1288" s="741">
        <f>SUM(H1289:H1296)</f>
        <v>324</v>
      </c>
      <c r="I1288" s="733">
        <f>H1288/F1288*100</f>
        <v>100</v>
      </c>
      <c r="J1288" s="736">
        <f>COUNTA(J1289:J1296)</f>
        <v>8</v>
      </c>
      <c r="K1288" s="741">
        <f t="shared" ref="K1288:O1288" si="254">COUNTA(K1289:K1296)</f>
        <v>0</v>
      </c>
      <c r="L1288" s="741">
        <f t="shared" si="254"/>
        <v>0</v>
      </c>
      <c r="M1288" s="736">
        <f t="shared" si="254"/>
        <v>8</v>
      </c>
      <c r="N1288" s="736" t="s">
        <v>31</v>
      </c>
      <c r="O1288" s="736">
        <f t="shared" si="254"/>
        <v>0</v>
      </c>
    </row>
    <row r="1289" spans="1:15" s="599" customFormat="1" x14ac:dyDescent="0.25">
      <c r="A1289" s="597" t="s">
        <v>280</v>
      </c>
      <c r="B1289" s="687" t="s">
        <v>1764</v>
      </c>
      <c r="C1289" s="965">
        <v>31</v>
      </c>
      <c r="D1289" s="965">
        <f>C1289</f>
        <v>31</v>
      </c>
      <c r="E1289" s="1022">
        <f t="shared" si="246"/>
        <v>100</v>
      </c>
      <c r="F1289" s="963">
        <v>14</v>
      </c>
      <c r="G1289" s="1206">
        <f t="shared" si="247"/>
        <v>45.161290322580641</v>
      </c>
      <c r="H1289" s="963">
        <f>F1289</f>
        <v>14</v>
      </c>
      <c r="I1289" s="964">
        <f t="shared" si="249"/>
        <v>100</v>
      </c>
      <c r="J1289" s="598" t="s">
        <v>53</v>
      </c>
      <c r="K1289" s="1207"/>
      <c r="L1289" s="1207"/>
      <c r="M1289" s="598" t="s">
        <v>53</v>
      </c>
      <c r="N1289" s="598"/>
      <c r="O1289" s="598"/>
    </row>
    <row r="1290" spans="1:15" s="599" customFormat="1" x14ac:dyDescent="0.25">
      <c r="A1290" s="597" t="s">
        <v>281</v>
      </c>
      <c r="B1290" s="687" t="s">
        <v>1765</v>
      </c>
      <c r="C1290" s="965">
        <v>75</v>
      </c>
      <c r="D1290" s="965">
        <f t="shared" ref="D1290:D1296" si="255">C1290</f>
        <v>75</v>
      </c>
      <c r="E1290" s="1022">
        <f t="shared" si="246"/>
        <v>100</v>
      </c>
      <c r="F1290" s="963">
        <v>47</v>
      </c>
      <c r="G1290" s="1206">
        <f t="shared" si="247"/>
        <v>62.666666666666671</v>
      </c>
      <c r="H1290" s="963">
        <f t="shared" ref="H1290:H1296" si="256">F1290</f>
        <v>47</v>
      </c>
      <c r="I1290" s="964">
        <f t="shared" si="249"/>
        <v>100</v>
      </c>
      <c r="J1290" s="598" t="s">
        <v>53</v>
      </c>
      <c r="K1290" s="1207"/>
      <c r="L1290" s="1207"/>
      <c r="M1290" s="598" t="s">
        <v>53</v>
      </c>
      <c r="N1290" s="598"/>
      <c r="O1290" s="598"/>
    </row>
    <row r="1291" spans="1:15" s="599" customFormat="1" x14ac:dyDescent="0.25">
      <c r="A1291" s="597" t="s">
        <v>282</v>
      </c>
      <c r="B1291" s="687" t="s">
        <v>1766</v>
      </c>
      <c r="C1291" s="965">
        <v>71</v>
      </c>
      <c r="D1291" s="965">
        <f t="shared" si="255"/>
        <v>71</v>
      </c>
      <c r="E1291" s="1022">
        <f t="shared" si="246"/>
        <v>100</v>
      </c>
      <c r="F1291" s="963">
        <v>20</v>
      </c>
      <c r="G1291" s="1206">
        <f t="shared" si="247"/>
        <v>28.169014084507044</v>
      </c>
      <c r="H1291" s="963">
        <f t="shared" si="256"/>
        <v>20</v>
      </c>
      <c r="I1291" s="964">
        <f t="shared" si="249"/>
        <v>100</v>
      </c>
      <c r="J1291" s="598" t="s">
        <v>53</v>
      </c>
      <c r="K1291" s="1207"/>
      <c r="L1291" s="1207"/>
      <c r="M1291" s="598" t="s">
        <v>53</v>
      </c>
      <c r="N1291" s="598"/>
      <c r="O1291" s="598"/>
    </row>
    <row r="1292" spans="1:15" s="599" customFormat="1" x14ac:dyDescent="0.25">
      <c r="A1292" s="597" t="s">
        <v>283</v>
      </c>
      <c r="B1292" s="687" t="s">
        <v>1767</v>
      </c>
      <c r="C1292" s="965">
        <v>103</v>
      </c>
      <c r="D1292" s="965">
        <f t="shared" si="255"/>
        <v>103</v>
      </c>
      <c r="E1292" s="1022">
        <f t="shared" si="246"/>
        <v>100</v>
      </c>
      <c r="F1292" s="963">
        <v>46</v>
      </c>
      <c r="G1292" s="1206">
        <f t="shared" si="247"/>
        <v>44.660194174757287</v>
      </c>
      <c r="H1292" s="963">
        <f t="shared" si="256"/>
        <v>46</v>
      </c>
      <c r="I1292" s="964">
        <f t="shared" si="249"/>
        <v>100</v>
      </c>
      <c r="J1292" s="598" t="s">
        <v>53</v>
      </c>
      <c r="K1292" s="1207"/>
      <c r="L1292" s="1207"/>
      <c r="M1292" s="598" t="s">
        <v>53</v>
      </c>
      <c r="N1292" s="598"/>
      <c r="O1292" s="598"/>
    </row>
    <row r="1293" spans="1:15" s="599" customFormat="1" x14ac:dyDescent="0.25">
      <c r="A1293" s="597" t="s">
        <v>284</v>
      </c>
      <c r="B1293" s="687" t="s">
        <v>1768</v>
      </c>
      <c r="C1293" s="965">
        <v>73</v>
      </c>
      <c r="D1293" s="965">
        <f t="shared" si="255"/>
        <v>73</v>
      </c>
      <c r="E1293" s="1022">
        <f t="shared" si="246"/>
        <v>100</v>
      </c>
      <c r="F1293" s="963">
        <v>19</v>
      </c>
      <c r="G1293" s="1206">
        <f t="shared" si="247"/>
        <v>26.027397260273972</v>
      </c>
      <c r="H1293" s="963">
        <f t="shared" si="256"/>
        <v>19</v>
      </c>
      <c r="I1293" s="964">
        <f t="shared" si="249"/>
        <v>100</v>
      </c>
      <c r="J1293" s="598" t="s">
        <v>53</v>
      </c>
      <c r="K1293" s="1207"/>
      <c r="L1293" s="1207"/>
      <c r="M1293" s="598" t="s">
        <v>53</v>
      </c>
      <c r="N1293" s="598"/>
      <c r="O1293" s="598"/>
    </row>
    <row r="1294" spans="1:15" s="599" customFormat="1" x14ac:dyDescent="0.25">
      <c r="A1294" s="597" t="s">
        <v>285</v>
      </c>
      <c r="B1294" s="687" t="s">
        <v>1769</v>
      </c>
      <c r="C1294" s="965">
        <v>84</v>
      </c>
      <c r="D1294" s="965">
        <f t="shared" si="255"/>
        <v>84</v>
      </c>
      <c r="E1294" s="1022">
        <f t="shared" si="246"/>
        <v>100</v>
      </c>
      <c r="F1294" s="963">
        <v>44</v>
      </c>
      <c r="G1294" s="1206">
        <f t="shared" si="247"/>
        <v>52.380952380952387</v>
      </c>
      <c r="H1294" s="963">
        <f t="shared" si="256"/>
        <v>44</v>
      </c>
      <c r="I1294" s="964">
        <f t="shared" si="249"/>
        <v>100</v>
      </c>
      <c r="J1294" s="598" t="s">
        <v>53</v>
      </c>
      <c r="K1294" s="1207"/>
      <c r="L1294" s="1207"/>
      <c r="M1294" s="598" t="s">
        <v>53</v>
      </c>
      <c r="N1294" s="598"/>
      <c r="O1294" s="598"/>
    </row>
    <row r="1295" spans="1:15" s="599" customFormat="1" x14ac:dyDescent="0.25">
      <c r="A1295" s="597" t="s">
        <v>286</v>
      </c>
      <c r="B1295" s="687" t="s">
        <v>1770</v>
      </c>
      <c r="C1295" s="965">
        <v>76</v>
      </c>
      <c r="D1295" s="965">
        <f t="shared" si="255"/>
        <v>76</v>
      </c>
      <c r="E1295" s="1022">
        <f t="shared" si="246"/>
        <v>100</v>
      </c>
      <c r="F1295" s="963">
        <v>55</v>
      </c>
      <c r="G1295" s="1206">
        <f t="shared" si="247"/>
        <v>72.368421052631575</v>
      </c>
      <c r="H1295" s="963">
        <f t="shared" si="256"/>
        <v>55</v>
      </c>
      <c r="I1295" s="964">
        <f t="shared" si="249"/>
        <v>100</v>
      </c>
      <c r="J1295" s="598" t="s">
        <v>53</v>
      </c>
      <c r="K1295" s="1207"/>
      <c r="L1295" s="1207"/>
      <c r="M1295" s="598" t="s">
        <v>53</v>
      </c>
      <c r="N1295" s="598"/>
      <c r="O1295" s="598"/>
    </row>
    <row r="1296" spans="1:15" s="599" customFormat="1" x14ac:dyDescent="0.25">
      <c r="A1296" s="597" t="s">
        <v>287</v>
      </c>
      <c r="B1296" s="687" t="s">
        <v>417</v>
      </c>
      <c r="C1296" s="965">
        <v>116</v>
      </c>
      <c r="D1296" s="965">
        <f t="shared" si="255"/>
        <v>116</v>
      </c>
      <c r="E1296" s="1022">
        <f t="shared" si="246"/>
        <v>100</v>
      </c>
      <c r="F1296" s="963">
        <v>79</v>
      </c>
      <c r="G1296" s="1206">
        <f t="shared" si="247"/>
        <v>68.103448275862064</v>
      </c>
      <c r="H1296" s="963">
        <f t="shared" si="256"/>
        <v>79</v>
      </c>
      <c r="I1296" s="964">
        <f t="shared" si="249"/>
        <v>100</v>
      </c>
      <c r="J1296" s="598" t="s">
        <v>53</v>
      </c>
      <c r="K1296" s="1207"/>
      <c r="L1296" s="1207"/>
      <c r="M1296" s="598" t="s">
        <v>53</v>
      </c>
      <c r="N1296" s="598"/>
      <c r="O1296" s="598"/>
    </row>
    <row r="1297" spans="1:15" s="811" customFormat="1" x14ac:dyDescent="0.25">
      <c r="A1297" s="892">
        <v>8</v>
      </c>
      <c r="B1297" s="893" t="s">
        <v>897</v>
      </c>
      <c r="C1297" s="741">
        <f>SUM(C1298:C1306)</f>
        <v>696</v>
      </c>
      <c r="D1297" s="741">
        <f>SUM(D1298:D1306)</f>
        <v>696</v>
      </c>
      <c r="E1297" s="1016">
        <f t="shared" si="246"/>
        <v>100</v>
      </c>
      <c r="F1297" s="741">
        <f>SUM(F1298:F1306)</f>
        <v>387</v>
      </c>
      <c r="G1297" s="1107">
        <f t="shared" si="247"/>
        <v>55.603448275862064</v>
      </c>
      <c r="H1297" s="741">
        <f>SUM(H1298:H1306)</f>
        <v>387</v>
      </c>
      <c r="I1297" s="733">
        <f t="shared" si="249"/>
        <v>100</v>
      </c>
      <c r="J1297" s="736">
        <f>COUNTA(J1298:J1306)</f>
        <v>9</v>
      </c>
      <c r="K1297" s="741">
        <f t="shared" ref="K1297:O1297" si="257">COUNTA(K1298:K1306)</f>
        <v>0</v>
      </c>
      <c r="L1297" s="741">
        <f t="shared" si="257"/>
        <v>0</v>
      </c>
      <c r="M1297" s="736">
        <f t="shared" si="257"/>
        <v>9</v>
      </c>
      <c r="N1297" s="736" t="s">
        <v>31</v>
      </c>
      <c r="O1297" s="736">
        <f t="shared" si="257"/>
        <v>0</v>
      </c>
    </row>
    <row r="1298" spans="1:15" s="599" customFormat="1" x14ac:dyDescent="0.25">
      <c r="A1298" s="597" t="s">
        <v>291</v>
      </c>
      <c r="B1298" s="687" t="s">
        <v>1771</v>
      </c>
      <c r="C1298" s="963">
        <v>84</v>
      </c>
      <c r="D1298" s="963">
        <v>84</v>
      </c>
      <c r="E1298" s="1022">
        <f t="shared" si="246"/>
        <v>100</v>
      </c>
      <c r="F1298" s="963">
        <v>13</v>
      </c>
      <c r="G1298" s="1206">
        <f t="shared" si="247"/>
        <v>15.476190476190476</v>
      </c>
      <c r="H1298" s="963">
        <v>13</v>
      </c>
      <c r="I1298" s="964">
        <f t="shared" si="249"/>
        <v>100</v>
      </c>
      <c r="J1298" s="598" t="s">
        <v>53</v>
      </c>
      <c r="K1298" s="1207"/>
      <c r="L1298" s="1207"/>
      <c r="M1298" s="598" t="s">
        <v>53</v>
      </c>
      <c r="N1298" s="598"/>
      <c r="O1298" s="598"/>
    </row>
    <row r="1299" spans="1:15" s="599" customFormat="1" x14ac:dyDescent="0.25">
      <c r="A1299" s="597" t="s">
        <v>292</v>
      </c>
      <c r="B1299" s="687" t="s">
        <v>1772</v>
      </c>
      <c r="C1299" s="963">
        <v>97</v>
      </c>
      <c r="D1299" s="963">
        <v>97</v>
      </c>
      <c r="E1299" s="1022">
        <f t="shared" si="246"/>
        <v>100</v>
      </c>
      <c r="F1299" s="963">
        <v>36</v>
      </c>
      <c r="G1299" s="1206">
        <f t="shared" si="247"/>
        <v>37.113402061855673</v>
      </c>
      <c r="H1299" s="963">
        <v>36</v>
      </c>
      <c r="I1299" s="964">
        <f t="shared" si="249"/>
        <v>100</v>
      </c>
      <c r="J1299" s="598" t="s">
        <v>53</v>
      </c>
      <c r="K1299" s="1207"/>
      <c r="L1299" s="1207"/>
      <c r="M1299" s="598" t="s">
        <v>53</v>
      </c>
      <c r="N1299" s="598"/>
      <c r="O1299" s="598"/>
    </row>
    <row r="1300" spans="1:15" s="599" customFormat="1" x14ac:dyDescent="0.25">
      <c r="A1300" s="597" t="s">
        <v>293</v>
      </c>
      <c r="B1300" s="687" t="s">
        <v>1773</v>
      </c>
      <c r="C1300" s="963">
        <v>59</v>
      </c>
      <c r="D1300" s="963">
        <v>59</v>
      </c>
      <c r="E1300" s="1022">
        <f t="shared" si="246"/>
        <v>100</v>
      </c>
      <c r="F1300" s="963">
        <v>52</v>
      </c>
      <c r="G1300" s="1206">
        <f t="shared" si="247"/>
        <v>88.135593220338976</v>
      </c>
      <c r="H1300" s="963">
        <v>52</v>
      </c>
      <c r="I1300" s="964">
        <f t="shared" si="249"/>
        <v>100</v>
      </c>
      <c r="J1300" s="598" t="s">
        <v>53</v>
      </c>
      <c r="K1300" s="1207"/>
      <c r="L1300" s="1207"/>
      <c r="M1300" s="598" t="s">
        <v>53</v>
      </c>
      <c r="N1300" s="598"/>
      <c r="O1300" s="598"/>
    </row>
    <row r="1301" spans="1:15" s="599" customFormat="1" x14ac:dyDescent="0.25">
      <c r="A1301" s="597" t="s">
        <v>294</v>
      </c>
      <c r="B1301" s="687" t="s">
        <v>1774</v>
      </c>
      <c r="C1301" s="963">
        <v>103</v>
      </c>
      <c r="D1301" s="963">
        <v>103</v>
      </c>
      <c r="E1301" s="1022">
        <f t="shared" si="246"/>
        <v>100</v>
      </c>
      <c r="F1301" s="963">
        <v>49</v>
      </c>
      <c r="G1301" s="1206">
        <f t="shared" si="247"/>
        <v>47.572815533980581</v>
      </c>
      <c r="H1301" s="963">
        <v>49</v>
      </c>
      <c r="I1301" s="964">
        <f t="shared" si="249"/>
        <v>100</v>
      </c>
      <c r="J1301" s="598" t="s">
        <v>53</v>
      </c>
      <c r="K1301" s="1207"/>
      <c r="L1301" s="1207"/>
      <c r="M1301" s="598" t="s">
        <v>53</v>
      </c>
      <c r="N1301" s="598"/>
      <c r="O1301" s="598"/>
    </row>
    <row r="1302" spans="1:15" s="599" customFormat="1" x14ac:dyDescent="0.25">
      <c r="A1302" s="597" t="s">
        <v>295</v>
      </c>
      <c r="B1302" s="687" t="s">
        <v>1775</v>
      </c>
      <c r="C1302" s="963">
        <v>55</v>
      </c>
      <c r="D1302" s="963">
        <v>55</v>
      </c>
      <c r="E1302" s="1022">
        <f t="shared" si="246"/>
        <v>100</v>
      </c>
      <c r="F1302" s="963">
        <v>21</v>
      </c>
      <c r="G1302" s="1206">
        <f t="shared" si="247"/>
        <v>38.181818181818187</v>
      </c>
      <c r="H1302" s="963">
        <v>21</v>
      </c>
      <c r="I1302" s="964">
        <f t="shared" si="249"/>
        <v>100</v>
      </c>
      <c r="J1302" s="598" t="s">
        <v>53</v>
      </c>
      <c r="K1302" s="1207"/>
      <c r="L1302" s="1207"/>
      <c r="M1302" s="598" t="s">
        <v>53</v>
      </c>
      <c r="N1302" s="598"/>
      <c r="O1302" s="598"/>
    </row>
    <row r="1303" spans="1:15" s="599" customFormat="1" x14ac:dyDescent="0.25">
      <c r="A1303" s="597" t="s">
        <v>296</v>
      </c>
      <c r="B1303" s="687" t="s">
        <v>1776</v>
      </c>
      <c r="C1303" s="963">
        <v>69</v>
      </c>
      <c r="D1303" s="963">
        <v>69</v>
      </c>
      <c r="E1303" s="1022">
        <f t="shared" si="246"/>
        <v>100</v>
      </c>
      <c r="F1303" s="963">
        <v>31</v>
      </c>
      <c r="G1303" s="1206">
        <f t="shared" si="247"/>
        <v>44.927536231884055</v>
      </c>
      <c r="H1303" s="963">
        <v>31</v>
      </c>
      <c r="I1303" s="964">
        <f t="shared" si="249"/>
        <v>100</v>
      </c>
      <c r="J1303" s="598" t="s">
        <v>53</v>
      </c>
      <c r="K1303" s="1207"/>
      <c r="L1303" s="1207"/>
      <c r="M1303" s="598" t="s">
        <v>53</v>
      </c>
      <c r="N1303" s="598"/>
      <c r="O1303" s="598"/>
    </row>
    <row r="1304" spans="1:15" s="599" customFormat="1" x14ac:dyDescent="0.25">
      <c r="A1304" s="597" t="s">
        <v>297</v>
      </c>
      <c r="B1304" s="687" t="s">
        <v>1777</v>
      </c>
      <c r="C1304" s="963">
        <v>70</v>
      </c>
      <c r="D1304" s="963">
        <v>70</v>
      </c>
      <c r="E1304" s="1022">
        <f t="shared" si="246"/>
        <v>100</v>
      </c>
      <c r="F1304" s="963">
        <v>53</v>
      </c>
      <c r="G1304" s="1206">
        <f t="shared" si="247"/>
        <v>75.714285714285708</v>
      </c>
      <c r="H1304" s="963">
        <v>53</v>
      </c>
      <c r="I1304" s="964">
        <f t="shared" si="249"/>
        <v>100</v>
      </c>
      <c r="J1304" s="598" t="s">
        <v>53</v>
      </c>
      <c r="K1304" s="1207"/>
      <c r="L1304" s="1207"/>
      <c r="M1304" s="598" t="s">
        <v>53</v>
      </c>
      <c r="N1304" s="598"/>
      <c r="O1304" s="598"/>
    </row>
    <row r="1305" spans="1:15" s="599" customFormat="1" x14ac:dyDescent="0.25">
      <c r="A1305" s="597" t="s">
        <v>298</v>
      </c>
      <c r="B1305" s="687" t="s">
        <v>1778</v>
      </c>
      <c r="C1305" s="963">
        <v>75</v>
      </c>
      <c r="D1305" s="963">
        <v>75</v>
      </c>
      <c r="E1305" s="1022">
        <f t="shared" si="246"/>
        <v>100</v>
      </c>
      <c r="F1305" s="963">
        <v>59</v>
      </c>
      <c r="G1305" s="1206">
        <f t="shared" si="247"/>
        <v>78.666666666666657</v>
      </c>
      <c r="H1305" s="963">
        <v>59</v>
      </c>
      <c r="I1305" s="964">
        <f t="shared" si="249"/>
        <v>100</v>
      </c>
      <c r="J1305" s="598" t="s">
        <v>53</v>
      </c>
      <c r="K1305" s="1207"/>
      <c r="L1305" s="1207"/>
      <c r="M1305" s="598" t="s">
        <v>53</v>
      </c>
      <c r="N1305" s="598"/>
      <c r="O1305" s="598"/>
    </row>
    <row r="1306" spans="1:15" s="599" customFormat="1" x14ac:dyDescent="0.25">
      <c r="A1306" s="597" t="s">
        <v>299</v>
      </c>
      <c r="B1306" s="687" t="s">
        <v>1779</v>
      </c>
      <c r="C1306" s="963">
        <v>84</v>
      </c>
      <c r="D1306" s="963">
        <v>84</v>
      </c>
      <c r="E1306" s="1022">
        <f t="shared" ref="E1306:E1369" si="258">D1306/C1306*100</f>
        <v>100</v>
      </c>
      <c r="F1306" s="963">
        <v>73</v>
      </c>
      <c r="G1306" s="1206">
        <f t="shared" ref="G1306:G1369" si="259">F1306/C1306*100</f>
        <v>86.904761904761912</v>
      </c>
      <c r="H1306" s="963">
        <v>73</v>
      </c>
      <c r="I1306" s="964">
        <f t="shared" si="249"/>
        <v>100</v>
      </c>
      <c r="J1306" s="598" t="s">
        <v>53</v>
      </c>
      <c r="K1306" s="1207"/>
      <c r="L1306" s="1207"/>
      <c r="M1306" s="598" t="s">
        <v>53</v>
      </c>
      <c r="N1306" s="598"/>
      <c r="O1306" s="598"/>
    </row>
    <row r="1307" spans="1:15" s="811" customFormat="1" x14ac:dyDescent="0.25">
      <c r="A1307" s="892">
        <v>9</v>
      </c>
      <c r="B1307" s="893" t="s">
        <v>900</v>
      </c>
      <c r="C1307" s="741">
        <f>SUM(C1308:C1310)</f>
        <v>200</v>
      </c>
      <c r="D1307" s="741">
        <f>SUM(D1308:D1310)</f>
        <v>200</v>
      </c>
      <c r="E1307" s="1016">
        <f t="shared" si="258"/>
        <v>100</v>
      </c>
      <c r="F1307" s="741">
        <f>SUM(F1308:F1310)</f>
        <v>115</v>
      </c>
      <c r="G1307" s="1107">
        <f t="shared" si="259"/>
        <v>57.499999999999993</v>
      </c>
      <c r="H1307" s="741">
        <f>SUM(H1308:H1310)</f>
        <v>115</v>
      </c>
      <c r="I1307" s="733">
        <f t="shared" si="249"/>
        <v>100</v>
      </c>
      <c r="J1307" s="736">
        <f>COUNTA(J1308:J1310)</f>
        <v>3</v>
      </c>
      <c r="K1307" s="741">
        <f t="shared" ref="K1307:O1307" si="260">COUNTA(K1308:K1310)</f>
        <v>0</v>
      </c>
      <c r="L1307" s="741">
        <f t="shared" si="260"/>
        <v>0</v>
      </c>
      <c r="M1307" s="736">
        <f t="shared" si="260"/>
        <v>3</v>
      </c>
      <c r="N1307" s="736" t="s">
        <v>31</v>
      </c>
      <c r="O1307" s="736">
        <f t="shared" si="260"/>
        <v>0</v>
      </c>
    </row>
    <row r="1308" spans="1:15" s="599" customFormat="1" x14ac:dyDescent="0.25">
      <c r="A1308" s="597" t="s">
        <v>575</v>
      </c>
      <c r="B1308" s="687" t="s">
        <v>1780</v>
      </c>
      <c r="C1308" s="963">
        <v>96</v>
      </c>
      <c r="D1308" s="963">
        <v>96</v>
      </c>
      <c r="E1308" s="1022">
        <f t="shared" si="258"/>
        <v>100</v>
      </c>
      <c r="F1308" s="963">
        <v>46</v>
      </c>
      <c r="G1308" s="1206">
        <f t="shared" si="259"/>
        <v>47.916666666666671</v>
      </c>
      <c r="H1308" s="963">
        <v>46</v>
      </c>
      <c r="I1308" s="964">
        <f t="shared" si="249"/>
        <v>100</v>
      </c>
      <c r="J1308" s="598" t="s">
        <v>53</v>
      </c>
      <c r="K1308" s="1207"/>
      <c r="L1308" s="1207"/>
      <c r="M1308" s="598" t="s">
        <v>53</v>
      </c>
      <c r="N1308" s="598"/>
      <c r="O1308" s="598"/>
    </row>
    <row r="1309" spans="1:15" s="599" customFormat="1" x14ac:dyDescent="0.25">
      <c r="A1309" s="597" t="s">
        <v>576</v>
      </c>
      <c r="B1309" s="687" t="s">
        <v>1781</v>
      </c>
      <c r="C1309" s="963">
        <v>66</v>
      </c>
      <c r="D1309" s="963">
        <v>66</v>
      </c>
      <c r="E1309" s="1022">
        <f t="shared" si="258"/>
        <v>100</v>
      </c>
      <c r="F1309" s="963">
        <v>38</v>
      </c>
      <c r="G1309" s="1206">
        <f t="shared" si="259"/>
        <v>57.575757575757578</v>
      </c>
      <c r="H1309" s="963">
        <v>38</v>
      </c>
      <c r="I1309" s="964">
        <f t="shared" si="249"/>
        <v>100</v>
      </c>
      <c r="J1309" s="598" t="s">
        <v>53</v>
      </c>
      <c r="K1309" s="1207"/>
      <c r="L1309" s="1207"/>
      <c r="M1309" s="598" t="s">
        <v>53</v>
      </c>
      <c r="N1309" s="598"/>
      <c r="O1309" s="598"/>
    </row>
    <row r="1310" spans="1:15" s="599" customFormat="1" x14ac:dyDescent="0.25">
      <c r="A1310" s="597" t="s">
        <v>577</v>
      </c>
      <c r="B1310" s="687" t="s">
        <v>1782</v>
      </c>
      <c r="C1310" s="963">
        <v>38</v>
      </c>
      <c r="D1310" s="963">
        <v>38</v>
      </c>
      <c r="E1310" s="1022">
        <f t="shared" si="258"/>
        <v>100</v>
      </c>
      <c r="F1310" s="963">
        <v>31</v>
      </c>
      <c r="G1310" s="1206">
        <f t="shared" si="259"/>
        <v>81.578947368421055</v>
      </c>
      <c r="H1310" s="963">
        <v>31</v>
      </c>
      <c r="I1310" s="964">
        <f t="shared" si="249"/>
        <v>100</v>
      </c>
      <c r="J1310" s="598" t="s">
        <v>53</v>
      </c>
      <c r="K1310" s="1207"/>
      <c r="L1310" s="1207"/>
      <c r="M1310" s="598" t="s">
        <v>53</v>
      </c>
      <c r="N1310" s="598"/>
      <c r="O1310" s="598"/>
    </row>
    <row r="1311" spans="1:15" s="811" customFormat="1" x14ac:dyDescent="0.25">
      <c r="A1311" s="892">
        <v>10</v>
      </c>
      <c r="B1311" s="893" t="s">
        <v>902</v>
      </c>
      <c r="C1311" s="741">
        <f>SUM(C1312:C1319)</f>
        <v>580</v>
      </c>
      <c r="D1311" s="741">
        <f>SUM(D1312:D1319)</f>
        <v>580</v>
      </c>
      <c r="E1311" s="1016">
        <f t="shared" si="258"/>
        <v>100</v>
      </c>
      <c r="F1311" s="741">
        <f>SUM(F1312:F1319)</f>
        <v>242</v>
      </c>
      <c r="G1311" s="1107">
        <f t="shared" si="259"/>
        <v>41.724137931034484</v>
      </c>
      <c r="H1311" s="741">
        <f>SUM(H1312:H1319)</f>
        <v>242</v>
      </c>
      <c r="I1311" s="733">
        <f t="shared" si="249"/>
        <v>100</v>
      </c>
      <c r="J1311" s="736">
        <f>COUNTA(J1312:J1319)</f>
        <v>8</v>
      </c>
      <c r="K1311" s="741">
        <f t="shared" ref="K1311:O1311" si="261">COUNTA(K1312:K1319)</f>
        <v>0</v>
      </c>
      <c r="L1311" s="741">
        <f t="shared" si="261"/>
        <v>0</v>
      </c>
      <c r="M1311" s="736">
        <f t="shared" si="261"/>
        <v>8</v>
      </c>
      <c r="N1311" s="736" t="s">
        <v>31</v>
      </c>
      <c r="O1311" s="736">
        <f t="shared" si="261"/>
        <v>0</v>
      </c>
    </row>
    <row r="1312" spans="1:15" s="599" customFormat="1" x14ac:dyDescent="0.25">
      <c r="A1312" s="597" t="s">
        <v>300</v>
      </c>
      <c r="B1312" s="687" t="s">
        <v>1783</v>
      </c>
      <c r="C1312" s="963">
        <v>84</v>
      </c>
      <c r="D1312" s="963">
        <v>84</v>
      </c>
      <c r="E1312" s="1022">
        <f t="shared" si="258"/>
        <v>100</v>
      </c>
      <c r="F1312" s="963">
        <v>19</v>
      </c>
      <c r="G1312" s="1206">
        <f t="shared" si="259"/>
        <v>22.61904761904762</v>
      </c>
      <c r="H1312" s="963">
        <v>19</v>
      </c>
      <c r="I1312" s="964">
        <f t="shared" si="249"/>
        <v>100</v>
      </c>
      <c r="J1312" s="598" t="s">
        <v>53</v>
      </c>
      <c r="K1312" s="1207"/>
      <c r="L1312" s="1207"/>
      <c r="M1312" s="598" t="s">
        <v>53</v>
      </c>
      <c r="N1312" s="598"/>
      <c r="O1312" s="598"/>
    </row>
    <row r="1313" spans="1:15" s="599" customFormat="1" x14ac:dyDescent="0.25">
      <c r="A1313" s="597" t="s">
        <v>301</v>
      </c>
      <c r="B1313" s="687" t="s">
        <v>510</v>
      </c>
      <c r="C1313" s="963">
        <v>84</v>
      </c>
      <c r="D1313" s="963">
        <v>84</v>
      </c>
      <c r="E1313" s="1022">
        <f t="shared" si="258"/>
        <v>100</v>
      </c>
      <c r="F1313" s="963">
        <v>25</v>
      </c>
      <c r="G1313" s="1206">
        <f t="shared" si="259"/>
        <v>29.761904761904763</v>
      </c>
      <c r="H1313" s="963">
        <v>25</v>
      </c>
      <c r="I1313" s="964">
        <f t="shared" si="249"/>
        <v>100</v>
      </c>
      <c r="J1313" s="598" t="s">
        <v>53</v>
      </c>
      <c r="K1313" s="1207"/>
      <c r="L1313" s="1207"/>
      <c r="M1313" s="598" t="s">
        <v>53</v>
      </c>
      <c r="N1313" s="598"/>
      <c r="O1313" s="598"/>
    </row>
    <row r="1314" spans="1:15" s="599" customFormat="1" x14ac:dyDescent="0.25">
      <c r="A1314" s="597" t="s">
        <v>302</v>
      </c>
      <c r="B1314" s="687" t="s">
        <v>1784</v>
      </c>
      <c r="C1314" s="963">
        <v>64</v>
      </c>
      <c r="D1314" s="963">
        <v>64</v>
      </c>
      <c r="E1314" s="1022">
        <f t="shared" si="258"/>
        <v>100</v>
      </c>
      <c r="F1314" s="963">
        <v>25</v>
      </c>
      <c r="G1314" s="1206">
        <f t="shared" si="259"/>
        <v>39.0625</v>
      </c>
      <c r="H1314" s="963">
        <v>25</v>
      </c>
      <c r="I1314" s="964">
        <f t="shared" si="249"/>
        <v>100</v>
      </c>
      <c r="J1314" s="598" t="s">
        <v>53</v>
      </c>
      <c r="K1314" s="1207"/>
      <c r="L1314" s="1207"/>
      <c r="M1314" s="598" t="s">
        <v>53</v>
      </c>
      <c r="N1314" s="598"/>
      <c r="O1314" s="598"/>
    </row>
    <row r="1315" spans="1:15" s="599" customFormat="1" x14ac:dyDescent="0.25">
      <c r="A1315" s="597" t="s">
        <v>303</v>
      </c>
      <c r="B1315" s="687" t="s">
        <v>1785</v>
      </c>
      <c r="C1315" s="963">
        <v>70</v>
      </c>
      <c r="D1315" s="963">
        <v>70</v>
      </c>
      <c r="E1315" s="1022">
        <f t="shared" si="258"/>
        <v>100</v>
      </c>
      <c r="F1315" s="963">
        <v>29</v>
      </c>
      <c r="G1315" s="1206">
        <f t="shared" si="259"/>
        <v>41.428571428571431</v>
      </c>
      <c r="H1315" s="963">
        <v>29</v>
      </c>
      <c r="I1315" s="964">
        <f t="shared" si="249"/>
        <v>100</v>
      </c>
      <c r="J1315" s="598" t="s">
        <v>53</v>
      </c>
      <c r="K1315" s="1207"/>
      <c r="L1315" s="1207"/>
      <c r="M1315" s="598" t="s">
        <v>53</v>
      </c>
      <c r="N1315" s="598"/>
      <c r="O1315" s="598"/>
    </row>
    <row r="1316" spans="1:15" s="599" customFormat="1" x14ac:dyDescent="0.25">
      <c r="A1316" s="597" t="s">
        <v>304</v>
      </c>
      <c r="B1316" s="687" t="s">
        <v>1786</v>
      </c>
      <c r="C1316" s="963">
        <v>89</v>
      </c>
      <c r="D1316" s="963">
        <v>89</v>
      </c>
      <c r="E1316" s="1022">
        <f t="shared" si="258"/>
        <v>100</v>
      </c>
      <c r="F1316" s="963">
        <v>49</v>
      </c>
      <c r="G1316" s="1206">
        <f t="shared" si="259"/>
        <v>55.056179775280903</v>
      </c>
      <c r="H1316" s="963">
        <v>49</v>
      </c>
      <c r="I1316" s="964">
        <f t="shared" ref="I1316:I1379" si="262">H1316/F1316*100</f>
        <v>100</v>
      </c>
      <c r="J1316" s="598" t="s">
        <v>53</v>
      </c>
      <c r="K1316" s="1207"/>
      <c r="L1316" s="1207"/>
      <c r="M1316" s="598" t="s">
        <v>53</v>
      </c>
      <c r="N1316" s="598"/>
      <c r="O1316" s="598"/>
    </row>
    <row r="1317" spans="1:15" s="599" customFormat="1" x14ac:dyDescent="0.25">
      <c r="A1317" s="597" t="s">
        <v>305</v>
      </c>
      <c r="B1317" s="687" t="s">
        <v>449</v>
      </c>
      <c r="C1317" s="963">
        <v>60</v>
      </c>
      <c r="D1317" s="963">
        <v>60</v>
      </c>
      <c r="E1317" s="1022">
        <f t="shared" si="258"/>
        <v>100</v>
      </c>
      <c r="F1317" s="963">
        <v>38</v>
      </c>
      <c r="G1317" s="1206">
        <f t="shared" si="259"/>
        <v>63.333333333333329</v>
      </c>
      <c r="H1317" s="963">
        <v>38</v>
      </c>
      <c r="I1317" s="964">
        <f t="shared" si="262"/>
        <v>100</v>
      </c>
      <c r="J1317" s="598" t="s">
        <v>53</v>
      </c>
      <c r="K1317" s="1207"/>
      <c r="L1317" s="1207"/>
      <c r="M1317" s="598" t="s">
        <v>53</v>
      </c>
      <c r="N1317" s="598"/>
      <c r="O1317" s="598"/>
    </row>
    <row r="1318" spans="1:15" s="599" customFormat="1" x14ac:dyDescent="0.25">
      <c r="A1318" s="597" t="s">
        <v>306</v>
      </c>
      <c r="B1318" s="687" t="s">
        <v>1787</v>
      </c>
      <c r="C1318" s="963">
        <v>67</v>
      </c>
      <c r="D1318" s="963">
        <v>67</v>
      </c>
      <c r="E1318" s="1022">
        <f t="shared" si="258"/>
        <v>100</v>
      </c>
      <c r="F1318" s="963">
        <v>24</v>
      </c>
      <c r="G1318" s="1206">
        <f t="shared" si="259"/>
        <v>35.820895522388057</v>
      </c>
      <c r="H1318" s="963">
        <v>24</v>
      </c>
      <c r="I1318" s="964">
        <f t="shared" si="262"/>
        <v>100</v>
      </c>
      <c r="J1318" s="598" t="s">
        <v>53</v>
      </c>
      <c r="K1318" s="1207"/>
      <c r="L1318" s="1207"/>
      <c r="M1318" s="598" t="s">
        <v>53</v>
      </c>
      <c r="N1318" s="598"/>
      <c r="O1318" s="598"/>
    </row>
    <row r="1319" spans="1:15" s="599" customFormat="1" x14ac:dyDescent="0.25">
      <c r="A1319" s="597" t="s">
        <v>307</v>
      </c>
      <c r="B1319" s="687" t="s">
        <v>1788</v>
      </c>
      <c r="C1319" s="963">
        <v>62</v>
      </c>
      <c r="D1319" s="963">
        <v>62</v>
      </c>
      <c r="E1319" s="1022">
        <f t="shared" si="258"/>
        <v>100</v>
      </c>
      <c r="F1319" s="963">
        <v>33</v>
      </c>
      <c r="G1319" s="1206">
        <f t="shared" si="259"/>
        <v>53.225806451612897</v>
      </c>
      <c r="H1319" s="963">
        <v>33</v>
      </c>
      <c r="I1319" s="964">
        <f t="shared" si="262"/>
        <v>100</v>
      </c>
      <c r="J1319" s="598" t="s">
        <v>53</v>
      </c>
      <c r="K1319" s="1207"/>
      <c r="L1319" s="1207"/>
      <c r="M1319" s="598" t="s">
        <v>53</v>
      </c>
      <c r="N1319" s="598"/>
      <c r="O1319" s="598"/>
    </row>
    <row r="1320" spans="1:15" s="811" customFormat="1" x14ac:dyDescent="0.25">
      <c r="A1320" s="892">
        <v>11</v>
      </c>
      <c r="B1320" s="893" t="s">
        <v>892</v>
      </c>
      <c r="C1320" s="741">
        <f>SUM(C1321:C1327)</f>
        <v>597</v>
      </c>
      <c r="D1320" s="741">
        <f>SUM(D1321:D1327)</f>
        <v>597</v>
      </c>
      <c r="E1320" s="1016">
        <f t="shared" si="258"/>
        <v>100</v>
      </c>
      <c r="F1320" s="741">
        <f>SUM(F1321:F1327)</f>
        <v>270</v>
      </c>
      <c r="G1320" s="1107">
        <f t="shared" si="259"/>
        <v>45.226130653266331</v>
      </c>
      <c r="H1320" s="741">
        <f>SUM(H1321:H1327)</f>
        <v>270</v>
      </c>
      <c r="I1320" s="733">
        <f t="shared" si="262"/>
        <v>100</v>
      </c>
      <c r="J1320" s="736">
        <f>COUNTA(J1321:J1327)</f>
        <v>7</v>
      </c>
      <c r="K1320" s="741">
        <f t="shared" ref="K1320:O1320" si="263">COUNTA(K1321:K1327)</f>
        <v>0</v>
      </c>
      <c r="L1320" s="741">
        <f t="shared" si="263"/>
        <v>0</v>
      </c>
      <c r="M1320" s="736">
        <f t="shared" si="263"/>
        <v>7</v>
      </c>
      <c r="N1320" s="736" t="s">
        <v>31</v>
      </c>
      <c r="O1320" s="736">
        <f t="shared" si="263"/>
        <v>0</v>
      </c>
    </row>
    <row r="1321" spans="1:15" s="599" customFormat="1" x14ac:dyDescent="0.25">
      <c r="A1321" s="597" t="s">
        <v>310</v>
      </c>
      <c r="B1321" s="687" t="s">
        <v>1789</v>
      </c>
      <c r="C1321" s="963">
        <v>94</v>
      </c>
      <c r="D1321" s="963">
        <v>94</v>
      </c>
      <c r="E1321" s="1022">
        <f t="shared" si="258"/>
        <v>100</v>
      </c>
      <c r="F1321" s="963">
        <v>32</v>
      </c>
      <c r="G1321" s="1206">
        <f t="shared" si="259"/>
        <v>34.042553191489361</v>
      </c>
      <c r="H1321" s="963">
        <v>32</v>
      </c>
      <c r="I1321" s="964">
        <f t="shared" si="262"/>
        <v>100</v>
      </c>
      <c r="J1321" s="598" t="s">
        <v>53</v>
      </c>
      <c r="K1321" s="1207"/>
      <c r="L1321" s="1207"/>
      <c r="M1321" s="598" t="s">
        <v>53</v>
      </c>
      <c r="N1321" s="598"/>
      <c r="O1321" s="598"/>
    </row>
    <row r="1322" spans="1:15" s="599" customFormat="1" x14ac:dyDescent="0.25">
      <c r="A1322" s="597" t="s">
        <v>311</v>
      </c>
      <c r="B1322" s="687" t="s">
        <v>1790</v>
      </c>
      <c r="C1322" s="963">
        <v>79</v>
      </c>
      <c r="D1322" s="963">
        <v>79</v>
      </c>
      <c r="E1322" s="1022">
        <f t="shared" si="258"/>
        <v>100</v>
      </c>
      <c r="F1322" s="963">
        <v>55</v>
      </c>
      <c r="G1322" s="1206">
        <f t="shared" si="259"/>
        <v>69.620253164556971</v>
      </c>
      <c r="H1322" s="963">
        <v>55</v>
      </c>
      <c r="I1322" s="964">
        <f t="shared" si="262"/>
        <v>100</v>
      </c>
      <c r="J1322" s="598" t="s">
        <v>53</v>
      </c>
      <c r="K1322" s="1207"/>
      <c r="L1322" s="1207"/>
      <c r="M1322" s="598" t="s">
        <v>53</v>
      </c>
      <c r="N1322" s="598"/>
      <c r="O1322" s="598"/>
    </row>
    <row r="1323" spans="1:15" s="599" customFormat="1" x14ac:dyDescent="0.25">
      <c r="A1323" s="597" t="s">
        <v>312</v>
      </c>
      <c r="B1323" s="687" t="s">
        <v>1791</v>
      </c>
      <c r="C1323" s="963">
        <v>102</v>
      </c>
      <c r="D1323" s="963">
        <v>102</v>
      </c>
      <c r="E1323" s="1022">
        <f t="shared" si="258"/>
        <v>100</v>
      </c>
      <c r="F1323" s="963">
        <v>18</v>
      </c>
      <c r="G1323" s="1206">
        <f t="shared" si="259"/>
        <v>17.647058823529413</v>
      </c>
      <c r="H1323" s="963">
        <v>18</v>
      </c>
      <c r="I1323" s="964">
        <f t="shared" si="262"/>
        <v>100</v>
      </c>
      <c r="J1323" s="598" t="s">
        <v>53</v>
      </c>
      <c r="K1323" s="1207"/>
      <c r="L1323" s="1207"/>
      <c r="M1323" s="598" t="s">
        <v>53</v>
      </c>
      <c r="N1323" s="598"/>
      <c r="O1323" s="598"/>
    </row>
    <row r="1324" spans="1:15" s="599" customFormat="1" x14ac:dyDescent="0.25">
      <c r="A1324" s="597" t="s">
        <v>313</v>
      </c>
      <c r="B1324" s="687" t="s">
        <v>1792</v>
      </c>
      <c r="C1324" s="963">
        <v>74</v>
      </c>
      <c r="D1324" s="963">
        <v>74</v>
      </c>
      <c r="E1324" s="1022">
        <f t="shared" si="258"/>
        <v>100</v>
      </c>
      <c r="F1324" s="963">
        <v>38</v>
      </c>
      <c r="G1324" s="1206">
        <f t="shared" si="259"/>
        <v>51.351351351351347</v>
      </c>
      <c r="H1324" s="963">
        <v>38</v>
      </c>
      <c r="I1324" s="964">
        <f t="shared" si="262"/>
        <v>100</v>
      </c>
      <c r="J1324" s="598" t="s">
        <v>53</v>
      </c>
      <c r="K1324" s="1207"/>
      <c r="L1324" s="1207"/>
      <c r="M1324" s="598" t="s">
        <v>53</v>
      </c>
      <c r="N1324" s="598"/>
      <c r="O1324" s="598"/>
    </row>
    <row r="1325" spans="1:15" s="599" customFormat="1" x14ac:dyDescent="0.25">
      <c r="A1325" s="597" t="s">
        <v>314</v>
      </c>
      <c r="B1325" s="687" t="s">
        <v>1793</v>
      </c>
      <c r="C1325" s="963">
        <v>77</v>
      </c>
      <c r="D1325" s="963">
        <v>77</v>
      </c>
      <c r="E1325" s="1022">
        <f t="shared" si="258"/>
        <v>100</v>
      </c>
      <c r="F1325" s="963">
        <v>37</v>
      </c>
      <c r="G1325" s="1206">
        <f t="shared" si="259"/>
        <v>48.051948051948052</v>
      </c>
      <c r="H1325" s="963">
        <v>37</v>
      </c>
      <c r="I1325" s="964">
        <f t="shared" si="262"/>
        <v>100</v>
      </c>
      <c r="J1325" s="598" t="s">
        <v>53</v>
      </c>
      <c r="K1325" s="1207"/>
      <c r="L1325" s="1207"/>
      <c r="M1325" s="598" t="s">
        <v>53</v>
      </c>
      <c r="N1325" s="598"/>
      <c r="O1325" s="598"/>
    </row>
    <row r="1326" spans="1:15" s="599" customFormat="1" x14ac:dyDescent="0.25">
      <c r="A1326" s="597" t="s">
        <v>315</v>
      </c>
      <c r="B1326" s="687" t="s">
        <v>1794</v>
      </c>
      <c r="C1326" s="963">
        <v>96</v>
      </c>
      <c r="D1326" s="963">
        <v>96</v>
      </c>
      <c r="E1326" s="1022">
        <f t="shared" si="258"/>
        <v>100</v>
      </c>
      <c r="F1326" s="963">
        <v>52</v>
      </c>
      <c r="G1326" s="1206">
        <f t="shared" si="259"/>
        <v>54.166666666666664</v>
      </c>
      <c r="H1326" s="963">
        <v>52</v>
      </c>
      <c r="I1326" s="964">
        <f t="shared" si="262"/>
        <v>100</v>
      </c>
      <c r="J1326" s="598" t="s">
        <v>53</v>
      </c>
      <c r="K1326" s="1207"/>
      <c r="L1326" s="1207"/>
      <c r="M1326" s="598" t="s">
        <v>53</v>
      </c>
      <c r="N1326" s="598"/>
      <c r="O1326" s="598"/>
    </row>
    <row r="1327" spans="1:15" s="599" customFormat="1" x14ac:dyDescent="0.25">
      <c r="A1327" s="597" t="s">
        <v>316</v>
      </c>
      <c r="B1327" s="687" t="s">
        <v>1795</v>
      </c>
      <c r="C1327" s="963">
        <f>18+57</f>
        <v>75</v>
      </c>
      <c r="D1327" s="963">
        <f>18+57</f>
        <v>75</v>
      </c>
      <c r="E1327" s="1022">
        <f t="shared" si="258"/>
        <v>100</v>
      </c>
      <c r="F1327" s="963">
        <v>38</v>
      </c>
      <c r="G1327" s="1206">
        <f t="shared" si="259"/>
        <v>50.666666666666671</v>
      </c>
      <c r="H1327" s="963">
        <v>38</v>
      </c>
      <c r="I1327" s="964">
        <f t="shared" si="262"/>
        <v>100</v>
      </c>
      <c r="J1327" s="598" t="s">
        <v>53</v>
      </c>
      <c r="K1327" s="1207"/>
      <c r="L1327" s="1207"/>
      <c r="M1327" s="598" t="s">
        <v>53</v>
      </c>
      <c r="N1327" s="598"/>
      <c r="O1327" s="598"/>
    </row>
    <row r="1328" spans="1:15" s="811" customFormat="1" x14ac:dyDescent="0.25">
      <c r="A1328" s="892">
        <v>12</v>
      </c>
      <c r="B1328" s="893" t="s">
        <v>1708</v>
      </c>
      <c r="C1328" s="741">
        <f>SUM(C1329:C1337)</f>
        <v>1025</v>
      </c>
      <c r="D1328" s="741">
        <f>SUM(D1329:D1337)</f>
        <v>1006</v>
      </c>
      <c r="E1328" s="1016">
        <f t="shared" si="258"/>
        <v>98.146341463414629</v>
      </c>
      <c r="F1328" s="741">
        <f>SUM(F1329:F1337)</f>
        <v>19</v>
      </c>
      <c r="G1328" s="1107">
        <f t="shared" si="259"/>
        <v>1.8536585365853657</v>
      </c>
      <c r="H1328" s="741">
        <f>SUM(H1329:H1337)</f>
        <v>19</v>
      </c>
      <c r="I1328" s="733">
        <f t="shared" si="262"/>
        <v>100</v>
      </c>
      <c r="J1328" s="736">
        <f>COUNTA(J1329:J1337)</f>
        <v>9</v>
      </c>
      <c r="K1328" s="741">
        <f t="shared" ref="K1328:O1328" si="264">COUNTA(K1329:K1337)</f>
        <v>0</v>
      </c>
      <c r="L1328" s="741">
        <f t="shared" si="264"/>
        <v>0</v>
      </c>
      <c r="M1328" s="736">
        <f t="shared" si="264"/>
        <v>1</v>
      </c>
      <c r="N1328" s="736" t="s">
        <v>2</v>
      </c>
      <c r="O1328" s="736">
        <f t="shared" si="264"/>
        <v>8</v>
      </c>
    </row>
    <row r="1329" spans="1:15" s="693" customFormat="1" x14ac:dyDescent="0.25">
      <c r="A1329" s="582" t="s">
        <v>325</v>
      </c>
      <c r="B1329" s="694" t="s">
        <v>535</v>
      </c>
      <c r="C1329" s="966">
        <v>113</v>
      </c>
      <c r="D1329" s="966">
        <f>C1329-H1329</f>
        <v>113</v>
      </c>
      <c r="E1329" s="1021">
        <f t="shared" si="258"/>
        <v>100</v>
      </c>
      <c r="F1329" s="734">
        <v>0</v>
      </c>
      <c r="G1329" s="1204">
        <f t="shared" si="259"/>
        <v>0</v>
      </c>
      <c r="H1329" s="734">
        <v>0</v>
      </c>
      <c r="I1329" s="962" t="e">
        <f t="shared" si="262"/>
        <v>#DIV/0!</v>
      </c>
      <c r="J1329" s="692" t="s">
        <v>53</v>
      </c>
      <c r="K1329" s="1205"/>
      <c r="L1329" s="1205"/>
      <c r="M1329" s="692"/>
      <c r="N1329" s="692"/>
      <c r="O1329" s="692" t="s">
        <v>53</v>
      </c>
    </row>
    <row r="1330" spans="1:15" s="693" customFormat="1" x14ac:dyDescent="0.25">
      <c r="A1330" s="582" t="s">
        <v>326</v>
      </c>
      <c r="B1330" s="694" t="s">
        <v>536</v>
      </c>
      <c r="C1330" s="966">
        <v>149</v>
      </c>
      <c r="D1330" s="966">
        <f t="shared" ref="D1330:D1337" si="265">C1330-H1330</f>
        <v>149</v>
      </c>
      <c r="E1330" s="1021">
        <f t="shared" si="258"/>
        <v>100</v>
      </c>
      <c r="F1330" s="734">
        <v>0</v>
      </c>
      <c r="G1330" s="1204">
        <f t="shared" si="259"/>
        <v>0</v>
      </c>
      <c r="H1330" s="734">
        <v>0</v>
      </c>
      <c r="I1330" s="962" t="e">
        <f t="shared" si="262"/>
        <v>#DIV/0!</v>
      </c>
      <c r="J1330" s="692" t="s">
        <v>53</v>
      </c>
      <c r="K1330" s="1205"/>
      <c r="L1330" s="1205"/>
      <c r="M1330" s="692"/>
      <c r="N1330" s="692"/>
      <c r="O1330" s="692" t="s">
        <v>53</v>
      </c>
    </row>
    <row r="1331" spans="1:15" s="693" customFormat="1" x14ac:dyDescent="0.25">
      <c r="A1331" s="582" t="s">
        <v>327</v>
      </c>
      <c r="B1331" s="694" t="s">
        <v>537</v>
      </c>
      <c r="C1331" s="966">
        <v>101</v>
      </c>
      <c r="D1331" s="966">
        <f t="shared" si="265"/>
        <v>98</v>
      </c>
      <c r="E1331" s="1021">
        <f t="shared" si="258"/>
        <v>97.029702970297024</v>
      </c>
      <c r="F1331" s="734">
        <v>3</v>
      </c>
      <c r="G1331" s="1204">
        <f t="shared" si="259"/>
        <v>2.9702970297029703</v>
      </c>
      <c r="H1331" s="734">
        <v>3</v>
      </c>
      <c r="I1331" s="962">
        <f t="shared" si="262"/>
        <v>100</v>
      </c>
      <c r="J1331" s="692" t="s">
        <v>53</v>
      </c>
      <c r="K1331" s="1205"/>
      <c r="L1331" s="1205"/>
      <c r="M1331" s="692"/>
      <c r="N1331" s="692"/>
      <c r="O1331" s="692" t="s">
        <v>53</v>
      </c>
    </row>
    <row r="1332" spans="1:15" s="693" customFormat="1" x14ac:dyDescent="0.25">
      <c r="A1332" s="582" t="s">
        <v>328</v>
      </c>
      <c r="B1332" s="694" t="s">
        <v>538</v>
      </c>
      <c r="C1332" s="966">
        <v>102</v>
      </c>
      <c r="D1332" s="966">
        <f t="shared" si="265"/>
        <v>100</v>
      </c>
      <c r="E1332" s="1021">
        <f t="shared" si="258"/>
        <v>98.039215686274503</v>
      </c>
      <c r="F1332" s="734">
        <v>2</v>
      </c>
      <c r="G1332" s="1204">
        <f t="shared" si="259"/>
        <v>1.9607843137254901</v>
      </c>
      <c r="H1332" s="734">
        <v>2</v>
      </c>
      <c r="I1332" s="962">
        <f t="shared" si="262"/>
        <v>100</v>
      </c>
      <c r="J1332" s="692" t="s">
        <v>53</v>
      </c>
      <c r="K1332" s="1205"/>
      <c r="L1332" s="1205"/>
      <c r="M1332" s="692"/>
      <c r="N1332" s="692"/>
      <c r="O1332" s="692" t="s">
        <v>53</v>
      </c>
    </row>
    <row r="1333" spans="1:15" s="693" customFormat="1" x14ac:dyDescent="0.25">
      <c r="A1333" s="582" t="s">
        <v>329</v>
      </c>
      <c r="B1333" s="694" t="s">
        <v>539</v>
      </c>
      <c r="C1333" s="966">
        <v>117</v>
      </c>
      <c r="D1333" s="966">
        <f t="shared" si="265"/>
        <v>117</v>
      </c>
      <c r="E1333" s="1021">
        <f t="shared" si="258"/>
        <v>100</v>
      </c>
      <c r="F1333" s="734">
        <v>0</v>
      </c>
      <c r="G1333" s="1204">
        <f t="shared" si="259"/>
        <v>0</v>
      </c>
      <c r="H1333" s="734">
        <v>0</v>
      </c>
      <c r="I1333" s="962" t="e">
        <f t="shared" si="262"/>
        <v>#DIV/0!</v>
      </c>
      <c r="J1333" s="692" t="s">
        <v>53</v>
      </c>
      <c r="K1333" s="1205"/>
      <c r="L1333" s="1205"/>
      <c r="M1333" s="692"/>
      <c r="N1333" s="692"/>
      <c r="O1333" s="692" t="s">
        <v>53</v>
      </c>
    </row>
    <row r="1334" spans="1:15" s="693" customFormat="1" x14ac:dyDescent="0.25">
      <c r="A1334" s="582" t="s">
        <v>330</v>
      </c>
      <c r="B1334" s="694" t="s">
        <v>540</v>
      </c>
      <c r="C1334" s="966">
        <v>163</v>
      </c>
      <c r="D1334" s="966">
        <f t="shared" si="265"/>
        <v>163</v>
      </c>
      <c r="E1334" s="1021">
        <f t="shared" si="258"/>
        <v>100</v>
      </c>
      <c r="F1334" s="734">
        <v>0</v>
      </c>
      <c r="G1334" s="1204">
        <f t="shared" si="259"/>
        <v>0</v>
      </c>
      <c r="H1334" s="734">
        <v>0</v>
      </c>
      <c r="I1334" s="962" t="e">
        <f t="shared" si="262"/>
        <v>#DIV/0!</v>
      </c>
      <c r="J1334" s="692" t="s">
        <v>53</v>
      </c>
      <c r="K1334" s="1205"/>
      <c r="L1334" s="1205"/>
      <c r="M1334" s="692"/>
      <c r="N1334" s="692"/>
      <c r="O1334" s="692" t="s">
        <v>53</v>
      </c>
    </row>
    <row r="1335" spans="1:15" s="693" customFormat="1" x14ac:dyDescent="0.25">
      <c r="A1335" s="582" t="s">
        <v>331</v>
      </c>
      <c r="B1335" s="694" t="s">
        <v>541</v>
      </c>
      <c r="C1335" s="966">
        <v>127</v>
      </c>
      <c r="D1335" s="966">
        <f t="shared" si="265"/>
        <v>125</v>
      </c>
      <c r="E1335" s="1021">
        <f t="shared" si="258"/>
        <v>98.425196850393704</v>
      </c>
      <c r="F1335" s="734">
        <v>2</v>
      </c>
      <c r="G1335" s="1204">
        <f t="shared" si="259"/>
        <v>1.5748031496062991</v>
      </c>
      <c r="H1335" s="734">
        <v>2</v>
      </c>
      <c r="I1335" s="962">
        <f t="shared" si="262"/>
        <v>100</v>
      </c>
      <c r="J1335" s="692" t="s">
        <v>53</v>
      </c>
      <c r="K1335" s="1205"/>
      <c r="L1335" s="1205"/>
      <c r="M1335" s="692"/>
      <c r="N1335" s="692"/>
      <c r="O1335" s="692" t="s">
        <v>53</v>
      </c>
    </row>
    <row r="1336" spans="1:15" s="599" customFormat="1" x14ac:dyDescent="0.25">
      <c r="A1336" s="597" t="s">
        <v>332</v>
      </c>
      <c r="B1336" s="687" t="s">
        <v>1796</v>
      </c>
      <c r="C1336" s="965">
        <v>30</v>
      </c>
      <c r="D1336" s="965">
        <f t="shared" si="265"/>
        <v>22</v>
      </c>
      <c r="E1336" s="1022">
        <f t="shared" si="258"/>
        <v>73.333333333333329</v>
      </c>
      <c r="F1336" s="963">
        <v>8</v>
      </c>
      <c r="G1336" s="1206">
        <f t="shared" si="259"/>
        <v>26.666666666666668</v>
      </c>
      <c r="H1336" s="963">
        <v>8</v>
      </c>
      <c r="I1336" s="964">
        <f t="shared" si="262"/>
        <v>100</v>
      </c>
      <c r="J1336" s="598" t="s">
        <v>53</v>
      </c>
      <c r="K1336" s="1207"/>
      <c r="L1336" s="1207"/>
      <c r="M1336" s="598" t="s">
        <v>53</v>
      </c>
      <c r="N1336" s="598"/>
      <c r="O1336" s="598"/>
    </row>
    <row r="1337" spans="1:15" s="693" customFormat="1" x14ac:dyDescent="0.25">
      <c r="A1337" s="582" t="s">
        <v>333</v>
      </c>
      <c r="B1337" s="694" t="s">
        <v>1797</v>
      </c>
      <c r="C1337" s="966">
        <v>123</v>
      </c>
      <c r="D1337" s="966">
        <f t="shared" si="265"/>
        <v>119</v>
      </c>
      <c r="E1337" s="1021">
        <f t="shared" si="258"/>
        <v>96.747967479674799</v>
      </c>
      <c r="F1337" s="734">
        <v>4</v>
      </c>
      <c r="G1337" s="1204">
        <f t="shared" si="259"/>
        <v>3.2520325203252036</v>
      </c>
      <c r="H1337" s="734">
        <v>4</v>
      </c>
      <c r="I1337" s="962">
        <f t="shared" si="262"/>
        <v>100</v>
      </c>
      <c r="J1337" s="692" t="s">
        <v>53</v>
      </c>
      <c r="K1337" s="1205"/>
      <c r="L1337" s="1205"/>
      <c r="M1337" s="692"/>
      <c r="N1337" s="692"/>
      <c r="O1337" s="692" t="s">
        <v>53</v>
      </c>
    </row>
    <row r="1338" spans="1:15" s="811" customFormat="1" x14ac:dyDescent="0.25">
      <c r="A1338" s="892">
        <v>13</v>
      </c>
      <c r="B1338" s="893" t="s">
        <v>899</v>
      </c>
      <c r="C1338" s="741">
        <f>SUM(C1339:C1348)</f>
        <v>724</v>
      </c>
      <c r="D1338" s="741">
        <f>SUM(D1339:D1348)</f>
        <v>724</v>
      </c>
      <c r="E1338" s="1016">
        <f t="shared" si="258"/>
        <v>100</v>
      </c>
      <c r="F1338" s="741">
        <f>SUM(F1339:F1348)</f>
        <v>293</v>
      </c>
      <c r="G1338" s="1107">
        <f t="shared" si="259"/>
        <v>40.469613259668506</v>
      </c>
      <c r="H1338" s="741">
        <f>SUM(H1339:H1348)</f>
        <v>293</v>
      </c>
      <c r="I1338" s="733">
        <f t="shared" si="262"/>
        <v>100</v>
      </c>
      <c r="J1338" s="736">
        <f>COUNTA(J1339:J1348)</f>
        <v>10</v>
      </c>
      <c r="K1338" s="741">
        <f t="shared" ref="K1338:O1338" si="266">COUNTA(K1339:K1348)</f>
        <v>0</v>
      </c>
      <c r="L1338" s="741">
        <f t="shared" si="266"/>
        <v>0</v>
      </c>
      <c r="M1338" s="736">
        <f t="shared" si="266"/>
        <v>10</v>
      </c>
      <c r="N1338" s="736" t="s">
        <v>31</v>
      </c>
      <c r="O1338" s="736">
        <f t="shared" si="266"/>
        <v>0</v>
      </c>
    </row>
    <row r="1339" spans="1:15" s="599" customFormat="1" x14ac:dyDescent="0.25">
      <c r="A1339" s="597" t="s">
        <v>339</v>
      </c>
      <c r="B1339" s="689" t="s">
        <v>1709</v>
      </c>
      <c r="C1339" s="689">
        <v>92</v>
      </c>
      <c r="D1339" s="689">
        <v>92</v>
      </c>
      <c r="E1339" s="1022">
        <f t="shared" si="258"/>
        <v>100</v>
      </c>
      <c r="F1339" s="689">
        <v>34</v>
      </c>
      <c r="G1339" s="1206">
        <f t="shared" si="259"/>
        <v>36.95652173913043</v>
      </c>
      <c r="H1339" s="689">
        <v>34</v>
      </c>
      <c r="I1339" s="964">
        <f t="shared" si="262"/>
        <v>100</v>
      </c>
      <c r="J1339" s="598" t="s">
        <v>53</v>
      </c>
      <c r="K1339" s="1207"/>
      <c r="L1339" s="1207"/>
      <c r="M1339" s="598" t="s">
        <v>53</v>
      </c>
      <c r="N1339" s="598"/>
      <c r="O1339" s="598"/>
    </row>
    <row r="1340" spans="1:15" s="599" customFormat="1" x14ac:dyDescent="0.25">
      <c r="A1340" s="597" t="s">
        <v>340</v>
      </c>
      <c r="B1340" s="689" t="s">
        <v>1485</v>
      </c>
      <c r="C1340" s="689">
        <v>62</v>
      </c>
      <c r="D1340" s="689">
        <v>62</v>
      </c>
      <c r="E1340" s="1022">
        <f t="shared" si="258"/>
        <v>100</v>
      </c>
      <c r="F1340" s="689">
        <v>36</v>
      </c>
      <c r="G1340" s="1206">
        <f t="shared" si="259"/>
        <v>58.064516129032263</v>
      </c>
      <c r="H1340" s="689">
        <v>36</v>
      </c>
      <c r="I1340" s="964">
        <f t="shared" si="262"/>
        <v>100</v>
      </c>
      <c r="J1340" s="598" t="s">
        <v>53</v>
      </c>
      <c r="K1340" s="1207"/>
      <c r="L1340" s="1207"/>
      <c r="M1340" s="598" t="s">
        <v>53</v>
      </c>
      <c r="N1340" s="598"/>
      <c r="O1340" s="598"/>
    </row>
    <row r="1341" spans="1:15" s="599" customFormat="1" x14ac:dyDescent="0.25">
      <c r="A1341" s="597" t="s">
        <v>341</v>
      </c>
      <c r="B1341" s="689" t="s">
        <v>1798</v>
      </c>
      <c r="C1341" s="689">
        <v>55</v>
      </c>
      <c r="D1341" s="689">
        <v>55</v>
      </c>
      <c r="E1341" s="1022">
        <f t="shared" si="258"/>
        <v>100</v>
      </c>
      <c r="F1341" s="689">
        <v>24</v>
      </c>
      <c r="G1341" s="1206">
        <f t="shared" si="259"/>
        <v>43.636363636363633</v>
      </c>
      <c r="H1341" s="689">
        <v>24</v>
      </c>
      <c r="I1341" s="964">
        <f t="shared" si="262"/>
        <v>100</v>
      </c>
      <c r="J1341" s="598" t="s">
        <v>53</v>
      </c>
      <c r="K1341" s="1207"/>
      <c r="L1341" s="1207"/>
      <c r="M1341" s="598" t="s">
        <v>53</v>
      </c>
      <c r="N1341" s="598"/>
      <c r="O1341" s="598"/>
    </row>
    <row r="1342" spans="1:15" s="599" customFormat="1" x14ac:dyDescent="0.25">
      <c r="A1342" s="597" t="s">
        <v>342</v>
      </c>
      <c r="B1342" s="689" t="s">
        <v>1799</v>
      </c>
      <c r="C1342" s="689">
        <v>49</v>
      </c>
      <c r="D1342" s="689">
        <v>49</v>
      </c>
      <c r="E1342" s="1022">
        <f t="shared" si="258"/>
        <v>100</v>
      </c>
      <c r="F1342" s="689">
        <v>18</v>
      </c>
      <c r="G1342" s="1206">
        <f t="shared" si="259"/>
        <v>36.734693877551024</v>
      </c>
      <c r="H1342" s="689">
        <v>18</v>
      </c>
      <c r="I1342" s="964">
        <f t="shared" si="262"/>
        <v>100</v>
      </c>
      <c r="J1342" s="598" t="s">
        <v>53</v>
      </c>
      <c r="K1342" s="1207"/>
      <c r="L1342" s="1207"/>
      <c r="M1342" s="598" t="s">
        <v>53</v>
      </c>
      <c r="N1342" s="598"/>
      <c r="O1342" s="598"/>
    </row>
    <row r="1343" spans="1:15" s="599" customFormat="1" x14ac:dyDescent="0.25">
      <c r="A1343" s="597" t="s">
        <v>343</v>
      </c>
      <c r="B1343" s="689" t="s">
        <v>1800</v>
      </c>
      <c r="C1343" s="689">
        <v>69</v>
      </c>
      <c r="D1343" s="689">
        <v>69</v>
      </c>
      <c r="E1343" s="1022">
        <f t="shared" si="258"/>
        <v>100</v>
      </c>
      <c r="F1343" s="689">
        <v>31</v>
      </c>
      <c r="G1343" s="1206">
        <f t="shared" si="259"/>
        <v>44.927536231884055</v>
      </c>
      <c r="H1343" s="689">
        <v>31</v>
      </c>
      <c r="I1343" s="964">
        <f t="shared" si="262"/>
        <v>100</v>
      </c>
      <c r="J1343" s="598" t="s">
        <v>53</v>
      </c>
      <c r="K1343" s="1207"/>
      <c r="L1343" s="1207"/>
      <c r="M1343" s="598" t="s">
        <v>53</v>
      </c>
      <c r="N1343" s="598"/>
      <c r="O1343" s="598"/>
    </row>
    <row r="1344" spans="1:15" s="599" customFormat="1" x14ac:dyDescent="0.25">
      <c r="A1344" s="597" t="s">
        <v>344</v>
      </c>
      <c r="B1344" s="689" t="s">
        <v>1801</v>
      </c>
      <c r="C1344" s="689">
        <v>88</v>
      </c>
      <c r="D1344" s="689">
        <v>88</v>
      </c>
      <c r="E1344" s="1022">
        <f t="shared" si="258"/>
        <v>100</v>
      </c>
      <c r="F1344" s="689">
        <v>57</v>
      </c>
      <c r="G1344" s="1206">
        <f t="shared" si="259"/>
        <v>64.772727272727266</v>
      </c>
      <c r="H1344" s="689">
        <v>57</v>
      </c>
      <c r="I1344" s="964">
        <f t="shared" si="262"/>
        <v>100</v>
      </c>
      <c r="J1344" s="598" t="s">
        <v>53</v>
      </c>
      <c r="K1344" s="1207"/>
      <c r="L1344" s="1207"/>
      <c r="M1344" s="598" t="s">
        <v>53</v>
      </c>
      <c r="N1344" s="598"/>
      <c r="O1344" s="598"/>
    </row>
    <row r="1345" spans="1:15" s="599" customFormat="1" x14ac:dyDescent="0.25">
      <c r="A1345" s="597" t="s">
        <v>345</v>
      </c>
      <c r="B1345" s="689" t="s">
        <v>1802</v>
      </c>
      <c r="C1345" s="689">
        <v>93</v>
      </c>
      <c r="D1345" s="689">
        <v>93</v>
      </c>
      <c r="E1345" s="1022">
        <f t="shared" si="258"/>
        <v>100</v>
      </c>
      <c r="F1345" s="689">
        <v>28</v>
      </c>
      <c r="G1345" s="1206">
        <f t="shared" si="259"/>
        <v>30.107526881720432</v>
      </c>
      <c r="H1345" s="689">
        <v>28</v>
      </c>
      <c r="I1345" s="964">
        <f t="shared" si="262"/>
        <v>100</v>
      </c>
      <c r="J1345" s="598" t="s">
        <v>53</v>
      </c>
      <c r="K1345" s="1207"/>
      <c r="L1345" s="1207"/>
      <c r="M1345" s="598" t="s">
        <v>53</v>
      </c>
      <c r="N1345" s="598"/>
      <c r="O1345" s="598"/>
    </row>
    <row r="1346" spans="1:15" s="599" customFormat="1" x14ac:dyDescent="0.25">
      <c r="A1346" s="597" t="s">
        <v>346</v>
      </c>
      <c r="B1346" s="689" t="s">
        <v>1803</v>
      </c>
      <c r="C1346" s="689">
        <v>78</v>
      </c>
      <c r="D1346" s="689">
        <v>78</v>
      </c>
      <c r="E1346" s="1022">
        <f t="shared" si="258"/>
        <v>100</v>
      </c>
      <c r="F1346" s="689">
        <v>23</v>
      </c>
      <c r="G1346" s="1206">
        <f t="shared" si="259"/>
        <v>29.487179487179489</v>
      </c>
      <c r="H1346" s="689">
        <v>23</v>
      </c>
      <c r="I1346" s="964">
        <f t="shared" si="262"/>
        <v>100</v>
      </c>
      <c r="J1346" s="598" t="s">
        <v>53</v>
      </c>
      <c r="K1346" s="1207"/>
      <c r="L1346" s="1207"/>
      <c r="M1346" s="598" t="s">
        <v>53</v>
      </c>
      <c r="N1346" s="598"/>
      <c r="O1346" s="598"/>
    </row>
    <row r="1347" spans="1:15" s="599" customFormat="1" x14ac:dyDescent="0.25">
      <c r="A1347" s="597" t="s">
        <v>347</v>
      </c>
      <c r="B1347" s="689" t="s">
        <v>1804</v>
      </c>
      <c r="C1347" s="689">
        <v>67</v>
      </c>
      <c r="D1347" s="689">
        <v>67</v>
      </c>
      <c r="E1347" s="1022">
        <f t="shared" si="258"/>
        <v>100</v>
      </c>
      <c r="F1347" s="689">
        <v>30</v>
      </c>
      <c r="G1347" s="1206">
        <f t="shared" si="259"/>
        <v>44.776119402985074</v>
      </c>
      <c r="H1347" s="689">
        <v>30</v>
      </c>
      <c r="I1347" s="964">
        <f t="shared" si="262"/>
        <v>100</v>
      </c>
      <c r="J1347" s="598" t="s">
        <v>53</v>
      </c>
      <c r="K1347" s="1207"/>
      <c r="L1347" s="1207"/>
      <c r="M1347" s="598" t="s">
        <v>53</v>
      </c>
      <c r="N1347" s="598"/>
      <c r="O1347" s="598"/>
    </row>
    <row r="1348" spans="1:15" s="599" customFormat="1" x14ac:dyDescent="0.25">
      <c r="A1348" s="597" t="s">
        <v>1109</v>
      </c>
      <c r="B1348" s="689" t="s">
        <v>183</v>
      </c>
      <c r="C1348" s="689">
        <v>71</v>
      </c>
      <c r="D1348" s="689">
        <v>71</v>
      </c>
      <c r="E1348" s="1022">
        <f t="shared" si="258"/>
        <v>100</v>
      </c>
      <c r="F1348" s="689">
        <v>12</v>
      </c>
      <c r="G1348" s="1206">
        <f t="shared" si="259"/>
        <v>16.901408450704224</v>
      </c>
      <c r="H1348" s="689">
        <v>12</v>
      </c>
      <c r="I1348" s="964">
        <f t="shared" si="262"/>
        <v>100</v>
      </c>
      <c r="J1348" s="598" t="s">
        <v>53</v>
      </c>
      <c r="K1348" s="1207"/>
      <c r="L1348" s="1207"/>
      <c r="M1348" s="598" t="s">
        <v>53</v>
      </c>
      <c r="N1348" s="598"/>
      <c r="O1348" s="598"/>
    </row>
    <row r="1349" spans="1:15" s="811" customFormat="1" x14ac:dyDescent="0.25">
      <c r="A1349" s="892">
        <v>14</v>
      </c>
      <c r="B1349" s="893" t="s">
        <v>893</v>
      </c>
      <c r="C1349" s="741">
        <f>SUM(C1350:C1362)</f>
        <v>581</v>
      </c>
      <c r="D1349" s="741">
        <f>SUM(D1350:D1362)</f>
        <v>581</v>
      </c>
      <c r="E1349" s="1016">
        <f t="shared" si="258"/>
        <v>100</v>
      </c>
      <c r="F1349" s="741">
        <f>SUM(F1350:F1362)</f>
        <v>292</v>
      </c>
      <c r="G1349" s="1107">
        <f t="shared" si="259"/>
        <v>50.258175559380383</v>
      </c>
      <c r="H1349" s="741">
        <f>SUM(H1350:H1362)</f>
        <v>292</v>
      </c>
      <c r="I1349" s="733">
        <f t="shared" si="262"/>
        <v>100</v>
      </c>
      <c r="J1349" s="736">
        <f>COUNTA(J1350:J1362)</f>
        <v>13</v>
      </c>
      <c r="K1349" s="741">
        <f t="shared" ref="K1349:O1349" si="267">COUNTA(K1350:K1362)</f>
        <v>0</v>
      </c>
      <c r="L1349" s="741">
        <f t="shared" si="267"/>
        <v>0</v>
      </c>
      <c r="M1349" s="736">
        <f t="shared" si="267"/>
        <v>11</v>
      </c>
      <c r="N1349" s="736" t="s">
        <v>31</v>
      </c>
      <c r="O1349" s="736">
        <f t="shared" si="267"/>
        <v>2</v>
      </c>
    </row>
    <row r="1350" spans="1:15" s="693" customFormat="1" x14ac:dyDescent="0.25">
      <c r="A1350" s="582" t="s">
        <v>588</v>
      </c>
      <c r="B1350" s="694" t="s">
        <v>1805</v>
      </c>
      <c r="C1350" s="1209">
        <v>58</v>
      </c>
      <c r="D1350" s="1209">
        <v>58</v>
      </c>
      <c r="E1350" s="1021">
        <f t="shared" si="258"/>
        <v>100</v>
      </c>
      <c r="F1350" s="734">
        <v>4</v>
      </c>
      <c r="G1350" s="1204">
        <f t="shared" si="259"/>
        <v>6.8965517241379306</v>
      </c>
      <c r="H1350" s="734">
        <v>4</v>
      </c>
      <c r="I1350" s="962">
        <f t="shared" si="262"/>
        <v>100</v>
      </c>
      <c r="J1350" s="692" t="s">
        <v>53</v>
      </c>
      <c r="K1350" s="1205"/>
      <c r="L1350" s="1205"/>
      <c r="M1350" s="692"/>
      <c r="N1350" s="692"/>
      <c r="O1350" s="692" t="s">
        <v>53</v>
      </c>
    </row>
    <row r="1351" spans="1:15" s="599" customFormat="1" x14ac:dyDescent="0.25">
      <c r="A1351" s="597" t="s">
        <v>589</v>
      </c>
      <c r="B1351" s="687" t="s">
        <v>1806</v>
      </c>
      <c r="C1351" s="965">
        <v>72</v>
      </c>
      <c r="D1351" s="965">
        <v>72</v>
      </c>
      <c r="E1351" s="1022">
        <f t="shared" si="258"/>
        <v>100</v>
      </c>
      <c r="F1351" s="963">
        <v>11</v>
      </c>
      <c r="G1351" s="1206">
        <f t="shared" si="259"/>
        <v>15.277777777777779</v>
      </c>
      <c r="H1351" s="963">
        <v>11</v>
      </c>
      <c r="I1351" s="964">
        <f t="shared" si="262"/>
        <v>100</v>
      </c>
      <c r="J1351" s="598" t="s">
        <v>53</v>
      </c>
      <c r="K1351" s="1207"/>
      <c r="L1351" s="1207"/>
      <c r="M1351" s="598" t="s">
        <v>53</v>
      </c>
      <c r="N1351" s="598"/>
      <c r="O1351" s="598"/>
    </row>
    <row r="1352" spans="1:15" s="693" customFormat="1" x14ac:dyDescent="0.25">
      <c r="A1352" s="582" t="s">
        <v>590</v>
      </c>
      <c r="B1352" s="694" t="s">
        <v>1807</v>
      </c>
      <c r="C1352" s="1209">
        <v>54</v>
      </c>
      <c r="D1352" s="1209">
        <v>54</v>
      </c>
      <c r="E1352" s="1021">
        <f t="shared" si="258"/>
        <v>100</v>
      </c>
      <c r="F1352" s="734">
        <v>8</v>
      </c>
      <c r="G1352" s="1204">
        <f t="shared" si="259"/>
        <v>14.814814814814813</v>
      </c>
      <c r="H1352" s="734">
        <v>8</v>
      </c>
      <c r="I1352" s="962">
        <f t="shared" si="262"/>
        <v>100</v>
      </c>
      <c r="J1352" s="692" t="s">
        <v>53</v>
      </c>
      <c r="K1352" s="1205"/>
      <c r="L1352" s="1205"/>
      <c r="M1352" s="692"/>
      <c r="N1352" s="692"/>
      <c r="O1352" s="692" t="s">
        <v>53</v>
      </c>
    </row>
    <row r="1353" spans="1:15" s="599" customFormat="1" x14ac:dyDescent="0.25">
      <c r="A1353" s="597" t="s">
        <v>591</v>
      </c>
      <c r="B1353" s="687" t="s">
        <v>162</v>
      </c>
      <c r="C1353" s="965">
        <v>74</v>
      </c>
      <c r="D1353" s="965">
        <v>74</v>
      </c>
      <c r="E1353" s="1022">
        <f t="shared" si="258"/>
        <v>100</v>
      </c>
      <c r="F1353" s="963">
        <v>26</v>
      </c>
      <c r="G1353" s="1206">
        <f t="shared" si="259"/>
        <v>35.135135135135137</v>
      </c>
      <c r="H1353" s="963">
        <v>26</v>
      </c>
      <c r="I1353" s="964">
        <f t="shared" si="262"/>
        <v>100</v>
      </c>
      <c r="J1353" s="598" t="s">
        <v>53</v>
      </c>
      <c r="K1353" s="1207"/>
      <c r="L1353" s="1207"/>
      <c r="M1353" s="598" t="s">
        <v>53</v>
      </c>
      <c r="N1353" s="598"/>
      <c r="O1353" s="598"/>
    </row>
    <row r="1354" spans="1:15" s="599" customFormat="1" x14ac:dyDescent="0.25">
      <c r="A1354" s="597" t="s">
        <v>592</v>
      </c>
      <c r="B1354" s="687" t="s">
        <v>1808</v>
      </c>
      <c r="C1354" s="965">
        <v>91</v>
      </c>
      <c r="D1354" s="965">
        <v>91</v>
      </c>
      <c r="E1354" s="1022">
        <f t="shared" si="258"/>
        <v>100</v>
      </c>
      <c r="F1354" s="963">
        <v>36</v>
      </c>
      <c r="G1354" s="1206">
        <f t="shared" si="259"/>
        <v>39.560439560439562</v>
      </c>
      <c r="H1354" s="963">
        <v>36</v>
      </c>
      <c r="I1354" s="964">
        <f t="shared" si="262"/>
        <v>100</v>
      </c>
      <c r="J1354" s="598" t="s">
        <v>53</v>
      </c>
      <c r="K1354" s="1207"/>
      <c r="L1354" s="1207"/>
      <c r="M1354" s="598" t="s">
        <v>53</v>
      </c>
      <c r="N1354" s="598"/>
      <c r="O1354" s="598"/>
    </row>
    <row r="1355" spans="1:15" s="599" customFormat="1" x14ac:dyDescent="0.25">
      <c r="A1355" s="597" t="s">
        <v>593</v>
      </c>
      <c r="B1355" s="687" t="s">
        <v>1809</v>
      </c>
      <c r="C1355" s="965">
        <v>43</v>
      </c>
      <c r="D1355" s="965">
        <v>43</v>
      </c>
      <c r="E1355" s="1022">
        <f t="shared" si="258"/>
        <v>100</v>
      </c>
      <c r="F1355" s="963">
        <v>27</v>
      </c>
      <c r="G1355" s="1206">
        <f t="shared" si="259"/>
        <v>62.790697674418603</v>
      </c>
      <c r="H1355" s="963">
        <v>27</v>
      </c>
      <c r="I1355" s="964">
        <f t="shared" si="262"/>
        <v>100</v>
      </c>
      <c r="J1355" s="598" t="s">
        <v>53</v>
      </c>
      <c r="K1355" s="1207"/>
      <c r="L1355" s="1207"/>
      <c r="M1355" s="598" t="s">
        <v>53</v>
      </c>
      <c r="N1355" s="598"/>
      <c r="O1355" s="598"/>
    </row>
    <row r="1356" spans="1:15" s="599" customFormat="1" x14ac:dyDescent="0.25">
      <c r="A1356" s="597" t="s">
        <v>594</v>
      </c>
      <c r="B1356" s="687" t="s">
        <v>1810</v>
      </c>
      <c r="C1356" s="965">
        <v>28</v>
      </c>
      <c r="D1356" s="965">
        <v>28</v>
      </c>
      <c r="E1356" s="1022">
        <f t="shared" si="258"/>
        <v>100</v>
      </c>
      <c r="F1356" s="963">
        <v>19</v>
      </c>
      <c r="G1356" s="1206">
        <f t="shared" si="259"/>
        <v>67.857142857142861</v>
      </c>
      <c r="H1356" s="963">
        <v>19</v>
      </c>
      <c r="I1356" s="964">
        <f t="shared" si="262"/>
        <v>100</v>
      </c>
      <c r="J1356" s="598" t="s">
        <v>53</v>
      </c>
      <c r="K1356" s="1207"/>
      <c r="L1356" s="1207"/>
      <c r="M1356" s="598" t="s">
        <v>53</v>
      </c>
      <c r="N1356" s="598"/>
      <c r="O1356" s="598"/>
    </row>
    <row r="1357" spans="1:15" s="599" customFormat="1" x14ac:dyDescent="0.25">
      <c r="A1357" s="597" t="s">
        <v>595</v>
      </c>
      <c r="B1357" s="687" t="s">
        <v>1811</v>
      </c>
      <c r="C1357" s="965">
        <v>19</v>
      </c>
      <c r="D1357" s="965">
        <v>19</v>
      </c>
      <c r="E1357" s="1022">
        <f t="shared" si="258"/>
        <v>100</v>
      </c>
      <c r="F1357" s="963">
        <v>19</v>
      </c>
      <c r="G1357" s="1206">
        <f t="shared" si="259"/>
        <v>100</v>
      </c>
      <c r="H1357" s="963">
        <v>19</v>
      </c>
      <c r="I1357" s="964">
        <f t="shared" si="262"/>
        <v>100</v>
      </c>
      <c r="J1357" s="598" t="s">
        <v>53</v>
      </c>
      <c r="K1357" s="1207"/>
      <c r="L1357" s="1207"/>
      <c r="M1357" s="598" t="s">
        <v>53</v>
      </c>
      <c r="N1357" s="598"/>
      <c r="O1357" s="598"/>
    </row>
    <row r="1358" spans="1:15" s="599" customFormat="1" x14ac:dyDescent="0.25">
      <c r="A1358" s="597" t="s">
        <v>596</v>
      </c>
      <c r="B1358" s="687" t="s">
        <v>1812</v>
      </c>
      <c r="C1358" s="965">
        <v>21</v>
      </c>
      <c r="D1358" s="965">
        <v>21</v>
      </c>
      <c r="E1358" s="1022">
        <f t="shared" si="258"/>
        <v>100</v>
      </c>
      <c r="F1358" s="963">
        <v>21</v>
      </c>
      <c r="G1358" s="1206">
        <f t="shared" si="259"/>
        <v>100</v>
      </c>
      <c r="H1358" s="963">
        <v>21</v>
      </c>
      <c r="I1358" s="964">
        <f t="shared" si="262"/>
        <v>100</v>
      </c>
      <c r="J1358" s="598" t="s">
        <v>53</v>
      </c>
      <c r="K1358" s="1207"/>
      <c r="L1358" s="1207"/>
      <c r="M1358" s="598" t="s">
        <v>53</v>
      </c>
      <c r="N1358" s="598"/>
      <c r="O1358" s="598"/>
    </row>
    <row r="1359" spans="1:15" s="599" customFormat="1" x14ac:dyDescent="0.25">
      <c r="A1359" s="597" t="s">
        <v>597</v>
      </c>
      <c r="B1359" s="687" t="s">
        <v>1813</v>
      </c>
      <c r="C1359" s="965">
        <v>35</v>
      </c>
      <c r="D1359" s="965">
        <v>35</v>
      </c>
      <c r="E1359" s="1022">
        <f t="shared" si="258"/>
        <v>100</v>
      </c>
      <c r="F1359" s="963">
        <v>35</v>
      </c>
      <c r="G1359" s="1206">
        <f t="shared" si="259"/>
        <v>100</v>
      </c>
      <c r="H1359" s="963">
        <v>35</v>
      </c>
      <c r="I1359" s="964">
        <f t="shared" si="262"/>
        <v>100</v>
      </c>
      <c r="J1359" s="598" t="s">
        <v>53</v>
      </c>
      <c r="K1359" s="1207"/>
      <c r="L1359" s="1207"/>
      <c r="M1359" s="598" t="s">
        <v>53</v>
      </c>
      <c r="N1359" s="598"/>
      <c r="O1359" s="598"/>
    </row>
    <row r="1360" spans="1:15" s="599" customFormat="1" x14ac:dyDescent="0.25">
      <c r="A1360" s="597" t="s">
        <v>1545</v>
      </c>
      <c r="B1360" s="687" t="s">
        <v>1814</v>
      </c>
      <c r="C1360" s="965">
        <v>32</v>
      </c>
      <c r="D1360" s="965">
        <v>32</v>
      </c>
      <c r="E1360" s="1022">
        <f t="shared" si="258"/>
        <v>100</v>
      </c>
      <c r="F1360" s="963">
        <v>32</v>
      </c>
      <c r="G1360" s="1206">
        <f t="shared" si="259"/>
        <v>100</v>
      </c>
      <c r="H1360" s="963">
        <v>32</v>
      </c>
      <c r="I1360" s="964">
        <f t="shared" si="262"/>
        <v>100</v>
      </c>
      <c r="J1360" s="598" t="s">
        <v>53</v>
      </c>
      <c r="K1360" s="1207"/>
      <c r="L1360" s="1207"/>
      <c r="M1360" s="598" t="s">
        <v>53</v>
      </c>
      <c r="N1360" s="598"/>
      <c r="O1360" s="598"/>
    </row>
    <row r="1361" spans="1:15" s="599" customFormat="1" x14ac:dyDescent="0.25">
      <c r="A1361" s="597" t="s">
        <v>1850</v>
      </c>
      <c r="B1361" s="687" t="s">
        <v>1815</v>
      </c>
      <c r="C1361" s="965">
        <v>24</v>
      </c>
      <c r="D1361" s="965">
        <v>24</v>
      </c>
      <c r="E1361" s="1022">
        <f t="shared" si="258"/>
        <v>100</v>
      </c>
      <c r="F1361" s="963">
        <v>24</v>
      </c>
      <c r="G1361" s="1206">
        <f t="shared" si="259"/>
        <v>100</v>
      </c>
      <c r="H1361" s="963">
        <v>24</v>
      </c>
      <c r="I1361" s="964">
        <f t="shared" si="262"/>
        <v>100</v>
      </c>
      <c r="J1361" s="598" t="s">
        <v>53</v>
      </c>
      <c r="K1361" s="1207"/>
      <c r="L1361" s="1207"/>
      <c r="M1361" s="598" t="s">
        <v>53</v>
      </c>
      <c r="N1361" s="598"/>
      <c r="O1361" s="598"/>
    </row>
    <row r="1362" spans="1:15" s="599" customFormat="1" x14ac:dyDescent="0.25">
      <c r="A1362" s="597" t="s">
        <v>1851</v>
      </c>
      <c r="B1362" s="687" t="s">
        <v>1816</v>
      </c>
      <c r="C1362" s="965">
        <v>30</v>
      </c>
      <c r="D1362" s="965">
        <v>30</v>
      </c>
      <c r="E1362" s="1022">
        <f t="shared" si="258"/>
        <v>100</v>
      </c>
      <c r="F1362" s="963">
        <v>30</v>
      </c>
      <c r="G1362" s="1206">
        <f t="shared" si="259"/>
        <v>100</v>
      </c>
      <c r="H1362" s="963">
        <v>30</v>
      </c>
      <c r="I1362" s="964">
        <f t="shared" si="262"/>
        <v>100</v>
      </c>
      <c r="J1362" s="598" t="s">
        <v>53</v>
      </c>
      <c r="K1362" s="1207"/>
      <c r="L1362" s="1207"/>
      <c r="M1362" s="598" t="s">
        <v>53</v>
      </c>
      <c r="N1362" s="598"/>
      <c r="O1362" s="598"/>
    </row>
    <row r="1363" spans="1:15" s="811" customFormat="1" x14ac:dyDescent="0.25">
      <c r="A1363" s="892">
        <v>15</v>
      </c>
      <c r="B1363" s="893" t="s">
        <v>898</v>
      </c>
      <c r="C1363" s="741">
        <f>SUM(C1364:C1376)</f>
        <v>905</v>
      </c>
      <c r="D1363" s="741">
        <f>SUM(D1364:D1376)</f>
        <v>905</v>
      </c>
      <c r="E1363" s="1016">
        <f t="shared" si="258"/>
        <v>100</v>
      </c>
      <c r="F1363" s="741">
        <f>SUM(F1364:F1376)</f>
        <v>349</v>
      </c>
      <c r="G1363" s="1107">
        <f t="shared" si="259"/>
        <v>38.563535911602209</v>
      </c>
      <c r="H1363" s="741">
        <f>SUM(H1364:H1376)</f>
        <v>349</v>
      </c>
      <c r="I1363" s="733">
        <f t="shared" si="262"/>
        <v>100</v>
      </c>
      <c r="J1363" s="736">
        <f>COUNTA(J1364:J1376)</f>
        <v>13</v>
      </c>
      <c r="K1363" s="741">
        <f t="shared" ref="K1363:O1363" si="268">COUNTA(K1364:K1376)</f>
        <v>0</v>
      </c>
      <c r="L1363" s="741">
        <f t="shared" si="268"/>
        <v>0</v>
      </c>
      <c r="M1363" s="736">
        <f t="shared" si="268"/>
        <v>11</v>
      </c>
      <c r="N1363" s="736" t="s">
        <v>31</v>
      </c>
      <c r="O1363" s="736">
        <f t="shared" si="268"/>
        <v>2</v>
      </c>
    </row>
    <row r="1364" spans="1:15" s="599" customFormat="1" x14ac:dyDescent="0.25">
      <c r="A1364" s="597" t="s">
        <v>598</v>
      </c>
      <c r="B1364" s="687" t="s">
        <v>938</v>
      </c>
      <c r="C1364" s="963">
        <v>87</v>
      </c>
      <c r="D1364" s="963">
        <v>87</v>
      </c>
      <c r="E1364" s="1022">
        <f t="shared" si="258"/>
        <v>100</v>
      </c>
      <c r="F1364" s="963">
        <v>67</v>
      </c>
      <c r="G1364" s="1206">
        <f t="shared" si="259"/>
        <v>77.011494252873561</v>
      </c>
      <c r="H1364" s="963">
        <v>67</v>
      </c>
      <c r="I1364" s="964">
        <f t="shared" si="262"/>
        <v>100</v>
      </c>
      <c r="J1364" s="598" t="s">
        <v>53</v>
      </c>
      <c r="K1364" s="1207"/>
      <c r="L1364" s="1207"/>
      <c r="M1364" s="598" t="s">
        <v>53</v>
      </c>
      <c r="N1364" s="598"/>
      <c r="O1364" s="598"/>
    </row>
    <row r="1365" spans="1:15" s="599" customFormat="1" x14ac:dyDescent="0.25">
      <c r="A1365" s="597" t="s">
        <v>599</v>
      </c>
      <c r="B1365" s="687" t="s">
        <v>1817</v>
      </c>
      <c r="C1365" s="963">
        <v>57</v>
      </c>
      <c r="D1365" s="963">
        <v>57</v>
      </c>
      <c r="E1365" s="1022">
        <f t="shared" si="258"/>
        <v>100</v>
      </c>
      <c r="F1365" s="963">
        <v>40</v>
      </c>
      <c r="G1365" s="1206">
        <f t="shared" si="259"/>
        <v>70.175438596491219</v>
      </c>
      <c r="H1365" s="963">
        <v>40</v>
      </c>
      <c r="I1365" s="964">
        <f t="shared" si="262"/>
        <v>100</v>
      </c>
      <c r="J1365" s="598" t="s">
        <v>53</v>
      </c>
      <c r="K1365" s="1207"/>
      <c r="L1365" s="1207"/>
      <c r="M1365" s="598" t="s">
        <v>53</v>
      </c>
      <c r="N1365" s="598"/>
      <c r="O1365" s="598"/>
    </row>
    <row r="1366" spans="1:15" s="599" customFormat="1" x14ac:dyDescent="0.25">
      <c r="A1366" s="597" t="s">
        <v>600</v>
      </c>
      <c r="B1366" s="687" t="s">
        <v>1818</v>
      </c>
      <c r="C1366" s="963">
        <v>73</v>
      </c>
      <c r="D1366" s="963">
        <v>73</v>
      </c>
      <c r="E1366" s="1022">
        <f t="shared" si="258"/>
        <v>100</v>
      </c>
      <c r="F1366" s="963">
        <v>28</v>
      </c>
      <c r="G1366" s="1206">
        <f t="shared" si="259"/>
        <v>38.356164383561641</v>
      </c>
      <c r="H1366" s="963">
        <v>28</v>
      </c>
      <c r="I1366" s="964">
        <f t="shared" si="262"/>
        <v>100</v>
      </c>
      <c r="J1366" s="598" t="s">
        <v>53</v>
      </c>
      <c r="K1366" s="1207"/>
      <c r="L1366" s="1207"/>
      <c r="M1366" s="598" t="s">
        <v>53</v>
      </c>
      <c r="N1366" s="598"/>
      <c r="O1366" s="598"/>
    </row>
    <row r="1367" spans="1:15" s="599" customFormat="1" x14ac:dyDescent="0.25">
      <c r="A1367" s="597" t="s">
        <v>601</v>
      </c>
      <c r="B1367" s="687" t="s">
        <v>1819</v>
      </c>
      <c r="C1367" s="963">
        <v>76</v>
      </c>
      <c r="D1367" s="963">
        <v>76</v>
      </c>
      <c r="E1367" s="1022">
        <f t="shared" si="258"/>
        <v>100</v>
      </c>
      <c r="F1367" s="963">
        <v>23</v>
      </c>
      <c r="G1367" s="1206">
        <f t="shared" si="259"/>
        <v>30.263157894736842</v>
      </c>
      <c r="H1367" s="963">
        <v>23</v>
      </c>
      <c r="I1367" s="964">
        <f t="shared" si="262"/>
        <v>100</v>
      </c>
      <c r="J1367" s="598" t="s">
        <v>53</v>
      </c>
      <c r="K1367" s="1207"/>
      <c r="L1367" s="1207"/>
      <c r="M1367" s="598" t="s">
        <v>53</v>
      </c>
      <c r="N1367" s="598"/>
      <c r="O1367" s="598"/>
    </row>
    <row r="1368" spans="1:15" s="599" customFormat="1" x14ac:dyDescent="0.25">
      <c r="A1368" s="597" t="s">
        <v>602</v>
      </c>
      <c r="B1368" s="687" t="s">
        <v>1820</v>
      </c>
      <c r="C1368" s="963">
        <v>68</v>
      </c>
      <c r="D1368" s="963">
        <v>68</v>
      </c>
      <c r="E1368" s="1022">
        <f t="shared" si="258"/>
        <v>100</v>
      </c>
      <c r="F1368" s="963">
        <v>34</v>
      </c>
      <c r="G1368" s="1206">
        <f t="shared" si="259"/>
        <v>50</v>
      </c>
      <c r="H1368" s="963">
        <v>34</v>
      </c>
      <c r="I1368" s="964">
        <f t="shared" si="262"/>
        <v>100</v>
      </c>
      <c r="J1368" s="598" t="s">
        <v>53</v>
      </c>
      <c r="K1368" s="1207"/>
      <c r="L1368" s="1207"/>
      <c r="M1368" s="598" t="s">
        <v>53</v>
      </c>
      <c r="N1368" s="598"/>
      <c r="O1368" s="598"/>
    </row>
    <row r="1369" spans="1:15" s="599" customFormat="1" x14ac:dyDescent="0.25">
      <c r="A1369" s="597" t="s">
        <v>603</v>
      </c>
      <c r="B1369" s="687" t="s">
        <v>1821</v>
      </c>
      <c r="C1369" s="963">
        <v>51</v>
      </c>
      <c r="D1369" s="963">
        <v>51</v>
      </c>
      <c r="E1369" s="1022">
        <f t="shared" si="258"/>
        <v>100</v>
      </c>
      <c r="F1369" s="963">
        <v>30</v>
      </c>
      <c r="G1369" s="1206">
        <f t="shared" si="259"/>
        <v>58.82352941176471</v>
      </c>
      <c r="H1369" s="963">
        <v>30</v>
      </c>
      <c r="I1369" s="964">
        <f t="shared" si="262"/>
        <v>100</v>
      </c>
      <c r="J1369" s="598" t="s">
        <v>53</v>
      </c>
      <c r="K1369" s="1207"/>
      <c r="L1369" s="1207"/>
      <c r="M1369" s="598" t="s">
        <v>53</v>
      </c>
      <c r="N1369" s="598"/>
      <c r="O1369" s="598"/>
    </row>
    <row r="1370" spans="1:15" s="599" customFormat="1" x14ac:dyDescent="0.25">
      <c r="A1370" s="597" t="s">
        <v>604</v>
      </c>
      <c r="B1370" s="687" t="s">
        <v>1822</v>
      </c>
      <c r="C1370" s="963">
        <v>98</v>
      </c>
      <c r="D1370" s="963">
        <v>98</v>
      </c>
      <c r="E1370" s="1022">
        <f t="shared" ref="E1370:E1433" si="269">D1370/C1370*100</f>
        <v>100</v>
      </c>
      <c r="F1370" s="963">
        <v>26</v>
      </c>
      <c r="G1370" s="1206">
        <f t="shared" ref="G1370:G1433" si="270">F1370/C1370*100</f>
        <v>26.530612244897959</v>
      </c>
      <c r="H1370" s="963">
        <v>26</v>
      </c>
      <c r="I1370" s="964">
        <f t="shared" si="262"/>
        <v>100</v>
      </c>
      <c r="J1370" s="598" t="s">
        <v>53</v>
      </c>
      <c r="K1370" s="1207"/>
      <c r="L1370" s="1207"/>
      <c r="M1370" s="598" t="s">
        <v>53</v>
      </c>
      <c r="N1370" s="598"/>
      <c r="O1370" s="598"/>
    </row>
    <row r="1371" spans="1:15" s="693" customFormat="1" x14ac:dyDescent="0.25">
      <c r="A1371" s="582" t="s">
        <v>605</v>
      </c>
      <c r="B1371" s="694" t="s">
        <v>1731</v>
      </c>
      <c r="C1371" s="734">
        <v>84</v>
      </c>
      <c r="D1371" s="734">
        <v>84</v>
      </c>
      <c r="E1371" s="1021">
        <f t="shared" si="269"/>
        <v>100</v>
      </c>
      <c r="F1371" s="734">
        <v>10</v>
      </c>
      <c r="G1371" s="1204">
        <f t="shared" si="270"/>
        <v>11.904761904761903</v>
      </c>
      <c r="H1371" s="734">
        <v>10</v>
      </c>
      <c r="I1371" s="962">
        <f t="shared" si="262"/>
        <v>100</v>
      </c>
      <c r="J1371" s="692" t="s">
        <v>53</v>
      </c>
      <c r="K1371" s="1205"/>
      <c r="L1371" s="1205"/>
      <c r="M1371" s="692"/>
      <c r="N1371" s="692"/>
      <c r="O1371" s="692" t="s">
        <v>53</v>
      </c>
    </row>
    <row r="1372" spans="1:15" s="599" customFormat="1" x14ac:dyDescent="0.25">
      <c r="A1372" s="597" t="s">
        <v>606</v>
      </c>
      <c r="B1372" s="687" t="s">
        <v>458</v>
      </c>
      <c r="C1372" s="963">
        <v>63</v>
      </c>
      <c r="D1372" s="963">
        <v>63</v>
      </c>
      <c r="E1372" s="1022">
        <f t="shared" si="269"/>
        <v>100</v>
      </c>
      <c r="F1372" s="963">
        <v>29</v>
      </c>
      <c r="G1372" s="1206">
        <f t="shared" si="270"/>
        <v>46.031746031746032</v>
      </c>
      <c r="H1372" s="963">
        <v>29</v>
      </c>
      <c r="I1372" s="964">
        <f t="shared" si="262"/>
        <v>100</v>
      </c>
      <c r="J1372" s="598" t="s">
        <v>53</v>
      </c>
      <c r="K1372" s="1207"/>
      <c r="L1372" s="1207"/>
      <c r="M1372" s="598" t="s">
        <v>53</v>
      </c>
      <c r="N1372" s="598"/>
      <c r="O1372" s="598"/>
    </row>
    <row r="1373" spans="1:15" s="599" customFormat="1" x14ac:dyDescent="0.25">
      <c r="A1373" s="597" t="s">
        <v>607</v>
      </c>
      <c r="B1373" s="687" t="s">
        <v>1823</v>
      </c>
      <c r="C1373" s="963">
        <v>58</v>
      </c>
      <c r="D1373" s="963">
        <v>58</v>
      </c>
      <c r="E1373" s="1022">
        <f t="shared" si="269"/>
        <v>100</v>
      </c>
      <c r="F1373" s="963">
        <v>10</v>
      </c>
      <c r="G1373" s="1206">
        <f t="shared" si="270"/>
        <v>17.241379310344829</v>
      </c>
      <c r="H1373" s="963">
        <v>10</v>
      </c>
      <c r="I1373" s="964">
        <f t="shared" si="262"/>
        <v>100</v>
      </c>
      <c r="J1373" s="598" t="s">
        <v>53</v>
      </c>
      <c r="K1373" s="1207"/>
      <c r="L1373" s="1207"/>
      <c r="M1373" s="598" t="s">
        <v>53</v>
      </c>
      <c r="N1373" s="598"/>
      <c r="O1373" s="598"/>
    </row>
    <row r="1374" spans="1:15" s="599" customFormat="1" x14ac:dyDescent="0.25">
      <c r="A1374" s="597" t="s">
        <v>608</v>
      </c>
      <c r="B1374" s="687" t="s">
        <v>1824</v>
      </c>
      <c r="C1374" s="963">
        <v>51</v>
      </c>
      <c r="D1374" s="963">
        <v>51</v>
      </c>
      <c r="E1374" s="1022">
        <f t="shared" si="269"/>
        <v>100</v>
      </c>
      <c r="F1374" s="963">
        <v>26</v>
      </c>
      <c r="G1374" s="1206">
        <f t="shared" si="270"/>
        <v>50.980392156862742</v>
      </c>
      <c r="H1374" s="963">
        <v>26</v>
      </c>
      <c r="I1374" s="964">
        <f t="shared" si="262"/>
        <v>100</v>
      </c>
      <c r="J1374" s="598" t="s">
        <v>53</v>
      </c>
      <c r="K1374" s="1207"/>
      <c r="L1374" s="1207"/>
      <c r="M1374" s="598" t="s">
        <v>53</v>
      </c>
      <c r="N1374" s="598"/>
      <c r="O1374" s="598"/>
    </row>
    <row r="1375" spans="1:15" s="599" customFormat="1" x14ac:dyDescent="0.25">
      <c r="A1375" s="597" t="s">
        <v>1116</v>
      </c>
      <c r="B1375" s="687" t="s">
        <v>1825</v>
      </c>
      <c r="C1375" s="963">
        <v>55</v>
      </c>
      <c r="D1375" s="963">
        <v>55</v>
      </c>
      <c r="E1375" s="1022">
        <f t="shared" si="269"/>
        <v>100</v>
      </c>
      <c r="F1375" s="963">
        <v>18</v>
      </c>
      <c r="G1375" s="1206">
        <f t="shared" si="270"/>
        <v>32.727272727272727</v>
      </c>
      <c r="H1375" s="963">
        <v>18</v>
      </c>
      <c r="I1375" s="964">
        <f t="shared" si="262"/>
        <v>100</v>
      </c>
      <c r="J1375" s="598" t="s">
        <v>53</v>
      </c>
      <c r="K1375" s="1207"/>
      <c r="L1375" s="1207"/>
      <c r="M1375" s="598" t="s">
        <v>53</v>
      </c>
      <c r="N1375" s="598"/>
      <c r="O1375" s="598"/>
    </row>
    <row r="1376" spans="1:15" s="693" customFormat="1" x14ac:dyDescent="0.25">
      <c r="A1376" s="582" t="s">
        <v>1117</v>
      </c>
      <c r="B1376" s="694" t="s">
        <v>1826</v>
      </c>
      <c r="C1376" s="734">
        <v>84</v>
      </c>
      <c r="D1376" s="734">
        <v>84</v>
      </c>
      <c r="E1376" s="1021">
        <f t="shared" si="269"/>
        <v>100</v>
      </c>
      <c r="F1376" s="734">
        <v>8</v>
      </c>
      <c r="G1376" s="1204">
        <f t="shared" si="270"/>
        <v>9.5238095238095237</v>
      </c>
      <c r="H1376" s="734">
        <v>8</v>
      </c>
      <c r="I1376" s="962">
        <f t="shared" si="262"/>
        <v>100</v>
      </c>
      <c r="J1376" s="692" t="s">
        <v>53</v>
      </c>
      <c r="K1376" s="1205"/>
      <c r="L1376" s="1205"/>
      <c r="M1376" s="692"/>
      <c r="N1376" s="692"/>
      <c r="O1376" s="692" t="s">
        <v>53</v>
      </c>
    </row>
    <row r="1377" spans="1:15" s="811" customFormat="1" x14ac:dyDescent="0.25">
      <c r="A1377" s="892">
        <v>16</v>
      </c>
      <c r="B1377" s="893" t="s">
        <v>901</v>
      </c>
      <c r="C1377" s="741">
        <f>SUM(C1378:C1391)</f>
        <v>866</v>
      </c>
      <c r="D1377" s="741">
        <f>SUM(D1378:D1391)</f>
        <v>866</v>
      </c>
      <c r="E1377" s="1016">
        <f t="shared" si="269"/>
        <v>100</v>
      </c>
      <c r="F1377" s="741">
        <f>SUM(F1378:F1391)</f>
        <v>374</v>
      </c>
      <c r="G1377" s="1107">
        <f t="shared" si="270"/>
        <v>43.187066974595844</v>
      </c>
      <c r="H1377" s="741">
        <f>SUM(H1378:H1391)</f>
        <v>374</v>
      </c>
      <c r="I1377" s="733">
        <f t="shared" si="262"/>
        <v>100</v>
      </c>
      <c r="J1377" s="736">
        <f>COUNTA(J1378:J1391)</f>
        <v>14</v>
      </c>
      <c r="K1377" s="741">
        <f t="shared" ref="K1377:O1377" si="271">COUNTA(K1378:K1391)</f>
        <v>0</v>
      </c>
      <c r="L1377" s="741">
        <f t="shared" si="271"/>
        <v>0</v>
      </c>
      <c r="M1377" s="736">
        <f t="shared" si="271"/>
        <v>10</v>
      </c>
      <c r="N1377" s="736" t="s">
        <v>31</v>
      </c>
      <c r="O1377" s="736">
        <f t="shared" si="271"/>
        <v>4</v>
      </c>
    </row>
    <row r="1378" spans="1:15" s="693" customFormat="1" x14ac:dyDescent="0.25">
      <c r="A1378" s="582" t="s">
        <v>33</v>
      </c>
      <c r="B1378" s="694" t="s">
        <v>1827</v>
      </c>
      <c r="C1378" s="734">
        <v>100</v>
      </c>
      <c r="D1378" s="734">
        <v>100</v>
      </c>
      <c r="E1378" s="1021">
        <f t="shared" si="269"/>
        <v>100</v>
      </c>
      <c r="F1378" s="734">
        <v>6</v>
      </c>
      <c r="G1378" s="1204">
        <f t="shared" si="270"/>
        <v>6</v>
      </c>
      <c r="H1378" s="734">
        <v>6</v>
      </c>
      <c r="I1378" s="962">
        <f t="shared" si="262"/>
        <v>100</v>
      </c>
      <c r="J1378" s="692" t="s">
        <v>53</v>
      </c>
      <c r="K1378" s="1205"/>
      <c r="L1378" s="1205"/>
      <c r="M1378" s="692"/>
      <c r="N1378" s="692"/>
      <c r="O1378" s="692" t="s">
        <v>53</v>
      </c>
    </row>
    <row r="1379" spans="1:15" s="599" customFormat="1" x14ac:dyDescent="0.25">
      <c r="A1379" s="597" t="s">
        <v>34</v>
      </c>
      <c r="B1379" s="687" t="s">
        <v>1828</v>
      </c>
      <c r="C1379" s="963">
        <v>72</v>
      </c>
      <c r="D1379" s="963">
        <v>72</v>
      </c>
      <c r="E1379" s="1022">
        <f t="shared" si="269"/>
        <v>100</v>
      </c>
      <c r="F1379" s="963">
        <v>25</v>
      </c>
      <c r="G1379" s="1206">
        <f t="shared" si="270"/>
        <v>34.722222222222221</v>
      </c>
      <c r="H1379" s="963">
        <v>25</v>
      </c>
      <c r="I1379" s="964">
        <f t="shared" si="262"/>
        <v>100</v>
      </c>
      <c r="J1379" s="598" t="s">
        <v>53</v>
      </c>
      <c r="K1379" s="1207"/>
      <c r="L1379" s="1207"/>
      <c r="M1379" s="598" t="s">
        <v>53</v>
      </c>
      <c r="N1379" s="598"/>
      <c r="O1379" s="598"/>
    </row>
    <row r="1380" spans="1:15" s="599" customFormat="1" x14ac:dyDescent="0.25">
      <c r="A1380" s="597" t="s">
        <v>35</v>
      </c>
      <c r="B1380" s="687" t="s">
        <v>1829</v>
      </c>
      <c r="C1380" s="963">
        <v>74</v>
      </c>
      <c r="D1380" s="963">
        <v>74</v>
      </c>
      <c r="E1380" s="1022">
        <f t="shared" si="269"/>
        <v>100</v>
      </c>
      <c r="F1380" s="963">
        <v>45</v>
      </c>
      <c r="G1380" s="1206">
        <f t="shared" si="270"/>
        <v>60.810810810810814</v>
      </c>
      <c r="H1380" s="963">
        <v>45</v>
      </c>
      <c r="I1380" s="964">
        <f t="shared" ref="I1380:I1443" si="272">H1380/F1380*100</f>
        <v>100</v>
      </c>
      <c r="J1380" s="598" t="s">
        <v>53</v>
      </c>
      <c r="K1380" s="1207"/>
      <c r="L1380" s="1207"/>
      <c r="M1380" s="598" t="s">
        <v>53</v>
      </c>
      <c r="N1380" s="598"/>
      <c r="O1380" s="598"/>
    </row>
    <row r="1381" spans="1:15" s="599" customFormat="1" x14ac:dyDescent="0.25">
      <c r="A1381" s="597" t="s">
        <v>609</v>
      </c>
      <c r="B1381" s="687" t="s">
        <v>1830</v>
      </c>
      <c r="C1381" s="963">
        <v>27</v>
      </c>
      <c r="D1381" s="963">
        <v>27</v>
      </c>
      <c r="E1381" s="1022">
        <f t="shared" si="269"/>
        <v>100</v>
      </c>
      <c r="F1381" s="963">
        <v>26</v>
      </c>
      <c r="G1381" s="1206">
        <f t="shared" si="270"/>
        <v>96.296296296296291</v>
      </c>
      <c r="H1381" s="963">
        <v>26</v>
      </c>
      <c r="I1381" s="964">
        <f t="shared" si="272"/>
        <v>100</v>
      </c>
      <c r="J1381" s="598" t="s">
        <v>53</v>
      </c>
      <c r="K1381" s="1207"/>
      <c r="L1381" s="1207"/>
      <c r="M1381" s="598" t="s">
        <v>53</v>
      </c>
      <c r="N1381" s="598"/>
      <c r="O1381" s="598"/>
    </row>
    <row r="1382" spans="1:15" s="599" customFormat="1" x14ac:dyDescent="0.25">
      <c r="A1382" s="597" t="s">
        <v>610</v>
      </c>
      <c r="B1382" s="687" t="s">
        <v>1831</v>
      </c>
      <c r="C1382" s="963">
        <v>53</v>
      </c>
      <c r="D1382" s="963">
        <v>53</v>
      </c>
      <c r="E1382" s="1022">
        <f t="shared" si="269"/>
        <v>100</v>
      </c>
      <c r="F1382" s="963">
        <v>39</v>
      </c>
      <c r="G1382" s="1206">
        <f t="shared" si="270"/>
        <v>73.584905660377359</v>
      </c>
      <c r="H1382" s="963">
        <v>39</v>
      </c>
      <c r="I1382" s="964">
        <f t="shared" si="272"/>
        <v>100</v>
      </c>
      <c r="J1382" s="598" t="s">
        <v>53</v>
      </c>
      <c r="K1382" s="1207"/>
      <c r="L1382" s="1207"/>
      <c r="M1382" s="598" t="s">
        <v>53</v>
      </c>
      <c r="N1382" s="598"/>
      <c r="O1382" s="598"/>
    </row>
    <row r="1383" spans="1:15" s="599" customFormat="1" x14ac:dyDescent="0.25">
      <c r="A1383" s="597" t="s">
        <v>611</v>
      </c>
      <c r="B1383" s="687" t="s">
        <v>1832</v>
      </c>
      <c r="C1383" s="963">
        <v>57</v>
      </c>
      <c r="D1383" s="963">
        <v>57</v>
      </c>
      <c r="E1383" s="1022">
        <f t="shared" si="269"/>
        <v>100</v>
      </c>
      <c r="F1383" s="963">
        <v>34</v>
      </c>
      <c r="G1383" s="1206">
        <f t="shared" si="270"/>
        <v>59.649122807017541</v>
      </c>
      <c r="H1383" s="963">
        <v>34</v>
      </c>
      <c r="I1383" s="964">
        <f t="shared" si="272"/>
        <v>100</v>
      </c>
      <c r="J1383" s="598" t="s">
        <v>53</v>
      </c>
      <c r="K1383" s="1207"/>
      <c r="L1383" s="1207"/>
      <c r="M1383" s="598" t="s">
        <v>53</v>
      </c>
      <c r="N1383" s="598"/>
      <c r="O1383" s="598"/>
    </row>
    <row r="1384" spans="1:15" s="693" customFormat="1" x14ac:dyDescent="0.25">
      <c r="A1384" s="582" t="s">
        <v>612</v>
      </c>
      <c r="B1384" s="694" t="s">
        <v>1833</v>
      </c>
      <c r="C1384" s="734">
        <v>108</v>
      </c>
      <c r="D1384" s="734">
        <v>108</v>
      </c>
      <c r="E1384" s="1021">
        <f t="shared" si="269"/>
        <v>100</v>
      </c>
      <c r="F1384" s="734">
        <v>6</v>
      </c>
      <c r="G1384" s="1204">
        <f t="shared" si="270"/>
        <v>5.5555555555555554</v>
      </c>
      <c r="H1384" s="734">
        <v>6</v>
      </c>
      <c r="I1384" s="962">
        <f t="shared" si="272"/>
        <v>100</v>
      </c>
      <c r="J1384" s="692" t="s">
        <v>53</v>
      </c>
      <c r="K1384" s="1205"/>
      <c r="L1384" s="1205"/>
      <c r="M1384" s="692"/>
      <c r="N1384" s="692"/>
      <c r="O1384" s="692" t="s">
        <v>53</v>
      </c>
    </row>
    <row r="1385" spans="1:15" s="599" customFormat="1" x14ac:dyDescent="0.25">
      <c r="A1385" s="597" t="s">
        <v>613</v>
      </c>
      <c r="B1385" s="687" t="s">
        <v>1834</v>
      </c>
      <c r="C1385" s="963">
        <v>29</v>
      </c>
      <c r="D1385" s="963">
        <v>29</v>
      </c>
      <c r="E1385" s="1022">
        <f t="shared" si="269"/>
        <v>100</v>
      </c>
      <c r="F1385" s="963">
        <v>29</v>
      </c>
      <c r="G1385" s="1206">
        <f t="shared" si="270"/>
        <v>100</v>
      </c>
      <c r="H1385" s="963">
        <v>29</v>
      </c>
      <c r="I1385" s="964">
        <f t="shared" si="272"/>
        <v>100</v>
      </c>
      <c r="J1385" s="598" t="s">
        <v>53</v>
      </c>
      <c r="K1385" s="1207"/>
      <c r="L1385" s="1207"/>
      <c r="M1385" s="598" t="s">
        <v>53</v>
      </c>
      <c r="N1385" s="598"/>
      <c r="O1385" s="598"/>
    </row>
    <row r="1386" spans="1:15" s="599" customFormat="1" x14ac:dyDescent="0.25">
      <c r="A1386" s="597" t="s">
        <v>614</v>
      </c>
      <c r="B1386" s="687" t="s">
        <v>1835</v>
      </c>
      <c r="C1386" s="963">
        <v>52</v>
      </c>
      <c r="D1386" s="963">
        <v>52</v>
      </c>
      <c r="E1386" s="1022">
        <f t="shared" si="269"/>
        <v>100</v>
      </c>
      <c r="F1386" s="963">
        <v>23</v>
      </c>
      <c r="G1386" s="1206">
        <f t="shared" si="270"/>
        <v>44.230769230769226</v>
      </c>
      <c r="H1386" s="963">
        <v>23</v>
      </c>
      <c r="I1386" s="964">
        <f t="shared" si="272"/>
        <v>100</v>
      </c>
      <c r="J1386" s="598" t="s">
        <v>53</v>
      </c>
      <c r="K1386" s="1207"/>
      <c r="L1386" s="1207"/>
      <c r="M1386" s="598" t="s">
        <v>53</v>
      </c>
      <c r="N1386" s="598"/>
      <c r="O1386" s="598"/>
    </row>
    <row r="1387" spans="1:15" s="599" customFormat="1" x14ac:dyDescent="0.25">
      <c r="A1387" s="597" t="s">
        <v>615</v>
      </c>
      <c r="B1387" s="687" t="s">
        <v>1836</v>
      </c>
      <c r="C1387" s="963">
        <v>44</v>
      </c>
      <c r="D1387" s="963">
        <v>44</v>
      </c>
      <c r="E1387" s="1022">
        <f t="shared" si="269"/>
        <v>100</v>
      </c>
      <c r="F1387" s="963">
        <v>32</v>
      </c>
      <c r="G1387" s="1206">
        <f t="shared" si="270"/>
        <v>72.727272727272734</v>
      </c>
      <c r="H1387" s="963">
        <v>32</v>
      </c>
      <c r="I1387" s="964">
        <f t="shared" si="272"/>
        <v>100</v>
      </c>
      <c r="J1387" s="598" t="s">
        <v>53</v>
      </c>
      <c r="K1387" s="1207"/>
      <c r="L1387" s="1207"/>
      <c r="M1387" s="598" t="s">
        <v>53</v>
      </c>
      <c r="N1387" s="598"/>
      <c r="O1387" s="598"/>
    </row>
    <row r="1388" spans="1:15" s="599" customFormat="1" x14ac:dyDescent="0.25">
      <c r="A1388" s="597" t="s">
        <v>1118</v>
      </c>
      <c r="B1388" s="687" t="s">
        <v>1837</v>
      </c>
      <c r="C1388" s="963">
        <v>48</v>
      </c>
      <c r="D1388" s="963">
        <v>48</v>
      </c>
      <c r="E1388" s="1022">
        <f t="shared" si="269"/>
        <v>100</v>
      </c>
      <c r="F1388" s="963">
        <v>46</v>
      </c>
      <c r="G1388" s="1206">
        <f t="shared" si="270"/>
        <v>95.833333333333343</v>
      </c>
      <c r="H1388" s="963">
        <v>46</v>
      </c>
      <c r="I1388" s="964">
        <f t="shared" si="272"/>
        <v>100</v>
      </c>
      <c r="J1388" s="598" t="s">
        <v>53</v>
      </c>
      <c r="K1388" s="1207"/>
      <c r="L1388" s="1207"/>
      <c r="M1388" s="598" t="s">
        <v>53</v>
      </c>
      <c r="N1388" s="598"/>
      <c r="O1388" s="598"/>
    </row>
    <row r="1389" spans="1:15" s="693" customFormat="1" x14ac:dyDescent="0.25">
      <c r="A1389" s="582" t="s">
        <v>1119</v>
      </c>
      <c r="B1389" s="694" t="s">
        <v>1838</v>
      </c>
      <c r="C1389" s="734">
        <v>65</v>
      </c>
      <c r="D1389" s="734">
        <v>65</v>
      </c>
      <c r="E1389" s="1021">
        <f t="shared" si="269"/>
        <v>100</v>
      </c>
      <c r="F1389" s="734">
        <v>3</v>
      </c>
      <c r="G1389" s="1204">
        <f t="shared" si="270"/>
        <v>4.6153846153846159</v>
      </c>
      <c r="H1389" s="734">
        <v>3</v>
      </c>
      <c r="I1389" s="962">
        <f t="shared" si="272"/>
        <v>100</v>
      </c>
      <c r="J1389" s="692" t="s">
        <v>53</v>
      </c>
      <c r="K1389" s="1205"/>
      <c r="L1389" s="1205"/>
      <c r="M1389" s="692"/>
      <c r="N1389" s="692"/>
      <c r="O1389" s="692" t="s">
        <v>53</v>
      </c>
    </row>
    <row r="1390" spans="1:15" s="693" customFormat="1" x14ac:dyDescent="0.25">
      <c r="A1390" s="582" t="s">
        <v>1120</v>
      </c>
      <c r="B1390" s="694" t="s">
        <v>1839</v>
      </c>
      <c r="C1390" s="734">
        <v>75</v>
      </c>
      <c r="D1390" s="734">
        <v>75</v>
      </c>
      <c r="E1390" s="1021">
        <f t="shared" si="269"/>
        <v>100</v>
      </c>
      <c r="F1390" s="734">
        <v>4</v>
      </c>
      <c r="G1390" s="1204">
        <f t="shared" si="270"/>
        <v>5.3333333333333339</v>
      </c>
      <c r="H1390" s="734">
        <v>4</v>
      </c>
      <c r="I1390" s="962">
        <f t="shared" si="272"/>
        <v>100</v>
      </c>
      <c r="J1390" s="692" t="s">
        <v>53</v>
      </c>
      <c r="K1390" s="1205"/>
      <c r="L1390" s="1205"/>
      <c r="M1390" s="692"/>
      <c r="N1390" s="692"/>
      <c r="O1390" s="692" t="s">
        <v>53</v>
      </c>
    </row>
    <row r="1391" spans="1:15" s="599" customFormat="1" x14ac:dyDescent="0.25">
      <c r="A1391" s="597" t="s">
        <v>1852</v>
      </c>
      <c r="B1391" s="687" t="s">
        <v>1840</v>
      </c>
      <c r="C1391" s="963">
        <v>62</v>
      </c>
      <c r="D1391" s="963">
        <v>62</v>
      </c>
      <c r="E1391" s="1022">
        <f t="shared" si="269"/>
        <v>100</v>
      </c>
      <c r="F1391" s="1210">
        <v>56</v>
      </c>
      <c r="G1391" s="1206">
        <f t="shared" si="270"/>
        <v>90.322580645161281</v>
      </c>
      <c r="H1391" s="1210">
        <v>56</v>
      </c>
      <c r="I1391" s="964">
        <f t="shared" si="272"/>
        <v>100</v>
      </c>
      <c r="J1391" s="598" t="s">
        <v>53</v>
      </c>
      <c r="K1391" s="1207"/>
      <c r="L1391" s="1207"/>
      <c r="M1391" s="598" t="s">
        <v>53</v>
      </c>
      <c r="N1391" s="598"/>
      <c r="O1391" s="598"/>
    </row>
    <row r="1392" spans="1:15" s="811" customFormat="1" x14ac:dyDescent="0.25">
      <c r="A1392" s="892">
        <v>17</v>
      </c>
      <c r="B1392" s="893" t="s">
        <v>894</v>
      </c>
      <c r="C1392" s="741">
        <f>SUM(C1393:C1402)</f>
        <v>707</v>
      </c>
      <c r="D1392" s="741">
        <f>SUM(D1393:D1402)</f>
        <v>707</v>
      </c>
      <c r="E1392" s="1016">
        <f t="shared" si="269"/>
        <v>100</v>
      </c>
      <c r="F1392" s="741">
        <f>SUM(F1393:F1402)</f>
        <v>266</v>
      </c>
      <c r="G1392" s="1107">
        <f t="shared" si="270"/>
        <v>37.623762376237622</v>
      </c>
      <c r="H1392" s="741">
        <f>SUM(H1393:H1402)</f>
        <v>266</v>
      </c>
      <c r="I1392" s="733">
        <f t="shared" si="272"/>
        <v>100</v>
      </c>
      <c r="J1392" s="736">
        <f>COUNTA(J1393:J1402)</f>
        <v>10</v>
      </c>
      <c r="K1392" s="741">
        <f t="shared" ref="K1392:O1392" si="273">COUNTA(K1393:K1402)</f>
        <v>0</v>
      </c>
      <c r="L1392" s="741">
        <f t="shared" si="273"/>
        <v>0</v>
      </c>
      <c r="M1392" s="736">
        <f t="shared" si="273"/>
        <v>10</v>
      </c>
      <c r="N1392" s="736" t="s">
        <v>31</v>
      </c>
      <c r="O1392" s="736">
        <f t="shared" si="273"/>
        <v>0</v>
      </c>
    </row>
    <row r="1393" spans="1:15" s="599" customFormat="1" x14ac:dyDescent="0.25">
      <c r="A1393" s="597" t="s">
        <v>616</v>
      </c>
      <c r="B1393" s="600" t="s">
        <v>1841</v>
      </c>
      <c r="C1393" s="689">
        <v>59</v>
      </c>
      <c r="D1393" s="689">
        <f>C1393</f>
        <v>59</v>
      </c>
      <c r="E1393" s="1022">
        <f t="shared" si="269"/>
        <v>100</v>
      </c>
      <c r="F1393" s="689">
        <v>21</v>
      </c>
      <c r="G1393" s="1206">
        <f t="shared" si="270"/>
        <v>35.593220338983052</v>
      </c>
      <c r="H1393" s="963">
        <f>F1393</f>
        <v>21</v>
      </c>
      <c r="I1393" s="964">
        <f t="shared" si="272"/>
        <v>100</v>
      </c>
      <c r="J1393" s="598" t="s">
        <v>53</v>
      </c>
      <c r="K1393" s="1207"/>
      <c r="L1393" s="1207"/>
      <c r="M1393" s="598" t="s">
        <v>53</v>
      </c>
      <c r="N1393" s="598"/>
      <c r="O1393" s="598"/>
    </row>
    <row r="1394" spans="1:15" s="599" customFormat="1" x14ac:dyDescent="0.25">
      <c r="A1394" s="597" t="s">
        <v>617</v>
      </c>
      <c r="B1394" s="600" t="s">
        <v>1842</v>
      </c>
      <c r="C1394" s="689">
        <v>103</v>
      </c>
      <c r="D1394" s="689">
        <f t="shared" ref="D1394:D1402" si="274">C1394</f>
        <v>103</v>
      </c>
      <c r="E1394" s="1022">
        <f t="shared" si="269"/>
        <v>100</v>
      </c>
      <c r="F1394" s="689">
        <v>37</v>
      </c>
      <c r="G1394" s="1206">
        <f t="shared" si="270"/>
        <v>35.922330097087382</v>
      </c>
      <c r="H1394" s="963">
        <f t="shared" ref="H1394:H1402" si="275">F1394</f>
        <v>37</v>
      </c>
      <c r="I1394" s="964">
        <f t="shared" si="272"/>
        <v>100</v>
      </c>
      <c r="J1394" s="598" t="s">
        <v>53</v>
      </c>
      <c r="K1394" s="1207"/>
      <c r="L1394" s="1207"/>
      <c r="M1394" s="598" t="s">
        <v>53</v>
      </c>
      <c r="N1394" s="598"/>
      <c r="O1394" s="598"/>
    </row>
    <row r="1395" spans="1:15" s="599" customFormat="1" x14ac:dyDescent="0.25">
      <c r="A1395" s="597" t="s">
        <v>618</v>
      </c>
      <c r="B1395" s="600" t="s">
        <v>1843</v>
      </c>
      <c r="C1395" s="689">
        <v>62</v>
      </c>
      <c r="D1395" s="689">
        <f t="shared" si="274"/>
        <v>62</v>
      </c>
      <c r="E1395" s="1022">
        <f t="shared" si="269"/>
        <v>100</v>
      </c>
      <c r="F1395" s="689">
        <v>25</v>
      </c>
      <c r="G1395" s="1206">
        <f t="shared" si="270"/>
        <v>40.322580645161288</v>
      </c>
      <c r="H1395" s="963">
        <f t="shared" si="275"/>
        <v>25</v>
      </c>
      <c r="I1395" s="964">
        <f t="shared" si="272"/>
        <v>100</v>
      </c>
      <c r="J1395" s="598" t="s">
        <v>53</v>
      </c>
      <c r="K1395" s="1207"/>
      <c r="L1395" s="1207"/>
      <c r="M1395" s="598" t="s">
        <v>53</v>
      </c>
      <c r="N1395" s="598"/>
      <c r="O1395" s="598"/>
    </row>
    <row r="1396" spans="1:15" s="599" customFormat="1" x14ac:dyDescent="0.25">
      <c r="A1396" s="597" t="s">
        <v>619</v>
      </c>
      <c r="B1396" s="600" t="s">
        <v>1844</v>
      </c>
      <c r="C1396" s="689">
        <v>84</v>
      </c>
      <c r="D1396" s="689">
        <f t="shared" si="274"/>
        <v>84</v>
      </c>
      <c r="E1396" s="1022">
        <f t="shared" si="269"/>
        <v>100</v>
      </c>
      <c r="F1396" s="689">
        <v>33</v>
      </c>
      <c r="G1396" s="1206">
        <f t="shared" si="270"/>
        <v>39.285714285714285</v>
      </c>
      <c r="H1396" s="963">
        <f t="shared" si="275"/>
        <v>33</v>
      </c>
      <c r="I1396" s="964">
        <f t="shared" si="272"/>
        <v>100</v>
      </c>
      <c r="J1396" s="598" t="s">
        <v>53</v>
      </c>
      <c r="K1396" s="1207"/>
      <c r="L1396" s="1207"/>
      <c r="M1396" s="598" t="s">
        <v>53</v>
      </c>
      <c r="N1396" s="598"/>
      <c r="O1396" s="598"/>
    </row>
    <row r="1397" spans="1:15" s="599" customFormat="1" x14ac:dyDescent="0.25">
      <c r="A1397" s="597" t="s">
        <v>620</v>
      </c>
      <c r="B1397" s="600" t="s">
        <v>1845</v>
      </c>
      <c r="C1397" s="689">
        <v>70</v>
      </c>
      <c r="D1397" s="689">
        <f t="shared" si="274"/>
        <v>70</v>
      </c>
      <c r="E1397" s="1022">
        <f t="shared" si="269"/>
        <v>100</v>
      </c>
      <c r="F1397" s="689">
        <v>24</v>
      </c>
      <c r="G1397" s="1206">
        <f t="shared" si="270"/>
        <v>34.285714285714285</v>
      </c>
      <c r="H1397" s="963">
        <f t="shared" si="275"/>
        <v>24</v>
      </c>
      <c r="I1397" s="964">
        <f t="shared" si="272"/>
        <v>100</v>
      </c>
      <c r="J1397" s="598" t="s">
        <v>53</v>
      </c>
      <c r="K1397" s="1207"/>
      <c r="L1397" s="1207"/>
      <c r="M1397" s="598" t="s">
        <v>53</v>
      </c>
      <c r="N1397" s="598"/>
      <c r="O1397" s="598"/>
    </row>
    <row r="1398" spans="1:15" s="599" customFormat="1" x14ac:dyDescent="0.25">
      <c r="A1398" s="597" t="s">
        <v>621</v>
      </c>
      <c r="B1398" s="600" t="s">
        <v>1846</v>
      </c>
      <c r="C1398" s="689">
        <v>87</v>
      </c>
      <c r="D1398" s="689">
        <f t="shared" si="274"/>
        <v>87</v>
      </c>
      <c r="E1398" s="1022">
        <f t="shared" si="269"/>
        <v>100</v>
      </c>
      <c r="F1398" s="689">
        <v>36</v>
      </c>
      <c r="G1398" s="1206">
        <f t="shared" si="270"/>
        <v>41.379310344827587</v>
      </c>
      <c r="H1398" s="963">
        <f t="shared" si="275"/>
        <v>36</v>
      </c>
      <c r="I1398" s="964">
        <f t="shared" si="272"/>
        <v>100</v>
      </c>
      <c r="J1398" s="598" t="s">
        <v>53</v>
      </c>
      <c r="K1398" s="1207"/>
      <c r="L1398" s="1207"/>
      <c r="M1398" s="598" t="s">
        <v>53</v>
      </c>
      <c r="N1398" s="598"/>
      <c r="O1398" s="598"/>
    </row>
    <row r="1399" spans="1:15" s="599" customFormat="1" x14ac:dyDescent="0.25">
      <c r="A1399" s="597" t="s">
        <v>622</v>
      </c>
      <c r="B1399" s="600" t="s">
        <v>1748</v>
      </c>
      <c r="C1399" s="689">
        <v>64</v>
      </c>
      <c r="D1399" s="689">
        <f t="shared" si="274"/>
        <v>64</v>
      </c>
      <c r="E1399" s="1022">
        <f t="shared" si="269"/>
        <v>100</v>
      </c>
      <c r="F1399" s="689">
        <v>25</v>
      </c>
      <c r="G1399" s="1206">
        <f t="shared" si="270"/>
        <v>39.0625</v>
      </c>
      <c r="H1399" s="963">
        <f t="shared" si="275"/>
        <v>25</v>
      </c>
      <c r="I1399" s="964">
        <f t="shared" si="272"/>
        <v>100</v>
      </c>
      <c r="J1399" s="598" t="s">
        <v>53</v>
      </c>
      <c r="K1399" s="1207"/>
      <c r="L1399" s="1207"/>
      <c r="M1399" s="598" t="s">
        <v>53</v>
      </c>
      <c r="N1399" s="598"/>
      <c r="O1399" s="598"/>
    </row>
    <row r="1400" spans="1:15" s="599" customFormat="1" x14ac:dyDescent="0.25">
      <c r="A1400" s="597" t="s">
        <v>623</v>
      </c>
      <c r="B1400" s="600" t="s">
        <v>1847</v>
      </c>
      <c r="C1400" s="689">
        <v>52</v>
      </c>
      <c r="D1400" s="689">
        <f t="shared" si="274"/>
        <v>52</v>
      </c>
      <c r="E1400" s="1022">
        <f t="shared" si="269"/>
        <v>100</v>
      </c>
      <c r="F1400" s="689">
        <v>20</v>
      </c>
      <c r="G1400" s="1206">
        <f t="shared" si="270"/>
        <v>38.461538461538467</v>
      </c>
      <c r="H1400" s="963">
        <f t="shared" si="275"/>
        <v>20</v>
      </c>
      <c r="I1400" s="964">
        <f t="shared" si="272"/>
        <v>100</v>
      </c>
      <c r="J1400" s="598" t="s">
        <v>53</v>
      </c>
      <c r="K1400" s="1207"/>
      <c r="L1400" s="1207"/>
      <c r="M1400" s="598" t="s">
        <v>53</v>
      </c>
      <c r="N1400" s="598"/>
      <c r="O1400" s="598"/>
    </row>
    <row r="1401" spans="1:15" s="599" customFormat="1" x14ac:dyDescent="0.25">
      <c r="A1401" s="597" t="s">
        <v>624</v>
      </c>
      <c r="B1401" s="601" t="s">
        <v>1848</v>
      </c>
      <c r="C1401" s="968">
        <v>48</v>
      </c>
      <c r="D1401" s="968">
        <f t="shared" si="274"/>
        <v>48</v>
      </c>
      <c r="E1401" s="1022">
        <f t="shared" si="269"/>
        <v>100</v>
      </c>
      <c r="F1401" s="968">
        <v>16</v>
      </c>
      <c r="G1401" s="1206">
        <f t="shared" si="270"/>
        <v>33.333333333333329</v>
      </c>
      <c r="H1401" s="1210">
        <f t="shared" si="275"/>
        <v>16</v>
      </c>
      <c r="I1401" s="964">
        <f t="shared" si="272"/>
        <v>100</v>
      </c>
      <c r="J1401" s="598" t="s">
        <v>53</v>
      </c>
      <c r="K1401" s="1207"/>
      <c r="L1401" s="1207"/>
      <c r="M1401" s="598" t="s">
        <v>53</v>
      </c>
      <c r="N1401" s="598"/>
      <c r="O1401" s="598"/>
    </row>
    <row r="1402" spans="1:15" s="599" customFormat="1" x14ac:dyDescent="0.25">
      <c r="A1402" s="597" t="s">
        <v>625</v>
      </c>
      <c r="B1402" s="600" t="s">
        <v>1849</v>
      </c>
      <c r="C1402" s="689">
        <v>78</v>
      </c>
      <c r="D1402" s="689">
        <f t="shared" si="274"/>
        <v>78</v>
      </c>
      <c r="E1402" s="1022">
        <f t="shared" si="269"/>
        <v>100</v>
      </c>
      <c r="F1402" s="1211">
        <v>29</v>
      </c>
      <c r="G1402" s="1206">
        <f t="shared" si="270"/>
        <v>37.179487179487182</v>
      </c>
      <c r="H1402" s="963">
        <f t="shared" si="275"/>
        <v>29</v>
      </c>
      <c r="I1402" s="964">
        <f t="shared" si="272"/>
        <v>100</v>
      </c>
      <c r="J1402" s="598" t="s">
        <v>53</v>
      </c>
      <c r="K1402" s="1207"/>
      <c r="L1402" s="1207"/>
      <c r="M1402" s="598" t="s">
        <v>53</v>
      </c>
      <c r="N1402" s="598"/>
      <c r="O1402" s="727"/>
    </row>
    <row r="1403" spans="1:15" s="894" customFormat="1" ht="24" customHeight="1" x14ac:dyDescent="0.2">
      <c r="A1403" s="754" t="s">
        <v>486</v>
      </c>
      <c r="B1403" s="754" t="s">
        <v>700</v>
      </c>
      <c r="C1403" s="1076">
        <f>C1404+C1414+C1421+C1429+C1434+C1441+C1450+C1458+C1465+C1475+C1485+C1493+C1500+C1506</f>
        <v>7919</v>
      </c>
      <c r="D1403" s="1076">
        <f>D1404+D1414+D1421+D1429+D1434+D1441+D1450+D1458+D1465+D1475+D1485+D1493+D1500+D1506</f>
        <v>7802</v>
      </c>
      <c r="E1403" s="895">
        <f t="shared" si="269"/>
        <v>98.52254072483899</v>
      </c>
      <c r="F1403" s="1076">
        <f>F1404+F1414+F1421+F1429+F1434+F1441+F1450+F1458+F1465+F1475+F1485+F1493+F1500+F1506</f>
        <v>2312</v>
      </c>
      <c r="G1403" s="1212">
        <f t="shared" si="270"/>
        <v>29.195605505745675</v>
      </c>
      <c r="H1403" s="1076">
        <f>H1404+H1414+H1421+H1429+H1434+H1441+H1450+H1458+H1465+H1475+H1485+H1493+H1500+H1506</f>
        <v>2297</v>
      </c>
      <c r="I1403" s="1242">
        <f t="shared" si="272"/>
        <v>99.351211072664356</v>
      </c>
      <c r="J1403" s="754">
        <f>J1404+J1414+J1421+J1429+J1434+J1441+J1450+J1458+J1465+J1475+J1485+J1493+J1500+J1506</f>
        <v>95</v>
      </c>
      <c r="K1403" s="755">
        <f t="shared" ref="K1403:O1403" si="276">K1404+K1414+K1421+K1429+K1434+K1441+K1450+K1458+K1465+K1475+K1485+K1493+K1500+K1506</f>
        <v>2</v>
      </c>
      <c r="L1403" s="755">
        <f t="shared" si="276"/>
        <v>0</v>
      </c>
      <c r="M1403" s="754">
        <f t="shared" si="276"/>
        <v>69</v>
      </c>
      <c r="N1403" s="1020">
        <f>COUNTA(N1404:N1512)</f>
        <v>14</v>
      </c>
      <c r="O1403" s="754">
        <f t="shared" si="276"/>
        <v>26</v>
      </c>
    </row>
    <row r="1404" spans="1:15" s="732" customFormat="1" ht="25.15" customHeight="1" x14ac:dyDescent="0.2">
      <c r="A1404" s="730">
        <v>1</v>
      </c>
      <c r="B1404" s="731" t="s">
        <v>1859</v>
      </c>
      <c r="C1404" s="731">
        <f>SUM(C1405:C1413)</f>
        <v>1146</v>
      </c>
      <c r="D1404" s="731">
        <f>SUM(D1405:D1413)</f>
        <v>1040</v>
      </c>
      <c r="E1404" s="1016">
        <f t="shared" si="269"/>
        <v>90.750436300174513</v>
      </c>
      <c r="F1404" s="731">
        <f>SUM(F1405:F1413)</f>
        <v>215</v>
      </c>
      <c r="G1404" s="1107">
        <f t="shared" si="270"/>
        <v>18.760907504363004</v>
      </c>
      <c r="H1404" s="731">
        <f>SUM(H1405:H1413)</f>
        <v>201</v>
      </c>
      <c r="I1404" s="733">
        <f t="shared" si="272"/>
        <v>93.488372093023258</v>
      </c>
      <c r="J1404" s="730">
        <f>COUNTA(J1405:J1413)</f>
        <v>9</v>
      </c>
      <c r="K1404" s="731">
        <f t="shared" ref="K1404:O1404" si="277">COUNTA(K1405:K1413)</f>
        <v>0</v>
      </c>
      <c r="L1404" s="731">
        <f t="shared" si="277"/>
        <v>0</v>
      </c>
      <c r="M1404" s="730">
        <f t="shared" si="277"/>
        <v>5</v>
      </c>
      <c r="N1404" s="730" t="s">
        <v>31</v>
      </c>
      <c r="O1404" s="730">
        <f t="shared" si="277"/>
        <v>4</v>
      </c>
    </row>
    <row r="1405" spans="1:15" s="735" customFormat="1" ht="25.15" customHeight="1" x14ac:dyDescent="0.25">
      <c r="A1405" s="582" t="s">
        <v>204</v>
      </c>
      <c r="B1405" s="694" t="s">
        <v>535</v>
      </c>
      <c r="C1405" s="734">
        <v>191</v>
      </c>
      <c r="D1405" s="734">
        <v>173</v>
      </c>
      <c r="E1405" s="1021">
        <f t="shared" si="269"/>
        <v>90.575916230366488</v>
      </c>
      <c r="F1405" s="734">
        <v>13</v>
      </c>
      <c r="G1405" s="1204">
        <f t="shared" si="270"/>
        <v>6.8062827225130889</v>
      </c>
      <c r="H1405" s="734">
        <v>10</v>
      </c>
      <c r="I1405" s="962">
        <f t="shared" si="272"/>
        <v>76.923076923076934</v>
      </c>
      <c r="J1405" s="570" t="s">
        <v>53</v>
      </c>
      <c r="K1405" s="734"/>
      <c r="L1405" s="734"/>
      <c r="M1405" s="570"/>
      <c r="N1405" s="570"/>
      <c r="O1405" s="570" t="s">
        <v>53</v>
      </c>
    </row>
    <row r="1406" spans="1:15" s="735" customFormat="1" ht="25.15" customHeight="1" x14ac:dyDescent="0.25">
      <c r="A1406" s="582" t="s">
        <v>205</v>
      </c>
      <c r="B1406" s="694" t="s">
        <v>536</v>
      </c>
      <c r="C1406" s="734">
        <v>146</v>
      </c>
      <c r="D1406" s="734">
        <v>111</v>
      </c>
      <c r="E1406" s="1021">
        <f t="shared" si="269"/>
        <v>76.027397260273972</v>
      </c>
      <c r="F1406" s="734">
        <v>3</v>
      </c>
      <c r="G1406" s="1204">
        <f t="shared" si="270"/>
        <v>2.054794520547945</v>
      </c>
      <c r="H1406" s="734">
        <v>3</v>
      </c>
      <c r="I1406" s="962">
        <f t="shared" si="272"/>
        <v>100</v>
      </c>
      <c r="J1406" s="570" t="s">
        <v>53</v>
      </c>
      <c r="K1406" s="734"/>
      <c r="L1406" s="734"/>
      <c r="M1406" s="570"/>
      <c r="N1406" s="570"/>
      <c r="O1406" s="570" t="s">
        <v>53</v>
      </c>
    </row>
    <row r="1407" spans="1:15" s="735" customFormat="1" ht="25.15" customHeight="1" x14ac:dyDescent="0.25">
      <c r="A1407" s="582" t="s">
        <v>206</v>
      </c>
      <c r="B1407" s="694" t="s">
        <v>537</v>
      </c>
      <c r="C1407" s="734">
        <v>103</v>
      </c>
      <c r="D1407" s="734">
        <v>93</v>
      </c>
      <c r="E1407" s="1021">
        <f t="shared" si="269"/>
        <v>90.291262135922338</v>
      </c>
      <c r="F1407" s="734">
        <v>4</v>
      </c>
      <c r="G1407" s="1204">
        <f t="shared" si="270"/>
        <v>3.8834951456310676</v>
      </c>
      <c r="H1407" s="734">
        <v>4</v>
      </c>
      <c r="I1407" s="962">
        <f t="shared" si="272"/>
        <v>100</v>
      </c>
      <c r="J1407" s="570" t="s">
        <v>53</v>
      </c>
      <c r="K1407" s="734"/>
      <c r="L1407" s="734"/>
      <c r="M1407" s="570"/>
      <c r="N1407" s="570"/>
      <c r="O1407" s="570" t="s">
        <v>53</v>
      </c>
    </row>
    <row r="1408" spans="1:15" s="729" customFormat="1" ht="25.15" customHeight="1" x14ac:dyDescent="0.25">
      <c r="A1408" s="571" t="s">
        <v>207</v>
      </c>
      <c r="B1408" s="782" t="s">
        <v>1860</v>
      </c>
      <c r="C1408" s="445">
        <v>123</v>
      </c>
      <c r="D1408" s="445">
        <v>121</v>
      </c>
      <c r="E1408" s="1022">
        <f t="shared" si="269"/>
        <v>98.373983739837399</v>
      </c>
      <c r="F1408" s="445">
        <v>31</v>
      </c>
      <c r="G1408" s="1206">
        <f t="shared" si="270"/>
        <v>25.203252032520325</v>
      </c>
      <c r="H1408" s="445">
        <v>29</v>
      </c>
      <c r="I1408" s="964">
        <f t="shared" si="272"/>
        <v>93.548387096774192</v>
      </c>
      <c r="J1408" s="446" t="s">
        <v>53</v>
      </c>
      <c r="K1408" s="445"/>
      <c r="L1408" s="445"/>
      <c r="M1408" s="446" t="s">
        <v>53</v>
      </c>
      <c r="N1408" s="446"/>
      <c r="O1408" s="446"/>
    </row>
    <row r="1409" spans="1:15" s="729" customFormat="1" ht="25.15" customHeight="1" x14ac:dyDescent="0.25">
      <c r="A1409" s="571" t="s">
        <v>208</v>
      </c>
      <c r="B1409" s="782" t="s">
        <v>1861</v>
      </c>
      <c r="C1409" s="445">
        <v>62</v>
      </c>
      <c r="D1409" s="445">
        <v>61</v>
      </c>
      <c r="E1409" s="1022">
        <f t="shared" si="269"/>
        <v>98.387096774193552</v>
      </c>
      <c r="F1409" s="445">
        <v>47</v>
      </c>
      <c r="G1409" s="1206">
        <f t="shared" si="270"/>
        <v>75.806451612903231</v>
      </c>
      <c r="H1409" s="445">
        <v>46</v>
      </c>
      <c r="I1409" s="964">
        <f t="shared" si="272"/>
        <v>97.872340425531917</v>
      </c>
      <c r="J1409" s="446" t="s">
        <v>53</v>
      </c>
      <c r="K1409" s="445"/>
      <c r="L1409" s="445"/>
      <c r="M1409" s="446" t="s">
        <v>53</v>
      </c>
      <c r="N1409" s="446"/>
      <c r="O1409" s="446"/>
    </row>
    <row r="1410" spans="1:15" s="729" customFormat="1" ht="25.15" customHeight="1" x14ac:dyDescent="0.25">
      <c r="A1410" s="571" t="s">
        <v>209</v>
      </c>
      <c r="B1410" s="782" t="s">
        <v>1862</v>
      </c>
      <c r="C1410" s="445">
        <v>94</v>
      </c>
      <c r="D1410" s="445">
        <v>92</v>
      </c>
      <c r="E1410" s="1022">
        <f t="shared" si="269"/>
        <v>97.872340425531917</v>
      </c>
      <c r="F1410" s="445">
        <v>18</v>
      </c>
      <c r="G1410" s="1206">
        <f t="shared" si="270"/>
        <v>19.148936170212767</v>
      </c>
      <c r="H1410" s="445">
        <v>18</v>
      </c>
      <c r="I1410" s="964">
        <f t="shared" si="272"/>
        <v>100</v>
      </c>
      <c r="J1410" s="446" t="s">
        <v>53</v>
      </c>
      <c r="K1410" s="445"/>
      <c r="L1410" s="445"/>
      <c r="M1410" s="446" t="s">
        <v>53</v>
      </c>
      <c r="N1410" s="446"/>
      <c r="O1410" s="446"/>
    </row>
    <row r="1411" spans="1:15" s="729" customFormat="1" ht="25.15" customHeight="1" x14ac:dyDescent="0.25">
      <c r="A1411" s="571" t="s">
        <v>210</v>
      </c>
      <c r="B1411" s="782" t="s">
        <v>1863</v>
      </c>
      <c r="C1411" s="445">
        <v>114</v>
      </c>
      <c r="D1411" s="445">
        <v>100</v>
      </c>
      <c r="E1411" s="1022">
        <f t="shared" si="269"/>
        <v>87.719298245614027</v>
      </c>
      <c r="F1411" s="445">
        <v>30</v>
      </c>
      <c r="G1411" s="1206">
        <f t="shared" si="270"/>
        <v>26.315789473684209</v>
      </c>
      <c r="H1411" s="445">
        <v>29</v>
      </c>
      <c r="I1411" s="964">
        <f t="shared" si="272"/>
        <v>96.666666666666671</v>
      </c>
      <c r="J1411" s="446" t="s">
        <v>53</v>
      </c>
      <c r="K1411" s="445"/>
      <c r="L1411" s="445"/>
      <c r="M1411" s="446" t="s">
        <v>53</v>
      </c>
      <c r="N1411" s="446"/>
      <c r="O1411" s="446"/>
    </row>
    <row r="1412" spans="1:15" s="735" customFormat="1" ht="25.15" customHeight="1" x14ac:dyDescent="0.25">
      <c r="A1412" s="582" t="s">
        <v>211</v>
      </c>
      <c r="B1412" s="694" t="s">
        <v>1864</v>
      </c>
      <c r="C1412" s="734">
        <v>100</v>
      </c>
      <c r="D1412" s="734">
        <v>97</v>
      </c>
      <c r="E1412" s="1021">
        <f t="shared" si="269"/>
        <v>97</v>
      </c>
      <c r="F1412" s="734">
        <v>9</v>
      </c>
      <c r="G1412" s="1204">
        <f t="shared" si="270"/>
        <v>9</v>
      </c>
      <c r="H1412" s="734">
        <v>9</v>
      </c>
      <c r="I1412" s="962">
        <f t="shared" si="272"/>
        <v>100</v>
      </c>
      <c r="J1412" s="570" t="s">
        <v>53</v>
      </c>
      <c r="K1412" s="734"/>
      <c r="L1412" s="734"/>
      <c r="M1412" s="570"/>
      <c r="N1412" s="570"/>
      <c r="O1412" s="570" t="s">
        <v>53</v>
      </c>
    </row>
    <row r="1413" spans="1:15" s="729" customFormat="1" ht="25.15" customHeight="1" x14ac:dyDescent="0.25">
      <c r="A1413" s="571" t="s">
        <v>212</v>
      </c>
      <c r="B1413" s="782" t="s">
        <v>1865</v>
      </c>
      <c r="C1413" s="445">
        <v>213</v>
      </c>
      <c r="D1413" s="445">
        <v>192</v>
      </c>
      <c r="E1413" s="1022">
        <f t="shared" si="269"/>
        <v>90.140845070422543</v>
      </c>
      <c r="F1413" s="445">
        <v>60</v>
      </c>
      <c r="G1413" s="1206">
        <f t="shared" si="270"/>
        <v>28.169014084507044</v>
      </c>
      <c r="H1413" s="445">
        <v>53</v>
      </c>
      <c r="I1413" s="964">
        <f t="shared" si="272"/>
        <v>88.333333333333329</v>
      </c>
      <c r="J1413" s="446" t="s">
        <v>53</v>
      </c>
      <c r="K1413" s="445"/>
      <c r="L1413" s="445"/>
      <c r="M1413" s="446" t="s">
        <v>53</v>
      </c>
      <c r="N1413" s="446"/>
      <c r="O1413" s="446"/>
    </row>
    <row r="1414" spans="1:15" s="732" customFormat="1" ht="25.15" customHeight="1" x14ac:dyDescent="0.2">
      <c r="A1414" s="730">
        <v>2</v>
      </c>
      <c r="B1414" s="731" t="s">
        <v>1380</v>
      </c>
      <c r="C1414" s="731">
        <f>SUM(C1415:C1420)</f>
        <v>746</v>
      </c>
      <c r="D1414" s="731">
        <f>SUM(D1415:D1420)</f>
        <v>746</v>
      </c>
      <c r="E1414" s="1016">
        <f t="shared" si="269"/>
        <v>100</v>
      </c>
      <c r="F1414" s="731">
        <f>SUM(F1415:F1420)</f>
        <v>270</v>
      </c>
      <c r="G1414" s="1107">
        <f t="shared" si="270"/>
        <v>36.193029490616624</v>
      </c>
      <c r="H1414" s="731">
        <f>SUM(H1415:H1420)</f>
        <v>270</v>
      </c>
      <c r="I1414" s="733">
        <f t="shared" si="272"/>
        <v>100</v>
      </c>
      <c r="J1414" s="730">
        <f>COUNTA(J1415:J1420)</f>
        <v>6</v>
      </c>
      <c r="K1414" s="731">
        <f t="shared" ref="K1414:O1414" si="278">COUNTA(K1415:K1420)</f>
        <v>0</v>
      </c>
      <c r="L1414" s="731">
        <f t="shared" si="278"/>
        <v>0</v>
      </c>
      <c r="M1414" s="730">
        <f t="shared" si="278"/>
        <v>6</v>
      </c>
      <c r="N1414" s="730" t="s">
        <v>31</v>
      </c>
      <c r="O1414" s="730">
        <f t="shared" si="278"/>
        <v>0</v>
      </c>
    </row>
    <row r="1415" spans="1:15" s="729" customFormat="1" ht="25.15" customHeight="1" x14ac:dyDescent="0.2">
      <c r="A1415" s="446" t="s">
        <v>220</v>
      </c>
      <c r="B1415" s="445" t="s">
        <v>1866</v>
      </c>
      <c r="C1415" s="445">
        <v>163</v>
      </c>
      <c r="D1415" s="445">
        <v>163</v>
      </c>
      <c r="E1415" s="1022">
        <f t="shared" si="269"/>
        <v>100</v>
      </c>
      <c r="F1415" s="445">
        <v>44</v>
      </c>
      <c r="G1415" s="1206">
        <f t="shared" si="270"/>
        <v>26.993865030674847</v>
      </c>
      <c r="H1415" s="445">
        <v>44</v>
      </c>
      <c r="I1415" s="964">
        <f t="shared" si="272"/>
        <v>100</v>
      </c>
      <c r="J1415" s="446" t="s">
        <v>53</v>
      </c>
      <c r="K1415" s="445"/>
      <c r="L1415" s="445"/>
      <c r="M1415" s="446" t="s">
        <v>53</v>
      </c>
      <c r="N1415" s="446"/>
      <c r="O1415" s="446"/>
    </row>
    <row r="1416" spans="1:15" s="729" customFormat="1" ht="25.15" customHeight="1" x14ac:dyDescent="0.2">
      <c r="A1416" s="446" t="s">
        <v>221</v>
      </c>
      <c r="B1416" s="445" t="s">
        <v>1867</v>
      </c>
      <c r="C1416" s="445">
        <v>146</v>
      </c>
      <c r="D1416" s="445">
        <v>146</v>
      </c>
      <c r="E1416" s="1022">
        <f t="shared" si="269"/>
        <v>100</v>
      </c>
      <c r="F1416" s="445">
        <v>63</v>
      </c>
      <c r="G1416" s="1206">
        <f t="shared" si="270"/>
        <v>43.150684931506852</v>
      </c>
      <c r="H1416" s="445">
        <v>63</v>
      </c>
      <c r="I1416" s="964">
        <f t="shared" si="272"/>
        <v>100</v>
      </c>
      <c r="J1416" s="446" t="s">
        <v>53</v>
      </c>
      <c r="K1416" s="445"/>
      <c r="L1416" s="445"/>
      <c r="M1416" s="446" t="s">
        <v>53</v>
      </c>
      <c r="N1416" s="446"/>
      <c r="O1416" s="446"/>
    </row>
    <row r="1417" spans="1:15" s="729" customFormat="1" ht="25.15" customHeight="1" x14ac:dyDescent="0.2">
      <c r="A1417" s="446" t="s">
        <v>222</v>
      </c>
      <c r="B1417" s="445" t="s">
        <v>1868</v>
      </c>
      <c r="C1417" s="445">
        <v>137</v>
      </c>
      <c r="D1417" s="445">
        <v>137</v>
      </c>
      <c r="E1417" s="1022">
        <f t="shared" si="269"/>
        <v>100</v>
      </c>
      <c r="F1417" s="445">
        <v>69</v>
      </c>
      <c r="G1417" s="1206">
        <f t="shared" si="270"/>
        <v>50.364963503649641</v>
      </c>
      <c r="H1417" s="445">
        <v>69</v>
      </c>
      <c r="I1417" s="964">
        <f t="shared" si="272"/>
        <v>100</v>
      </c>
      <c r="J1417" s="446" t="s">
        <v>53</v>
      </c>
      <c r="K1417" s="445"/>
      <c r="L1417" s="445"/>
      <c r="M1417" s="446" t="s">
        <v>53</v>
      </c>
      <c r="N1417" s="446"/>
      <c r="O1417" s="446"/>
    </row>
    <row r="1418" spans="1:15" s="729" customFormat="1" ht="25.15" customHeight="1" x14ac:dyDescent="0.2">
      <c r="A1418" s="446" t="s">
        <v>223</v>
      </c>
      <c r="B1418" s="445" t="s">
        <v>1869</v>
      </c>
      <c r="C1418" s="445">
        <v>90</v>
      </c>
      <c r="D1418" s="445">
        <v>90</v>
      </c>
      <c r="E1418" s="1022">
        <f t="shared" si="269"/>
        <v>100</v>
      </c>
      <c r="F1418" s="445">
        <v>42</v>
      </c>
      <c r="G1418" s="1206">
        <f t="shared" si="270"/>
        <v>46.666666666666664</v>
      </c>
      <c r="H1418" s="445">
        <v>42</v>
      </c>
      <c r="I1418" s="964">
        <f t="shared" si="272"/>
        <v>100</v>
      </c>
      <c r="J1418" s="446" t="s">
        <v>53</v>
      </c>
      <c r="K1418" s="445"/>
      <c r="L1418" s="445"/>
      <c r="M1418" s="446" t="s">
        <v>53</v>
      </c>
      <c r="N1418" s="446"/>
      <c r="O1418" s="446"/>
    </row>
    <row r="1419" spans="1:15" s="729" customFormat="1" ht="25.15" customHeight="1" x14ac:dyDescent="0.2">
      <c r="A1419" s="446" t="s">
        <v>224</v>
      </c>
      <c r="B1419" s="445" t="s">
        <v>1870</v>
      </c>
      <c r="C1419" s="445">
        <v>88</v>
      </c>
      <c r="D1419" s="445">
        <v>88</v>
      </c>
      <c r="E1419" s="1022">
        <f t="shared" si="269"/>
        <v>100</v>
      </c>
      <c r="F1419" s="445">
        <v>27</v>
      </c>
      <c r="G1419" s="1206">
        <f t="shared" si="270"/>
        <v>30.681818181818183</v>
      </c>
      <c r="H1419" s="445">
        <v>27</v>
      </c>
      <c r="I1419" s="964">
        <f t="shared" si="272"/>
        <v>100</v>
      </c>
      <c r="J1419" s="446" t="s">
        <v>53</v>
      </c>
      <c r="K1419" s="445"/>
      <c r="L1419" s="445"/>
      <c r="M1419" s="446" t="s">
        <v>53</v>
      </c>
      <c r="N1419" s="446"/>
      <c r="O1419" s="446"/>
    </row>
    <row r="1420" spans="1:15" s="729" customFormat="1" ht="25.15" customHeight="1" x14ac:dyDescent="0.2">
      <c r="A1420" s="446" t="s">
        <v>225</v>
      </c>
      <c r="B1420" s="445" t="s">
        <v>1871</v>
      </c>
      <c r="C1420" s="445">
        <v>122</v>
      </c>
      <c r="D1420" s="445">
        <v>122</v>
      </c>
      <c r="E1420" s="1022">
        <f t="shared" si="269"/>
        <v>100</v>
      </c>
      <c r="F1420" s="445">
        <v>25</v>
      </c>
      <c r="G1420" s="1206">
        <f t="shared" si="270"/>
        <v>20.491803278688526</v>
      </c>
      <c r="H1420" s="445">
        <v>25</v>
      </c>
      <c r="I1420" s="964">
        <f t="shared" si="272"/>
        <v>100</v>
      </c>
      <c r="J1420" s="446" t="s">
        <v>53</v>
      </c>
      <c r="K1420" s="445"/>
      <c r="L1420" s="445"/>
      <c r="M1420" s="446" t="s">
        <v>53</v>
      </c>
      <c r="N1420" s="446"/>
      <c r="O1420" s="446"/>
    </row>
    <row r="1421" spans="1:15" s="732" customFormat="1" ht="25.15" customHeight="1" x14ac:dyDescent="0.2">
      <c r="A1421" s="730">
        <v>3</v>
      </c>
      <c r="B1421" s="731" t="s">
        <v>1715</v>
      </c>
      <c r="C1421" s="731">
        <f>SUM(C1422:C1428)</f>
        <v>482</v>
      </c>
      <c r="D1421" s="731">
        <f>SUM(D1422:D1428)</f>
        <v>482</v>
      </c>
      <c r="E1421" s="1016">
        <f t="shared" si="269"/>
        <v>100</v>
      </c>
      <c r="F1421" s="731">
        <f>SUM(F1422:F1428)</f>
        <v>184</v>
      </c>
      <c r="G1421" s="1107">
        <f t="shared" si="270"/>
        <v>38.174273858921161</v>
      </c>
      <c r="H1421" s="731">
        <f>SUM(H1422:H1428)</f>
        <v>184</v>
      </c>
      <c r="I1421" s="733">
        <f t="shared" si="272"/>
        <v>100</v>
      </c>
      <c r="J1421" s="730">
        <f>COUNTA(J1422:J1428)</f>
        <v>7</v>
      </c>
      <c r="K1421" s="731">
        <f t="shared" ref="K1421:O1421" si="279">COUNTA(K1422:K1428)</f>
        <v>0</v>
      </c>
      <c r="L1421" s="731">
        <f t="shared" si="279"/>
        <v>0</v>
      </c>
      <c r="M1421" s="730">
        <f t="shared" si="279"/>
        <v>7</v>
      </c>
      <c r="N1421" s="730" t="s">
        <v>31</v>
      </c>
      <c r="O1421" s="730">
        <f t="shared" si="279"/>
        <v>0</v>
      </c>
    </row>
    <row r="1422" spans="1:15" s="729" customFormat="1" ht="25.15" customHeight="1" x14ac:dyDescent="0.2">
      <c r="A1422" s="462" t="s">
        <v>230</v>
      </c>
      <c r="B1422" s="461" t="s">
        <v>1332</v>
      </c>
      <c r="C1422" s="471">
        <v>55</v>
      </c>
      <c r="D1422" s="471">
        <v>55</v>
      </c>
      <c r="E1422" s="1022">
        <f t="shared" si="269"/>
        <v>100</v>
      </c>
      <c r="F1422" s="471">
        <v>15</v>
      </c>
      <c r="G1422" s="1206">
        <f t="shared" si="270"/>
        <v>27.27272727272727</v>
      </c>
      <c r="H1422" s="471">
        <f>F1422</f>
        <v>15</v>
      </c>
      <c r="I1422" s="964">
        <f t="shared" si="272"/>
        <v>100</v>
      </c>
      <c r="J1422" s="446" t="s">
        <v>53</v>
      </c>
      <c r="K1422" s="471"/>
      <c r="L1422" s="471"/>
      <c r="M1422" s="462" t="s">
        <v>53</v>
      </c>
      <c r="N1422" s="462"/>
      <c r="O1422" s="446"/>
    </row>
    <row r="1423" spans="1:15" s="729" customFormat="1" ht="25.15" customHeight="1" x14ac:dyDescent="0.2">
      <c r="A1423" s="462" t="s">
        <v>231</v>
      </c>
      <c r="B1423" s="461" t="s">
        <v>1872</v>
      </c>
      <c r="C1423" s="471">
        <v>62</v>
      </c>
      <c r="D1423" s="471">
        <f t="shared" ref="D1423:D1428" si="280">C1423</f>
        <v>62</v>
      </c>
      <c r="E1423" s="1022">
        <f t="shared" si="269"/>
        <v>100</v>
      </c>
      <c r="F1423" s="471">
        <v>26</v>
      </c>
      <c r="G1423" s="1206">
        <f t="shared" si="270"/>
        <v>41.935483870967744</v>
      </c>
      <c r="H1423" s="471">
        <f t="shared" ref="H1423:H1428" si="281">F1423</f>
        <v>26</v>
      </c>
      <c r="I1423" s="964">
        <f t="shared" si="272"/>
        <v>100</v>
      </c>
      <c r="J1423" s="446" t="s">
        <v>53</v>
      </c>
      <c r="K1423" s="471"/>
      <c r="L1423" s="471"/>
      <c r="M1423" s="462" t="s">
        <v>53</v>
      </c>
      <c r="N1423" s="462"/>
      <c r="O1423" s="446"/>
    </row>
    <row r="1424" spans="1:15" s="729" customFormat="1" ht="25.15" customHeight="1" x14ac:dyDescent="0.2">
      <c r="A1424" s="462" t="s">
        <v>232</v>
      </c>
      <c r="B1424" s="461" t="s">
        <v>1476</v>
      </c>
      <c r="C1424" s="471">
        <v>57</v>
      </c>
      <c r="D1424" s="471">
        <f t="shared" si="280"/>
        <v>57</v>
      </c>
      <c r="E1424" s="1022">
        <f t="shared" si="269"/>
        <v>100</v>
      </c>
      <c r="F1424" s="471">
        <v>21</v>
      </c>
      <c r="G1424" s="1206">
        <f t="shared" si="270"/>
        <v>36.84210526315789</v>
      </c>
      <c r="H1424" s="471">
        <f t="shared" si="281"/>
        <v>21</v>
      </c>
      <c r="I1424" s="964">
        <f t="shared" si="272"/>
        <v>100</v>
      </c>
      <c r="J1424" s="446" t="s">
        <v>53</v>
      </c>
      <c r="K1424" s="471"/>
      <c r="L1424" s="471"/>
      <c r="M1424" s="462" t="s">
        <v>53</v>
      </c>
      <c r="N1424" s="462"/>
      <c r="O1424" s="446"/>
    </row>
    <row r="1425" spans="1:15" s="729" customFormat="1" ht="25.15" customHeight="1" x14ac:dyDescent="0.2">
      <c r="A1425" s="462" t="s">
        <v>233</v>
      </c>
      <c r="B1425" s="461" t="s">
        <v>1873</v>
      </c>
      <c r="C1425" s="471">
        <v>64</v>
      </c>
      <c r="D1425" s="471">
        <f t="shared" si="280"/>
        <v>64</v>
      </c>
      <c r="E1425" s="1022">
        <f t="shared" si="269"/>
        <v>100</v>
      </c>
      <c r="F1425" s="471">
        <v>22</v>
      </c>
      <c r="G1425" s="1206">
        <f t="shared" si="270"/>
        <v>34.375</v>
      </c>
      <c r="H1425" s="471">
        <f t="shared" si="281"/>
        <v>22</v>
      </c>
      <c r="I1425" s="964">
        <f t="shared" si="272"/>
        <v>100</v>
      </c>
      <c r="J1425" s="446" t="s">
        <v>53</v>
      </c>
      <c r="K1425" s="471"/>
      <c r="L1425" s="471"/>
      <c r="M1425" s="462" t="s">
        <v>53</v>
      </c>
      <c r="N1425" s="462"/>
      <c r="O1425" s="446"/>
    </row>
    <row r="1426" spans="1:15" s="729" customFormat="1" ht="25.15" customHeight="1" x14ac:dyDescent="0.2">
      <c r="A1426" s="462" t="s">
        <v>234</v>
      </c>
      <c r="B1426" s="461" t="s">
        <v>1874</v>
      </c>
      <c r="C1426" s="471">
        <v>58</v>
      </c>
      <c r="D1426" s="471">
        <f t="shared" si="280"/>
        <v>58</v>
      </c>
      <c r="E1426" s="1022">
        <f t="shared" si="269"/>
        <v>100</v>
      </c>
      <c r="F1426" s="471">
        <v>27</v>
      </c>
      <c r="G1426" s="1206">
        <f t="shared" si="270"/>
        <v>46.551724137931032</v>
      </c>
      <c r="H1426" s="471">
        <f t="shared" si="281"/>
        <v>27</v>
      </c>
      <c r="I1426" s="964">
        <f t="shared" si="272"/>
        <v>100</v>
      </c>
      <c r="J1426" s="446" t="s">
        <v>53</v>
      </c>
      <c r="K1426" s="471"/>
      <c r="L1426" s="471"/>
      <c r="M1426" s="462" t="s">
        <v>53</v>
      </c>
      <c r="N1426" s="462"/>
      <c r="O1426" s="446"/>
    </row>
    <row r="1427" spans="1:15" s="729" customFormat="1" ht="25.15" customHeight="1" x14ac:dyDescent="0.2">
      <c r="A1427" s="462" t="s">
        <v>235</v>
      </c>
      <c r="B1427" s="461" t="s">
        <v>785</v>
      </c>
      <c r="C1427" s="471">
        <f>35+30+16</f>
        <v>81</v>
      </c>
      <c r="D1427" s="471">
        <f t="shared" si="280"/>
        <v>81</v>
      </c>
      <c r="E1427" s="1022">
        <f t="shared" si="269"/>
        <v>100</v>
      </c>
      <c r="F1427" s="471">
        <f>13+8+7</f>
        <v>28</v>
      </c>
      <c r="G1427" s="1206">
        <f t="shared" si="270"/>
        <v>34.567901234567898</v>
      </c>
      <c r="H1427" s="471">
        <f t="shared" si="281"/>
        <v>28</v>
      </c>
      <c r="I1427" s="964">
        <f t="shared" si="272"/>
        <v>100</v>
      </c>
      <c r="J1427" s="446" t="s">
        <v>53</v>
      </c>
      <c r="K1427" s="471"/>
      <c r="L1427" s="471"/>
      <c r="M1427" s="462" t="s">
        <v>53</v>
      </c>
      <c r="N1427" s="462"/>
      <c r="O1427" s="446"/>
    </row>
    <row r="1428" spans="1:15" s="729" customFormat="1" ht="25.15" customHeight="1" x14ac:dyDescent="0.2">
      <c r="A1428" s="462" t="s">
        <v>236</v>
      </c>
      <c r="B1428" s="728" t="s">
        <v>1875</v>
      </c>
      <c r="C1428" s="728">
        <v>105</v>
      </c>
      <c r="D1428" s="471">
        <f t="shared" si="280"/>
        <v>105</v>
      </c>
      <c r="E1428" s="1022">
        <f t="shared" si="269"/>
        <v>100</v>
      </c>
      <c r="F1428" s="728">
        <f>22+23</f>
        <v>45</v>
      </c>
      <c r="G1428" s="1206">
        <f t="shared" si="270"/>
        <v>42.857142857142854</v>
      </c>
      <c r="H1428" s="471">
        <f t="shared" si="281"/>
        <v>45</v>
      </c>
      <c r="I1428" s="964">
        <f t="shared" si="272"/>
        <v>100</v>
      </c>
      <c r="J1428" s="446" t="s">
        <v>53</v>
      </c>
      <c r="K1428" s="728"/>
      <c r="L1428" s="728"/>
      <c r="M1428" s="462" t="s">
        <v>53</v>
      </c>
      <c r="N1428" s="462"/>
      <c r="O1428" s="446"/>
    </row>
    <row r="1429" spans="1:15" s="732" customFormat="1" ht="25.15" customHeight="1" x14ac:dyDescent="0.2">
      <c r="A1429" s="730">
        <v>4</v>
      </c>
      <c r="B1429" s="731" t="s">
        <v>1712</v>
      </c>
      <c r="C1429" s="731">
        <f>SUM(C1430:C1433)</f>
        <v>299</v>
      </c>
      <c r="D1429" s="731">
        <f>SUM(D1430:D1433)</f>
        <v>299</v>
      </c>
      <c r="E1429" s="1016">
        <f t="shared" si="269"/>
        <v>100</v>
      </c>
      <c r="F1429" s="731">
        <f>SUM(F1430:F1433)</f>
        <v>126</v>
      </c>
      <c r="G1429" s="1107">
        <f t="shared" si="270"/>
        <v>42.140468227424748</v>
      </c>
      <c r="H1429" s="731">
        <f>SUM(H1430:H1433)</f>
        <v>126</v>
      </c>
      <c r="I1429" s="733">
        <f t="shared" si="272"/>
        <v>100</v>
      </c>
      <c r="J1429" s="730">
        <f>COUNTA(J1430:J1433)</f>
        <v>4</v>
      </c>
      <c r="K1429" s="731">
        <f t="shared" ref="K1429:O1429" si="282">COUNTA(K1430:K1433)</f>
        <v>0</v>
      </c>
      <c r="L1429" s="731">
        <f t="shared" si="282"/>
        <v>0</v>
      </c>
      <c r="M1429" s="730">
        <f t="shared" si="282"/>
        <v>4</v>
      </c>
      <c r="N1429" s="730" t="s">
        <v>31</v>
      </c>
      <c r="O1429" s="730">
        <f t="shared" si="282"/>
        <v>0</v>
      </c>
    </row>
    <row r="1430" spans="1:15" s="729" customFormat="1" ht="25.15" customHeight="1" x14ac:dyDescent="0.2">
      <c r="A1430" s="446" t="s">
        <v>240</v>
      </c>
      <c r="B1430" s="445" t="s">
        <v>1876</v>
      </c>
      <c r="C1430" s="445">
        <v>73</v>
      </c>
      <c r="D1430" s="445">
        <v>73</v>
      </c>
      <c r="E1430" s="1022">
        <f t="shared" si="269"/>
        <v>100</v>
      </c>
      <c r="F1430" s="445">
        <v>21</v>
      </c>
      <c r="G1430" s="1206">
        <f t="shared" si="270"/>
        <v>28.767123287671232</v>
      </c>
      <c r="H1430" s="445">
        <v>21</v>
      </c>
      <c r="I1430" s="964">
        <f t="shared" si="272"/>
        <v>100</v>
      </c>
      <c r="J1430" s="446" t="s">
        <v>53</v>
      </c>
      <c r="K1430" s="445"/>
      <c r="L1430" s="445"/>
      <c r="M1430" s="446" t="s">
        <v>53</v>
      </c>
      <c r="N1430" s="446"/>
      <c r="O1430" s="446"/>
    </row>
    <row r="1431" spans="1:15" s="729" customFormat="1" ht="25.15" customHeight="1" x14ac:dyDescent="0.2">
      <c r="A1431" s="446" t="s">
        <v>241</v>
      </c>
      <c r="B1431" s="445" t="s">
        <v>1877</v>
      </c>
      <c r="C1431" s="445">
        <v>62</v>
      </c>
      <c r="D1431" s="445">
        <v>62</v>
      </c>
      <c r="E1431" s="1022">
        <f t="shared" si="269"/>
        <v>100</v>
      </c>
      <c r="F1431" s="445">
        <v>28</v>
      </c>
      <c r="G1431" s="1206">
        <f t="shared" si="270"/>
        <v>45.161290322580641</v>
      </c>
      <c r="H1431" s="445">
        <v>28</v>
      </c>
      <c r="I1431" s="964">
        <f t="shared" si="272"/>
        <v>100</v>
      </c>
      <c r="J1431" s="446" t="s">
        <v>53</v>
      </c>
      <c r="K1431" s="445"/>
      <c r="L1431" s="445"/>
      <c r="M1431" s="446" t="s">
        <v>53</v>
      </c>
      <c r="N1431" s="446"/>
      <c r="O1431" s="446"/>
    </row>
    <row r="1432" spans="1:15" s="729" customFormat="1" ht="25.15" customHeight="1" x14ac:dyDescent="0.2">
      <c r="A1432" s="446" t="s">
        <v>242</v>
      </c>
      <c r="B1432" s="445" t="s">
        <v>1878</v>
      </c>
      <c r="C1432" s="445">
        <v>97</v>
      </c>
      <c r="D1432" s="445">
        <v>97</v>
      </c>
      <c r="E1432" s="1022">
        <f t="shared" si="269"/>
        <v>100</v>
      </c>
      <c r="F1432" s="445">
        <v>38</v>
      </c>
      <c r="G1432" s="1206">
        <f t="shared" si="270"/>
        <v>39.175257731958766</v>
      </c>
      <c r="H1432" s="445">
        <v>38</v>
      </c>
      <c r="I1432" s="964">
        <f t="shared" si="272"/>
        <v>100</v>
      </c>
      <c r="J1432" s="446" t="s">
        <v>53</v>
      </c>
      <c r="K1432" s="445"/>
      <c r="L1432" s="445"/>
      <c r="M1432" s="446" t="s">
        <v>53</v>
      </c>
      <c r="N1432" s="446"/>
      <c r="O1432" s="446"/>
    </row>
    <row r="1433" spans="1:15" s="729" customFormat="1" ht="25.15" customHeight="1" x14ac:dyDescent="0.2">
      <c r="A1433" s="446" t="s">
        <v>243</v>
      </c>
      <c r="B1433" s="445" t="s">
        <v>1879</v>
      </c>
      <c r="C1433" s="445">
        <v>67</v>
      </c>
      <c r="D1433" s="445">
        <v>67</v>
      </c>
      <c r="E1433" s="1022">
        <f t="shared" si="269"/>
        <v>100</v>
      </c>
      <c r="F1433" s="445">
        <v>39</v>
      </c>
      <c r="G1433" s="1206">
        <f t="shared" si="270"/>
        <v>58.208955223880601</v>
      </c>
      <c r="H1433" s="445">
        <v>39</v>
      </c>
      <c r="I1433" s="964">
        <f t="shared" si="272"/>
        <v>100</v>
      </c>
      <c r="J1433" s="446" t="s">
        <v>53</v>
      </c>
      <c r="K1433" s="445"/>
      <c r="L1433" s="445"/>
      <c r="M1433" s="446" t="s">
        <v>53</v>
      </c>
      <c r="N1433" s="446"/>
      <c r="O1433" s="446"/>
    </row>
    <row r="1434" spans="1:15" s="732" customFormat="1" ht="25.15" customHeight="1" x14ac:dyDescent="0.2">
      <c r="A1434" s="730">
        <v>5</v>
      </c>
      <c r="B1434" s="731" t="s">
        <v>1711</v>
      </c>
      <c r="C1434" s="731">
        <f>SUM(C1435:C1440)</f>
        <v>533</v>
      </c>
      <c r="D1434" s="731">
        <f>SUM(D1435:D1440)</f>
        <v>533</v>
      </c>
      <c r="E1434" s="1016">
        <f t="shared" ref="E1434:E1497" si="283">D1434/C1434*100</f>
        <v>100</v>
      </c>
      <c r="F1434" s="731">
        <f>SUM(F1435:F1440)</f>
        <v>177</v>
      </c>
      <c r="G1434" s="1107">
        <f t="shared" ref="G1434:G1497" si="284">F1434/C1434*100</f>
        <v>33.208255159474668</v>
      </c>
      <c r="H1434" s="731">
        <f>SUM(H1435:H1440)</f>
        <v>177</v>
      </c>
      <c r="I1434" s="733">
        <f t="shared" si="272"/>
        <v>100</v>
      </c>
      <c r="J1434" s="730">
        <f>COUNTA(J1435:J1440)</f>
        <v>6</v>
      </c>
      <c r="K1434" s="731">
        <f t="shared" ref="K1434:O1434" si="285">COUNTA(K1435:K1440)</f>
        <v>0</v>
      </c>
      <c r="L1434" s="731">
        <f t="shared" si="285"/>
        <v>0</v>
      </c>
      <c r="M1434" s="730">
        <f t="shared" si="285"/>
        <v>5</v>
      </c>
      <c r="N1434" s="730" t="s">
        <v>31</v>
      </c>
      <c r="O1434" s="730">
        <f t="shared" si="285"/>
        <v>1</v>
      </c>
    </row>
    <row r="1435" spans="1:15" s="729" customFormat="1" ht="25.15" customHeight="1" x14ac:dyDescent="0.2">
      <c r="A1435" s="446" t="s">
        <v>252</v>
      </c>
      <c r="B1435" s="236" t="s">
        <v>1880</v>
      </c>
      <c r="C1435" s="1213">
        <v>76</v>
      </c>
      <c r="D1435" s="1213">
        <v>76</v>
      </c>
      <c r="E1435" s="1022">
        <f t="shared" si="283"/>
        <v>100</v>
      </c>
      <c r="F1435" s="1213">
        <v>36</v>
      </c>
      <c r="G1435" s="1206">
        <f t="shared" si="284"/>
        <v>47.368421052631575</v>
      </c>
      <c r="H1435" s="1213">
        <v>36</v>
      </c>
      <c r="I1435" s="964">
        <f t="shared" si="272"/>
        <v>100</v>
      </c>
      <c r="J1435" s="446" t="s">
        <v>53</v>
      </c>
      <c r="K1435" s="445"/>
      <c r="L1435" s="445"/>
      <c r="M1435" s="446" t="s">
        <v>53</v>
      </c>
      <c r="N1435" s="446"/>
      <c r="O1435" s="446"/>
    </row>
    <row r="1436" spans="1:15" s="729" customFormat="1" ht="25.15" customHeight="1" x14ac:dyDescent="0.2">
      <c r="A1436" s="446" t="s">
        <v>253</v>
      </c>
      <c r="B1436" s="236" t="s">
        <v>1881</v>
      </c>
      <c r="C1436" s="1213">
        <v>91</v>
      </c>
      <c r="D1436" s="1213">
        <v>91</v>
      </c>
      <c r="E1436" s="1022">
        <f t="shared" si="283"/>
        <v>100</v>
      </c>
      <c r="F1436" s="1213">
        <v>46</v>
      </c>
      <c r="G1436" s="1206">
        <f t="shared" si="284"/>
        <v>50.549450549450547</v>
      </c>
      <c r="H1436" s="1213">
        <v>46</v>
      </c>
      <c r="I1436" s="964">
        <f t="shared" si="272"/>
        <v>100</v>
      </c>
      <c r="J1436" s="446" t="s">
        <v>53</v>
      </c>
      <c r="K1436" s="445"/>
      <c r="L1436" s="445"/>
      <c r="M1436" s="446" t="s">
        <v>53</v>
      </c>
      <c r="N1436" s="446"/>
      <c r="O1436" s="446"/>
    </row>
    <row r="1437" spans="1:15" s="735" customFormat="1" ht="25.15" customHeight="1" x14ac:dyDescent="0.2">
      <c r="A1437" s="570" t="s">
        <v>254</v>
      </c>
      <c r="B1437" s="243" t="s">
        <v>1882</v>
      </c>
      <c r="C1437" s="1214">
        <v>87</v>
      </c>
      <c r="D1437" s="1214">
        <v>87</v>
      </c>
      <c r="E1437" s="1021">
        <f t="shared" si="283"/>
        <v>100</v>
      </c>
      <c r="F1437" s="1214">
        <v>11</v>
      </c>
      <c r="G1437" s="1204">
        <f t="shared" si="284"/>
        <v>12.643678160919542</v>
      </c>
      <c r="H1437" s="1214">
        <v>11</v>
      </c>
      <c r="I1437" s="962">
        <f t="shared" si="272"/>
        <v>100</v>
      </c>
      <c r="J1437" s="570" t="s">
        <v>53</v>
      </c>
      <c r="K1437" s="734"/>
      <c r="L1437" s="734"/>
      <c r="M1437" s="570"/>
      <c r="N1437" s="570"/>
      <c r="O1437" s="570" t="s">
        <v>53</v>
      </c>
    </row>
    <row r="1438" spans="1:15" s="729" customFormat="1" ht="25.15" customHeight="1" x14ac:dyDescent="0.2">
      <c r="A1438" s="446" t="s">
        <v>255</v>
      </c>
      <c r="B1438" s="236" t="s">
        <v>1883</v>
      </c>
      <c r="C1438" s="1213">
        <v>74</v>
      </c>
      <c r="D1438" s="1213">
        <v>74</v>
      </c>
      <c r="E1438" s="1022">
        <f t="shared" si="283"/>
        <v>100</v>
      </c>
      <c r="F1438" s="1213">
        <v>27</v>
      </c>
      <c r="G1438" s="1206">
        <f t="shared" si="284"/>
        <v>36.486486486486484</v>
      </c>
      <c r="H1438" s="1213">
        <v>27</v>
      </c>
      <c r="I1438" s="964">
        <f t="shared" si="272"/>
        <v>100</v>
      </c>
      <c r="J1438" s="446" t="s">
        <v>53</v>
      </c>
      <c r="K1438" s="445"/>
      <c r="L1438" s="445"/>
      <c r="M1438" s="446" t="s">
        <v>53</v>
      </c>
      <c r="N1438" s="446"/>
      <c r="O1438" s="446"/>
    </row>
    <row r="1439" spans="1:15" s="729" customFormat="1" ht="25.15" customHeight="1" x14ac:dyDescent="0.2">
      <c r="A1439" s="446" t="s">
        <v>256</v>
      </c>
      <c r="B1439" s="236" t="s">
        <v>1884</v>
      </c>
      <c r="C1439" s="1213">
        <v>100</v>
      </c>
      <c r="D1439" s="1213">
        <v>100</v>
      </c>
      <c r="E1439" s="1022">
        <f t="shared" si="283"/>
        <v>100</v>
      </c>
      <c r="F1439" s="1213">
        <v>35</v>
      </c>
      <c r="G1439" s="1206">
        <f t="shared" si="284"/>
        <v>35</v>
      </c>
      <c r="H1439" s="1213">
        <v>35</v>
      </c>
      <c r="I1439" s="964">
        <f t="shared" si="272"/>
        <v>100</v>
      </c>
      <c r="J1439" s="446" t="s">
        <v>53</v>
      </c>
      <c r="K1439" s="445"/>
      <c r="L1439" s="445"/>
      <c r="M1439" s="446" t="s">
        <v>53</v>
      </c>
      <c r="N1439" s="446"/>
      <c r="O1439" s="446"/>
    </row>
    <row r="1440" spans="1:15" s="729" customFormat="1" ht="25.15" customHeight="1" x14ac:dyDescent="0.2">
      <c r="A1440" s="446" t="s">
        <v>257</v>
      </c>
      <c r="B1440" s="236" t="s">
        <v>1885</v>
      </c>
      <c r="C1440" s="1213">
        <v>105</v>
      </c>
      <c r="D1440" s="1213">
        <v>105</v>
      </c>
      <c r="E1440" s="1022">
        <f t="shared" si="283"/>
        <v>100</v>
      </c>
      <c r="F1440" s="1213">
        <v>22</v>
      </c>
      <c r="G1440" s="1206">
        <f t="shared" si="284"/>
        <v>20.952380952380953</v>
      </c>
      <c r="H1440" s="1213">
        <v>22</v>
      </c>
      <c r="I1440" s="964">
        <f t="shared" si="272"/>
        <v>100</v>
      </c>
      <c r="J1440" s="446" t="s">
        <v>53</v>
      </c>
      <c r="K1440" s="445"/>
      <c r="L1440" s="445"/>
      <c r="M1440" s="446" t="s">
        <v>53</v>
      </c>
      <c r="N1440" s="446"/>
      <c r="O1440" s="446"/>
    </row>
    <row r="1441" spans="1:15" s="732" customFormat="1" ht="25.15" customHeight="1" x14ac:dyDescent="0.2">
      <c r="A1441" s="730">
        <v>6</v>
      </c>
      <c r="B1441" s="731" t="s">
        <v>1856</v>
      </c>
      <c r="C1441" s="731">
        <f>SUM(C1442:C1449)</f>
        <v>500</v>
      </c>
      <c r="D1441" s="731">
        <f>SUM(D1442:D1449)</f>
        <v>500</v>
      </c>
      <c r="E1441" s="1016">
        <f t="shared" si="283"/>
        <v>100</v>
      </c>
      <c r="F1441" s="731">
        <f>SUM(F1442:F1449)</f>
        <v>238</v>
      </c>
      <c r="G1441" s="1107">
        <f t="shared" si="284"/>
        <v>47.599999999999994</v>
      </c>
      <c r="H1441" s="731">
        <f>SUM(H1442:H1449)</f>
        <v>238</v>
      </c>
      <c r="I1441" s="733">
        <f t="shared" si="272"/>
        <v>100</v>
      </c>
      <c r="J1441" s="730">
        <f>COUNTA(J1442:J1449)</f>
        <v>8</v>
      </c>
      <c r="K1441" s="731">
        <f t="shared" ref="K1441:O1441" si="286">COUNTA(K1442:K1449)</f>
        <v>0</v>
      </c>
      <c r="L1441" s="731">
        <f t="shared" si="286"/>
        <v>0</v>
      </c>
      <c r="M1441" s="730">
        <f t="shared" si="286"/>
        <v>8</v>
      </c>
      <c r="N1441" s="730" t="s">
        <v>31</v>
      </c>
      <c r="O1441" s="730">
        <f t="shared" si="286"/>
        <v>0</v>
      </c>
    </row>
    <row r="1442" spans="1:15" s="729" customFormat="1" ht="25.15" customHeight="1" x14ac:dyDescent="0.2">
      <c r="A1442" s="446" t="s">
        <v>265</v>
      </c>
      <c r="B1442" s="445" t="s">
        <v>1886</v>
      </c>
      <c r="C1442" s="445">
        <v>51</v>
      </c>
      <c r="D1442" s="445">
        <v>51</v>
      </c>
      <c r="E1442" s="1022">
        <f t="shared" si="283"/>
        <v>100</v>
      </c>
      <c r="F1442" s="445">
        <v>9</v>
      </c>
      <c r="G1442" s="1206">
        <f t="shared" si="284"/>
        <v>17.647058823529413</v>
      </c>
      <c r="H1442" s="445">
        <v>9</v>
      </c>
      <c r="I1442" s="964">
        <f t="shared" si="272"/>
        <v>100</v>
      </c>
      <c r="J1442" s="446" t="s">
        <v>53</v>
      </c>
      <c r="K1442" s="719"/>
      <c r="L1442" s="445"/>
      <c r="M1442" s="446" t="s">
        <v>53</v>
      </c>
      <c r="N1442" s="446"/>
      <c r="O1442" s="446"/>
    </row>
    <row r="1443" spans="1:15" s="729" customFormat="1" ht="25.15" customHeight="1" x14ac:dyDescent="0.2">
      <c r="A1443" s="446" t="s">
        <v>266</v>
      </c>
      <c r="B1443" s="445" t="s">
        <v>1027</v>
      </c>
      <c r="C1443" s="445">
        <v>44</v>
      </c>
      <c r="D1443" s="445">
        <v>44</v>
      </c>
      <c r="E1443" s="1022">
        <f t="shared" si="283"/>
        <v>100</v>
      </c>
      <c r="F1443" s="445">
        <v>10</v>
      </c>
      <c r="G1443" s="1206">
        <f t="shared" si="284"/>
        <v>22.727272727272727</v>
      </c>
      <c r="H1443" s="445">
        <v>10</v>
      </c>
      <c r="I1443" s="964">
        <f t="shared" si="272"/>
        <v>100</v>
      </c>
      <c r="J1443" s="446" t="s">
        <v>53</v>
      </c>
      <c r="K1443" s="445"/>
      <c r="L1443" s="445"/>
      <c r="M1443" s="446" t="s">
        <v>53</v>
      </c>
      <c r="N1443" s="446"/>
      <c r="O1443" s="446"/>
    </row>
    <row r="1444" spans="1:15" s="729" customFormat="1" ht="25.15" customHeight="1" x14ac:dyDescent="0.2">
      <c r="A1444" s="446" t="s">
        <v>267</v>
      </c>
      <c r="B1444" s="445" t="s">
        <v>1887</v>
      </c>
      <c r="C1444" s="445">
        <v>82</v>
      </c>
      <c r="D1444" s="445">
        <v>82</v>
      </c>
      <c r="E1444" s="1022">
        <f t="shared" si="283"/>
        <v>100</v>
      </c>
      <c r="F1444" s="445">
        <v>18</v>
      </c>
      <c r="G1444" s="1206">
        <f t="shared" si="284"/>
        <v>21.951219512195124</v>
      </c>
      <c r="H1444" s="445">
        <v>18</v>
      </c>
      <c r="I1444" s="964">
        <f t="shared" ref="I1444:I1507" si="287">H1444/F1444*100</f>
        <v>100</v>
      </c>
      <c r="J1444" s="446" t="s">
        <v>53</v>
      </c>
      <c r="K1444" s="445"/>
      <c r="L1444" s="445"/>
      <c r="M1444" s="446" t="s">
        <v>53</v>
      </c>
      <c r="N1444" s="446"/>
      <c r="O1444" s="446"/>
    </row>
    <row r="1445" spans="1:15" s="729" customFormat="1" ht="25.15" customHeight="1" x14ac:dyDescent="0.2">
      <c r="A1445" s="446" t="s">
        <v>268</v>
      </c>
      <c r="B1445" s="445" t="s">
        <v>1888</v>
      </c>
      <c r="C1445" s="445">
        <v>108</v>
      </c>
      <c r="D1445" s="445">
        <v>108</v>
      </c>
      <c r="E1445" s="1022">
        <f t="shared" si="283"/>
        <v>100</v>
      </c>
      <c r="F1445" s="445">
        <v>41</v>
      </c>
      <c r="G1445" s="1206">
        <f t="shared" si="284"/>
        <v>37.962962962962962</v>
      </c>
      <c r="H1445" s="445">
        <v>41</v>
      </c>
      <c r="I1445" s="964">
        <f t="shared" si="287"/>
        <v>100</v>
      </c>
      <c r="J1445" s="446" t="s">
        <v>53</v>
      </c>
      <c r="K1445" s="445"/>
      <c r="L1445" s="445"/>
      <c r="M1445" s="446" t="s">
        <v>53</v>
      </c>
      <c r="N1445" s="446"/>
      <c r="O1445" s="446"/>
    </row>
    <row r="1446" spans="1:15" s="729" customFormat="1" ht="25.15" customHeight="1" x14ac:dyDescent="0.2">
      <c r="A1446" s="446" t="s">
        <v>269</v>
      </c>
      <c r="B1446" s="445" t="s">
        <v>1889</v>
      </c>
      <c r="C1446" s="445">
        <v>46</v>
      </c>
      <c r="D1446" s="445">
        <v>46</v>
      </c>
      <c r="E1446" s="1022">
        <f t="shared" si="283"/>
        <v>100</v>
      </c>
      <c r="F1446" s="445">
        <v>36</v>
      </c>
      <c r="G1446" s="1206">
        <f t="shared" si="284"/>
        <v>78.260869565217391</v>
      </c>
      <c r="H1446" s="445">
        <v>36</v>
      </c>
      <c r="I1446" s="964">
        <f t="shared" si="287"/>
        <v>100</v>
      </c>
      <c r="J1446" s="446" t="s">
        <v>53</v>
      </c>
      <c r="K1446" s="445"/>
      <c r="L1446" s="445"/>
      <c r="M1446" s="446" t="s">
        <v>53</v>
      </c>
      <c r="N1446" s="446"/>
      <c r="O1446" s="446"/>
    </row>
    <row r="1447" spans="1:15" s="729" customFormat="1" ht="25.15" customHeight="1" x14ac:dyDescent="0.2">
      <c r="A1447" s="446" t="s">
        <v>270</v>
      </c>
      <c r="B1447" s="445" t="s">
        <v>1890</v>
      </c>
      <c r="C1447" s="445">
        <v>44</v>
      </c>
      <c r="D1447" s="445">
        <v>44</v>
      </c>
      <c r="E1447" s="1022">
        <f t="shared" si="283"/>
        <v>100</v>
      </c>
      <c r="F1447" s="445">
        <v>35</v>
      </c>
      <c r="G1447" s="1206">
        <f t="shared" si="284"/>
        <v>79.545454545454547</v>
      </c>
      <c r="H1447" s="445">
        <v>35</v>
      </c>
      <c r="I1447" s="964">
        <f t="shared" si="287"/>
        <v>100</v>
      </c>
      <c r="J1447" s="446" t="s">
        <v>53</v>
      </c>
      <c r="K1447" s="445"/>
      <c r="L1447" s="445"/>
      <c r="M1447" s="446" t="s">
        <v>53</v>
      </c>
      <c r="N1447" s="446"/>
      <c r="O1447" s="446"/>
    </row>
    <row r="1448" spans="1:15" s="729" customFormat="1" ht="25.15" customHeight="1" x14ac:dyDescent="0.2">
      <c r="A1448" s="446" t="s">
        <v>271</v>
      </c>
      <c r="B1448" s="445" t="s">
        <v>1891</v>
      </c>
      <c r="C1448" s="445">
        <v>55</v>
      </c>
      <c r="D1448" s="445">
        <v>55</v>
      </c>
      <c r="E1448" s="1022">
        <f t="shared" si="283"/>
        <v>100</v>
      </c>
      <c r="F1448" s="445">
        <v>33</v>
      </c>
      <c r="G1448" s="1206">
        <f t="shared" si="284"/>
        <v>60</v>
      </c>
      <c r="H1448" s="445">
        <v>33</v>
      </c>
      <c r="I1448" s="964">
        <f t="shared" si="287"/>
        <v>100</v>
      </c>
      <c r="J1448" s="446" t="s">
        <v>53</v>
      </c>
      <c r="K1448" s="445"/>
      <c r="L1448" s="445"/>
      <c r="M1448" s="446" t="s">
        <v>53</v>
      </c>
      <c r="N1448" s="446"/>
      <c r="O1448" s="446"/>
    </row>
    <row r="1449" spans="1:15" s="729" customFormat="1" ht="25.15" customHeight="1" x14ac:dyDescent="0.2">
      <c r="A1449" s="446" t="s">
        <v>272</v>
      </c>
      <c r="B1449" s="445" t="s">
        <v>1105</v>
      </c>
      <c r="C1449" s="445">
        <v>70</v>
      </c>
      <c r="D1449" s="445">
        <v>70</v>
      </c>
      <c r="E1449" s="1022">
        <f t="shared" si="283"/>
        <v>100</v>
      </c>
      <c r="F1449" s="445">
        <v>56</v>
      </c>
      <c r="G1449" s="1206">
        <f t="shared" si="284"/>
        <v>80</v>
      </c>
      <c r="H1449" s="445">
        <v>56</v>
      </c>
      <c r="I1449" s="964">
        <f t="shared" si="287"/>
        <v>100</v>
      </c>
      <c r="J1449" s="446" t="s">
        <v>53</v>
      </c>
      <c r="K1449" s="445"/>
      <c r="L1449" s="445"/>
      <c r="M1449" s="446" t="s">
        <v>53</v>
      </c>
      <c r="N1449" s="446"/>
      <c r="O1449" s="446"/>
    </row>
    <row r="1450" spans="1:15" s="732" customFormat="1" ht="25.15" customHeight="1" x14ac:dyDescent="0.2">
      <c r="A1450" s="730">
        <v>7</v>
      </c>
      <c r="B1450" s="731" t="s">
        <v>1296</v>
      </c>
      <c r="C1450" s="731">
        <f>SUM(C1451:C1457)</f>
        <v>534</v>
      </c>
      <c r="D1450" s="731">
        <f>SUM(D1451:D1457)</f>
        <v>534</v>
      </c>
      <c r="E1450" s="1016">
        <f t="shared" si="283"/>
        <v>100</v>
      </c>
      <c r="F1450" s="731">
        <f>SUM(F1451:F1457)</f>
        <v>249</v>
      </c>
      <c r="G1450" s="1107">
        <f t="shared" si="284"/>
        <v>46.629213483146067</v>
      </c>
      <c r="H1450" s="731">
        <f>SUM(H1451:H1457)</f>
        <v>249</v>
      </c>
      <c r="I1450" s="733">
        <f t="shared" si="287"/>
        <v>100</v>
      </c>
      <c r="J1450" s="730">
        <f>COUNTA(J1451:J1457)</f>
        <v>7</v>
      </c>
      <c r="K1450" s="731">
        <f t="shared" ref="K1450:O1450" si="288">COUNTA(K1451:K1457)</f>
        <v>0</v>
      </c>
      <c r="L1450" s="731">
        <f t="shared" si="288"/>
        <v>0</v>
      </c>
      <c r="M1450" s="730">
        <f t="shared" si="288"/>
        <v>6</v>
      </c>
      <c r="N1450" s="730" t="s">
        <v>31</v>
      </c>
      <c r="O1450" s="730">
        <f t="shared" si="288"/>
        <v>1</v>
      </c>
    </row>
    <row r="1451" spans="1:15" s="729" customFormat="1" ht="25.15" customHeight="1" x14ac:dyDescent="0.2">
      <c r="A1451" s="446" t="s">
        <v>280</v>
      </c>
      <c r="B1451" s="445" t="s">
        <v>1892</v>
      </c>
      <c r="C1451" s="445">
        <v>128</v>
      </c>
      <c r="D1451" s="445">
        <v>128</v>
      </c>
      <c r="E1451" s="1022">
        <f t="shared" si="283"/>
        <v>100</v>
      </c>
      <c r="F1451" s="445">
        <v>29</v>
      </c>
      <c r="G1451" s="1206">
        <f t="shared" si="284"/>
        <v>22.65625</v>
      </c>
      <c r="H1451" s="445">
        <v>29</v>
      </c>
      <c r="I1451" s="964">
        <f t="shared" si="287"/>
        <v>100</v>
      </c>
      <c r="J1451" s="446" t="s">
        <v>53</v>
      </c>
      <c r="K1451" s="445"/>
      <c r="L1451" s="445"/>
      <c r="M1451" s="446" t="s">
        <v>53</v>
      </c>
      <c r="N1451" s="446"/>
      <c r="O1451" s="446"/>
    </row>
    <row r="1452" spans="1:15" s="729" customFormat="1" ht="25.15" customHeight="1" x14ac:dyDescent="0.2">
      <c r="A1452" s="446" t="s">
        <v>281</v>
      </c>
      <c r="B1452" s="445" t="s">
        <v>1893</v>
      </c>
      <c r="C1452" s="445">
        <v>74</v>
      </c>
      <c r="D1452" s="445">
        <v>74</v>
      </c>
      <c r="E1452" s="1022">
        <f t="shared" si="283"/>
        <v>100</v>
      </c>
      <c r="F1452" s="445">
        <v>43</v>
      </c>
      <c r="G1452" s="1206">
        <f t="shared" si="284"/>
        <v>58.108108108108105</v>
      </c>
      <c r="H1452" s="445">
        <v>43</v>
      </c>
      <c r="I1452" s="964">
        <f t="shared" si="287"/>
        <v>100</v>
      </c>
      <c r="J1452" s="446" t="s">
        <v>53</v>
      </c>
      <c r="K1452" s="445"/>
      <c r="L1452" s="445"/>
      <c r="M1452" s="446" t="s">
        <v>53</v>
      </c>
      <c r="N1452" s="446"/>
      <c r="O1452" s="446"/>
    </row>
    <row r="1453" spans="1:15" s="735" customFormat="1" ht="25.15" customHeight="1" x14ac:dyDescent="0.2">
      <c r="A1453" s="570" t="s">
        <v>282</v>
      </c>
      <c r="B1453" s="734" t="s">
        <v>1894</v>
      </c>
      <c r="C1453" s="734">
        <v>75</v>
      </c>
      <c r="D1453" s="734">
        <v>75</v>
      </c>
      <c r="E1453" s="1021">
        <f t="shared" si="283"/>
        <v>100</v>
      </c>
      <c r="F1453" s="734">
        <v>9</v>
      </c>
      <c r="G1453" s="1204">
        <f t="shared" si="284"/>
        <v>12</v>
      </c>
      <c r="H1453" s="734">
        <v>9</v>
      </c>
      <c r="I1453" s="962">
        <f t="shared" si="287"/>
        <v>100</v>
      </c>
      <c r="J1453" s="570" t="s">
        <v>53</v>
      </c>
      <c r="K1453" s="738"/>
      <c r="L1453" s="738"/>
      <c r="M1453" s="570"/>
      <c r="N1453" s="570"/>
      <c r="O1453" s="570" t="s">
        <v>53</v>
      </c>
    </row>
    <row r="1454" spans="1:15" s="729" customFormat="1" ht="25.15" customHeight="1" x14ac:dyDescent="0.2">
      <c r="A1454" s="446" t="s">
        <v>283</v>
      </c>
      <c r="B1454" s="445" t="s">
        <v>1895</v>
      </c>
      <c r="C1454" s="445">
        <v>95</v>
      </c>
      <c r="D1454" s="445">
        <v>95</v>
      </c>
      <c r="E1454" s="1022">
        <f t="shared" si="283"/>
        <v>100</v>
      </c>
      <c r="F1454" s="445">
        <v>58</v>
      </c>
      <c r="G1454" s="1206">
        <f t="shared" si="284"/>
        <v>61.05263157894737</v>
      </c>
      <c r="H1454" s="445">
        <v>58</v>
      </c>
      <c r="I1454" s="964">
        <f t="shared" si="287"/>
        <v>100</v>
      </c>
      <c r="J1454" s="446" t="s">
        <v>53</v>
      </c>
      <c r="K1454" s="445"/>
      <c r="L1454" s="445"/>
      <c r="M1454" s="446" t="s">
        <v>53</v>
      </c>
      <c r="N1454" s="446"/>
      <c r="O1454" s="446"/>
    </row>
    <row r="1455" spans="1:15" s="729" customFormat="1" ht="25.15" customHeight="1" x14ac:dyDescent="0.2">
      <c r="A1455" s="446" t="s">
        <v>284</v>
      </c>
      <c r="B1455" s="445" t="s">
        <v>1896</v>
      </c>
      <c r="C1455" s="445">
        <v>75</v>
      </c>
      <c r="D1455" s="445">
        <v>75</v>
      </c>
      <c r="E1455" s="1022">
        <f t="shared" si="283"/>
        <v>100</v>
      </c>
      <c r="F1455" s="445">
        <v>56</v>
      </c>
      <c r="G1455" s="1206">
        <f t="shared" si="284"/>
        <v>74.666666666666671</v>
      </c>
      <c r="H1455" s="445">
        <v>56</v>
      </c>
      <c r="I1455" s="964">
        <f t="shared" si="287"/>
        <v>100</v>
      </c>
      <c r="J1455" s="446" t="s">
        <v>53</v>
      </c>
      <c r="K1455" s="445"/>
      <c r="L1455" s="445"/>
      <c r="M1455" s="446" t="s">
        <v>53</v>
      </c>
      <c r="N1455" s="446"/>
      <c r="O1455" s="446"/>
    </row>
    <row r="1456" spans="1:15" s="729" customFormat="1" ht="25.15" customHeight="1" x14ac:dyDescent="0.2">
      <c r="A1456" s="446" t="s">
        <v>285</v>
      </c>
      <c r="B1456" s="445" t="s">
        <v>1897</v>
      </c>
      <c r="C1456" s="445">
        <v>58</v>
      </c>
      <c r="D1456" s="445">
        <v>58</v>
      </c>
      <c r="E1456" s="1022">
        <f t="shared" si="283"/>
        <v>100</v>
      </c>
      <c r="F1456" s="445">
        <v>35</v>
      </c>
      <c r="G1456" s="1206">
        <f t="shared" si="284"/>
        <v>60.344827586206897</v>
      </c>
      <c r="H1456" s="445">
        <v>35</v>
      </c>
      <c r="I1456" s="964">
        <f t="shared" si="287"/>
        <v>100</v>
      </c>
      <c r="J1456" s="446" t="s">
        <v>53</v>
      </c>
      <c r="K1456" s="445"/>
      <c r="L1456" s="445"/>
      <c r="M1456" s="446" t="s">
        <v>53</v>
      </c>
      <c r="N1456" s="446"/>
      <c r="O1456" s="446"/>
    </row>
    <row r="1457" spans="1:15" s="729" customFormat="1" ht="25.15" customHeight="1" x14ac:dyDescent="0.2">
      <c r="A1457" s="446" t="s">
        <v>286</v>
      </c>
      <c r="B1457" s="445" t="s">
        <v>1898</v>
      </c>
      <c r="C1457" s="445">
        <v>29</v>
      </c>
      <c r="D1457" s="445">
        <v>29</v>
      </c>
      <c r="E1457" s="1022">
        <f t="shared" si="283"/>
        <v>100</v>
      </c>
      <c r="F1457" s="445">
        <v>19</v>
      </c>
      <c r="G1457" s="1206">
        <f t="shared" si="284"/>
        <v>65.517241379310349</v>
      </c>
      <c r="H1457" s="445">
        <v>19</v>
      </c>
      <c r="I1457" s="964">
        <f t="shared" si="287"/>
        <v>100</v>
      </c>
      <c r="J1457" s="446" t="s">
        <v>53</v>
      </c>
      <c r="K1457" s="445"/>
      <c r="L1457" s="445"/>
      <c r="M1457" s="446" t="s">
        <v>53</v>
      </c>
      <c r="N1457" s="446"/>
      <c r="O1457" s="446"/>
    </row>
    <row r="1458" spans="1:15" s="732" customFormat="1" ht="25.15" customHeight="1" x14ac:dyDescent="0.2">
      <c r="A1458" s="730">
        <v>8</v>
      </c>
      <c r="B1458" s="731" t="s">
        <v>711</v>
      </c>
      <c r="C1458" s="731">
        <f>SUM(C1459:C1464)</f>
        <v>489</v>
      </c>
      <c r="D1458" s="731">
        <f>SUM(D1459:D1464)</f>
        <v>489</v>
      </c>
      <c r="E1458" s="1016">
        <f t="shared" si="283"/>
        <v>100</v>
      </c>
      <c r="F1458" s="731">
        <f>SUM(F1459:F1464)</f>
        <v>173</v>
      </c>
      <c r="G1458" s="1107">
        <f t="shared" si="284"/>
        <v>35.378323108384457</v>
      </c>
      <c r="H1458" s="731">
        <f>SUM(H1459:H1464)</f>
        <v>172</v>
      </c>
      <c r="I1458" s="733">
        <f t="shared" si="287"/>
        <v>99.421965317919074</v>
      </c>
      <c r="J1458" s="730">
        <f>COUNTA(J1459:J1464)</f>
        <v>6</v>
      </c>
      <c r="K1458" s="731">
        <f t="shared" ref="K1458:O1458" si="289">COUNTA(K1459:K1464)</f>
        <v>0</v>
      </c>
      <c r="L1458" s="731">
        <f t="shared" si="289"/>
        <v>0</v>
      </c>
      <c r="M1458" s="730">
        <f t="shared" si="289"/>
        <v>6</v>
      </c>
      <c r="N1458" s="730" t="s">
        <v>31</v>
      </c>
      <c r="O1458" s="730">
        <f t="shared" si="289"/>
        <v>0</v>
      </c>
    </row>
    <row r="1459" spans="1:15" s="729" customFormat="1" ht="25.15" customHeight="1" x14ac:dyDescent="0.2">
      <c r="A1459" s="462" t="s">
        <v>291</v>
      </c>
      <c r="B1459" s="461" t="s">
        <v>1899</v>
      </c>
      <c r="C1459" s="471">
        <v>64</v>
      </c>
      <c r="D1459" s="471">
        <v>64</v>
      </c>
      <c r="E1459" s="1022">
        <f t="shared" si="283"/>
        <v>100</v>
      </c>
      <c r="F1459" s="471">
        <v>26</v>
      </c>
      <c r="G1459" s="1206">
        <f t="shared" si="284"/>
        <v>40.625</v>
      </c>
      <c r="H1459" s="471">
        <v>25</v>
      </c>
      <c r="I1459" s="964">
        <f t="shared" si="287"/>
        <v>96.15384615384616</v>
      </c>
      <c r="J1459" s="446" t="s">
        <v>53</v>
      </c>
      <c r="K1459" s="471"/>
      <c r="L1459" s="471"/>
      <c r="M1459" s="462" t="s">
        <v>53</v>
      </c>
      <c r="N1459" s="462"/>
      <c r="O1459" s="446"/>
    </row>
    <row r="1460" spans="1:15" s="729" customFormat="1" ht="25.15" customHeight="1" x14ac:dyDescent="0.2">
      <c r="A1460" s="462" t="s">
        <v>292</v>
      </c>
      <c r="B1460" s="445" t="s">
        <v>1900</v>
      </c>
      <c r="C1460" s="445">
        <v>73</v>
      </c>
      <c r="D1460" s="445">
        <v>73</v>
      </c>
      <c r="E1460" s="1022">
        <f t="shared" si="283"/>
        <v>100</v>
      </c>
      <c r="F1460" s="445">
        <v>25</v>
      </c>
      <c r="G1460" s="1206">
        <f t="shared" si="284"/>
        <v>34.246575342465754</v>
      </c>
      <c r="H1460" s="445">
        <v>25</v>
      </c>
      <c r="I1460" s="964">
        <f t="shared" si="287"/>
        <v>100</v>
      </c>
      <c r="J1460" s="446" t="s">
        <v>53</v>
      </c>
      <c r="K1460" s="445"/>
      <c r="L1460" s="445"/>
      <c r="M1460" s="462" t="s">
        <v>53</v>
      </c>
      <c r="N1460" s="446"/>
      <c r="O1460" s="446"/>
    </row>
    <row r="1461" spans="1:15" s="729" customFormat="1" ht="25.15" customHeight="1" x14ac:dyDescent="0.2">
      <c r="A1461" s="462" t="s">
        <v>293</v>
      </c>
      <c r="B1461" s="445" t="s">
        <v>1901</v>
      </c>
      <c r="C1461" s="445">
        <v>73</v>
      </c>
      <c r="D1461" s="445">
        <v>73</v>
      </c>
      <c r="E1461" s="1022">
        <f t="shared" si="283"/>
        <v>100</v>
      </c>
      <c r="F1461" s="445">
        <v>17</v>
      </c>
      <c r="G1461" s="1206">
        <f t="shared" si="284"/>
        <v>23.287671232876711</v>
      </c>
      <c r="H1461" s="445">
        <v>17</v>
      </c>
      <c r="I1461" s="964">
        <f t="shared" si="287"/>
        <v>100</v>
      </c>
      <c r="J1461" s="446" t="s">
        <v>53</v>
      </c>
      <c r="K1461" s="445"/>
      <c r="L1461" s="445"/>
      <c r="M1461" s="462" t="s">
        <v>53</v>
      </c>
      <c r="N1461" s="446"/>
      <c r="O1461" s="446"/>
    </row>
    <row r="1462" spans="1:15" s="729" customFormat="1" ht="25.15" customHeight="1" x14ac:dyDescent="0.2">
      <c r="A1462" s="462" t="s">
        <v>294</v>
      </c>
      <c r="B1462" s="445" t="s">
        <v>1902</v>
      </c>
      <c r="C1462" s="445">
        <v>70</v>
      </c>
      <c r="D1462" s="445">
        <v>70</v>
      </c>
      <c r="E1462" s="1022">
        <f t="shared" si="283"/>
        <v>100</v>
      </c>
      <c r="F1462" s="445">
        <v>29</v>
      </c>
      <c r="G1462" s="1206">
        <f t="shared" si="284"/>
        <v>41.428571428571431</v>
      </c>
      <c r="H1462" s="445">
        <v>29</v>
      </c>
      <c r="I1462" s="964">
        <f t="shared" si="287"/>
        <v>100</v>
      </c>
      <c r="J1462" s="446" t="s">
        <v>53</v>
      </c>
      <c r="K1462" s="445"/>
      <c r="L1462" s="445"/>
      <c r="M1462" s="462" t="s">
        <v>53</v>
      </c>
      <c r="N1462" s="446"/>
      <c r="O1462" s="446"/>
    </row>
    <row r="1463" spans="1:15" s="729" customFormat="1" ht="25.15" customHeight="1" x14ac:dyDescent="0.2">
      <c r="A1463" s="462" t="s">
        <v>295</v>
      </c>
      <c r="B1463" s="445" t="s">
        <v>1903</v>
      </c>
      <c r="C1463" s="445">
        <v>123</v>
      </c>
      <c r="D1463" s="445">
        <v>123</v>
      </c>
      <c r="E1463" s="1022">
        <f t="shared" si="283"/>
        <v>100</v>
      </c>
      <c r="F1463" s="445">
        <v>30</v>
      </c>
      <c r="G1463" s="1206">
        <f t="shared" si="284"/>
        <v>24.390243902439025</v>
      </c>
      <c r="H1463" s="445">
        <v>30</v>
      </c>
      <c r="I1463" s="964">
        <f t="shared" si="287"/>
        <v>100</v>
      </c>
      <c r="J1463" s="446" t="s">
        <v>53</v>
      </c>
      <c r="K1463" s="445"/>
      <c r="L1463" s="445"/>
      <c r="M1463" s="462" t="s">
        <v>53</v>
      </c>
      <c r="N1463" s="446"/>
      <c r="O1463" s="446"/>
    </row>
    <row r="1464" spans="1:15" s="729" customFormat="1" ht="25.15" customHeight="1" x14ac:dyDescent="0.2">
      <c r="A1464" s="462" t="s">
        <v>296</v>
      </c>
      <c r="B1464" s="445" t="s">
        <v>1904</v>
      </c>
      <c r="C1464" s="445">
        <v>86</v>
      </c>
      <c r="D1464" s="445">
        <v>86</v>
      </c>
      <c r="E1464" s="1022">
        <f t="shared" si="283"/>
        <v>100</v>
      </c>
      <c r="F1464" s="445">
        <v>46</v>
      </c>
      <c r="G1464" s="1206">
        <f t="shared" si="284"/>
        <v>53.488372093023251</v>
      </c>
      <c r="H1464" s="445">
        <v>46</v>
      </c>
      <c r="I1464" s="964">
        <f t="shared" si="287"/>
        <v>100</v>
      </c>
      <c r="J1464" s="446" t="s">
        <v>53</v>
      </c>
      <c r="K1464" s="445"/>
      <c r="L1464" s="445"/>
      <c r="M1464" s="462" t="s">
        <v>53</v>
      </c>
      <c r="N1464" s="446"/>
      <c r="O1464" s="446"/>
    </row>
    <row r="1465" spans="1:15" s="732" customFormat="1" ht="25.15" customHeight="1" x14ac:dyDescent="0.2">
      <c r="A1465" s="736">
        <v>9</v>
      </c>
      <c r="B1465" s="737" t="s">
        <v>1857</v>
      </c>
      <c r="C1465" s="731">
        <f>SUM(C1466:C1474)</f>
        <v>772</v>
      </c>
      <c r="D1465" s="731">
        <f>SUM(D1466:D1474)</f>
        <v>772</v>
      </c>
      <c r="E1465" s="1016">
        <f t="shared" si="283"/>
        <v>100</v>
      </c>
      <c r="F1465" s="731">
        <f>SUM(F1466:F1474)</f>
        <v>87</v>
      </c>
      <c r="G1465" s="1107">
        <f t="shared" si="284"/>
        <v>11.269430051813471</v>
      </c>
      <c r="H1465" s="731">
        <f>SUM(H1466:H1474)</f>
        <v>87</v>
      </c>
      <c r="I1465" s="733">
        <f t="shared" si="287"/>
        <v>100</v>
      </c>
      <c r="J1465" s="730">
        <f>COUNTA(J1466:J1474)</f>
        <v>9</v>
      </c>
      <c r="K1465" s="731">
        <f t="shared" ref="K1465:O1465" si="290">COUNTA(K1466:K1474)</f>
        <v>0</v>
      </c>
      <c r="L1465" s="731">
        <f t="shared" si="290"/>
        <v>0</v>
      </c>
      <c r="M1465" s="730">
        <f t="shared" si="290"/>
        <v>2</v>
      </c>
      <c r="N1465" s="730" t="s">
        <v>2</v>
      </c>
      <c r="O1465" s="730">
        <f t="shared" si="290"/>
        <v>7</v>
      </c>
    </row>
    <row r="1466" spans="1:15" s="735" customFormat="1" ht="25.15" customHeight="1" x14ac:dyDescent="0.2">
      <c r="A1466" s="570" t="s">
        <v>575</v>
      </c>
      <c r="B1466" s="740" t="s">
        <v>1905</v>
      </c>
      <c r="C1466" s="734">
        <v>138</v>
      </c>
      <c r="D1466" s="734">
        <v>138</v>
      </c>
      <c r="E1466" s="1021">
        <f t="shared" si="283"/>
        <v>100</v>
      </c>
      <c r="F1466" s="1215">
        <v>14</v>
      </c>
      <c r="G1466" s="1204">
        <f t="shared" si="284"/>
        <v>10.144927536231885</v>
      </c>
      <c r="H1466" s="1215">
        <v>14</v>
      </c>
      <c r="I1466" s="962">
        <f t="shared" si="287"/>
        <v>100</v>
      </c>
      <c r="J1466" s="570" t="s">
        <v>53</v>
      </c>
      <c r="K1466" s="734"/>
      <c r="L1466" s="734"/>
      <c r="M1466" s="570"/>
      <c r="N1466" s="570"/>
      <c r="O1466" s="570" t="s">
        <v>53</v>
      </c>
    </row>
    <row r="1467" spans="1:15" s="735" customFormat="1" ht="25.15" customHeight="1" x14ac:dyDescent="0.2">
      <c r="A1467" s="570" t="s">
        <v>576</v>
      </c>
      <c r="B1467" s="740" t="s">
        <v>1906</v>
      </c>
      <c r="C1467" s="734">
        <v>79</v>
      </c>
      <c r="D1467" s="734">
        <v>79</v>
      </c>
      <c r="E1467" s="1021">
        <f t="shared" si="283"/>
        <v>100</v>
      </c>
      <c r="F1467" s="1215">
        <v>10</v>
      </c>
      <c r="G1467" s="1204">
        <f t="shared" si="284"/>
        <v>12.658227848101266</v>
      </c>
      <c r="H1467" s="1215">
        <v>10</v>
      </c>
      <c r="I1467" s="962">
        <f t="shared" si="287"/>
        <v>100</v>
      </c>
      <c r="J1467" s="570" t="s">
        <v>53</v>
      </c>
      <c r="K1467" s="734"/>
      <c r="L1467" s="734"/>
      <c r="M1467" s="570"/>
      <c r="N1467" s="570"/>
      <c r="O1467" s="570" t="s">
        <v>53</v>
      </c>
    </row>
    <row r="1468" spans="1:15" s="729" customFormat="1" ht="25.15" customHeight="1" x14ac:dyDescent="0.2">
      <c r="A1468" s="447" t="s">
        <v>577</v>
      </c>
      <c r="B1468" s="237" t="s">
        <v>1907</v>
      </c>
      <c r="C1468" s="450">
        <v>60</v>
      </c>
      <c r="D1468" s="450">
        <v>60</v>
      </c>
      <c r="E1468" s="1022">
        <f t="shared" si="283"/>
        <v>100</v>
      </c>
      <c r="F1468" s="1216">
        <v>9</v>
      </c>
      <c r="G1468" s="1206">
        <f t="shared" si="284"/>
        <v>15</v>
      </c>
      <c r="H1468" s="1216">
        <v>9</v>
      </c>
      <c r="I1468" s="964">
        <f t="shared" si="287"/>
        <v>100</v>
      </c>
      <c r="J1468" s="446" t="s">
        <v>53</v>
      </c>
      <c r="K1468" s="450"/>
      <c r="L1468" s="450"/>
      <c r="M1468" s="447" t="s">
        <v>53</v>
      </c>
      <c r="N1468" s="447"/>
      <c r="O1468" s="446"/>
    </row>
    <row r="1469" spans="1:15" s="735" customFormat="1" ht="25.15" customHeight="1" x14ac:dyDescent="0.2">
      <c r="A1469" s="570" t="s">
        <v>578</v>
      </c>
      <c r="B1469" s="740" t="s">
        <v>1908</v>
      </c>
      <c r="C1469" s="734">
        <v>64</v>
      </c>
      <c r="D1469" s="734">
        <v>64</v>
      </c>
      <c r="E1469" s="1021">
        <f t="shared" si="283"/>
        <v>100</v>
      </c>
      <c r="F1469" s="1215">
        <v>7</v>
      </c>
      <c r="G1469" s="1204">
        <f t="shared" si="284"/>
        <v>10.9375</v>
      </c>
      <c r="H1469" s="1215">
        <v>7</v>
      </c>
      <c r="I1469" s="962">
        <f t="shared" si="287"/>
        <v>100</v>
      </c>
      <c r="J1469" s="570" t="s">
        <v>53</v>
      </c>
      <c r="K1469" s="734"/>
      <c r="L1469" s="734"/>
      <c r="M1469" s="570"/>
      <c r="N1469" s="570"/>
      <c r="O1469" s="570" t="s">
        <v>53</v>
      </c>
    </row>
    <row r="1470" spans="1:15" s="735" customFormat="1" ht="25.15" customHeight="1" x14ac:dyDescent="0.2">
      <c r="A1470" s="570" t="s">
        <v>579</v>
      </c>
      <c r="B1470" s="740" t="s">
        <v>1909</v>
      </c>
      <c r="C1470" s="734">
        <v>118</v>
      </c>
      <c r="D1470" s="734">
        <v>118</v>
      </c>
      <c r="E1470" s="1021">
        <f t="shared" si="283"/>
        <v>100</v>
      </c>
      <c r="F1470" s="1215">
        <v>11</v>
      </c>
      <c r="G1470" s="1204">
        <f t="shared" si="284"/>
        <v>9.3220338983050848</v>
      </c>
      <c r="H1470" s="1215">
        <v>11</v>
      </c>
      <c r="I1470" s="962">
        <f t="shared" si="287"/>
        <v>100</v>
      </c>
      <c r="J1470" s="570" t="s">
        <v>53</v>
      </c>
      <c r="K1470" s="734"/>
      <c r="L1470" s="734"/>
      <c r="M1470" s="570"/>
      <c r="N1470" s="570"/>
      <c r="O1470" s="570" t="s">
        <v>53</v>
      </c>
    </row>
    <row r="1471" spans="1:15" s="735" customFormat="1" ht="25.15" customHeight="1" x14ac:dyDescent="0.2">
      <c r="A1471" s="570" t="s">
        <v>580</v>
      </c>
      <c r="B1471" s="740" t="s">
        <v>1910</v>
      </c>
      <c r="C1471" s="734">
        <v>74</v>
      </c>
      <c r="D1471" s="734">
        <v>74</v>
      </c>
      <c r="E1471" s="1021">
        <f t="shared" si="283"/>
        <v>100</v>
      </c>
      <c r="F1471" s="1215">
        <v>9</v>
      </c>
      <c r="G1471" s="1204">
        <f t="shared" si="284"/>
        <v>12.162162162162163</v>
      </c>
      <c r="H1471" s="1215">
        <v>9</v>
      </c>
      <c r="I1471" s="962">
        <f t="shared" si="287"/>
        <v>100</v>
      </c>
      <c r="J1471" s="570" t="s">
        <v>53</v>
      </c>
      <c r="K1471" s="734"/>
      <c r="L1471" s="734"/>
      <c r="M1471" s="570"/>
      <c r="N1471" s="570"/>
      <c r="O1471" s="570" t="s">
        <v>53</v>
      </c>
    </row>
    <row r="1472" spans="1:15" s="735" customFormat="1" ht="25.15" customHeight="1" x14ac:dyDescent="0.2">
      <c r="A1472" s="570" t="s">
        <v>581</v>
      </c>
      <c r="B1472" s="740" t="s">
        <v>1911</v>
      </c>
      <c r="C1472" s="734">
        <v>74</v>
      </c>
      <c r="D1472" s="734">
        <v>74</v>
      </c>
      <c r="E1472" s="1021">
        <f t="shared" si="283"/>
        <v>100</v>
      </c>
      <c r="F1472" s="1215">
        <v>8</v>
      </c>
      <c r="G1472" s="1204">
        <f t="shared" si="284"/>
        <v>10.810810810810811</v>
      </c>
      <c r="H1472" s="1215">
        <v>8</v>
      </c>
      <c r="I1472" s="962">
        <f t="shared" si="287"/>
        <v>100</v>
      </c>
      <c r="J1472" s="570" t="s">
        <v>53</v>
      </c>
      <c r="K1472" s="734"/>
      <c r="L1472" s="734"/>
      <c r="M1472" s="570"/>
      <c r="N1472" s="570"/>
      <c r="O1472" s="570" t="s">
        <v>53</v>
      </c>
    </row>
    <row r="1473" spans="1:15" s="735" customFormat="1" ht="25.15" customHeight="1" x14ac:dyDescent="0.2">
      <c r="A1473" s="570" t="s">
        <v>582</v>
      </c>
      <c r="B1473" s="740" t="s">
        <v>1912</v>
      </c>
      <c r="C1473" s="734">
        <v>92</v>
      </c>
      <c r="D1473" s="734">
        <v>92</v>
      </c>
      <c r="E1473" s="1021">
        <f t="shared" si="283"/>
        <v>100</v>
      </c>
      <c r="F1473" s="1215">
        <v>8</v>
      </c>
      <c r="G1473" s="1204">
        <f t="shared" si="284"/>
        <v>8.695652173913043</v>
      </c>
      <c r="H1473" s="1215">
        <v>8</v>
      </c>
      <c r="I1473" s="962">
        <f t="shared" si="287"/>
        <v>100</v>
      </c>
      <c r="J1473" s="570" t="s">
        <v>53</v>
      </c>
      <c r="K1473" s="734"/>
      <c r="L1473" s="734"/>
      <c r="M1473" s="570"/>
      <c r="N1473" s="570"/>
      <c r="O1473" s="570" t="s">
        <v>53</v>
      </c>
    </row>
    <row r="1474" spans="1:15" s="729" customFormat="1" ht="25.15" customHeight="1" x14ac:dyDescent="0.2">
      <c r="A1474" s="447" t="s">
        <v>583</v>
      </c>
      <c r="B1474" s="237" t="s">
        <v>1913</v>
      </c>
      <c r="C1474" s="450">
        <v>73</v>
      </c>
      <c r="D1474" s="450">
        <v>73</v>
      </c>
      <c r="E1474" s="1022">
        <f t="shared" si="283"/>
        <v>100</v>
      </c>
      <c r="F1474" s="1216">
        <v>11</v>
      </c>
      <c r="G1474" s="1206">
        <f t="shared" si="284"/>
        <v>15.068493150684931</v>
      </c>
      <c r="H1474" s="1216">
        <v>11</v>
      </c>
      <c r="I1474" s="964">
        <f t="shared" si="287"/>
        <v>100</v>
      </c>
      <c r="J1474" s="446" t="s">
        <v>53</v>
      </c>
      <c r="K1474" s="450"/>
      <c r="L1474" s="450"/>
      <c r="M1474" s="447" t="s">
        <v>53</v>
      </c>
      <c r="N1474" s="447"/>
      <c r="O1474" s="446"/>
    </row>
    <row r="1475" spans="1:15" s="732" customFormat="1" ht="25.15" customHeight="1" x14ac:dyDescent="0.2">
      <c r="A1475" s="153">
        <v>10</v>
      </c>
      <c r="B1475" s="739" t="s">
        <v>1713</v>
      </c>
      <c r="C1475" s="731">
        <f>SUM(C1476:C1484)</f>
        <v>650</v>
      </c>
      <c r="D1475" s="731">
        <f>SUM(D1476:D1484)</f>
        <v>646</v>
      </c>
      <c r="E1475" s="1016">
        <f t="shared" si="283"/>
        <v>99.384615384615387</v>
      </c>
      <c r="F1475" s="731">
        <f>SUM(F1476:F1484)</f>
        <v>148</v>
      </c>
      <c r="G1475" s="1107">
        <f t="shared" si="284"/>
        <v>22.76923076923077</v>
      </c>
      <c r="H1475" s="731">
        <f>SUM(H1476:H1484)</f>
        <v>148</v>
      </c>
      <c r="I1475" s="733">
        <f t="shared" si="287"/>
        <v>100</v>
      </c>
      <c r="J1475" s="730">
        <f>COUNTA(J1476:J1484)</f>
        <v>9</v>
      </c>
      <c r="K1475" s="731">
        <f t="shared" ref="K1475:O1475" si="291">COUNTA(K1476:K1484)</f>
        <v>0</v>
      </c>
      <c r="L1475" s="731">
        <f t="shared" si="291"/>
        <v>0</v>
      </c>
      <c r="M1475" s="730">
        <f t="shared" si="291"/>
        <v>6</v>
      </c>
      <c r="N1475" s="730" t="s">
        <v>31</v>
      </c>
      <c r="O1475" s="730">
        <f t="shared" si="291"/>
        <v>3</v>
      </c>
    </row>
    <row r="1476" spans="1:15" s="729" customFormat="1" ht="25.15" customHeight="1" x14ac:dyDescent="0.2">
      <c r="A1476" s="446" t="s">
        <v>300</v>
      </c>
      <c r="B1476" s="452" t="s">
        <v>1914</v>
      </c>
      <c r="C1476" s="445">
        <v>56</v>
      </c>
      <c r="D1476" s="445">
        <v>54</v>
      </c>
      <c r="E1476" s="1022">
        <f t="shared" si="283"/>
        <v>96.428571428571431</v>
      </c>
      <c r="F1476" s="445">
        <v>29</v>
      </c>
      <c r="G1476" s="1206">
        <f t="shared" si="284"/>
        <v>51.785714285714292</v>
      </c>
      <c r="H1476" s="445">
        <v>29</v>
      </c>
      <c r="I1476" s="964">
        <f t="shared" si="287"/>
        <v>100</v>
      </c>
      <c r="J1476" s="446" t="s">
        <v>53</v>
      </c>
      <c r="K1476" s="445"/>
      <c r="L1476" s="445"/>
      <c r="M1476" s="446" t="s">
        <v>53</v>
      </c>
      <c r="N1476" s="446"/>
      <c r="O1476" s="446"/>
    </row>
    <row r="1477" spans="1:15" s="729" customFormat="1" ht="25.15" customHeight="1" x14ac:dyDescent="0.2">
      <c r="A1477" s="446" t="s">
        <v>301</v>
      </c>
      <c r="B1477" s="452" t="s">
        <v>1915</v>
      </c>
      <c r="C1477" s="445">
        <v>88</v>
      </c>
      <c r="D1477" s="445">
        <v>87</v>
      </c>
      <c r="E1477" s="1022">
        <f t="shared" si="283"/>
        <v>98.86363636363636</v>
      </c>
      <c r="F1477" s="445">
        <v>32</v>
      </c>
      <c r="G1477" s="1206">
        <f t="shared" si="284"/>
        <v>36.363636363636367</v>
      </c>
      <c r="H1477" s="445">
        <v>32</v>
      </c>
      <c r="I1477" s="964">
        <f t="shared" si="287"/>
        <v>100</v>
      </c>
      <c r="J1477" s="446" t="s">
        <v>53</v>
      </c>
      <c r="K1477" s="445"/>
      <c r="L1477" s="445"/>
      <c r="M1477" s="446" t="s">
        <v>53</v>
      </c>
      <c r="N1477" s="446"/>
      <c r="O1477" s="446"/>
    </row>
    <row r="1478" spans="1:15" s="729" customFormat="1" ht="25.15" customHeight="1" x14ac:dyDescent="0.2">
      <c r="A1478" s="446" t="s">
        <v>302</v>
      </c>
      <c r="B1478" s="452" t="s">
        <v>1916</v>
      </c>
      <c r="C1478" s="445">
        <v>65</v>
      </c>
      <c r="D1478" s="445">
        <v>65</v>
      </c>
      <c r="E1478" s="1022">
        <f t="shared" si="283"/>
        <v>100</v>
      </c>
      <c r="F1478" s="445">
        <v>23</v>
      </c>
      <c r="G1478" s="1206">
        <f t="shared" si="284"/>
        <v>35.384615384615387</v>
      </c>
      <c r="H1478" s="445">
        <v>23</v>
      </c>
      <c r="I1478" s="964">
        <f t="shared" si="287"/>
        <v>100</v>
      </c>
      <c r="J1478" s="446" t="s">
        <v>53</v>
      </c>
      <c r="K1478" s="445"/>
      <c r="L1478" s="445"/>
      <c r="M1478" s="446" t="s">
        <v>53</v>
      </c>
      <c r="N1478" s="446"/>
      <c r="O1478" s="446"/>
    </row>
    <row r="1479" spans="1:15" s="729" customFormat="1" ht="25.15" customHeight="1" x14ac:dyDescent="0.2">
      <c r="A1479" s="446" t="s">
        <v>303</v>
      </c>
      <c r="B1479" s="452" t="s">
        <v>1917</v>
      </c>
      <c r="C1479" s="445">
        <v>112</v>
      </c>
      <c r="D1479" s="445">
        <v>112</v>
      </c>
      <c r="E1479" s="1022">
        <f t="shared" si="283"/>
        <v>100</v>
      </c>
      <c r="F1479" s="445">
        <v>26</v>
      </c>
      <c r="G1479" s="1206">
        <f t="shared" si="284"/>
        <v>23.214285714285715</v>
      </c>
      <c r="H1479" s="445">
        <v>26</v>
      </c>
      <c r="I1479" s="964">
        <f t="shared" si="287"/>
        <v>100</v>
      </c>
      <c r="J1479" s="446" t="s">
        <v>53</v>
      </c>
      <c r="K1479" s="445"/>
      <c r="L1479" s="445"/>
      <c r="M1479" s="446" t="s">
        <v>53</v>
      </c>
      <c r="N1479" s="446"/>
      <c r="O1479" s="446"/>
    </row>
    <row r="1480" spans="1:15" s="729" customFormat="1" ht="25.15" customHeight="1" x14ac:dyDescent="0.2">
      <c r="A1480" s="446" t="s">
        <v>304</v>
      </c>
      <c r="B1480" s="452" t="s">
        <v>1093</v>
      </c>
      <c r="C1480" s="445">
        <v>34</v>
      </c>
      <c r="D1480" s="445">
        <v>34</v>
      </c>
      <c r="E1480" s="1022">
        <f t="shared" si="283"/>
        <v>100</v>
      </c>
      <c r="F1480" s="445">
        <v>7</v>
      </c>
      <c r="G1480" s="1206">
        <f t="shared" si="284"/>
        <v>20.588235294117645</v>
      </c>
      <c r="H1480" s="445">
        <v>7</v>
      </c>
      <c r="I1480" s="964">
        <f t="shared" si="287"/>
        <v>100</v>
      </c>
      <c r="J1480" s="446" t="s">
        <v>53</v>
      </c>
      <c r="K1480" s="445"/>
      <c r="L1480" s="445"/>
      <c r="M1480" s="446" t="s">
        <v>53</v>
      </c>
      <c r="N1480" s="446"/>
      <c r="O1480" s="446"/>
    </row>
    <row r="1481" spans="1:15" s="729" customFormat="1" ht="25.15" customHeight="1" x14ac:dyDescent="0.2">
      <c r="A1481" s="446" t="s">
        <v>305</v>
      </c>
      <c r="B1481" s="452" t="s">
        <v>1918</v>
      </c>
      <c r="C1481" s="445">
        <v>103</v>
      </c>
      <c r="D1481" s="445">
        <v>103</v>
      </c>
      <c r="E1481" s="1022">
        <f t="shared" si="283"/>
        <v>100</v>
      </c>
      <c r="F1481" s="445">
        <v>17</v>
      </c>
      <c r="G1481" s="1206">
        <f t="shared" si="284"/>
        <v>16.50485436893204</v>
      </c>
      <c r="H1481" s="445">
        <v>17</v>
      </c>
      <c r="I1481" s="964">
        <f t="shared" si="287"/>
        <v>100</v>
      </c>
      <c r="J1481" s="446" t="s">
        <v>53</v>
      </c>
      <c r="K1481" s="445"/>
      <c r="L1481" s="445"/>
      <c r="M1481" s="446" t="s">
        <v>53</v>
      </c>
      <c r="N1481" s="446"/>
      <c r="O1481" s="446"/>
    </row>
    <row r="1482" spans="1:15" s="735" customFormat="1" ht="25.15" customHeight="1" x14ac:dyDescent="0.2">
      <c r="A1482" s="570" t="s">
        <v>306</v>
      </c>
      <c r="B1482" s="740" t="s">
        <v>1919</v>
      </c>
      <c r="C1482" s="734">
        <v>33</v>
      </c>
      <c r="D1482" s="734">
        <v>33</v>
      </c>
      <c r="E1482" s="1021">
        <f t="shared" si="283"/>
        <v>100</v>
      </c>
      <c r="F1482" s="734">
        <v>4</v>
      </c>
      <c r="G1482" s="1204">
        <f t="shared" si="284"/>
        <v>12.121212121212121</v>
      </c>
      <c r="H1482" s="734">
        <v>4</v>
      </c>
      <c r="I1482" s="962">
        <f t="shared" si="287"/>
        <v>100</v>
      </c>
      <c r="J1482" s="570" t="s">
        <v>53</v>
      </c>
      <c r="K1482" s="734"/>
      <c r="L1482" s="734"/>
      <c r="M1482" s="570"/>
      <c r="N1482" s="570"/>
      <c r="O1482" s="570" t="s">
        <v>53</v>
      </c>
    </row>
    <row r="1483" spans="1:15" s="735" customFormat="1" ht="25.15" customHeight="1" x14ac:dyDescent="0.2">
      <c r="A1483" s="570" t="s">
        <v>307</v>
      </c>
      <c r="B1483" s="740" t="s">
        <v>1920</v>
      </c>
      <c r="C1483" s="734">
        <v>75</v>
      </c>
      <c r="D1483" s="734">
        <v>74</v>
      </c>
      <c r="E1483" s="1021">
        <f t="shared" si="283"/>
        <v>98.666666666666671</v>
      </c>
      <c r="F1483" s="734">
        <v>5</v>
      </c>
      <c r="G1483" s="1204">
        <f t="shared" si="284"/>
        <v>6.666666666666667</v>
      </c>
      <c r="H1483" s="734">
        <v>5</v>
      </c>
      <c r="I1483" s="962">
        <f t="shared" si="287"/>
        <v>100</v>
      </c>
      <c r="J1483" s="570" t="s">
        <v>53</v>
      </c>
      <c r="K1483" s="734"/>
      <c r="L1483" s="734"/>
      <c r="M1483" s="570"/>
      <c r="N1483" s="570"/>
      <c r="O1483" s="570" t="s">
        <v>53</v>
      </c>
    </row>
    <row r="1484" spans="1:15" s="735" customFormat="1" ht="25.15" customHeight="1" x14ac:dyDescent="0.2">
      <c r="A1484" s="570" t="s">
        <v>308</v>
      </c>
      <c r="B1484" s="740" t="s">
        <v>1921</v>
      </c>
      <c r="C1484" s="734">
        <v>84</v>
      </c>
      <c r="D1484" s="734">
        <v>84</v>
      </c>
      <c r="E1484" s="1021">
        <f t="shared" si="283"/>
        <v>100</v>
      </c>
      <c r="F1484" s="734">
        <v>5</v>
      </c>
      <c r="G1484" s="1204">
        <f t="shared" si="284"/>
        <v>5.9523809523809517</v>
      </c>
      <c r="H1484" s="734">
        <v>5</v>
      </c>
      <c r="I1484" s="962">
        <f t="shared" si="287"/>
        <v>100</v>
      </c>
      <c r="J1484" s="570" t="s">
        <v>53</v>
      </c>
      <c r="K1484" s="734"/>
      <c r="L1484" s="734"/>
      <c r="M1484" s="570"/>
      <c r="N1484" s="570"/>
      <c r="O1484" s="570" t="s">
        <v>53</v>
      </c>
    </row>
    <row r="1485" spans="1:15" s="732" customFormat="1" ht="25.15" customHeight="1" x14ac:dyDescent="0.2">
      <c r="A1485" s="730">
        <v>11</v>
      </c>
      <c r="B1485" s="739" t="s">
        <v>474</v>
      </c>
      <c r="C1485" s="731">
        <f>SUM(C1486:C1492)</f>
        <v>293</v>
      </c>
      <c r="D1485" s="731">
        <f>SUM(D1486:D1492)</f>
        <v>293</v>
      </c>
      <c r="E1485" s="1016">
        <f t="shared" si="283"/>
        <v>100</v>
      </c>
      <c r="F1485" s="731">
        <f>SUM(F1486:F1492)</f>
        <v>120</v>
      </c>
      <c r="G1485" s="1107">
        <f t="shared" si="284"/>
        <v>40.955631399317404</v>
      </c>
      <c r="H1485" s="731">
        <f>SUM(H1486:H1492)</f>
        <v>120</v>
      </c>
      <c r="I1485" s="733">
        <f t="shared" si="287"/>
        <v>100</v>
      </c>
      <c r="J1485" s="730">
        <f>COUNTA(J1486:J1492)</f>
        <v>7</v>
      </c>
      <c r="K1485" s="731">
        <f t="shared" ref="K1485:O1485" si="292">COUNTA(K1486:K1492)</f>
        <v>2</v>
      </c>
      <c r="L1485" s="731">
        <f t="shared" si="292"/>
        <v>0</v>
      </c>
      <c r="M1485" s="730">
        <f t="shared" si="292"/>
        <v>7</v>
      </c>
      <c r="N1485" s="730" t="s">
        <v>31</v>
      </c>
      <c r="O1485" s="730">
        <f t="shared" si="292"/>
        <v>0</v>
      </c>
    </row>
    <row r="1486" spans="1:15" s="729" customFormat="1" ht="25.15" customHeight="1" x14ac:dyDescent="0.2">
      <c r="A1486" s="446" t="s">
        <v>310</v>
      </c>
      <c r="B1486" s="452" t="s">
        <v>1922</v>
      </c>
      <c r="C1486" s="445">
        <v>54</v>
      </c>
      <c r="D1486" s="445">
        <f>C1486</f>
        <v>54</v>
      </c>
      <c r="E1486" s="1022">
        <f t="shared" si="283"/>
        <v>100</v>
      </c>
      <c r="F1486" s="445">
        <v>10</v>
      </c>
      <c r="G1486" s="1206">
        <f t="shared" si="284"/>
        <v>18.518518518518519</v>
      </c>
      <c r="H1486" s="445">
        <f t="shared" ref="H1486:H1492" si="293">F1486</f>
        <v>10</v>
      </c>
      <c r="I1486" s="964">
        <f t="shared" si="287"/>
        <v>100</v>
      </c>
      <c r="J1486" s="446" t="s">
        <v>53</v>
      </c>
      <c r="K1486" s="445"/>
      <c r="L1486" s="445"/>
      <c r="M1486" s="446" t="s">
        <v>53</v>
      </c>
      <c r="N1486" s="446"/>
      <c r="O1486" s="446"/>
    </row>
    <row r="1487" spans="1:15" s="729" customFormat="1" ht="25.15" customHeight="1" x14ac:dyDescent="0.2">
      <c r="A1487" s="446" t="s">
        <v>311</v>
      </c>
      <c r="B1487" s="452" t="s">
        <v>1923</v>
      </c>
      <c r="C1487" s="445">
        <v>65</v>
      </c>
      <c r="D1487" s="445">
        <f t="shared" ref="D1487:D1492" si="294">C1487</f>
        <v>65</v>
      </c>
      <c r="E1487" s="1022">
        <f t="shared" si="283"/>
        <v>100</v>
      </c>
      <c r="F1487" s="445">
        <v>20</v>
      </c>
      <c r="G1487" s="1206">
        <f t="shared" si="284"/>
        <v>30.76923076923077</v>
      </c>
      <c r="H1487" s="445">
        <f t="shared" si="293"/>
        <v>20</v>
      </c>
      <c r="I1487" s="964">
        <f t="shared" si="287"/>
        <v>100</v>
      </c>
      <c r="J1487" s="446" t="s">
        <v>53</v>
      </c>
      <c r="K1487" s="445"/>
      <c r="L1487" s="445"/>
      <c r="M1487" s="446" t="s">
        <v>53</v>
      </c>
      <c r="N1487" s="446"/>
      <c r="O1487" s="446"/>
    </row>
    <row r="1488" spans="1:15" s="729" customFormat="1" ht="25.15" customHeight="1" x14ac:dyDescent="0.2">
      <c r="A1488" s="446" t="s">
        <v>312</v>
      </c>
      <c r="B1488" s="452" t="s">
        <v>1924</v>
      </c>
      <c r="C1488" s="445">
        <v>20</v>
      </c>
      <c r="D1488" s="445">
        <f t="shared" si="294"/>
        <v>20</v>
      </c>
      <c r="E1488" s="1022">
        <f t="shared" si="283"/>
        <v>100</v>
      </c>
      <c r="F1488" s="445">
        <v>16</v>
      </c>
      <c r="G1488" s="1206">
        <f t="shared" si="284"/>
        <v>80</v>
      </c>
      <c r="H1488" s="445">
        <f t="shared" si="293"/>
        <v>16</v>
      </c>
      <c r="I1488" s="964">
        <f t="shared" si="287"/>
        <v>100</v>
      </c>
      <c r="J1488" s="446" t="s">
        <v>53</v>
      </c>
      <c r="K1488" s="445" t="s">
        <v>477</v>
      </c>
      <c r="L1488" s="445"/>
      <c r="M1488" s="446" t="s">
        <v>53</v>
      </c>
      <c r="N1488" s="446"/>
      <c r="O1488" s="446"/>
    </row>
    <row r="1489" spans="1:15" s="729" customFormat="1" ht="25.15" customHeight="1" x14ac:dyDescent="0.2">
      <c r="A1489" s="446" t="s">
        <v>313</v>
      </c>
      <c r="B1489" s="452" t="s">
        <v>1925</v>
      </c>
      <c r="C1489" s="445">
        <v>54</v>
      </c>
      <c r="D1489" s="445">
        <f t="shared" si="294"/>
        <v>54</v>
      </c>
      <c r="E1489" s="1022">
        <f t="shared" si="283"/>
        <v>100</v>
      </c>
      <c r="F1489" s="445">
        <v>26</v>
      </c>
      <c r="G1489" s="1206">
        <f t="shared" si="284"/>
        <v>48.148148148148145</v>
      </c>
      <c r="H1489" s="445">
        <f t="shared" si="293"/>
        <v>26</v>
      </c>
      <c r="I1489" s="964">
        <f t="shared" si="287"/>
        <v>100</v>
      </c>
      <c r="J1489" s="446" t="s">
        <v>53</v>
      </c>
      <c r="K1489" s="445"/>
      <c r="L1489" s="445"/>
      <c r="M1489" s="446" t="s">
        <v>53</v>
      </c>
      <c r="N1489" s="446"/>
      <c r="O1489" s="446"/>
    </row>
    <row r="1490" spans="1:15" s="729" customFormat="1" ht="25.15" customHeight="1" x14ac:dyDescent="0.2">
      <c r="A1490" s="446" t="s">
        <v>314</v>
      </c>
      <c r="B1490" s="452" t="s">
        <v>1926</v>
      </c>
      <c r="C1490" s="445">
        <v>16</v>
      </c>
      <c r="D1490" s="445">
        <f t="shared" si="294"/>
        <v>16</v>
      </c>
      <c r="E1490" s="1022">
        <f t="shared" si="283"/>
        <v>100</v>
      </c>
      <c r="F1490" s="445">
        <v>13</v>
      </c>
      <c r="G1490" s="1206">
        <f t="shared" si="284"/>
        <v>81.25</v>
      </c>
      <c r="H1490" s="445">
        <f t="shared" si="293"/>
        <v>13</v>
      </c>
      <c r="I1490" s="964">
        <f t="shared" si="287"/>
        <v>100</v>
      </c>
      <c r="J1490" s="446" t="s">
        <v>53</v>
      </c>
      <c r="K1490" s="445" t="s">
        <v>477</v>
      </c>
      <c r="L1490" s="445"/>
      <c r="M1490" s="446" t="s">
        <v>53</v>
      </c>
      <c r="N1490" s="446"/>
      <c r="O1490" s="446"/>
    </row>
    <row r="1491" spans="1:15" s="729" customFormat="1" ht="25.15" customHeight="1" x14ac:dyDescent="0.2">
      <c r="A1491" s="446" t="s">
        <v>315</v>
      </c>
      <c r="B1491" s="452" t="s">
        <v>1927</v>
      </c>
      <c r="C1491" s="445">
        <v>63</v>
      </c>
      <c r="D1491" s="445">
        <f t="shared" si="294"/>
        <v>63</v>
      </c>
      <c r="E1491" s="1022">
        <f t="shared" si="283"/>
        <v>100</v>
      </c>
      <c r="F1491" s="445">
        <v>18</v>
      </c>
      <c r="G1491" s="1206">
        <f t="shared" si="284"/>
        <v>28.571428571428569</v>
      </c>
      <c r="H1491" s="445">
        <f t="shared" si="293"/>
        <v>18</v>
      </c>
      <c r="I1491" s="964">
        <f t="shared" si="287"/>
        <v>100</v>
      </c>
      <c r="J1491" s="446" t="s">
        <v>53</v>
      </c>
      <c r="K1491" s="445"/>
      <c r="L1491" s="445"/>
      <c r="M1491" s="446" t="s">
        <v>53</v>
      </c>
      <c r="N1491" s="446"/>
      <c r="O1491" s="446"/>
    </row>
    <row r="1492" spans="1:15" s="729" customFormat="1" ht="25.15" customHeight="1" x14ac:dyDescent="0.2">
      <c r="A1492" s="446" t="s">
        <v>316</v>
      </c>
      <c r="B1492" s="452" t="s">
        <v>1928</v>
      </c>
      <c r="C1492" s="445">
        <v>21</v>
      </c>
      <c r="D1492" s="445">
        <f t="shared" si="294"/>
        <v>21</v>
      </c>
      <c r="E1492" s="1022">
        <f t="shared" si="283"/>
        <v>100</v>
      </c>
      <c r="F1492" s="445">
        <v>17</v>
      </c>
      <c r="G1492" s="1206">
        <f t="shared" si="284"/>
        <v>80.952380952380949</v>
      </c>
      <c r="H1492" s="445">
        <f t="shared" si="293"/>
        <v>17</v>
      </c>
      <c r="I1492" s="964">
        <f t="shared" si="287"/>
        <v>100</v>
      </c>
      <c r="J1492" s="446" t="s">
        <v>53</v>
      </c>
      <c r="K1492" s="445"/>
      <c r="L1492" s="445"/>
      <c r="M1492" s="446" t="s">
        <v>53</v>
      </c>
      <c r="N1492" s="446"/>
      <c r="O1492" s="446"/>
    </row>
    <row r="1493" spans="1:15" s="732" customFormat="1" ht="25.15" customHeight="1" x14ac:dyDescent="0.2">
      <c r="A1493" s="730">
        <v>12</v>
      </c>
      <c r="B1493" s="739" t="s">
        <v>85</v>
      </c>
      <c r="C1493" s="731">
        <f>SUM(C1494:C1499)</f>
        <v>508</v>
      </c>
      <c r="D1493" s="731">
        <f>SUM(D1494:D1499)</f>
        <v>501</v>
      </c>
      <c r="E1493" s="1016">
        <f t="shared" si="283"/>
        <v>98.622047244094489</v>
      </c>
      <c r="F1493" s="731">
        <f>SUM(F1494:F1499)</f>
        <v>31</v>
      </c>
      <c r="G1493" s="1107">
        <f t="shared" si="284"/>
        <v>6.1023622047244093</v>
      </c>
      <c r="H1493" s="731">
        <f>SUM(H1494:H1499)</f>
        <v>31</v>
      </c>
      <c r="I1493" s="733">
        <f t="shared" si="287"/>
        <v>100</v>
      </c>
      <c r="J1493" s="730">
        <f>COUNTA(J1494:J1499)</f>
        <v>6</v>
      </c>
      <c r="K1493" s="731">
        <f t="shared" ref="K1493:O1493" si="295">COUNTA(K1494:K1499)</f>
        <v>0</v>
      </c>
      <c r="L1493" s="731">
        <f t="shared" si="295"/>
        <v>0</v>
      </c>
      <c r="M1493" s="730">
        <f t="shared" si="295"/>
        <v>0</v>
      </c>
      <c r="N1493" s="730" t="s">
        <v>2</v>
      </c>
      <c r="O1493" s="730">
        <f t="shared" si="295"/>
        <v>6</v>
      </c>
    </row>
    <row r="1494" spans="1:15" s="729" customFormat="1" ht="25.15" customHeight="1" x14ac:dyDescent="0.2">
      <c r="A1494" s="446" t="s">
        <v>325</v>
      </c>
      <c r="B1494" s="445" t="s">
        <v>1929</v>
      </c>
      <c r="C1494" s="445">
        <v>64</v>
      </c>
      <c r="D1494" s="445">
        <v>64</v>
      </c>
      <c r="E1494" s="1022">
        <f t="shared" si="283"/>
        <v>100</v>
      </c>
      <c r="F1494" s="445">
        <v>4</v>
      </c>
      <c r="G1494" s="1206">
        <f t="shared" si="284"/>
        <v>6.25</v>
      </c>
      <c r="H1494" s="445">
        <v>4</v>
      </c>
      <c r="I1494" s="964">
        <f t="shared" si="287"/>
        <v>100</v>
      </c>
      <c r="J1494" s="446" t="s">
        <v>53</v>
      </c>
      <c r="K1494" s="445"/>
      <c r="L1494" s="445"/>
      <c r="M1494" s="446"/>
      <c r="N1494" s="446"/>
      <c r="O1494" s="446" t="s">
        <v>53</v>
      </c>
    </row>
    <row r="1495" spans="1:15" s="729" customFormat="1" ht="25.15" customHeight="1" x14ac:dyDescent="0.2">
      <c r="A1495" s="446" t="s">
        <v>326</v>
      </c>
      <c r="B1495" s="445" t="s">
        <v>1930</v>
      </c>
      <c r="C1495" s="445">
        <v>95</v>
      </c>
      <c r="D1495" s="445">
        <v>92</v>
      </c>
      <c r="E1495" s="1022">
        <f t="shared" si="283"/>
        <v>96.84210526315789</v>
      </c>
      <c r="F1495" s="445">
        <v>11</v>
      </c>
      <c r="G1495" s="1206">
        <f t="shared" si="284"/>
        <v>11.578947368421053</v>
      </c>
      <c r="H1495" s="445">
        <v>11</v>
      </c>
      <c r="I1495" s="964">
        <f t="shared" si="287"/>
        <v>100</v>
      </c>
      <c r="J1495" s="446" t="s">
        <v>53</v>
      </c>
      <c r="K1495" s="445"/>
      <c r="L1495" s="445"/>
      <c r="M1495" s="446"/>
      <c r="N1495" s="446"/>
      <c r="O1495" s="446" t="s">
        <v>53</v>
      </c>
    </row>
    <row r="1496" spans="1:15" s="729" customFormat="1" ht="25.15" customHeight="1" x14ac:dyDescent="0.2">
      <c r="A1496" s="446" t="s">
        <v>327</v>
      </c>
      <c r="B1496" s="445" t="s">
        <v>154</v>
      </c>
      <c r="C1496" s="445">
        <v>91</v>
      </c>
      <c r="D1496" s="445">
        <v>91</v>
      </c>
      <c r="E1496" s="1022">
        <f t="shared" si="283"/>
        <v>100</v>
      </c>
      <c r="F1496" s="445">
        <v>3</v>
      </c>
      <c r="G1496" s="1206">
        <f t="shared" si="284"/>
        <v>3.296703296703297</v>
      </c>
      <c r="H1496" s="445">
        <v>3</v>
      </c>
      <c r="I1496" s="964">
        <f t="shared" si="287"/>
        <v>100</v>
      </c>
      <c r="J1496" s="446" t="s">
        <v>53</v>
      </c>
      <c r="K1496" s="445"/>
      <c r="L1496" s="445"/>
      <c r="M1496" s="446"/>
      <c r="N1496" s="446"/>
      <c r="O1496" s="446" t="s">
        <v>53</v>
      </c>
    </row>
    <row r="1497" spans="1:15" s="729" customFormat="1" ht="25.15" customHeight="1" x14ac:dyDescent="0.2">
      <c r="A1497" s="446" t="s">
        <v>328</v>
      </c>
      <c r="B1497" s="445" t="s">
        <v>1489</v>
      </c>
      <c r="C1497" s="445">
        <v>106</v>
      </c>
      <c r="D1497" s="445">
        <v>106</v>
      </c>
      <c r="E1497" s="1022">
        <f t="shared" si="283"/>
        <v>100</v>
      </c>
      <c r="F1497" s="445">
        <v>9</v>
      </c>
      <c r="G1497" s="1206">
        <f t="shared" si="284"/>
        <v>8.4905660377358494</v>
      </c>
      <c r="H1497" s="445">
        <v>9</v>
      </c>
      <c r="I1497" s="964">
        <f t="shared" si="287"/>
        <v>100</v>
      </c>
      <c r="J1497" s="446" t="s">
        <v>53</v>
      </c>
      <c r="K1497" s="445"/>
      <c r="L1497" s="445"/>
      <c r="M1497" s="446"/>
      <c r="N1497" s="446"/>
      <c r="O1497" s="446" t="s">
        <v>53</v>
      </c>
    </row>
    <row r="1498" spans="1:15" s="729" customFormat="1" ht="25.15" customHeight="1" x14ac:dyDescent="0.2">
      <c r="A1498" s="446" t="s">
        <v>329</v>
      </c>
      <c r="B1498" s="445" t="s">
        <v>1931</v>
      </c>
      <c r="C1498" s="445">
        <v>76</v>
      </c>
      <c r="D1498" s="445">
        <v>74</v>
      </c>
      <c r="E1498" s="1022">
        <f t="shared" ref="E1498:E1561" si="296">D1498/C1498*100</f>
        <v>97.368421052631575</v>
      </c>
      <c r="F1498" s="445">
        <v>1</v>
      </c>
      <c r="G1498" s="1206">
        <f t="shared" ref="G1498:G1561" si="297">F1498/C1498*100</f>
        <v>1.3157894736842104</v>
      </c>
      <c r="H1498" s="445">
        <v>1</v>
      </c>
      <c r="I1498" s="964">
        <f t="shared" si="287"/>
        <v>100</v>
      </c>
      <c r="J1498" s="446" t="s">
        <v>53</v>
      </c>
      <c r="K1498" s="445"/>
      <c r="L1498" s="445"/>
      <c r="M1498" s="446"/>
      <c r="N1498" s="446"/>
      <c r="O1498" s="446" t="s">
        <v>53</v>
      </c>
    </row>
    <row r="1499" spans="1:15" s="729" customFormat="1" ht="25.15" customHeight="1" x14ac:dyDescent="0.2">
      <c r="A1499" s="446" t="s">
        <v>330</v>
      </c>
      <c r="B1499" s="445" t="s">
        <v>1932</v>
      </c>
      <c r="C1499" s="445">
        <v>76</v>
      </c>
      <c r="D1499" s="445">
        <v>74</v>
      </c>
      <c r="E1499" s="1022">
        <f t="shared" si="296"/>
        <v>97.368421052631575</v>
      </c>
      <c r="F1499" s="445">
        <v>3</v>
      </c>
      <c r="G1499" s="1206">
        <f t="shared" si="297"/>
        <v>3.9473684210526314</v>
      </c>
      <c r="H1499" s="445">
        <v>3</v>
      </c>
      <c r="I1499" s="964">
        <f t="shared" si="287"/>
        <v>100</v>
      </c>
      <c r="J1499" s="446" t="s">
        <v>53</v>
      </c>
      <c r="K1499" s="445"/>
      <c r="L1499" s="445"/>
      <c r="M1499" s="446"/>
      <c r="N1499" s="446"/>
      <c r="O1499" s="446" t="s">
        <v>53</v>
      </c>
    </row>
    <row r="1500" spans="1:15" s="732" customFormat="1" ht="25.15" customHeight="1" x14ac:dyDescent="0.2">
      <c r="A1500" s="736">
        <v>13</v>
      </c>
      <c r="B1500" s="741" t="s">
        <v>1714</v>
      </c>
      <c r="C1500" s="731">
        <f>SUM(C1501:C1505)</f>
        <v>508</v>
      </c>
      <c r="D1500" s="731">
        <f>SUM(D1501:D1505)</f>
        <v>508</v>
      </c>
      <c r="E1500" s="1016">
        <f t="shared" si="296"/>
        <v>100</v>
      </c>
      <c r="F1500" s="731">
        <f>SUM(F1501:F1505)</f>
        <v>99</v>
      </c>
      <c r="G1500" s="1107">
        <f t="shared" si="297"/>
        <v>19.488188976377952</v>
      </c>
      <c r="H1500" s="731">
        <f>SUM(H1501:H1505)</f>
        <v>99</v>
      </c>
      <c r="I1500" s="733">
        <f t="shared" si="287"/>
        <v>100</v>
      </c>
      <c r="J1500" s="730">
        <f>COUNTA(J1501:J1505)</f>
        <v>5</v>
      </c>
      <c r="K1500" s="731">
        <f t="shared" ref="K1500:O1500" si="298">COUNTA(K1501:K1505)</f>
        <v>0</v>
      </c>
      <c r="L1500" s="731">
        <f t="shared" si="298"/>
        <v>0</v>
      </c>
      <c r="M1500" s="730">
        <f t="shared" si="298"/>
        <v>2</v>
      </c>
      <c r="N1500" s="730" t="s">
        <v>31</v>
      </c>
      <c r="O1500" s="730">
        <f t="shared" si="298"/>
        <v>3</v>
      </c>
    </row>
    <row r="1501" spans="1:15" s="729" customFormat="1" ht="25.15" customHeight="1" x14ac:dyDescent="0.2">
      <c r="A1501" s="446" t="s">
        <v>339</v>
      </c>
      <c r="B1501" s="445" t="s">
        <v>1933</v>
      </c>
      <c r="C1501" s="445">
        <v>114</v>
      </c>
      <c r="D1501" s="445">
        <v>114</v>
      </c>
      <c r="E1501" s="1022">
        <f t="shared" si="296"/>
        <v>100</v>
      </c>
      <c r="F1501" s="445">
        <v>29</v>
      </c>
      <c r="G1501" s="1206">
        <f t="shared" si="297"/>
        <v>25.438596491228072</v>
      </c>
      <c r="H1501" s="445">
        <v>29</v>
      </c>
      <c r="I1501" s="964">
        <f t="shared" si="287"/>
        <v>100</v>
      </c>
      <c r="J1501" s="446" t="s">
        <v>53</v>
      </c>
      <c r="K1501" s="445"/>
      <c r="L1501" s="445"/>
      <c r="M1501" s="446" t="s">
        <v>53</v>
      </c>
      <c r="N1501" s="446"/>
      <c r="O1501" s="446"/>
    </row>
    <row r="1502" spans="1:15" s="735" customFormat="1" ht="25.15" customHeight="1" x14ac:dyDescent="0.2">
      <c r="A1502" s="570" t="s">
        <v>340</v>
      </c>
      <c r="B1502" s="734" t="s">
        <v>1934</v>
      </c>
      <c r="C1502" s="734">
        <v>74</v>
      </c>
      <c r="D1502" s="734">
        <v>74</v>
      </c>
      <c r="E1502" s="1021">
        <f t="shared" si="296"/>
        <v>100</v>
      </c>
      <c r="F1502" s="734">
        <v>8</v>
      </c>
      <c r="G1502" s="1204">
        <f t="shared" si="297"/>
        <v>10.810810810810811</v>
      </c>
      <c r="H1502" s="734">
        <v>8</v>
      </c>
      <c r="I1502" s="962">
        <f t="shared" si="287"/>
        <v>100</v>
      </c>
      <c r="J1502" s="570" t="s">
        <v>53</v>
      </c>
      <c r="K1502" s="734"/>
      <c r="L1502" s="734"/>
      <c r="M1502" s="570"/>
      <c r="N1502" s="570"/>
      <c r="O1502" s="570" t="s">
        <v>53</v>
      </c>
    </row>
    <row r="1503" spans="1:15" s="735" customFormat="1" ht="25.15" customHeight="1" x14ac:dyDescent="0.2">
      <c r="A1503" s="570" t="s">
        <v>341</v>
      </c>
      <c r="B1503" s="734" t="s">
        <v>1935</v>
      </c>
      <c r="C1503" s="734">
        <v>127</v>
      </c>
      <c r="D1503" s="734">
        <v>127</v>
      </c>
      <c r="E1503" s="1021">
        <f t="shared" si="296"/>
        <v>100</v>
      </c>
      <c r="F1503" s="734">
        <v>18</v>
      </c>
      <c r="G1503" s="1204">
        <f t="shared" si="297"/>
        <v>14.173228346456693</v>
      </c>
      <c r="H1503" s="734">
        <v>18</v>
      </c>
      <c r="I1503" s="962">
        <f t="shared" si="287"/>
        <v>100</v>
      </c>
      <c r="J1503" s="570" t="s">
        <v>53</v>
      </c>
      <c r="K1503" s="734"/>
      <c r="L1503" s="734"/>
      <c r="M1503" s="570"/>
      <c r="N1503" s="570"/>
      <c r="O1503" s="570" t="s">
        <v>53</v>
      </c>
    </row>
    <row r="1504" spans="1:15" s="735" customFormat="1" ht="25.15" customHeight="1" x14ac:dyDescent="0.2">
      <c r="A1504" s="570" t="s">
        <v>342</v>
      </c>
      <c r="B1504" s="734" t="s">
        <v>1936</v>
      </c>
      <c r="C1504" s="734">
        <v>100</v>
      </c>
      <c r="D1504" s="734">
        <v>100</v>
      </c>
      <c r="E1504" s="1021">
        <f t="shared" si="296"/>
        <v>100</v>
      </c>
      <c r="F1504" s="734">
        <v>13</v>
      </c>
      <c r="G1504" s="1204">
        <f t="shared" si="297"/>
        <v>13</v>
      </c>
      <c r="H1504" s="734">
        <v>13</v>
      </c>
      <c r="I1504" s="962">
        <f t="shared" si="287"/>
        <v>100</v>
      </c>
      <c r="J1504" s="570" t="s">
        <v>53</v>
      </c>
      <c r="K1504" s="734"/>
      <c r="L1504" s="734"/>
      <c r="M1504" s="570"/>
      <c r="N1504" s="570"/>
      <c r="O1504" s="570" t="s">
        <v>53</v>
      </c>
    </row>
    <row r="1505" spans="1:15" s="729" customFormat="1" ht="25.15" customHeight="1" x14ac:dyDescent="0.2">
      <c r="A1505" s="446" t="s">
        <v>343</v>
      </c>
      <c r="B1505" s="445" t="s">
        <v>1937</v>
      </c>
      <c r="C1505" s="445">
        <v>93</v>
      </c>
      <c r="D1505" s="445">
        <v>93</v>
      </c>
      <c r="E1505" s="1022">
        <f t="shared" si="296"/>
        <v>100</v>
      </c>
      <c r="F1505" s="445">
        <v>31</v>
      </c>
      <c r="G1505" s="1206">
        <f t="shared" si="297"/>
        <v>33.333333333333329</v>
      </c>
      <c r="H1505" s="445">
        <v>31</v>
      </c>
      <c r="I1505" s="964">
        <f t="shared" si="287"/>
        <v>100</v>
      </c>
      <c r="J1505" s="446" t="s">
        <v>53</v>
      </c>
      <c r="K1505" s="445"/>
      <c r="L1505" s="445"/>
      <c r="M1505" s="446" t="s">
        <v>53</v>
      </c>
      <c r="N1505" s="446"/>
      <c r="O1505" s="446"/>
    </row>
    <row r="1506" spans="1:15" s="732" customFormat="1" ht="25.15" customHeight="1" x14ac:dyDescent="0.2">
      <c r="A1506" s="730">
        <v>14</v>
      </c>
      <c r="B1506" s="731" t="s">
        <v>1710</v>
      </c>
      <c r="C1506" s="731">
        <f>SUM(C1507:C1512)</f>
        <v>459</v>
      </c>
      <c r="D1506" s="731">
        <f>SUM(D1507:D1512)</f>
        <v>459</v>
      </c>
      <c r="E1506" s="1016">
        <f t="shared" si="296"/>
        <v>100</v>
      </c>
      <c r="F1506" s="731">
        <f>SUM(F1507:F1512)</f>
        <v>195</v>
      </c>
      <c r="G1506" s="1107">
        <f t="shared" si="297"/>
        <v>42.483660130718953</v>
      </c>
      <c r="H1506" s="731">
        <f>SUM(H1507:H1512)</f>
        <v>195</v>
      </c>
      <c r="I1506" s="733">
        <f t="shared" si="287"/>
        <v>100</v>
      </c>
      <c r="J1506" s="730">
        <f>COUNTA(J1507:J1512)</f>
        <v>6</v>
      </c>
      <c r="K1506" s="731">
        <f t="shared" ref="K1506:O1506" si="299">COUNTA(K1507:K1512)</f>
        <v>0</v>
      </c>
      <c r="L1506" s="731">
        <f t="shared" si="299"/>
        <v>0</v>
      </c>
      <c r="M1506" s="730">
        <f t="shared" si="299"/>
        <v>5</v>
      </c>
      <c r="N1506" s="730" t="s">
        <v>31</v>
      </c>
      <c r="O1506" s="730">
        <f t="shared" si="299"/>
        <v>1</v>
      </c>
    </row>
    <row r="1507" spans="1:15" s="729" customFormat="1" ht="25.15" customHeight="1" x14ac:dyDescent="0.2">
      <c r="A1507" s="446" t="s">
        <v>588</v>
      </c>
      <c r="B1507" s="445" t="s">
        <v>1938</v>
      </c>
      <c r="C1507" s="445">
        <v>57</v>
      </c>
      <c r="D1507" s="445">
        <v>57</v>
      </c>
      <c r="E1507" s="1022">
        <f t="shared" si="296"/>
        <v>100</v>
      </c>
      <c r="F1507" s="445">
        <v>37</v>
      </c>
      <c r="G1507" s="1206">
        <f t="shared" si="297"/>
        <v>64.912280701754383</v>
      </c>
      <c r="H1507" s="445">
        <v>37</v>
      </c>
      <c r="I1507" s="964">
        <f t="shared" si="287"/>
        <v>100</v>
      </c>
      <c r="J1507" s="446" t="s">
        <v>53</v>
      </c>
      <c r="K1507" s="445"/>
      <c r="L1507" s="445"/>
      <c r="M1507" s="446" t="s">
        <v>53</v>
      </c>
      <c r="N1507" s="446"/>
      <c r="O1507" s="446"/>
    </row>
    <row r="1508" spans="1:15" s="729" customFormat="1" ht="25.15" customHeight="1" x14ac:dyDescent="0.2">
      <c r="A1508" s="446" t="s">
        <v>589</v>
      </c>
      <c r="B1508" s="445" t="s">
        <v>1939</v>
      </c>
      <c r="C1508" s="445">
        <v>59</v>
      </c>
      <c r="D1508" s="445">
        <v>59</v>
      </c>
      <c r="E1508" s="1022">
        <f t="shared" si="296"/>
        <v>100</v>
      </c>
      <c r="F1508" s="445">
        <v>39</v>
      </c>
      <c r="G1508" s="1206">
        <f t="shared" si="297"/>
        <v>66.101694915254242</v>
      </c>
      <c r="H1508" s="445">
        <v>39</v>
      </c>
      <c r="I1508" s="964">
        <f t="shared" ref="I1508:I1571" si="300">H1508/F1508*100</f>
        <v>100</v>
      </c>
      <c r="J1508" s="446" t="s">
        <v>53</v>
      </c>
      <c r="K1508" s="445"/>
      <c r="L1508" s="445"/>
      <c r="M1508" s="446" t="s">
        <v>53</v>
      </c>
      <c r="N1508" s="446"/>
      <c r="O1508" s="446"/>
    </row>
    <row r="1509" spans="1:15" s="729" customFormat="1" ht="25.15" customHeight="1" x14ac:dyDescent="0.2">
      <c r="A1509" s="446" t="s">
        <v>590</v>
      </c>
      <c r="B1509" s="445" t="s">
        <v>1940</v>
      </c>
      <c r="C1509" s="445">
        <v>89</v>
      </c>
      <c r="D1509" s="445">
        <v>89</v>
      </c>
      <c r="E1509" s="1022">
        <f t="shared" si="296"/>
        <v>100</v>
      </c>
      <c r="F1509" s="445">
        <v>33</v>
      </c>
      <c r="G1509" s="1206">
        <f t="shared" si="297"/>
        <v>37.078651685393261</v>
      </c>
      <c r="H1509" s="445">
        <v>33</v>
      </c>
      <c r="I1509" s="964">
        <f t="shared" si="300"/>
        <v>100</v>
      </c>
      <c r="J1509" s="446" t="s">
        <v>53</v>
      </c>
      <c r="K1509" s="445"/>
      <c r="L1509" s="445"/>
      <c r="M1509" s="446" t="s">
        <v>53</v>
      </c>
      <c r="N1509" s="446"/>
      <c r="O1509" s="446"/>
    </row>
    <row r="1510" spans="1:15" s="729" customFormat="1" ht="25.15" customHeight="1" x14ac:dyDescent="0.2">
      <c r="A1510" s="446" t="s">
        <v>591</v>
      </c>
      <c r="B1510" s="445" t="s">
        <v>1519</v>
      </c>
      <c r="C1510" s="445">
        <v>89</v>
      </c>
      <c r="D1510" s="445">
        <v>89</v>
      </c>
      <c r="E1510" s="1022">
        <f t="shared" si="296"/>
        <v>100</v>
      </c>
      <c r="F1510" s="445">
        <v>33</v>
      </c>
      <c r="G1510" s="1206">
        <f t="shared" si="297"/>
        <v>37.078651685393261</v>
      </c>
      <c r="H1510" s="445">
        <v>33</v>
      </c>
      <c r="I1510" s="964">
        <f t="shared" si="300"/>
        <v>100</v>
      </c>
      <c r="J1510" s="446" t="s">
        <v>53</v>
      </c>
      <c r="K1510" s="445"/>
      <c r="L1510" s="445"/>
      <c r="M1510" s="446" t="s">
        <v>53</v>
      </c>
      <c r="N1510" s="446"/>
      <c r="O1510" s="446"/>
    </row>
    <row r="1511" spans="1:15" s="735" customFormat="1" ht="25.15" customHeight="1" x14ac:dyDescent="0.2">
      <c r="A1511" s="570" t="s">
        <v>592</v>
      </c>
      <c r="B1511" s="734" t="s">
        <v>1941</v>
      </c>
      <c r="C1511" s="734">
        <v>79</v>
      </c>
      <c r="D1511" s="734">
        <v>79</v>
      </c>
      <c r="E1511" s="1021">
        <f t="shared" si="296"/>
        <v>100</v>
      </c>
      <c r="F1511" s="734">
        <v>9</v>
      </c>
      <c r="G1511" s="1204">
        <f t="shared" si="297"/>
        <v>11.39240506329114</v>
      </c>
      <c r="H1511" s="734">
        <v>9</v>
      </c>
      <c r="I1511" s="962">
        <f t="shared" si="300"/>
        <v>100</v>
      </c>
      <c r="J1511" s="570" t="s">
        <v>53</v>
      </c>
      <c r="K1511" s="734"/>
      <c r="L1511" s="734"/>
      <c r="M1511" s="570"/>
      <c r="N1511" s="570"/>
      <c r="O1511" s="570" t="s">
        <v>53</v>
      </c>
    </row>
    <row r="1512" spans="1:15" s="729" customFormat="1" ht="25.15" customHeight="1" x14ac:dyDescent="0.2">
      <c r="A1512" s="446" t="s">
        <v>593</v>
      </c>
      <c r="B1512" s="445" t="s">
        <v>1881</v>
      </c>
      <c r="C1512" s="445">
        <v>86</v>
      </c>
      <c r="D1512" s="445">
        <v>86</v>
      </c>
      <c r="E1512" s="1022">
        <f t="shared" si="296"/>
        <v>100</v>
      </c>
      <c r="F1512" s="445">
        <v>44</v>
      </c>
      <c r="G1512" s="1206">
        <f t="shared" si="297"/>
        <v>51.162790697674424</v>
      </c>
      <c r="H1512" s="445">
        <v>44</v>
      </c>
      <c r="I1512" s="964">
        <f t="shared" si="300"/>
        <v>100</v>
      </c>
      <c r="J1512" s="446" t="s">
        <v>53</v>
      </c>
      <c r="K1512" s="445"/>
      <c r="L1512" s="445"/>
      <c r="M1512" s="446" t="s">
        <v>53</v>
      </c>
      <c r="N1512" s="446"/>
      <c r="O1512" s="446"/>
    </row>
    <row r="1513" spans="1:15" s="900" customFormat="1" ht="21" customHeight="1" x14ac:dyDescent="0.2">
      <c r="A1513" s="897" t="s">
        <v>477</v>
      </c>
      <c r="B1513" s="898" t="s">
        <v>1716</v>
      </c>
      <c r="C1513" s="1217">
        <f>C1514+C1527+C1545+C1556+C1577+C1589+C1598+C1604+C1617+C1627+C1633</f>
        <v>18892</v>
      </c>
      <c r="D1513" s="1217">
        <f>D1514+D1527+D1545+D1556+D1577+D1589+D1598+D1604+D1617+D1627+D1633</f>
        <v>14970</v>
      </c>
      <c r="E1513" s="1023">
        <f t="shared" si="296"/>
        <v>79.239889900486986</v>
      </c>
      <c r="F1513" s="1217">
        <f>F1514+F1527+F1545+F1556+F1577+F1589+F1598+F1604+F1617+F1627+F1633</f>
        <v>239</v>
      </c>
      <c r="G1513" s="1218">
        <f t="shared" si="297"/>
        <v>1.265085750582257</v>
      </c>
      <c r="H1513" s="1217">
        <f>H1514+H1527+H1545+H1556+H1577+H1589+H1598+H1604+H1617+H1627+H1633</f>
        <v>213</v>
      </c>
      <c r="I1513" s="969">
        <f t="shared" si="300"/>
        <v>89.121338912133893</v>
      </c>
      <c r="J1513" s="899">
        <f>J1514+J1527+J1545+J1556+J1577+J1589+J1598+J1604+J1617+J1627+J1633</f>
        <v>118</v>
      </c>
      <c r="K1513" s="1217">
        <f t="shared" ref="K1513:O1513" si="301">K1514+K1527+K1545+K1556+K1577+K1589+K1598+K1604+K1617+K1627+K1633</f>
        <v>0</v>
      </c>
      <c r="L1513" s="1217">
        <f t="shared" si="301"/>
        <v>0</v>
      </c>
      <c r="M1513" s="899">
        <f t="shared" si="301"/>
        <v>0</v>
      </c>
      <c r="N1513" s="1020">
        <f>COUNTA(N1514:N1642)</f>
        <v>11</v>
      </c>
      <c r="O1513" s="899">
        <f t="shared" si="301"/>
        <v>118</v>
      </c>
    </row>
    <row r="1514" spans="1:15" s="861" customFormat="1" ht="24.75" customHeight="1" x14ac:dyDescent="0.2">
      <c r="A1514" s="859">
        <v>1</v>
      </c>
      <c r="B1514" s="860" t="s">
        <v>1719</v>
      </c>
      <c r="C1514" s="862">
        <f>SUM(C1515:C1526)</f>
        <v>2759</v>
      </c>
      <c r="D1514" s="862">
        <f t="shared" ref="D1514:H1514" si="302">SUM(D1515:D1526)</f>
        <v>1004</v>
      </c>
      <c r="E1514" s="1016">
        <f t="shared" si="296"/>
        <v>36.38999637549837</v>
      </c>
      <c r="F1514" s="862">
        <f t="shared" si="302"/>
        <v>2</v>
      </c>
      <c r="G1514" s="1107">
        <f t="shared" si="297"/>
        <v>7.2490032620514677E-2</v>
      </c>
      <c r="H1514" s="862">
        <f t="shared" si="302"/>
        <v>0</v>
      </c>
      <c r="I1514" s="733">
        <f t="shared" si="300"/>
        <v>0</v>
      </c>
      <c r="J1514" s="863">
        <f>COUNTA(J1515:J1526)</f>
        <v>12</v>
      </c>
      <c r="K1514" s="862">
        <f t="shared" ref="K1514:O1514" si="303">COUNTA(K1515:K1526)</f>
        <v>0</v>
      </c>
      <c r="L1514" s="862">
        <f t="shared" si="303"/>
        <v>0</v>
      </c>
      <c r="M1514" s="863">
        <f t="shared" si="303"/>
        <v>0</v>
      </c>
      <c r="N1514" s="863" t="s">
        <v>2</v>
      </c>
      <c r="O1514" s="863">
        <f t="shared" si="303"/>
        <v>12</v>
      </c>
    </row>
    <row r="1515" spans="1:15" s="726" customFormat="1" ht="24.75" customHeight="1" x14ac:dyDescent="0.25">
      <c r="A1515" s="563" t="s">
        <v>204</v>
      </c>
      <c r="B1515" s="564" t="s">
        <v>1943</v>
      </c>
      <c r="C1515" s="965">
        <v>178</v>
      </c>
      <c r="D1515" s="965">
        <v>68</v>
      </c>
      <c r="E1515" s="1022">
        <f t="shared" si="296"/>
        <v>38.202247191011232</v>
      </c>
      <c r="F1515" s="965">
        <v>0</v>
      </c>
      <c r="G1515" s="1206">
        <f t="shared" si="297"/>
        <v>0</v>
      </c>
      <c r="H1515" s="965">
        <v>0</v>
      </c>
      <c r="I1515" s="964">
        <v>0</v>
      </c>
      <c r="J1515" s="446" t="s">
        <v>53</v>
      </c>
      <c r="K1515" s="965"/>
      <c r="L1515" s="965"/>
      <c r="M1515" s="967"/>
      <c r="N1515" s="967"/>
      <c r="O1515" s="446" t="s">
        <v>53</v>
      </c>
    </row>
    <row r="1516" spans="1:15" s="726" customFormat="1" ht="24.75" customHeight="1" x14ac:dyDescent="0.25">
      <c r="A1516" s="563" t="s">
        <v>205</v>
      </c>
      <c r="B1516" s="564" t="s">
        <v>1944</v>
      </c>
      <c r="C1516" s="965">
        <v>235</v>
      </c>
      <c r="D1516" s="965">
        <v>70</v>
      </c>
      <c r="E1516" s="1022">
        <f t="shared" si="296"/>
        <v>29.787234042553191</v>
      </c>
      <c r="F1516" s="965">
        <v>1</v>
      </c>
      <c r="G1516" s="1206">
        <f t="shared" si="297"/>
        <v>0.42553191489361702</v>
      </c>
      <c r="H1516" s="965">
        <v>0</v>
      </c>
      <c r="I1516" s="964">
        <v>0</v>
      </c>
      <c r="J1516" s="446" t="s">
        <v>53</v>
      </c>
      <c r="K1516" s="965"/>
      <c r="L1516" s="965"/>
      <c r="M1516" s="967"/>
      <c r="N1516" s="967"/>
      <c r="O1516" s="446" t="s">
        <v>53</v>
      </c>
    </row>
    <row r="1517" spans="1:15" s="726" customFormat="1" ht="24.75" customHeight="1" x14ac:dyDescent="0.25">
      <c r="A1517" s="563" t="s">
        <v>206</v>
      </c>
      <c r="B1517" s="564" t="s">
        <v>1945</v>
      </c>
      <c r="C1517" s="965">
        <v>221</v>
      </c>
      <c r="D1517" s="965">
        <v>88</v>
      </c>
      <c r="E1517" s="1022">
        <f t="shared" si="296"/>
        <v>39.819004524886878</v>
      </c>
      <c r="F1517" s="965">
        <v>0</v>
      </c>
      <c r="G1517" s="1206">
        <f t="shared" si="297"/>
        <v>0</v>
      </c>
      <c r="H1517" s="965">
        <v>0</v>
      </c>
      <c r="I1517" s="964">
        <v>0</v>
      </c>
      <c r="J1517" s="446" t="s">
        <v>53</v>
      </c>
      <c r="K1517" s="965"/>
      <c r="L1517" s="965"/>
      <c r="M1517" s="967"/>
      <c r="N1517" s="967"/>
      <c r="O1517" s="446" t="s">
        <v>53</v>
      </c>
    </row>
    <row r="1518" spans="1:15" s="726" customFormat="1" ht="24.75" customHeight="1" x14ac:dyDescent="0.25">
      <c r="A1518" s="563" t="s">
        <v>207</v>
      </c>
      <c r="B1518" s="564" t="s">
        <v>1946</v>
      </c>
      <c r="C1518" s="965">
        <v>213</v>
      </c>
      <c r="D1518" s="965">
        <v>45</v>
      </c>
      <c r="E1518" s="1022">
        <f t="shared" si="296"/>
        <v>21.12676056338028</v>
      </c>
      <c r="F1518" s="965">
        <v>0</v>
      </c>
      <c r="G1518" s="1206">
        <f t="shared" si="297"/>
        <v>0</v>
      </c>
      <c r="H1518" s="965">
        <v>0</v>
      </c>
      <c r="I1518" s="964">
        <v>0</v>
      </c>
      <c r="J1518" s="446" t="s">
        <v>53</v>
      </c>
      <c r="K1518" s="965"/>
      <c r="L1518" s="965"/>
      <c r="M1518" s="967"/>
      <c r="N1518" s="967"/>
      <c r="O1518" s="446" t="s">
        <v>53</v>
      </c>
    </row>
    <row r="1519" spans="1:15" s="726" customFormat="1" ht="24.75" customHeight="1" x14ac:dyDescent="0.25">
      <c r="A1519" s="563" t="s">
        <v>208</v>
      </c>
      <c r="B1519" s="564" t="s">
        <v>1947</v>
      </c>
      <c r="C1519" s="965">
        <v>231</v>
      </c>
      <c r="D1519" s="965">
        <v>105</v>
      </c>
      <c r="E1519" s="1022">
        <f t="shared" si="296"/>
        <v>45.454545454545453</v>
      </c>
      <c r="F1519" s="965">
        <v>0</v>
      </c>
      <c r="G1519" s="1206">
        <f t="shared" si="297"/>
        <v>0</v>
      </c>
      <c r="H1519" s="965">
        <v>0</v>
      </c>
      <c r="I1519" s="964">
        <v>0</v>
      </c>
      <c r="J1519" s="446" t="s">
        <v>53</v>
      </c>
      <c r="K1519" s="965"/>
      <c r="L1519" s="965"/>
      <c r="M1519" s="967"/>
      <c r="N1519" s="967"/>
      <c r="O1519" s="446" t="s">
        <v>53</v>
      </c>
    </row>
    <row r="1520" spans="1:15" s="726" customFormat="1" ht="24.75" customHeight="1" x14ac:dyDescent="0.25">
      <c r="A1520" s="563" t="s">
        <v>209</v>
      </c>
      <c r="B1520" s="564" t="s">
        <v>1948</v>
      </c>
      <c r="C1520" s="965">
        <v>235</v>
      </c>
      <c r="D1520" s="965">
        <v>87</v>
      </c>
      <c r="E1520" s="1022">
        <f t="shared" si="296"/>
        <v>37.021276595744681</v>
      </c>
      <c r="F1520" s="965">
        <v>0</v>
      </c>
      <c r="G1520" s="1206">
        <f t="shared" si="297"/>
        <v>0</v>
      </c>
      <c r="H1520" s="965">
        <v>0</v>
      </c>
      <c r="I1520" s="964">
        <v>0</v>
      </c>
      <c r="J1520" s="446" t="s">
        <v>53</v>
      </c>
      <c r="K1520" s="965"/>
      <c r="L1520" s="965"/>
      <c r="M1520" s="967"/>
      <c r="N1520" s="967"/>
      <c r="O1520" s="446" t="s">
        <v>53</v>
      </c>
    </row>
    <row r="1521" spans="1:15" s="726" customFormat="1" ht="24.75" customHeight="1" x14ac:dyDescent="0.25">
      <c r="A1521" s="563" t="s">
        <v>210</v>
      </c>
      <c r="B1521" s="564" t="s">
        <v>1949</v>
      </c>
      <c r="C1521" s="965">
        <v>239</v>
      </c>
      <c r="D1521" s="965">
        <v>110</v>
      </c>
      <c r="E1521" s="1022">
        <f t="shared" si="296"/>
        <v>46.02510460251046</v>
      </c>
      <c r="F1521" s="965">
        <v>0</v>
      </c>
      <c r="G1521" s="1206">
        <f t="shared" si="297"/>
        <v>0</v>
      </c>
      <c r="H1521" s="965">
        <v>0</v>
      </c>
      <c r="I1521" s="964">
        <v>0</v>
      </c>
      <c r="J1521" s="446" t="s">
        <v>53</v>
      </c>
      <c r="K1521" s="965"/>
      <c r="L1521" s="965"/>
      <c r="M1521" s="967"/>
      <c r="N1521" s="967"/>
      <c r="O1521" s="446" t="s">
        <v>53</v>
      </c>
    </row>
    <row r="1522" spans="1:15" s="726" customFormat="1" ht="24.75" customHeight="1" x14ac:dyDescent="0.25">
      <c r="A1522" s="563" t="s">
        <v>211</v>
      </c>
      <c r="B1522" s="564" t="s">
        <v>1950</v>
      </c>
      <c r="C1522" s="965">
        <v>302</v>
      </c>
      <c r="D1522" s="965">
        <v>103</v>
      </c>
      <c r="E1522" s="1022">
        <f t="shared" si="296"/>
        <v>34.105960264900666</v>
      </c>
      <c r="F1522" s="965">
        <v>0</v>
      </c>
      <c r="G1522" s="1206">
        <f t="shared" si="297"/>
        <v>0</v>
      </c>
      <c r="H1522" s="965">
        <v>0</v>
      </c>
      <c r="I1522" s="964">
        <v>0</v>
      </c>
      <c r="J1522" s="446" t="s">
        <v>53</v>
      </c>
      <c r="K1522" s="965"/>
      <c r="L1522" s="965"/>
      <c r="M1522" s="967"/>
      <c r="N1522" s="967"/>
      <c r="O1522" s="446" t="s">
        <v>53</v>
      </c>
    </row>
    <row r="1523" spans="1:15" s="726" customFormat="1" ht="24.75" customHeight="1" x14ac:dyDescent="0.25">
      <c r="A1523" s="563" t="s">
        <v>212</v>
      </c>
      <c r="B1523" s="564" t="s">
        <v>1951</v>
      </c>
      <c r="C1523" s="965">
        <v>248</v>
      </c>
      <c r="D1523" s="965">
        <v>77</v>
      </c>
      <c r="E1523" s="1022">
        <f t="shared" si="296"/>
        <v>31.048387096774192</v>
      </c>
      <c r="F1523" s="965">
        <v>0</v>
      </c>
      <c r="G1523" s="1206">
        <f t="shared" si="297"/>
        <v>0</v>
      </c>
      <c r="H1523" s="965">
        <v>0</v>
      </c>
      <c r="I1523" s="964">
        <v>0</v>
      </c>
      <c r="J1523" s="446" t="s">
        <v>53</v>
      </c>
      <c r="K1523" s="965"/>
      <c r="L1523" s="965"/>
      <c r="M1523" s="967"/>
      <c r="N1523" s="967"/>
      <c r="O1523" s="446" t="s">
        <v>53</v>
      </c>
    </row>
    <row r="1524" spans="1:15" s="726" customFormat="1" ht="24.75" customHeight="1" x14ac:dyDescent="0.25">
      <c r="A1524" s="563" t="s">
        <v>213</v>
      </c>
      <c r="B1524" s="564" t="s">
        <v>1952</v>
      </c>
      <c r="C1524" s="965">
        <v>213</v>
      </c>
      <c r="D1524" s="965">
        <v>96</v>
      </c>
      <c r="E1524" s="1022">
        <f t="shared" si="296"/>
        <v>45.070422535211272</v>
      </c>
      <c r="F1524" s="965">
        <v>0</v>
      </c>
      <c r="G1524" s="1206">
        <f t="shared" si="297"/>
        <v>0</v>
      </c>
      <c r="H1524" s="965">
        <v>0</v>
      </c>
      <c r="I1524" s="964">
        <v>0</v>
      </c>
      <c r="J1524" s="446" t="s">
        <v>53</v>
      </c>
      <c r="K1524" s="965"/>
      <c r="L1524" s="965"/>
      <c r="M1524" s="967"/>
      <c r="N1524" s="967"/>
      <c r="O1524" s="446" t="s">
        <v>53</v>
      </c>
    </row>
    <row r="1525" spans="1:15" s="726" customFormat="1" ht="24.75" customHeight="1" x14ac:dyDescent="0.25">
      <c r="A1525" s="563" t="s">
        <v>214</v>
      </c>
      <c r="B1525" s="564" t="s">
        <v>1953</v>
      </c>
      <c r="C1525" s="965">
        <v>223</v>
      </c>
      <c r="D1525" s="965">
        <v>85</v>
      </c>
      <c r="E1525" s="1022">
        <f t="shared" si="296"/>
        <v>38.116591928251118</v>
      </c>
      <c r="F1525" s="965">
        <v>1</v>
      </c>
      <c r="G1525" s="1206">
        <f t="shared" si="297"/>
        <v>0.44843049327354262</v>
      </c>
      <c r="H1525" s="965">
        <v>0</v>
      </c>
      <c r="I1525" s="964">
        <f t="shared" si="300"/>
        <v>0</v>
      </c>
      <c r="J1525" s="446" t="s">
        <v>53</v>
      </c>
      <c r="K1525" s="965"/>
      <c r="L1525" s="965"/>
      <c r="M1525" s="967"/>
      <c r="N1525" s="967"/>
      <c r="O1525" s="446" t="s">
        <v>53</v>
      </c>
    </row>
    <row r="1526" spans="1:15" s="726" customFormat="1" ht="24.75" customHeight="1" x14ac:dyDescent="0.25">
      <c r="A1526" s="563" t="s">
        <v>215</v>
      </c>
      <c r="B1526" s="564" t="s">
        <v>1954</v>
      </c>
      <c r="C1526" s="965">
        <v>221</v>
      </c>
      <c r="D1526" s="965">
        <v>70</v>
      </c>
      <c r="E1526" s="1022">
        <f t="shared" si="296"/>
        <v>31.674208144796378</v>
      </c>
      <c r="F1526" s="965">
        <v>0</v>
      </c>
      <c r="G1526" s="1206">
        <f t="shared" si="297"/>
        <v>0</v>
      </c>
      <c r="H1526" s="965">
        <v>0</v>
      </c>
      <c r="I1526" s="964">
        <v>0</v>
      </c>
      <c r="J1526" s="446" t="s">
        <v>53</v>
      </c>
      <c r="K1526" s="965"/>
      <c r="L1526" s="965"/>
      <c r="M1526" s="967"/>
      <c r="N1526" s="967"/>
      <c r="O1526" s="446" t="s">
        <v>53</v>
      </c>
    </row>
    <row r="1527" spans="1:15" s="861" customFormat="1" ht="24.75" customHeight="1" x14ac:dyDescent="0.2">
      <c r="A1527" s="859">
        <v>2</v>
      </c>
      <c r="B1527" s="860" t="s">
        <v>1955</v>
      </c>
      <c r="C1527" s="862">
        <f>SUM(C1528:C1544)</f>
        <v>2210</v>
      </c>
      <c r="D1527" s="862">
        <f t="shared" ref="D1527:H1527" si="304">SUM(D1528:D1544)</f>
        <v>1635</v>
      </c>
      <c r="E1527" s="1016">
        <f t="shared" si="296"/>
        <v>73.981900452488688</v>
      </c>
      <c r="F1527" s="862">
        <f t="shared" si="304"/>
        <v>32</v>
      </c>
      <c r="G1527" s="1107">
        <f t="shared" si="297"/>
        <v>1.4479638009049773</v>
      </c>
      <c r="H1527" s="862">
        <f t="shared" si="304"/>
        <v>23</v>
      </c>
      <c r="I1527" s="733">
        <f t="shared" si="300"/>
        <v>71.875</v>
      </c>
      <c r="J1527" s="863">
        <f>COUNTA(J1528:J1544)</f>
        <v>17</v>
      </c>
      <c r="K1527" s="862">
        <f t="shared" ref="K1527:O1527" si="305">COUNTA(K1528:K1544)</f>
        <v>0</v>
      </c>
      <c r="L1527" s="862">
        <f t="shared" si="305"/>
        <v>0</v>
      </c>
      <c r="M1527" s="863">
        <f t="shared" si="305"/>
        <v>0</v>
      </c>
      <c r="N1527" s="863" t="s">
        <v>2</v>
      </c>
      <c r="O1527" s="863">
        <f t="shared" si="305"/>
        <v>17</v>
      </c>
    </row>
    <row r="1528" spans="1:15" s="726" customFormat="1" ht="24.75" customHeight="1" x14ac:dyDescent="0.25">
      <c r="A1528" s="563" t="s">
        <v>220</v>
      </c>
      <c r="B1528" s="564" t="s">
        <v>1943</v>
      </c>
      <c r="C1528" s="965">
        <v>101</v>
      </c>
      <c r="D1528" s="965">
        <v>75</v>
      </c>
      <c r="E1528" s="1022">
        <f t="shared" si="296"/>
        <v>74.257425742574256</v>
      </c>
      <c r="F1528" s="965">
        <v>2</v>
      </c>
      <c r="G1528" s="1206">
        <f t="shared" si="297"/>
        <v>1.9801980198019802</v>
      </c>
      <c r="H1528" s="965">
        <v>2</v>
      </c>
      <c r="I1528" s="964">
        <f t="shared" si="300"/>
        <v>100</v>
      </c>
      <c r="J1528" s="446" t="s">
        <v>53</v>
      </c>
      <c r="K1528" s="965"/>
      <c r="L1528" s="965"/>
      <c r="M1528" s="967"/>
      <c r="N1528" s="967"/>
      <c r="O1528" s="446" t="s">
        <v>53</v>
      </c>
    </row>
    <row r="1529" spans="1:15" s="726" customFormat="1" ht="24.75" customHeight="1" x14ac:dyDescent="0.25">
      <c r="A1529" s="563" t="s">
        <v>221</v>
      </c>
      <c r="B1529" s="564" t="s">
        <v>1944</v>
      </c>
      <c r="C1529" s="965">
        <v>156</v>
      </c>
      <c r="D1529" s="965">
        <v>115</v>
      </c>
      <c r="E1529" s="1022">
        <f t="shared" si="296"/>
        <v>73.71794871794873</v>
      </c>
      <c r="F1529" s="965">
        <v>1</v>
      </c>
      <c r="G1529" s="1206">
        <f t="shared" si="297"/>
        <v>0.64102564102564097</v>
      </c>
      <c r="H1529" s="965">
        <v>1</v>
      </c>
      <c r="I1529" s="964">
        <f t="shared" si="300"/>
        <v>100</v>
      </c>
      <c r="J1529" s="446" t="s">
        <v>53</v>
      </c>
      <c r="K1529" s="965"/>
      <c r="L1529" s="965"/>
      <c r="M1529" s="967"/>
      <c r="N1529" s="967"/>
      <c r="O1529" s="446" t="s">
        <v>53</v>
      </c>
    </row>
    <row r="1530" spans="1:15" s="726" customFormat="1" ht="24.75" customHeight="1" x14ac:dyDescent="0.25">
      <c r="A1530" s="563" t="s">
        <v>222</v>
      </c>
      <c r="B1530" s="564" t="s">
        <v>1945</v>
      </c>
      <c r="C1530" s="965">
        <v>133</v>
      </c>
      <c r="D1530" s="965">
        <v>98</v>
      </c>
      <c r="E1530" s="1022">
        <f t="shared" si="296"/>
        <v>73.68421052631578</v>
      </c>
      <c r="F1530" s="965">
        <v>2</v>
      </c>
      <c r="G1530" s="1206">
        <f t="shared" si="297"/>
        <v>1.5037593984962405</v>
      </c>
      <c r="H1530" s="965">
        <v>1</v>
      </c>
      <c r="I1530" s="964">
        <f t="shared" si="300"/>
        <v>50</v>
      </c>
      <c r="J1530" s="446" t="s">
        <v>53</v>
      </c>
      <c r="K1530" s="965"/>
      <c r="L1530" s="965"/>
      <c r="M1530" s="967"/>
      <c r="N1530" s="967"/>
      <c r="O1530" s="446" t="s">
        <v>53</v>
      </c>
    </row>
    <row r="1531" spans="1:15" s="726" customFormat="1" ht="24.75" customHeight="1" x14ac:dyDescent="0.25">
      <c r="A1531" s="563" t="s">
        <v>223</v>
      </c>
      <c r="B1531" s="564" t="s">
        <v>1946</v>
      </c>
      <c r="C1531" s="965">
        <v>99</v>
      </c>
      <c r="D1531" s="965">
        <v>73</v>
      </c>
      <c r="E1531" s="1022">
        <f t="shared" si="296"/>
        <v>73.73737373737373</v>
      </c>
      <c r="F1531" s="965">
        <v>2</v>
      </c>
      <c r="G1531" s="1206">
        <f t="shared" si="297"/>
        <v>2.0202020202020203</v>
      </c>
      <c r="H1531" s="965">
        <v>0</v>
      </c>
      <c r="I1531" s="964">
        <f t="shared" si="300"/>
        <v>0</v>
      </c>
      <c r="J1531" s="446" t="s">
        <v>53</v>
      </c>
      <c r="K1531" s="965"/>
      <c r="L1531" s="965"/>
      <c r="M1531" s="967"/>
      <c r="N1531" s="967"/>
      <c r="O1531" s="446" t="s">
        <v>53</v>
      </c>
    </row>
    <row r="1532" spans="1:15" s="726" customFormat="1" ht="24.75" customHeight="1" x14ac:dyDescent="0.25">
      <c r="A1532" s="563" t="s">
        <v>224</v>
      </c>
      <c r="B1532" s="564" t="s">
        <v>1947</v>
      </c>
      <c r="C1532" s="965">
        <v>111</v>
      </c>
      <c r="D1532" s="965">
        <v>82</v>
      </c>
      <c r="E1532" s="1022">
        <f t="shared" si="296"/>
        <v>73.873873873873876</v>
      </c>
      <c r="F1532" s="965">
        <v>2</v>
      </c>
      <c r="G1532" s="1206">
        <f t="shared" si="297"/>
        <v>1.8018018018018018</v>
      </c>
      <c r="H1532" s="965">
        <v>2</v>
      </c>
      <c r="I1532" s="964">
        <f t="shared" si="300"/>
        <v>100</v>
      </c>
      <c r="J1532" s="446" t="s">
        <v>53</v>
      </c>
      <c r="K1532" s="965"/>
      <c r="L1532" s="965"/>
      <c r="M1532" s="967"/>
      <c r="N1532" s="967"/>
      <c r="O1532" s="446" t="s">
        <v>53</v>
      </c>
    </row>
    <row r="1533" spans="1:15" s="726" customFormat="1" ht="24.75" customHeight="1" x14ac:dyDescent="0.25">
      <c r="A1533" s="563" t="s">
        <v>225</v>
      </c>
      <c r="B1533" s="564" t="s">
        <v>1948</v>
      </c>
      <c r="C1533" s="965">
        <v>112</v>
      </c>
      <c r="D1533" s="965">
        <v>83</v>
      </c>
      <c r="E1533" s="1022">
        <f t="shared" si="296"/>
        <v>74.107142857142861</v>
      </c>
      <c r="F1533" s="965">
        <v>0</v>
      </c>
      <c r="G1533" s="1206">
        <f t="shared" si="297"/>
        <v>0</v>
      </c>
      <c r="H1533" s="965">
        <v>0</v>
      </c>
      <c r="I1533" s="964">
        <v>0</v>
      </c>
      <c r="J1533" s="446" t="s">
        <v>53</v>
      </c>
      <c r="K1533" s="965"/>
      <c r="L1533" s="965"/>
      <c r="M1533" s="967"/>
      <c r="N1533" s="967"/>
      <c r="O1533" s="446" t="s">
        <v>53</v>
      </c>
    </row>
    <row r="1534" spans="1:15" s="726" customFormat="1" ht="24.75" customHeight="1" x14ac:dyDescent="0.25">
      <c r="A1534" s="563" t="s">
        <v>226</v>
      </c>
      <c r="B1534" s="564" t="s">
        <v>1949</v>
      </c>
      <c r="C1534" s="965">
        <v>125</v>
      </c>
      <c r="D1534" s="965">
        <v>93</v>
      </c>
      <c r="E1534" s="1022">
        <f t="shared" si="296"/>
        <v>74.400000000000006</v>
      </c>
      <c r="F1534" s="965">
        <v>5</v>
      </c>
      <c r="G1534" s="1206">
        <f t="shared" si="297"/>
        <v>4</v>
      </c>
      <c r="H1534" s="965">
        <v>1</v>
      </c>
      <c r="I1534" s="964">
        <f t="shared" si="300"/>
        <v>20</v>
      </c>
      <c r="J1534" s="446" t="s">
        <v>53</v>
      </c>
      <c r="K1534" s="965"/>
      <c r="L1534" s="965"/>
      <c r="M1534" s="967"/>
      <c r="N1534" s="967"/>
      <c r="O1534" s="446" t="s">
        <v>53</v>
      </c>
    </row>
    <row r="1535" spans="1:15" s="726" customFormat="1" ht="24.75" customHeight="1" x14ac:dyDescent="0.25">
      <c r="A1535" s="563" t="s">
        <v>227</v>
      </c>
      <c r="B1535" s="564" t="s">
        <v>1950</v>
      </c>
      <c r="C1535" s="965">
        <v>173</v>
      </c>
      <c r="D1535" s="965">
        <v>128</v>
      </c>
      <c r="E1535" s="1022">
        <f t="shared" si="296"/>
        <v>73.988439306358373</v>
      </c>
      <c r="F1535" s="965">
        <v>4</v>
      </c>
      <c r="G1535" s="1206">
        <f t="shared" si="297"/>
        <v>2.3121387283236992</v>
      </c>
      <c r="H1535" s="965">
        <v>2</v>
      </c>
      <c r="I1535" s="964">
        <f t="shared" si="300"/>
        <v>50</v>
      </c>
      <c r="J1535" s="446" t="s">
        <v>53</v>
      </c>
      <c r="K1535" s="965"/>
      <c r="L1535" s="965"/>
      <c r="M1535" s="967"/>
      <c r="N1535" s="967"/>
      <c r="O1535" s="446" t="s">
        <v>53</v>
      </c>
    </row>
    <row r="1536" spans="1:15" s="726" customFormat="1" ht="24.75" customHeight="1" x14ac:dyDescent="0.25">
      <c r="A1536" s="563" t="s">
        <v>228</v>
      </c>
      <c r="B1536" s="564" t="s">
        <v>1951</v>
      </c>
      <c r="C1536" s="965">
        <v>118</v>
      </c>
      <c r="D1536" s="965">
        <v>87</v>
      </c>
      <c r="E1536" s="1022">
        <f t="shared" si="296"/>
        <v>73.728813559322035</v>
      </c>
      <c r="F1536" s="965">
        <v>0</v>
      </c>
      <c r="G1536" s="1206">
        <f t="shared" si="297"/>
        <v>0</v>
      </c>
      <c r="H1536" s="965">
        <v>0</v>
      </c>
      <c r="I1536" s="964">
        <v>0</v>
      </c>
      <c r="J1536" s="446" t="s">
        <v>53</v>
      </c>
      <c r="K1536" s="965"/>
      <c r="L1536" s="965"/>
      <c r="M1536" s="967"/>
      <c r="N1536" s="967"/>
      <c r="O1536" s="446" t="s">
        <v>53</v>
      </c>
    </row>
    <row r="1537" spans="1:15" s="726" customFormat="1" ht="24.75" customHeight="1" x14ac:dyDescent="0.25">
      <c r="A1537" s="563" t="s">
        <v>229</v>
      </c>
      <c r="B1537" s="564" t="s">
        <v>1952</v>
      </c>
      <c r="C1537" s="965">
        <v>162</v>
      </c>
      <c r="D1537" s="965">
        <v>120</v>
      </c>
      <c r="E1537" s="1022">
        <f t="shared" si="296"/>
        <v>74.074074074074076</v>
      </c>
      <c r="F1537" s="965">
        <v>4</v>
      </c>
      <c r="G1537" s="1206">
        <f t="shared" si="297"/>
        <v>2.4691358024691357</v>
      </c>
      <c r="H1537" s="965">
        <v>4</v>
      </c>
      <c r="I1537" s="964">
        <f t="shared" si="300"/>
        <v>100</v>
      </c>
      <c r="J1537" s="446" t="s">
        <v>53</v>
      </c>
      <c r="K1537" s="965"/>
      <c r="L1537" s="965"/>
      <c r="M1537" s="967"/>
      <c r="N1537" s="967"/>
      <c r="O1537" s="446" t="s">
        <v>53</v>
      </c>
    </row>
    <row r="1538" spans="1:15" s="726" customFormat="1" ht="24.75" customHeight="1" x14ac:dyDescent="0.25">
      <c r="A1538" s="563" t="s">
        <v>1699</v>
      </c>
      <c r="B1538" s="564" t="s">
        <v>1953</v>
      </c>
      <c r="C1538" s="965">
        <v>144</v>
      </c>
      <c r="D1538" s="965">
        <v>107</v>
      </c>
      <c r="E1538" s="1022">
        <f t="shared" si="296"/>
        <v>74.305555555555557</v>
      </c>
      <c r="F1538" s="965">
        <v>2</v>
      </c>
      <c r="G1538" s="1206">
        <f t="shared" si="297"/>
        <v>1.3888888888888888</v>
      </c>
      <c r="H1538" s="965">
        <v>2</v>
      </c>
      <c r="I1538" s="964">
        <f t="shared" si="300"/>
        <v>100</v>
      </c>
      <c r="J1538" s="446" t="s">
        <v>53</v>
      </c>
      <c r="K1538" s="965"/>
      <c r="L1538" s="965"/>
      <c r="M1538" s="967"/>
      <c r="N1538" s="967"/>
      <c r="O1538" s="446" t="s">
        <v>53</v>
      </c>
    </row>
    <row r="1539" spans="1:15" s="726" customFormat="1" ht="24.75" customHeight="1" x14ac:dyDescent="0.25">
      <c r="A1539" s="563" t="s">
        <v>1700</v>
      </c>
      <c r="B1539" s="564" t="s">
        <v>1954</v>
      </c>
      <c r="C1539" s="965">
        <v>102</v>
      </c>
      <c r="D1539" s="965">
        <v>75</v>
      </c>
      <c r="E1539" s="1022">
        <f t="shared" si="296"/>
        <v>73.529411764705884</v>
      </c>
      <c r="F1539" s="965">
        <v>1</v>
      </c>
      <c r="G1539" s="1206">
        <f t="shared" si="297"/>
        <v>0.98039215686274506</v>
      </c>
      <c r="H1539" s="965">
        <v>1</v>
      </c>
      <c r="I1539" s="964">
        <f t="shared" si="300"/>
        <v>100</v>
      </c>
      <c r="J1539" s="446" t="s">
        <v>53</v>
      </c>
      <c r="K1539" s="965"/>
      <c r="L1539" s="965"/>
      <c r="M1539" s="967"/>
      <c r="N1539" s="967"/>
      <c r="O1539" s="446" t="s">
        <v>53</v>
      </c>
    </row>
    <row r="1540" spans="1:15" s="726" customFormat="1" ht="24.75" customHeight="1" x14ac:dyDescent="0.25">
      <c r="A1540" s="563" t="s">
        <v>1701</v>
      </c>
      <c r="B1540" s="564" t="s">
        <v>1956</v>
      </c>
      <c r="C1540" s="965">
        <v>157</v>
      </c>
      <c r="D1540" s="965">
        <v>116</v>
      </c>
      <c r="E1540" s="1022">
        <f t="shared" si="296"/>
        <v>73.885350318471339</v>
      </c>
      <c r="F1540" s="965">
        <v>0</v>
      </c>
      <c r="G1540" s="1206">
        <f t="shared" si="297"/>
        <v>0</v>
      </c>
      <c r="H1540" s="965">
        <v>0</v>
      </c>
      <c r="I1540" s="964">
        <v>0</v>
      </c>
      <c r="J1540" s="446" t="s">
        <v>53</v>
      </c>
      <c r="K1540" s="965"/>
      <c r="L1540" s="965"/>
      <c r="M1540" s="967"/>
      <c r="N1540" s="967"/>
      <c r="O1540" s="446" t="s">
        <v>53</v>
      </c>
    </row>
    <row r="1541" spans="1:15" s="726" customFormat="1" ht="24.75" customHeight="1" x14ac:dyDescent="0.25">
      <c r="A1541" s="563" t="s">
        <v>1702</v>
      </c>
      <c r="B1541" s="564" t="s">
        <v>1957</v>
      </c>
      <c r="C1541" s="965">
        <v>190</v>
      </c>
      <c r="D1541" s="965">
        <v>141</v>
      </c>
      <c r="E1541" s="1022">
        <f t="shared" si="296"/>
        <v>74.210526315789465</v>
      </c>
      <c r="F1541" s="965">
        <v>3</v>
      </c>
      <c r="G1541" s="1206">
        <f t="shared" si="297"/>
        <v>1.5789473684210527</v>
      </c>
      <c r="H1541" s="965">
        <v>3</v>
      </c>
      <c r="I1541" s="964">
        <f t="shared" si="300"/>
        <v>100</v>
      </c>
      <c r="J1541" s="446" t="s">
        <v>53</v>
      </c>
      <c r="K1541" s="965"/>
      <c r="L1541" s="965"/>
      <c r="M1541" s="967"/>
      <c r="N1541" s="967"/>
      <c r="O1541" s="446" t="s">
        <v>53</v>
      </c>
    </row>
    <row r="1542" spans="1:15" s="726" customFormat="1" ht="24.75" customHeight="1" x14ac:dyDescent="0.25">
      <c r="A1542" s="563" t="s">
        <v>1703</v>
      </c>
      <c r="B1542" s="564" t="s">
        <v>1958</v>
      </c>
      <c r="C1542" s="965">
        <v>118</v>
      </c>
      <c r="D1542" s="965">
        <v>87</v>
      </c>
      <c r="E1542" s="1022">
        <f t="shared" si="296"/>
        <v>73.728813559322035</v>
      </c>
      <c r="F1542" s="965">
        <v>0</v>
      </c>
      <c r="G1542" s="1206">
        <f t="shared" si="297"/>
        <v>0</v>
      </c>
      <c r="H1542" s="965">
        <v>0</v>
      </c>
      <c r="I1542" s="964">
        <v>0</v>
      </c>
      <c r="J1542" s="446" t="s">
        <v>53</v>
      </c>
      <c r="K1542" s="965"/>
      <c r="L1542" s="965"/>
      <c r="M1542" s="967"/>
      <c r="N1542" s="967"/>
      <c r="O1542" s="446" t="s">
        <v>53</v>
      </c>
    </row>
    <row r="1543" spans="1:15" s="726" customFormat="1" ht="24.75" customHeight="1" x14ac:dyDescent="0.25">
      <c r="A1543" s="563" t="s">
        <v>1704</v>
      </c>
      <c r="B1543" s="564" t="s">
        <v>1959</v>
      </c>
      <c r="C1543" s="965">
        <v>104</v>
      </c>
      <c r="D1543" s="965">
        <v>77</v>
      </c>
      <c r="E1543" s="1022">
        <f t="shared" si="296"/>
        <v>74.038461538461547</v>
      </c>
      <c r="F1543" s="965">
        <v>2</v>
      </c>
      <c r="G1543" s="1206">
        <f t="shared" si="297"/>
        <v>1.9230769230769231</v>
      </c>
      <c r="H1543" s="965">
        <v>2</v>
      </c>
      <c r="I1543" s="964">
        <f t="shared" si="300"/>
        <v>100</v>
      </c>
      <c r="J1543" s="446" t="s">
        <v>53</v>
      </c>
      <c r="K1543" s="965"/>
      <c r="L1543" s="965"/>
      <c r="M1543" s="967"/>
      <c r="N1543" s="967"/>
      <c r="O1543" s="446" t="s">
        <v>53</v>
      </c>
    </row>
    <row r="1544" spans="1:15" s="726" customFormat="1" ht="24.75" customHeight="1" x14ac:dyDescent="0.25">
      <c r="A1544" s="563" t="s">
        <v>1966</v>
      </c>
      <c r="B1544" s="564" t="s">
        <v>1960</v>
      </c>
      <c r="C1544" s="965">
        <v>105</v>
      </c>
      <c r="D1544" s="965">
        <v>78</v>
      </c>
      <c r="E1544" s="1022">
        <f t="shared" si="296"/>
        <v>74.285714285714292</v>
      </c>
      <c r="F1544" s="965">
        <v>2</v>
      </c>
      <c r="G1544" s="1206">
        <f t="shared" si="297"/>
        <v>1.9047619047619049</v>
      </c>
      <c r="H1544" s="965">
        <v>2</v>
      </c>
      <c r="I1544" s="964">
        <f t="shared" si="300"/>
        <v>100</v>
      </c>
      <c r="J1544" s="446" t="s">
        <v>53</v>
      </c>
      <c r="K1544" s="965"/>
      <c r="L1544" s="965"/>
      <c r="M1544" s="967"/>
      <c r="N1544" s="967"/>
      <c r="O1544" s="446" t="s">
        <v>53</v>
      </c>
    </row>
    <row r="1545" spans="1:15" s="861" customFormat="1" ht="24.75" customHeight="1" x14ac:dyDescent="0.2">
      <c r="A1545" s="859">
        <v>3</v>
      </c>
      <c r="B1545" s="860" t="s">
        <v>1961</v>
      </c>
      <c r="C1545" s="862">
        <f>SUM(C1546:C1555)</f>
        <v>1749</v>
      </c>
      <c r="D1545" s="862">
        <f t="shared" ref="D1545:H1545" si="306">SUM(D1546:D1555)</f>
        <v>1553</v>
      </c>
      <c r="E1545" s="1016">
        <f t="shared" si="296"/>
        <v>88.793596340766157</v>
      </c>
      <c r="F1545" s="862">
        <f t="shared" si="306"/>
        <v>22</v>
      </c>
      <c r="G1545" s="1107">
        <f t="shared" si="297"/>
        <v>1.257861635220126</v>
      </c>
      <c r="H1545" s="862">
        <f t="shared" si="306"/>
        <v>20</v>
      </c>
      <c r="I1545" s="733">
        <f t="shared" si="300"/>
        <v>90.909090909090907</v>
      </c>
      <c r="J1545" s="863">
        <f>COUNTA(J1546:J1555)</f>
        <v>10</v>
      </c>
      <c r="K1545" s="862">
        <f t="shared" ref="K1545:O1545" si="307">COUNTA(K1546:K1555)</f>
        <v>0</v>
      </c>
      <c r="L1545" s="862">
        <f t="shared" si="307"/>
        <v>0</v>
      </c>
      <c r="M1545" s="863">
        <f t="shared" si="307"/>
        <v>0</v>
      </c>
      <c r="N1545" s="863" t="s">
        <v>2</v>
      </c>
      <c r="O1545" s="863">
        <f t="shared" si="307"/>
        <v>10</v>
      </c>
    </row>
    <row r="1546" spans="1:15" s="726" customFormat="1" ht="24.75" customHeight="1" x14ac:dyDescent="0.25">
      <c r="A1546" s="563" t="s">
        <v>230</v>
      </c>
      <c r="B1546" s="564" t="s">
        <v>1943</v>
      </c>
      <c r="C1546" s="965">
        <v>206</v>
      </c>
      <c r="D1546" s="965">
        <v>188</v>
      </c>
      <c r="E1546" s="1022">
        <f t="shared" si="296"/>
        <v>91.262135922330103</v>
      </c>
      <c r="F1546" s="965">
        <v>5</v>
      </c>
      <c r="G1546" s="1206">
        <f t="shared" si="297"/>
        <v>2.4271844660194173</v>
      </c>
      <c r="H1546" s="965">
        <v>4</v>
      </c>
      <c r="I1546" s="964">
        <f t="shared" si="300"/>
        <v>80</v>
      </c>
      <c r="J1546" s="446" t="s">
        <v>53</v>
      </c>
      <c r="K1546" s="965"/>
      <c r="L1546" s="965"/>
      <c r="M1546" s="967"/>
      <c r="N1546" s="967"/>
      <c r="O1546" s="446" t="s">
        <v>53</v>
      </c>
    </row>
    <row r="1547" spans="1:15" s="726" customFormat="1" ht="24.75" customHeight="1" x14ac:dyDescent="0.25">
      <c r="A1547" s="563" t="s">
        <v>231</v>
      </c>
      <c r="B1547" s="564" t="s">
        <v>1944</v>
      </c>
      <c r="C1547" s="965">
        <v>238</v>
      </c>
      <c r="D1547" s="965">
        <v>214</v>
      </c>
      <c r="E1547" s="1022">
        <f t="shared" si="296"/>
        <v>89.915966386554629</v>
      </c>
      <c r="F1547" s="965">
        <v>3</v>
      </c>
      <c r="G1547" s="1206">
        <f t="shared" si="297"/>
        <v>1.2605042016806722</v>
      </c>
      <c r="H1547" s="965">
        <v>3</v>
      </c>
      <c r="I1547" s="964">
        <f t="shared" si="300"/>
        <v>100</v>
      </c>
      <c r="J1547" s="446" t="s">
        <v>53</v>
      </c>
      <c r="K1547" s="965"/>
      <c r="L1547" s="965"/>
      <c r="M1547" s="967"/>
      <c r="N1547" s="967"/>
      <c r="O1547" s="446" t="s">
        <v>53</v>
      </c>
    </row>
    <row r="1548" spans="1:15" s="726" customFormat="1" ht="24.75" customHeight="1" x14ac:dyDescent="0.25">
      <c r="A1548" s="563" t="s">
        <v>232</v>
      </c>
      <c r="B1548" s="564" t="s">
        <v>1945</v>
      </c>
      <c r="C1548" s="965">
        <v>152</v>
      </c>
      <c r="D1548" s="965">
        <v>129</v>
      </c>
      <c r="E1548" s="1022">
        <f t="shared" si="296"/>
        <v>84.868421052631575</v>
      </c>
      <c r="F1548" s="965">
        <v>1</v>
      </c>
      <c r="G1548" s="1206">
        <f t="shared" si="297"/>
        <v>0.6578947368421052</v>
      </c>
      <c r="H1548" s="965">
        <v>1</v>
      </c>
      <c r="I1548" s="964">
        <f t="shared" si="300"/>
        <v>100</v>
      </c>
      <c r="J1548" s="446" t="s">
        <v>53</v>
      </c>
      <c r="K1548" s="965"/>
      <c r="L1548" s="965"/>
      <c r="M1548" s="967"/>
      <c r="N1548" s="967"/>
      <c r="O1548" s="446" t="s">
        <v>53</v>
      </c>
    </row>
    <row r="1549" spans="1:15" s="726" customFormat="1" ht="24.75" customHeight="1" x14ac:dyDescent="0.25">
      <c r="A1549" s="563" t="s">
        <v>233</v>
      </c>
      <c r="B1549" s="564" t="s">
        <v>1946</v>
      </c>
      <c r="C1549" s="965">
        <v>125</v>
      </c>
      <c r="D1549" s="965">
        <v>112</v>
      </c>
      <c r="E1549" s="1022">
        <f t="shared" si="296"/>
        <v>89.600000000000009</v>
      </c>
      <c r="F1549" s="965">
        <v>2</v>
      </c>
      <c r="G1549" s="1206">
        <f t="shared" si="297"/>
        <v>1.6</v>
      </c>
      <c r="H1549" s="965">
        <v>2</v>
      </c>
      <c r="I1549" s="964">
        <f t="shared" si="300"/>
        <v>100</v>
      </c>
      <c r="J1549" s="446" t="s">
        <v>53</v>
      </c>
      <c r="K1549" s="965"/>
      <c r="L1549" s="965"/>
      <c r="M1549" s="967"/>
      <c r="N1549" s="967"/>
      <c r="O1549" s="446" t="s">
        <v>53</v>
      </c>
    </row>
    <row r="1550" spans="1:15" s="726" customFormat="1" ht="24.75" customHeight="1" x14ac:dyDescent="0.25">
      <c r="A1550" s="563" t="s">
        <v>234</v>
      </c>
      <c r="B1550" s="564" t="s">
        <v>1947</v>
      </c>
      <c r="C1550" s="965">
        <v>109</v>
      </c>
      <c r="D1550" s="965">
        <v>89</v>
      </c>
      <c r="E1550" s="1022">
        <f t="shared" si="296"/>
        <v>81.651376146788991</v>
      </c>
      <c r="F1550" s="965">
        <v>1</v>
      </c>
      <c r="G1550" s="1206">
        <f t="shared" si="297"/>
        <v>0.91743119266055051</v>
      </c>
      <c r="H1550" s="965">
        <v>0</v>
      </c>
      <c r="I1550" s="964">
        <f t="shared" si="300"/>
        <v>0</v>
      </c>
      <c r="J1550" s="446" t="s">
        <v>53</v>
      </c>
      <c r="K1550" s="965"/>
      <c r="L1550" s="965"/>
      <c r="M1550" s="967"/>
      <c r="N1550" s="967"/>
      <c r="O1550" s="446" t="s">
        <v>53</v>
      </c>
    </row>
    <row r="1551" spans="1:15" s="726" customFormat="1" ht="24.75" customHeight="1" x14ac:dyDescent="0.25">
      <c r="A1551" s="563" t="s">
        <v>235</v>
      </c>
      <c r="B1551" s="564" t="s">
        <v>1948</v>
      </c>
      <c r="C1551" s="965">
        <v>173</v>
      </c>
      <c r="D1551" s="965">
        <v>164</v>
      </c>
      <c r="E1551" s="1022">
        <f t="shared" si="296"/>
        <v>94.797687861271669</v>
      </c>
      <c r="F1551" s="965">
        <v>2</v>
      </c>
      <c r="G1551" s="1206">
        <f t="shared" si="297"/>
        <v>1.1560693641618496</v>
      </c>
      <c r="H1551" s="965">
        <v>2</v>
      </c>
      <c r="I1551" s="964">
        <f t="shared" si="300"/>
        <v>100</v>
      </c>
      <c r="J1551" s="446" t="s">
        <v>53</v>
      </c>
      <c r="K1551" s="965"/>
      <c r="L1551" s="965"/>
      <c r="M1551" s="967"/>
      <c r="N1551" s="967"/>
      <c r="O1551" s="446" t="s">
        <v>53</v>
      </c>
    </row>
    <row r="1552" spans="1:15" s="726" customFormat="1" ht="24.75" customHeight="1" x14ac:dyDescent="0.25">
      <c r="A1552" s="563" t="s">
        <v>236</v>
      </c>
      <c r="B1552" s="564" t="s">
        <v>1949</v>
      </c>
      <c r="C1552" s="965">
        <v>217</v>
      </c>
      <c r="D1552" s="965">
        <v>193</v>
      </c>
      <c r="E1552" s="1022">
        <f t="shared" si="296"/>
        <v>88.940092165898619</v>
      </c>
      <c r="F1552" s="965">
        <v>3</v>
      </c>
      <c r="G1552" s="1206">
        <f t="shared" si="297"/>
        <v>1.3824884792626728</v>
      </c>
      <c r="H1552" s="965">
        <v>3</v>
      </c>
      <c r="I1552" s="964">
        <f t="shared" si="300"/>
        <v>100</v>
      </c>
      <c r="J1552" s="446" t="s">
        <v>53</v>
      </c>
      <c r="K1552" s="965"/>
      <c r="L1552" s="965"/>
      <c r="M1552" s="967"/>
      <c r="N1552" s="967"/>
      <c r="O1552" s="446" t="s">
        <v>53</v>
      </c>
    </row>
    <row r="1553" spans="1:15" s="726" customFormat="1" ht="24.75" customHeight="1" x14ac:dyDescent="0.25">
      <c r="A1553" s="563" t="s">
        <v>237</v>
      </c>
      <c r="B1553" s="564" t="s">
        <v>1950</v>
      </c>
      <c r="C1553" s="965">
        <v>113</v>
      </c>
      <c r="D1553" s="965">
        <v>95</v>
      </c>
      <c r="E1553" s="1022">
        <f t="shared" si="296"/>
        <v>84.070796460176993</v>
      </c>
      <c r="F1553" s="965">
        <v>1</v>
      </c>
      <c r="G1553" s="1206">
        <f t="shared" si="297"/>
        <v>0.88495575221238942</v>
      </c>
      <c r="H1553" s="965">
        <v>1</v>
      </c>
      <c r="I1553" s="964">
        <f t="shared" si="300"/>
        <v>100</v>
      </c>
      <c r="J1553" s="446" t="s">
        <v>53</v>
      </c>
      <c r="K1553" s="965"/>
      <c r="L1553" s="965"/>
      <c r="M1553" s="967"/>
      <c r="N1553" s="967"/>
      <c r="O1553" s="446" t="s">
        <v>53</v>
      </c>
    </row>
    <row r="1554" spans="1:15" s="726" customFormat="1" ht="24.75" customHeight="1" x14ac:dyDescent="0.25">
      <c r="A1554" s="563" t="s">
        <v>238</v>
      </c>
      <c r="B1554" s="564" t="s">
        <v>1951</v>
      </c>
      <c r="C1554" s="965">
        <v>178</v>
      </c>
      <c r="D1554" s="965">
        <v>151</v>
      </c>
      <c r="E1554" s="1022">
        <f t="shared" si="296"/>
        <v>84.831460674157299</v>
      </c>
      <c r="F1554" s="965">
        <v>1</v>
      </c>
      <c r="G1554" s="1206">
        <f t="shared" si="297"/>
        <v>0.5617977528089888</v>
      </c>
      <c r="H1554" s="965">
        <v>1</v>
      </c>
      <c r="I1554" s="964">
        <f t="shared" si="300"/>
        <v>100</v>
      </c>
      <c r="J1554" s="446" t="s">
        <v>53</v>
      </c>
      <c r="K1554" s="965"/>
      <c r="L1554" s="965"/>
      <c r="M1554" s="967"/>
      <c r="N1554" s="967"/>
      <c r="O1554" s="446" t="s">
        <v>53</v>
      </c>
    </row>
    <row r="1555" spans="1:15" s="726" customFormat="1" ht="24.75" customHeight="1" x14ac:dyDescent="0.25">
      <c r="A1555" s="563" t="s">
        <v>239</v>
      </c>
      <c r="B1555" s="564" t="s">
        <v>1952</v>
      </c>
      <c r="C1555" s="965">
        <v>238</v>
      </c>
      <c r="D1555" s="965">
        <v>218</v>
      </c>
      <c r="E1555" s="1022">
        <f t="shared" si="296"/>
        <v>91.596638655462186</v>
      </c>
      <c r="F1555" s="965">
        <v>3</v>
      </c>
      <c r="G1555" s="1206">
        <f t="shared" si="297"/>
        <v>1.2605042016806722</v>
      </c>
      <c r="H1555" s="965">
        <v>3</v>
      </c>
      <c r="I1555" s="964">
        <f t="shared" si="300"/>
        <v>100</v>
      </c>
      <c r="J1555" s="446" t="s">
        <v>53</v>
      </c>
      <c r="K1555" s="965"/>
      <c r="L1555" s="965"/>
      <c r="M1555" s="967"/>
      <c r="N1555" s="967"/>
      <c r="O1555" s="446" t="s">
        <v>53</v>
      </c>
    </row>
    <row r="1556" spans="1:15" s="858" customFormat="1" ht="24.75" customHeight="1" x14ac:dyDescent="0.2">
      <c r="A1556" s="856">
        <v>4</v>
      </c>
      <c r="B1556" s="857" t="s">
        <v>1717</v>
      </c>
      <c r="C1556" s="862">
        <f>SUM(C1557:C1576)</f>
        <v>2989</v>
      </c>
      <c r="D1556" s="862">
        <f t="shared" ref="D1556:H1556" si="308">SUM(D1557:D1576)</f>
        <v>2031</v>
      </c>
      <c r="E1556" s="1016">
        <f t="shared" si="296"/>
        <v>67.949146871863491</v>
      </c>
      <c r="F1556" s="862">
        <f t="shared" si="308"/>
        <v>21</v>
      </c>
      <c r="G1556" s="1107">
        <f t="shared" si="297"/>
        <v>0.70257611241217799</v>
      </c>
      <c r="H1556" s="862">
        <f t="shared" si="308"/>
        <v>13</v>
      </c>
      <c r="I1556" s="733">
        <f t="shared" si="300"/>
        <v>61.904761904761905</v>
      </c>
      <c r="J1556" s="863">
        <f>COUNTA(J1557:J1576)</f>
        <v>20</v>
      </c>
      <c r="K1556" s="862">
        <f t="shared" ref="K1556:O1556" si="309">COUNTA(K1557:K1576)</f>
        <v>0</v>
      </c>
      <c r="L1556" s="862">
        <f t="shared" si="309"/>
        <v>0</v>
      </c>
      <c r="M1556" s="863">
        <f t="shared" si="309"/>
        <v>0</v>
      </c>
      <c r="N1556" s="863" t="s">
        <v>2</v>
      </c>
      <c r="O1556" s="863">
        <f t="shared" si="309"/>
        <v>20</v>
      </c>
    </row>
    <row r="1557" spans="1:15" s="726" customFormat="1" ht="24.75" customHeight="1" x14ac:dyDescent="0.25">
      <c r="A1557" s="563" t="s">
        <v>240</v>
      </c>
      <c r="B1557" s="564" t="s">
        <v>1943</v>
      </c>
      <c r="C1557" s="965">
        <v>168</v>
      </c>
      <c r="D1557" s="965">
        <v>112</v>
      </c>
      <c r="E1557" s="1022">
        <f t="shared" si="296"/>
        <v>66.666666666666657</v>
      </c>
      <c r="F1557" s="965">
        <v>3</v>
      </c>
      <c r="G1557" s="1206">
        <f t="shared" si="297"/>
        <v>1.7857142857142856</v>
      </c>
      <c r="H1557" s="965">
        <v>2</v>
      </c>
      <c r="I1557" s="964">
        <f t="shared" si="300"/>
        <v>66.666666666666657</v>
      </c>
      <c r="J1557" s="446" t="s">
        <v>53</v>
      </c>
      <c r="K1557" s="965"/>
      <c r="L1557" s="965"/>
      <c r="M1557" s="967"/>
      <c r="N1557" s="967"/>
      <c r="O1557" s="446" t="s">
        <v>53</v>
      </c>
    </row>
    <row r="1558" spans="1:15" s="726" customFormat="1" ht="24.75" customHeight="1" x14ac:dyDescent="0.25">
      <c r="A1558" s="563" t="s">
        <v>241</v>
      </c>
      <c r="B1558" s="564" t="s">
        <v>1944</v>
      </c>
      <c r="C1558" s="965">
        <v>199</v>
      </c>
      <c r="D1558" s="965">
        <v>175</v>
      </c>
      <c r="E1558" s="1022">
        <f t="shared" si="296"/>
        <v>87.939698492462313</v>
      </c>
      <c r="F1558" s="965">
        <v>0</v>
      </c>
      <c r="G1558" s="1206">
        <f t="shared" si="297"/>
        <v>0</v>
      </c>
      <c r="H1558" s="965">
        <v>0</v>
      </c>
      <c r="I1558" s="964">
        <v>0</v>
      </c>
      <c r="J1558" s="446" t="s">
        <v>53</v>
      </c>
      <c r="K1558" s="965"/>
      <c r="L1558" s="965"/>
      <c r="M1558" s="967"/>
      <c r="N1558" s="967"/>
      <c r="O1558" s="446" t="s">
        <v>53</v>
      </c>
    </row>
    <row r="1559" spans="1:15" s="726" customFormat="1" ht="24.75" customHeight="1" x14ac:dyDescent="0.25">
      <c r="A1559" s="563" t="s">
        <v>242</v>
      </c>
      <c r="B1559" s="564" t="s">
        <v>1945</v>
      </c>
      <c r="C1559" s="965">
        <v>122</v>
      </c>
      <c r="D1559" s="965">
        <v>86</v>
      </c>
      <c r="E1559" s="1022">
        <f t="shared" si="296"/>
        <v>70.491803278688522</v>
      </c>
      <c r="F1559" s="965">
        <v>1</v>
      </c>
      <c r="G1559" s="1206">
        <f t="shared" si="297"/>
        <v>0.81967213114754101</v>
      </c>
      <c r="H1559" s="965">
        <v>1</v>
      </c>
      <c r="I1559" s="964">
        <f t="shared" si="300"/>
        <v>100</v>
      </c>
      <c r="J1559" s="446" t="s">
        <v>53</v>
      </c>
      <c r="K1559" s="965"/>
      <c r="L1559" s="965"/>
      <c r="M1559" s="967"/>
      <c r="N1559" s="967"/>
      <c r="O1559" s="446" t="s">
        <v>53</v>
      </c>
    </row>
    <row r="1560" spans="1:15" s="726" customFormat="1" ht="24.75" customHeight="1" x14ac:dyDescent="0.25">
      <c r="A1560" s="563" t="s">
        <v>243</v>
      </c>
      <c r="B1560" s="564" t="s">
        <v>1946</v>
      </c>
      <c r="C1560" s="965">
        <v>120</v>
      </c>
      <c r="D1560" s="965">
        <v>75</v>
      </c>
      <c r="E1560" s="1022">
        <f t="shared" si="296"/>
        <v>62.5</v>
      </c>
      <c r="F1560" s="965">
        <v>2</v>
      </c>
      <c r="G1560" s="1206">
        <f t="shared" si="297"/>
        <v>1.6666666666666667</v>
      </c>
      <c r="H1560" s="965">
        <v>2</v>
      </c>
      <c r="I1560" s="964">
        <f t="shared" si="300"/>
        <v>100</v>
      </c>
      <c r="J1560" s="446" t="s">
        <v>53</v>
      </c>
      <c r="K1560" s="965"/>
      <c r="L1560" s="965"/>
      <c r="M1560" s="967"/>
      <c r="N1560" s="967"/>
      <c r="O1560" s="446" t="s">
        <v>53</v>
      </c>
    </row>
    <row r="1561" spans="1:15" s="726" customFormat="1" ht="24.75" customHeight="1" x14ac:dyDescent="0.25">
      <c r="A1561" s="563" t="s">
        <v>244</v>
      </c>
      <c r="B1561" s="564" t="s">
        <v>1947</v>
      </c>
      <c r="C1561" s="965">
        <v>221</v>
      </c>
      <c r="D1561" s="965">
        <v>182</v>
      </c>
      <c r="E1561" s="1022">
        <f t="shared" si="296"/>
        <v>82.35294117647058</v>
      </c>
      <c r="F1561" s="965">
        <v>1</v>
      </c>
      <c r="G1561" s="1206">
        <f t="shared" si="297"/>
        <v>0.45248868778280549</v>
      </c>
      <c r="H1561" s="965">
        <v>0</v>
      </c>
      <c r="I1561" s="964">
        <f t="shared" si="300"/>
        <v>0</v>
      </c>
      <c r="J1561" s="446" t="s">
        <v>53</v>
      </c>
      <c r="K1561" s="965"/>
      <c r="L1561" s="965"/>
      <c r="M1561" s="967"/>
      <c r="N1561" s="967"/>
      <c r="O1561" s="446" t="s">
        <v>53</v>
      </c>
    </row>
    <row r="1562" spans="1:15" s="726" customFormat="1" ht="24.75" customHeight="1" x14ac:dyDescent="0.25">
      <c r="A1562" s="563" t="s">
        <v>245</v>
      </c>
      <c r="B1562" s="564" t="s">
        <v>1948</v>
      </c>
      <c r="C1562" s="965">
        <v>166</v>
      </c>
      <c r="D1562" s="965">
        <v>100</v>
      </c>
      <c r="E1562" s="1022">
        <f t="shared" ref="E1562:E1625" si="310">D1562/C1562*100</f>
        <v>60.24096385542169</v>
      </c>
      <c r="F1562" s="965">
        <v>2</v>
      </c>
      <c r="G1562" s="1206">
        <f t="shared" ref="G1562:G1625" si="311">F1562/C1562*100</f>
        <v>1.2048192771084338</v>
      </c>
      <c r="H1562" s="965">
        <v>1</v>
      </c>
      <c r="I1562" s="964">
        <f t="shared" si="300"/>
        <v>50</v>
      </c>
      <c r="J1562" s="446" t="s">
        <v>53</v>
      </c>
      <c r="K1562" s="965"/>
      <c r="L1562" s="965"/>
      <c r="M1562" s="967"/>
      <c r="N1562" s="967"/>
      <c r="O1562" s="446" t="s">
        <v>53</v>
      </c>
    </row>
    <row r="1563" spans="1:15" s="726" customFormat="1" ht="24.75" customHeight="1" x14ac:dyDescent="0.25">
      <c r="A1563" s="563" t="s">
        <v>246</v>
      </c>
      <c r="B1563" s="564" t="s">
        <v>1949</v>
      </c>
      <c r="C1563" s="965">
        <v>140</v>
      </c>
      <c r="D1563" s="965">
        <v>89</v>
      </c>
      <c r="E1563" s="1022">
        <f t="shared" si="310"/>
        <v>63.571428571428569</v>
      </c>
      <c r="F1563" s="965">
        <v>0</v>
      </c>
      <c r="G1563" s="1206">
        <f t="shared" si="311"/>
        <v>0</v>
      </c>
      <c r="H1563" s="965">
        <v>0</v>
      </c>
      <c r="I1563" s="964">
        <v>0</v>
      </c>
      <c r="J1563" s="446" t="s">
        <v>53</v>
      </c>
      <c r="K1563" s="965"/>
      <c r="L1563" s="965"/>
      <c r="M1563" s="967"/>
      <c r="N1563" s="967"/>
      <c r="O1563" s="446" t="s">
        <v>53</v>
      </c>
    </row>
    <row r="1564" spans="1:15" s="726" customFormat="1" ht="24.75" customHeight="1" x14ac:dyDescent="0.25">
      <c r="A1564" s="563" t="s">
        <v>247</v>
      </c>
      <c r="B1564" s="564" t="s">
        <v>1950</v>
      </c>
      <c r="C1564" s="965">
        <v>131</v>
      </c>
      <c r="D1564" s="965">
        <v>92</v>
      </c>
      <c r="E1564" s="1022">
        <f t="shared" si="310"/>
        <v>70.229007633587784</v>
      </c>
      <c r="F1564" s="965">
        <v>2</v>
      </c>
      <c r="G1564" s="1206">
        <f t="shared" si="311"/>
        <v>1.5267175572519083</v>
      </c>
      <c r="H1564" s="965">
        <v>1</v>
      </c>
      <c r="I1564" s="964">
        <f t="shared" si="300"/>
        <v>50</v>
      </c>
      <c r="J1564" s="446" t="s">
        <v>53</v>
      </c>
      <c r="K1564" s="965"/>
      <c r="L1564" s="965"/>
      <c r="M1564" s="967"/>
      <c r="N1564" s="967"/>
      <c r="O1564" s="446" t="s">
        <v>53</v>
      </c>
    </row>
    <row r="1565" spans="1:15" s="726" customFormat="1" ht="24.75" customHeight="1" x14ac:dyDescent="0.25">
      <c r="A1565" s="563" t="s">
        <v>248</v>
      </c>
      <c r="B1565" s="564" t="s">
        <v>1951</v>
      </c>
      <c r="C1565" s="965">
        <v>151</v>
      </c>
      <c r="D1565" s="965">
        <v>76</v>
      </c>
      <c r="E1565" s="1022">
        <f t="shared" si="310"/>
        <v>50.331125827814574</v>
      </c>
      <c r="F1565" s="965">
        <v>0</v>
      </c>
      <c r="G1565" s="1206">
        <f t="shared" si="311"/>
        <v>0</v>
      </c>
      <c r="H1565" s="965">
        <v>0</v>
      </c>
      <c r="I1565" s="964">
        <v>0</v>
      </c>
      <c r="J1565" s="446" t="s">
        <v>53</v>
      </c>
      <c r="K1565" s="965"/>
      <c r="L1565" s="965"/>
      <c r="M1565" s="967"/>
      <c r="N1565" s="967"/>
      <c r="O1565" s="446" t="s">
        <v>53</v>
      </c>
    </row>
    <row r="1566" spans="1:15" s="726" customFormat="1" ht="24.75" customHeight="1" x14ac:dyDescent="0.25">
      <c r="A1566" s="563" t="s">
        <v>249</v>
      </c>
      <c r="B1566" s="564" t="s">
        <v>1952</v>
      </c>
      <c r="C1566" s="965">
        <v>232</v>
      </c>
      <c r="D1566" s="965">
        <v>120</v>
      </c>
      <c r="E1566" s="1022">
        <f t="shared" si="310"/>
        <v>51.724137931034484</v>
      </c>
      <c r="F1566" s="965">
        <v>0</v>
      </c>
      <c r="G1566" s="1206">
        <f t="shared" si="311"/>
        <v>0</v>
      </c>
      <c r="H1566" s="965">
        <v>0</v>
      </c>
      <c r="I1566" s="964">
        <v>0</v>
      </c>
      <c r="J1566" s="446" t="s">
        <v>53</v>
      </c>
      <c r="K1566" s="965"/>
      <c r="L1566" s="965"/>
      <c r="M1566" s="967"/>
      <c r="N1566" s="967"/>
      <c r="O1566" s="446" t="s">
        <v>53</v>
      </c>
    </row>
    <row r="1567" spans="1:15" s="726" customFormat="1" ht="24.75" customHeight="1" x14ac:dyDescent="0.25">
      <c r="A1567" s="563" t="s">
        <v>250</v>
      </c>
      <c r="B1567" s="564" t="s">
        <v>1953</v>
      </c>
      <c r="C1567" s="965">
        <v>231</v>
      </c>
      <c r="D1567" s="965">
        <v>135</v>
      </c>
      <c r="E1567" s="1022">
        <f t="shared" si="310"/>
        <v>58.441558441558442</v>
      </c>
      <c r="F1567" s="965">
        <v>0</v>
      </c>
      <c r="G1567" s="1206">
        <f t="shared" si="311"/>
        <v>0</v>
      </c>
      <c r="H1567" s="965">
        <v>0</v>
      </c>
      <c r="I1567" s="964">
        <v>0</v>
      </c>
      <c r="J1567" s="446" t="s">
        <v>53</v>
      </c>
      <c r="K1567" s="965"/>
      <c r="L1567" s="965"/>
      <c r="M1567" s="967"/>
      <c r="N1567" s="967"/>
      <c r="O1567" s="446" t="s">
        <v>53</v>
      </c>
    </row>
    <row r="1568" spans="1:15" s="726" customFormat="1" ht="24.75" customHeight="1" x14ac:dyDescent="0.25">
      <c r="A1568" s="563" t="s">
        <v>569</v>
      </c>
      <c r="B1568" s="564" t="s">
        <v>1954</v>
      </c>
      <c r="C1568" s="965">
        <v>185</v>
      </c>
      <c r="D1568" s="965">
        <v>76</v>
      </c>
      <c r="E1568" s="1022">
        <f t="shared" si="310"/>
        <v>41.081081081081081</v>
      </c>
      <c r="F1568" s="965">
        <v>4</v>
      </c>
      <c r="G1568" s="1206">
        <f t="shared" si="311"/>
        <v>2.1621621621621623</v>
      </c>
      <c r="H1568" s="965">
        <v>1</v>
      </c>
      <c r="I1568" s="964">
        <f t="shared" si="300"/>
        <v>25</v>
      </c>
      <c r="J1568" s="446" t="s">
        <v>53</v>
      </c>
      <c r="K1568" s="965"/>
      <c r="L1568" s="965"/>
      <c r="M1568" s="967"/>
      <c r="N1568" s="967"/>
      <c r="O1568" s="446" t="s">
        <v>53</v>
      </c>
    </row>
    <row r="1569" spans="1:15" s="726" customFormat="1" ht="24.75" customHeight="1" x14ac:dyDescent="0.25">
      <c r="A1569" s="563" t="s">
        <v>1107</v>
      </c>
      <c r="B1569" s="564" t="s">
        <v>1956</v>
      </c>
      <c r="C1569" s="965">
        <v>123</v>
      </c>
      <c r="D1569" s="965">
        <v>85</v>
      </c>
      <c r="E1569" s="1022">
        <f t="shared" si="310"/>
        <v>69.105691056910572</v>
      </c>
      <c r="F1569" s="965">
        <v>0</v>
      </c>
      <c r="G1569" s="1206">
        <f t="shared" si="311"/>
        <v>0</v>
      </c>
      <c r="H1569" s="965">
        <v>0</v>
      </c>
      <c r="I1569" s="964">
        <v>0</v>
      </c>
      <c r="J1569" s="446" t="s">
        <v>53</v>
      </c>
      <c r="K1569" s="965"/>
      <c r="L1569" s="965"/>
      <c r="M1569" s="967"/>
      <c r="N1569" s="967"/>
      <c r="O1569" s="446" t="s">
        <v>53</v>
      </c>
    </row>
    <row r="1570" spans="1:15" s="726" customFormat="1" ht="24.75" customHeight="1" x14ac:dyDescent="0.25">
      <c r="A1570" s="563" t="s">
        <v>1108</v>
      </c>
      <c r="B1570" s="564" t="s">
        <v>1957</v>
      </c>
      <c r="C1570" s="965">
        <v>141</v>
      </c>
      <c r="D1570" s="965">
        <v>97</v>
      </c>
      <c r="E1570" s="1022">
        <f t="shared" si="310"/>
        <v>68.794326241134755</v>
      </c>
      <c r="F1570" s="965">
        <v>0</v>
      </c>
      <c r="G1570" s="1206">
        <f t="shared" si="311"/>
        <v>0</v>
      </c>
      <c r="H1570" s="965">
        <v>0</v>
      </c>
      <c r="I1570" s="964">
        <v>0</v>
      </c>
      <c r="J1570" s="446" t="s">
        <v>53</v>
      </c>
      <c r="K1570" s="965"/>
      <c r="L1570" s="965"/>
      <c r="M1570" s="967"/>
      <c r="N1570" s="967"/>
      <c r="O1570" s="446" t="s">
        <v>53</v>
      </c>
    </row>
    <row r="1571" spans="1:15" s="726" customFormat="1" ht="24.75" customHeight="1" x14ac:dyDescent="0.25">
      <c r="A1571" s="563" t="s">
        <v>1967</v>
      </c>
      <c r="B1571" s="564" t="s">
        <v>1958</v>
      </c>
      <c r="C1571" s="965">
        <v>102</v>
      </c>
      <c r="D1571" s="965">
        <v>75</v>
      </c>
      <c r="E1571" s="1022">
        <f t="shared" si="310"/>
        <v>73.529411764705884</v>
      </c>
      <c r="F1571" s="965">
        <v>1</v>
      </c>
      <c r="G1571" s="1206">
        <f t="shared" si="311"/>
        <v>0.98039215686274506</v>
      </c>
      <c r="H1571" s="965">
        <v>1</v>
      </c>
      <c r="I1571" s="964">
        <f t="shared" si="300"/>
        <v>100</v>
      </c>
      <c r="J1571" s="446" t="s">
        <v>53</v>
      </c>
      <c r="K1571" s="965"/>
      <c r="L1571" s="965"/>
      <c r="M1571" s="967"/>
      <c r="N1571" s="967"/>
      <c r="O1571" s="446" t="s">
        <v>53</v>
      </c>
    </row>
    <row r="1572" spans="1:15" s="726" customFormat="1" ht="24.75" customHeight="1" x14ac:dyDescent="0.25">
      <c r="A1572" s="563" t="s">
        <v>1968</v>
      </c>
      <c r="B1572" s="564" t="s">
        <v>1959</v>
      </c>
      <c r="C1572" s="965">
        <v>166</v>
      </c>
      <c r="D1572" s="965">
        <v>94</v>
      </c>
      <c r="E1572" s="1022">
        <f t="shared" si="310"/>
        <v>56.626506024096393</v>
      </c>
      <c r="F1572" s="965">
        <v>2</v>
      </c>
      <c r="G1572" s="1206">
        <f t="shared" si="311"/>
        <v>1.2048192771084338</v>
      </c>
      <c r="H1572" s="965">
        <v>1</v>
      </c>
      <c r="I1572" s="964">
        <f t="shared" ref="I1572:I1635" si="312">H1572/F1572*100</f>
        <v>50</v>
      </c>
      <c r="J1572" s="446" t="s">
        <v>53</v>
      </c>
      <c r="K1572" s="965"/>
      <c r="L1572" s="965"/>
      <c r="M1572" s="967"/>
      <c r="N1572" s="967"/>
      <c r="O1572" s="446" t="s">
        <v>53</v>
      </c>
    </row>
    <row r="1573" spans="1:15" s="726" customFormat="1" ht="24.75" customHeight="1" x14ac:dyDescent="0.25">
      <c r="A1573" s="563" t="s">
        <v>1969</v>
      </c>
      <c r="B1573" s="564" t="s">
        <v>1960</v>
      </c>
      <c r="C1573" s="965">
        <v>104</v>
      </c>
      <c r="D1573" s="965">
        <v>95</v>
      </c>
      <c r="E1573" s="1022">
        <f t="shared" si="310"/>
        <v>91.34615384615384</v>
      </c>
      <c r="F1573" s="965">
        <v>0</v>
      </c>
      <c r="G1573" s="1206">
        <f t="shared" si="311"/>
        <v>0</v>
      </c>
      <c r="H1573" s="965">
        <v>0</v>
      </c>
      <c r="I1573" s="964">
        <v>0</v>
      </c>
      <c r="J1573" s="446" t="s">
        <v>53</v>
      </c>
      <c r="K1573" s="965"/>
      <c r="L1573" s="965"/>
      <c r="M1573" s="967"/>
      <c r="N1573" s="967"/>
      <c r="O1573" s="446" t="s">
        <v>53</v>
      </c>
    </row>
    <row r="1574" spans="1:15" s="726" customFormat="1" ht="24.75" customHeight="1" x14ac:dyDescent="0.25">
      <c r="A1574" s="563" t="s">
        <v>1970</v>
      </c>
      <c r="B1574" s="564" t="s">
        <v>1962</v>
      </c>
      <c r="C1574" s="965">
        <v>108</v>
      </c>
      <c r="D1574" s="965">
        <v>98</v>
      </c>
      <c r="E1574" s="1022">
        <f t="shared" si="310"/>
        <v>90.740740740740748</v>
      </c>
      <c r="F1574" s="965">
        <v>0</v>
      </c>
      <c r="G1574" s="1206">
        <f t="shared" si="311"/>
        <v>0</v>
      </c>
      <c r="H1574" s="965">
        <v>0</v>
      </c>
      <c r="I1574" s="964">
        <v>0</v>
      </c>
      <c r="J1574" s="446" t="s">
        <v>53</v>
      </c>
      <c r="K1574" s="965"/>
      <c r="L1574" s="965"/>
      <c r="M1574" s="967"/>
      <c r="N1574" s="967"/>
      <c r="O1574" s="446" t="s">
        <v>53</v>
      </c>
    </row>
    <row r="1575" spans="1:15" s="726" customFormat="1" ht="24.75" customHeight="1" x14ac:dyDescent="0.25">
      <c r="A1575" s="563" t="s">
        <v>1971</v>
      </c>
      <c r="B1575" s="564" t="s">
        <v>1963</v>
      </c>
      <c r="C1575" s="965">
        <v>82</v>
      </c>
      <c r="D1575" s="965">
        <v>79</v>
      </c>
      <c r="E1575" s="1022">
        <f t="shared" si="310"/>
        <v>96.341463414634148</v>
      </c>
      <c r="F1575" s="965">
        <v>1</v>
      </c>
      <c r="G1575" s="1206">
        <f t="shared" si="311"/>
        <v>1.2195121951219512</v>
      </c>
      <c r="H1575" s="965">
        <v>1</v>
      </c>
      <c r="I1575" s="964">
        <f t="shared" si="312"/>
        <v>100</v>
      </c>
      <c r="J1575" s="446" t="s">
        <v>53</v>
      </c>
      <c r="K1575" s="965"/>
      <c r="L1575" s="965"/>
      <c r="M1575" s="967"/>
      <c r="N1575" s="967"/>
      <c r="O1575" s="446" t="s">
        <v>53</v>
      </c>
    </row>
    <row r="1576" spans="1:15" s="726" customFormat="1" ht="24.75" customHeight="1" x14ac:dyDescent="0.25">
      <c r="A1576" s="563" t="s">
        <v>1972</v>
      </c>
      <c r="B1576" s="564" t="s">
        <v>1964</v>
      </c>
      <c r="C1576" s="965">
        <v>97</v>
      </c>
      <c r="D1576" s="965">
        <v>90</v>
      </c>
      <c r="E1576" s="1022">
        <f t="shared" si="310"/>
        <v>92.783505154639172</v>
      </c>
      <c r="F1576" s="965">
        <v>2</v>
      </c>
      <c r="G1576" s="1206">
        <f t="shared" si="311"/>
        <v>2.0618556701030926</v>
      </c>
      <c r="H1576" s="965">
        <v>2</v>
      </c>
      <c r="I1576" s="964">
        <f t="shared" si="312"/>
        <v>100</v>
      </c>
      <c r="J1576" s="446" t="s">
        <v>53</v>
      </c>
      <c r="K1576" s="965"/>
      <c r="L1576" s="965"/>
      <c r="M1576" s="967"/>
      <c r="N1576" s="967"/>
      <c r="O1576" s="446" t="s">
        <v>53</v>
      </c>
    </row>
    <row r="1577" spans="1:15" s="858" customFormat="1" ht="24.75" customHeight="1" x14ac:dyDescent="0.2">
      <c r="A1577" s="856">
        <v>5</v>
      </c>
      <c r="B1577" s="857" t="s">
        <v>1718</v>
      </c>
      <c r="C1577" s="862">
        <f>SUM(C1578:C1588)</f>
        <v>2216</v>
      </c>
      <c r="D1577" s="862">
        <f t="shared" ref="D1577:H1577" si="313">SUM(D1578:D1588)</f>
        <v>1999</v>
      </c>
      <c r="E1577" s="1016">
        <f t="shared" si="310"/>
        <v>90.207581227436833</v>
      </c>
      <c r="F1577" s="862">
        <f t="shared" si="313"/>
        <v>13</v>
      </c>
      <c r="G1577" s="1107">
        <f t="shared" si="311"/>
        <v>0.58664259927797835</v>
      </c>
      <c r="H1577" s="862">
        <f t="shared" si="313"/>
        <v>9</v>
      </c>
      <c r="I1577" s="733">
        <f t="shared" si="312"/>
        <v>69.230769230769226</v>
      </c>
      <c r="J1577" s="863">
        <f>COUNTA(J1578:J1588)</f>
        <v>11</v>
      </c>
      <c r="K1577" s="862">
        <f t="shared" ref="K1577:O1577" si="314">COUNTA(K1578:K1588)</f>
        <v>0</v>
      </c>
      <c r="L1577" s="862">
        <f t="shared" si="314"/>
        <v>0</v>
      </c>
      <c r="M1577" s="863">
        <f t="shared" si="314"/>
        <v>0</v>
      </c>
      <c r="N1577" s="863" t="s">
        <v>2</v>
      </c>
      <c r="O1577" s="863">
        <f t="shared" si="314"/>
        <v>11</v>
      </c>
    </row>
    <row r="1578" spans="1:15" s="726" customFormat="1" ht="24.75" customHeight="1" x14ac:dyDescent="0.25">
      <c r="A1578" s="563" t="s">
        <v>252</v>
      </c>
      <c r="B1578" s="564" t="s">
        <v>1943</v>
      </c>
      <c r="C1578" s="965">
        <v>235</v>
      </c>
      <c r="D1578" s="965">
        <v>220</v>
      </c>
      <c r="E1578" s="1022">
        <f t="shared" si="310"/>
        <v>93.61702127659575</v>
      </c>
      <c r="F1578" s="965">
        <v>0</v>
      </c>
      <c r="G1578" s="1206">
        <f t="shared" si="311"/>
        <v>0</v>
      </c>
      <c r="H1578" s="965">
        <v>0</v>
      </c>
      <c r="I1578" s="964">
        <v>0</v>
      </c>
      <c r="J1578" s="446" t="s">
        <v>53</v>
      </c>
      <c r="K1578" s="965"/>
      <c r="L1578" s="965"/>
      <c r="M1578" s="967"/>
      <c r="N1578" s="967"/>
      <c r="O1578" s="446" t="s">
        <v>53</v>
      </c>
    </row>
    <row r="1579" spans="1:15" s="726" customFormat="1" ht="24.75" customHeight="1" x14ac:dyDescent="0.25">
      <c r="A1579" s="563" t="s">
        <v>253</v>
      </c>
      <c r="B1579" s="564" t="s">
        <v>1944</v>
      </c>
      <c r="C1579" s="965">
        <v>235</v>
      </c>
      <c r="D1579" s="965">
        <v>207</v>
      </c>
      <c r="E1579" s="1022">
        <f t="shared" si="310"/>
        <v>88.085106382978722</v>
      </c>
      <c r="F1579" s="965">
        <v>1</v>
      </c>
      <c r="G1579" s="1206">
        <f t="shared" si="311"/>
        <v>0.42553191489361702</v>
      </c>
      <c r="H1579" s="965">
        <v>1</v>
      </c>
      <c r="I1579" s="964">
        <f t="shared" si="312"/>
        <v>100</v>
      </c>
      <c r="J1579" s="446" t="s">
        <v>53</v>
      </c>
      <c r="K1579" s="965"/>
      <c r="L1579" s="965"/>
      <c r="M1579" s="967"/>
      <c r="N1579" s="967"/>
      <c r="O1579" s="446" t="s">
        <v>53</v>
      </c>
    </row>
    <row r="1580" spans="1:15" s="726" customFormat="1" ht="24.75" customHeight="1" x14ac:dyDescent="0.25">
      <c r="A1580" s="563" t="s">
        <v>254</v>
      </c>
      <c r="B1580" s="564" t="s">
        <v>1945</v>
      </c>
      <c r="C1580" s="965">
        <v>174</v>
      </c>
      <c r="D1580" s="965">
        <v>153</v>
      </c>
      <c r="E1580" s="1022">
        <f t="shared" si="310"/>
        <v>87.931034482758619</v>
      </c>
      <c r="F1580" s="965">
        <v>4</v>
      </c>
      <c r="G1580" s="1206">
        <f t="shared" si="311"/>
        <v>2.2988505747126435</v>
      </c>
      <c r="H1580" s="965">
        <v>2</v>
      </c>
      <c r="I1580" s="964">
        <f t="shared" si="312"/>
        <v>50</v>
      </c>
      <c r="J1580" s="446" t="s">
        <v>53</v>
      </c>
      <c r="K1580" s="965"/>
      <c r="L1580" s="965"/>
      <c r="M1580" s="967"/>
      <c r="N1580" s="967"/>
      <c r="O1580" s="446" t="s">
        <v>53</v>
      </c>
    </row>
    <row r="1581" spans="1:15" s="726" customFormat="1" ht="24.75" customHeight="1" x14ac:dyDescent="0.25">
      <c r="A1581" s="563" t="s">
        <v>255</v>
      </c>
      <c r="B1581" s="564" t="s">
        <v>1946</v>
      </c>
      <c r="C1581" s="965">
        <v>180</v>
      </c>
      <c r="D1581" s="965">
        <v>170</v>
      </c>
      <c r="E1581" s="1022">
        <f t="shared" si="310"/>
        <v>94.444444444444443</v>
      </c>
      <c r="F1581" s="965">
        <v>0</v>
      </c>
      <c r="G1581" s="1206">
        <f t="shared" si="311"/>
        <v>0</v>
      </c>
      <c r="H1581" s="965">
        <v>0</v>
      </c>
      <c r="I1581" s="964">
        <v>0</v>
      </c>
      <c r="J1581" s="446" t="s">
        <v>53</v>
      </c>
      <c r="K1581" s="965"/>
      <c r="L1581" s="965"/>
      <c r="M1581" s="967"/>
      <c r="N1581" s="967"/>
      <c r="O1581" s="446" t="s">
        <v>53</v>
      </c>
    </row>
    <row r="1582" spans="1:15" s="726" customFormat="1" ht="24.75" customHeight="1" x14ac:dyDescent="0.25">
      <c r="A1582" s="563" t="s">
        <v>256</v>
      </c>
      <c r="B1582" s="564" t="s">
        <v>1947</v>
      </c>
      <c r="C1582" s="965">
        <v>167</v>
      </c>
      <c r="D1582" s="965">
        <v>147</v>
      </c>
      <c r="E1582" s="1022">
        <f t="shared" si="310"/>
        <v>88.023952095808383</v>
      </c>
      <c r="F1582" s="965">
        <v>2</v>
      </c>
      <c r="G1582" s="1206">
        <f t="shared" si="311"/>
        <v>1.1976047904191618</v>
      </c>
      <c r="H1582" s="965">
        <v>1</v>
      </c>
      <c r="I1582" s="964">
        <f t="shared" si="312"/>
        <v>50</v>
      </c>
      <c r="J1582" s="446" t="s">
        <v>53</v>
      </c>
      <c r="K1582" s="965"/>
      <c r="L1582" s="965"/>
      <c r="M1582" s="967"/>
      <c r="N1582" s="967"/>
      <c r="O1582" s="446" t="s">
        <v>53</v>
      </c>
    </row>
    <row r="1583" spans="1:15" s="726" customFormat="1" ht="24.75" customHeight="1" x14ac:dyDescent="0.25">
      <c r="A1583" s="563" t="s">
        <v>257</v>
      </c>
      <c r="B1583" s="564" t="s">
        <v>1948</v>
      </c>
      <c r="C1583" s="965">
        <v>210</v>
      </c>
      <c r="D1583" s="965">
        <v>196</v>
      </c>
      <c r="E1583" s="1022">
        <f t="shared" si="310"/>
        <v>93.333333333333329</v>
      </c>
      <c r="F1583" s="965">
        <v>2</v>
      </c>
      <c r="G1583" s="1206">
        <f t="shared" si="311"/>
        <v>0.95238095238095244</v>
      </c>
      <c r="H1583" s="965">
        <v>1</v>
      </c>
      <c r="I1583" s="964">
        <f t="shared" si="312"/>
        <v>50</v>
      </c>
      <c r="J1583" s="446" t="s">
        <v>53</v>
      </c>
      <c r="K1583" s="965"/>
      <c r="L1583" s="965"/>
      <c r="M1583" s="967"/>
      <c r="N1583" s="967"/>
      <c r="O1583" s="446" t="s">
        <v>53</v>
      </c>
    </row>
    <row r="1584" spans="1:15" s="726" customFormat="1" ht="24.75" customHeight="1" x14ac:dyDescent="0.25">
      <c r="A1584" s="563" t="s">
        <v>258</v>
      </c>
      <c r="B1584" s="564" t="s">
        <v>1949</v>
      </c>
      <c r="C1584" s="965">
        <v>157</v>
      </c>
      <c r="D1584" s="965">
        <v>141</v>
      </c>
      <c r="E1584" s="1022">
        <f t="shared" si="310"/>
        <v>89.808917197452232</v>
      </c>
      <c r="F1584" s="965">
        <v>0</v>
      </c>
      <c r="G1584" s="1206">
        <f t="shared" si="311"/>
        <v>0</v>
      </c>
      <c r="H1584" s="965">
        <v>0</v>
      </c>
      <c r="I1584" s="964">
        <v>0</v>
      </c>
      <c r="J1584" s="446" t="s">
        <v>53</v>
      </c>
      <c r="K1584" s="965"/>
      <c r="L1584" s="965"/>
      <c r="M1584" s="967"/>
      <c r="N1584" s="967"/>
      <c r="O1584" s="446" t="s">
        <v>53</v>
      </c>
    </row>
    <row r="1585" spans="1:15" s="726" customFormat="1" ht="24.75" customHeight="1" x14ac:dyDescent="0.25">
      <c r="A1585" s="563" t="s">
        <v>259</v>
      </c>
      <c r="B1585" s="564" t="s">
        <v>1950</v>
      </c>
      <c r="C1585" s="965">
        <v>251</v>
      </c>
      <c r="D1585" s="965">
        <v>219</v>
      </c>
      <c r="E1585" s="1022">
        <f t="shared" si="310"/>
        <v>87.250996015936252</v>
      </c>
      <c r="F1585" s="965">
        <v>2</v>
      </c>
      <c r="G1585" s="1206">
        <f t="shared" si="311"/>
        <v>0.79681274900398402</v>
      </c>
      <c r="H1585" s="965">
        <v>2</v>
      </c>
      <c r="I1585" s="964">
        <f t="shared" si="312"/>
        <v>100</v>
      </c>
      <c r="J1585" s="446" t="s">
        <v>53</v>
      </c>
      <c r="K1585" s="965"/>
      <c r="L1585" s="965"/>
      <c r="M1585" s="967"/>
      <c r="N1585" s="967"/>
      <c r="O1585" s="446" t="s">
        <v>53</v>
      </c>
    </row>
    <row r="1586" spans="1:15" s="726" customFormat="1" ht="24.75" customHeight="1" x14ac:dyDescent="0.25">
      <c r="A1586" s="563" t="s">
        <v>260</v>
      </c>
      <c r="B1586" s="564" t="s">
        <v>1951</v>
      </c>
      <c r="C1586" s="965">
        <v>185</v>
      </c>
      <c r="D1586" s="965">
        <v>158</v>
      </c>
      <c r="E1586" s="1022">
        <f t="shared" si="310"/>
        <v>85.405405405405403</v>
      </c>
      <c r="F1586" s="965">
        <v>0</v>
      </c>
      <c r="G1586" s="1206">
        <f t="shared" si="311"/>
        <v>0</v>
      </c>
      <c r="H1586" s="965">
        <v>0</v>
      </c>
      <c r="I1586" s="964">
        <v>0</v>
      </c>
      <c r="J1586" s="446" t="s">
        <v>53</v>
      </c>
      <c r="K1586" s="965"/>
      <c r="L1586" s="965"/>
      <c r="M1586" s="967"/>
      <c r="N1586" s="967"/>
      <c r="O1586" s="446" t="s">
        <v>53</v>
      </c>
    </row>
    <row r="1587" spans="1:15" s="726" customFormat="1" ht="24.75" customHeight="1" x14ac:dyDescent="0.25">
      <c r="A1587" s="563" t="s">
        <v>261</v>
      </c>
      <c r="B1587" s="564" t="s">
        <v>1952</v>
      </c>
      <c r="C1587" s="965">
        <v>206</v>
      </c>
      <c r="D1587" s="965">
        <v>197</v>
      </c>
      <c r="E1587" s="1022">
        <f t="shared" si="310"/>
        <v>95.631067961165044</v>
      </c>
      <c r="F1587" s="965">
        <v>2</v>
      </c>
      <c r="G1587" s="1206">
        <f t="shared" si="311"/>
        <v>0.97087378640776689</v>
      </c>
      <c r="H1587" s="965">
        <v>2</v>
      </c>
      <c r="I1587" s="964">
        <f t="shared" si="312"/>
        <v>100</v>
      </c>
      <c r="J1587" s="446" t="s">
        <v>53</v>
      </c>
      <c r="K1587" s="965"/>
      <c r="L1587" s="965"/>
      <c r="M1587" s="967"/>
      <c r="N1587" s="967"/>
      <c r="O1587" s="446" t="s">
        <v>53</v>
      </c>
    </row>
    <row r="1588" spans="1:15" s="726" customFormat="1" ht="24.75" customHeight="1" x14ac:dyDescent="0.25">
      <c r="A1588" s="563" t="s">
        <v>262</v>
      </c>
      <c r="B1588" s="564" t="s">
        <v>1953</v>
      </c>
      <c r="C1588" s="965">
        <v>216</v>
      </c>
      <c r="D1588" s="965">
        <v>191</v>
      </c>
      <c r="E1588" s="1022">
        <f t="shared" si="310"/>
        <v>88.425925925925924</v>
      </c>
      <c r="F1588" s="965">
        <v>0</v>
      </c>
      <c r="G1588" s="1206">
        <f t="shared" si="311"/>
        <v>0</v>
      </c>
      <c r="H1588" s="965">
        <v>0</v>
      </c>
      <c r="I1588" s="964">
        <v>0</v>
      </c>
      <c r="J1588" s="446" t="s">
        <v>53</v>
      </c>
      <c r="K1588" s="965"/>
      <c r="L1588" s="965"/>
      <c r="M1588" s="967"/>
      <c r="N1588" s="967"/>
      <c r="O1588" s="446" t="s">
        <v>53</v>
      </c>
    </row>
    <row r="1589" spans="1:15" s="858" customFormat="1" ht="24.75" customHeight="1" x14ac:dyDescent="0.2">
      <c r="A1589" s="856">
        <v>6</v>
      </c>
      <c r="B1589" s="857" t="s">
        <v>1722</v>
      </c>
      <c r="C1589" s="862">
        <f>SUM(C1590:C1597)</f>
        <v>1108</v>
      </c>
      <c r="D1589" s="862">
        <f>SUM(D1590:D1597)</f>
        <v>1108</v>
      </c>
      <c r="E1589" s="1016">
        <f t="shared" si="310"/>
        <v>100</v>
      </c>
      <c r="F1589" s="862">
        <f t="shared" ref="F1589:H1589" si="315">SUM(F1590:F1597)</f>
        <v>15</v>
      </c>
      <c r="G1589" s="1107">
        <f t="shared" si="311"/>
        <v>1.3537906137184115</v>
      </c>
      <c r="H1589" s="862">
        <f t="shared" si="315"/>
        <v>15</v>
      </c>
      <c r="I1589" s="733">
        <f t="shared" si="312"/>
        <v>100</v>
      </c>
      <c r="J1589" s="863">
        <f>COUNTA(J1590:J1597)</f>
        <v>8</v>
      </c>
      <c r="K1589" s="862">
        <f t="shared" ref="K1589:O1589" si="316">COUNTA(K1590:K1597)</f>
        <v>0</v>
      </c>
      <c r="L1589" s="862">
        <f t="shared" si="316"/>
        <v>0</v>
      </c>
      <c r="M1589" s="863">
        <f t="shared" si="316"/>
        <v>0</v>
      </c>
      <c r="N1589" s="863" t="s">
        <v>2</v>
      </c>
      <c r="O1589" s="863">
        <f t="shared" si="316"/>
        <v>8</v>
      </c>
    </row>
    <row r="1590" spans="1:15" s="726" customFormat="1" ht="24.75" customHeight="1" x14ac:dyDescent="0.25">
      <c r="A1590" s="563" t="s">
        <v>265</v>
      </c>
      <c r="B1590" s="564" t="s">
        <v>1943</v>
      </c>
      <c r="C1590" s="965">
        <v>172</v>
      </c>
      <c r="D1590" s="965">
        <v>172</v>
      </c>
      <c r="E1590" s="1022">
        <f t="shared" si="310"/>
        <v>100</v>
      </c>
      <c r="F1590" s="965">
        <v>1</v>
      </c>
      <c r="G1590" s="1206">
        <f t="shared" si="311"/>
        <v>0.58139534883720934</v>
      </c>
      <c r="H1590" s="965">
        <v>1</v>
      </c>
      <c r="I1590" s="964">
        <f t="shared" si="312"/>
        <v>100</v>
      </c>
      <c r="J1590" s="446" t="s">
        <v>53</v>
      </c>
      <c r="K1590" s="965"/>
      <c r="L1590" s="965"/>
      <c r="M1590" s="967"/>
      <c r="N1590" s="967"/>
      <c r="O1590" s="446" t="s">
        <v>53</v>
      </c>
    </row>
    <row r="1591" spans="1:15" s="726" customFormat="1" ht="24.75" customHeight="1" x14ac:dyDescent="0.25">
      <c r="A1591" s="563" t="s">
        <v>266</v>
      </c>
      <c r="B1591" s="564" t="s">
        <v>1944</v>
      </c>
      <c r="C1591" s="965">
        <v>165</v>
      </c>
      <c r="D1591" s="965">
        <v>165</v>
      </c>
      <c r="E1591" s="1022">
        <f t="shared" si="310"/>
        <v>100</v>
      </c>
      <c r="F1591" s="965">
        <v>1</v>
      </c>
      <c r="G1591" s="1206">
        <f t="shared" si="311"/>
        <v>0.60606060606060608</v>
      </c>
      <c r="H1591" s="965">
        <v>1</v>
      </c>
      <c r="I1591" s="964">
        <f t="shared" si="312"/>
        <v>100</v>
      </c>
      <c r="J1591" s="446" t="s">
        <v>53</v>
      </c>
      <c r="K1591" s="965"/>
      <c r="L1591" s="965"/>
      <c r="M1591" s="967"/>
      <c r="N1591" s="967"/>
      <c r="O1591" s="446" t="s">
        <v>53</v>
      </c>
    </row>
    <row r="1592" spans="1:15" s="726" customFormat="1" ht="24.75" customHeight="1" x14ac:dyDescent="0.25">
      <c r="A1592" s="563" t="s">
        <v>267</v>
      </c>
      <c r="B1592" s="564" t="s">
        <v>1945</v>
      </c>
      <c r="C1592" s="965">
        <v>102</v>
      </c>
      <c r="D1592" s="965">
        <v>102</v>
      </c>
      <c r="E1592" s="1022">
        <f t="shared" si="310"/>
        <v>100</v>
      </c>
      <c r="F1592" s="965">
        <v>2</v>
      </c>
      <c r="G1592" s="1206">
        <f t="shared" si="311"/>
        <v>1.9607843137254901</v>
      </c>
      <c r="H1592" s="965">
        <v>2</v>
      </c>
      <c r="I1592" s="964">
        <f t="shared" si="312"/>
        <v>100</v>
      </c>
      <c r="J1592" s="446" t="s">
        <v>53</v>
      </c>
      <c r="K1592" s="965"/>
      <c r="L1592" s="965"/>
      <c r="M1592" s="967"/>
      <c r="N1592" s="967"/>
      <c r="O1592" s="446" t="s">
        <v>53</v>
      </c>
    </row>
    <row r="1593" spans="1:15" s="726" customFormat="1" ht="24.75" customHeight="1" x14ac:dyDescent="0.25">
      <c r="A1593" s="563" t="s">
        <v>268</v>
      </c>
      <c r="B1593" s="564" t="s">
        <v>1946</v>
      </c>
      <c r="C1593" s="965">
        <v>184</v>
      </c>
      <c r="D1593" s="965">
        <v>184</v>
      </c>
      <c r="E1593" s="1022">
        <f t="shared" si="310"/>
        <v>100</v>
      </c>
      <c r="F1593" s="965">
        <v>2</v>
      </c>
      <c r="G1593" s="1206">
        <f t="shared" si="311"/>
        <v>1.0869565217391304</v>
      </c>
      <c r="H1593" s="965">
        <v>2</v>
      </c>
      <c r="I1593" s="964">
        <f t="shared" si="312"/>
        <v>100</v>
      </c>
      <c r="J1593" s="446" t="s">
        <v>53</v>
      </c>
      <c r="K1593" s="965"/>
      <c r="L1593" s="965"/>
      <c r="M1593" s="967"/>
      <c r="N1593" s="967"/>
      <c r="O1593" s="446" t="s">
        <v>53</v>
      </c>
    </row>
    <row r="1594" spans="1:15" s="726" customFormat="1" ht="24.75" customHeight="1" x14ac:dyDescent="0.25">
      <c r="A1594" s="563" t="s">
        <v>269</v>
      </c>
      <c r="B1594" s="564" t="s">
        <v>1947</v>
      </c>
      <c r="C1594" s="965">
        <v>103</v>
      </c>
      <c r="D1594" s="965">
        <v>103</v>
      </c>
      <c r="E1594" s="1022">
        <f t="shared" si="310"/>
        <v>100</v>
      </c>
      <c r="F1594" s="965">
        <v>0</v>
      </c>
      <c r="G1594" s="1206">
        <f t="shared" si="311"/>
        <v>0</v>
      </c>
      <c r="H1594" s="965">
        <v>0</v>
      </c>
      <c r="I1594" s="964">
        <v>0</v>
      </c>
      <c r="J1594" s="446" t="s">
        <v>53</v>
      </c>
      <c r="K1594" s="965"/>
      <c r="L1594" s="965"/>
      <c r="M1594" s="967"/>
      <c r="N1594" s="967"/>
      <c r="O1594" s="446" t="s">
        <v>53</v>
      </c>
    </row>
    <row r="1595" spans="1:15" s="726" customFormat="1" ht="24.75" customHeight="1" x14ac:dyDescent="0.25">
      <c r="A1595" s="563" t="s">
        <v>270</v>
      </c>
      <c r="B1595" s="564" t="s">
        <v>1948</v>
      </c>
      <c r="C1595" s="965">
        <v>153</v>
      </c>
      <c r="D1595" s="965">
        <v>153</v>
      </c>
      <c r="E1595" s="1022">
        <f t="shared" si="310"/>
        <v>100</v>
      </c>
      <c r="F1595" s="965">
        <v>3</v>
      </c>
      <c r="G1595" s="1206">
        <f t="shared" si="311"/>
        <v>1.9607843137254901</v>
      </c>
      <c r="H1595" s="965">
        <v>3</v>
      </c>
      <c r="I1595" s="964">
        <f t="shared" si="312"/>
        <v>100</v>
      </c>
      <c r="J1595" s="446" t="s">
        <v>53</v>
      </c>
      <c r="K1595" s="965"/>
      <c r="L1595" s="965"/>
      <c r="M1595" s="967"/>
      <c r="N1595" s="967"/>
      <c r="O1595" s="446" t="s">
        <v>53</v>
      </c>
    </row>
    <row r="1596" spans="1:15" s="726" customFormat="1" ht="24.75" customHeight="1" x14ac:dyDescent="0.25">
      <c r="A1596" s="563" t="s">
        <v>271</v>
      </c>
      <c r="B1596" s="564" t="s">
        <v>1949</v>
      </c>
      <c r="C1596" s="965">
        <v>113</v>
      </c>
      <c r="D1596" s="965">
        <v>113</v>
      </c>
      <c r="E1596" s="1022">
        <f t="shared" si="310"/>
        <v>100</v>
      </c>
      <c r="F1596" s="965">
        <v>3</v>
      </c>
      <c r="G1596" s="1206">
        <f t="shared" si="311"/>
        <v>2.6548672566371683</v>
      </c>
      <c r="H1596" s="965">
        <v>3</v>
      </c>
      <c r="I1596" s="964">
        <f t="shared" si="312"/>
        <v>100</v>
      </c>
      <c r="J1596" s="446" t="s">
        <v>53</v>
      </c>
      <c r="K1596" s="965"/>
      <c r="L1596" s="965"/>
      <c r="M1596" s="967"/>
      <c r="N1596" s="967"/>
      <c r="O1596" s="446" t="s">
        <v>53</v>
      </c>
    </row>
    <row r="1597" spans="1:15" s="726" customFormat="1" ht="24.75" customHeight="1" x14ac:dyDescent="0.25">
      <c r="A1597" s="563" t="s">
        <v>272</v>
      </c>
      <c r="B1597" s="564" t="s">
        <v>1950</v>
      </c>
      <c r="C1597" s="965">
        <v>116</v>
      </c>
      <c r="D1597" s="965">
        <v>116</v>
      </c>
      <c r="E1597" s="1022">
        <f t="shared" si="310"/>
        <v>100</v>
      </c>
      <c r="F1597" s="965">
        <v>3</v>
      </c>
      <c r="G1597" s="1206">
        <f t="shared" si="311"/>
        <v>2.5862068965517242</v>
      </c>
      <c r="H1597" s="965">
        <v>3</v>
      </c>
      <c r="I1597" s="964">
        <f t="shared" si="312"/>
        <v>100</v>
      </c>
      <c r="J1597" s="446" t="s">
        <v>53</v>
      </c>
      <c r="K1597" s="965"/>
      <c r="L1597" s="965"/>
      <c r="M1597" s="967"/>
      <c r="N1597" s="967"/>
      <c r="O1597" s="446" t="s">
        <v>53</v>
      </c>
    </row>
    <row r="1598" spans="1:15" s="866" customFormat="1" ht="24.75" customHeight="1" x14ac:dyDescent="0.2">
      <c r="A1598" s="864">
        <v>7</v>
      </c>
      <c r="B1598" s="865" t="s">
        <v>1965</v>
      </c>
      <c r="C1598" s="865">
        <f>SUM(C1599:C1603)</f>
        <v>726</v>
      </c>
      <c r="D1598" s="865">
        <f t="shared" ref="D1598:H1598" si="317">SUM(D1599:D1603)</f>
        <v>651</v>
      </c>
      <c r="E1598" s="1024">
        <f t="shared" si="310"/>
        <v>89.669421487603302</v>
      </c>
      <c r="F1598" s="865">
        <f t="shared" si="317"/>
        <v>54</v>
      </c>
      <c r="G1598" s="1206">
        <f t="shared" si="311"/>
        <v>7.4380165289256199</v>
      </c>
      <c r="H1598" s="865">
        <f t="shared" si="317"/>
        <v>54</v>
      </c>
      <c r="I1598" s="867">
        <f t="shared" si="312"/>
        <v>100</v>
      </c>
      <c r="J1598" s="863">
        <f>COUNTA(J1599:J1603)</f>
        <v>5</v>
      </c>
      <c r="K1598" s="862">
        <f t="shared" ref="K1598:O1598" si="318">COUNTA(K1599:K1603)</f>
        <v>0</v>
      </c>
      <c r="L1598" s="862">
        <f t="shared" si="318"/>
        <v>0</v>
      </c>
      <c r="M1598" s="863">
        <f t="shared" si="318"/>
        <v>0</v>
      </c>
      <c r="N1598" s="863" t="s">
        <v>2</v>
      </c>
      <c r="O1598" s="863">
        <f t="shared" si="318"/>
        <v>5</v>
      </c>
    </row>
    <row r="1599" spans="1:15" s="726" customFormat="1" ht="24.75" customHeight="1" x14ac:dyDescent="0.25">
      <c r="A1599" s="563" t="s">
        <v>280</v>
      </c>
      <c r="B1599" s="564" t="s">
        <v>1943</v>
      </c>
      <c r="C1599" s="965">
        <v>126</v>
      </c>
      <c r="D1599" s="965">
        <v>97</v>
      </c>
      <c r="E1599" s="1022">
        <f t="shared" si="310"/>
        <v>76.984126984126988</v>
      </c>
      <c r="F1599" s="965">
        <v>6</v>
      </c>
      <c r="G1599" s="1206">
        <f t="shared" si="311"/>
        <v>4.7619047619047619</v>
      </c>
      <c r="H1599" s="965">
        <v>6</v>
      </c>
      <c r="I1599" s="964">
        <f t="shared" si="312"/>
        <v>100</v>
      </c>
      <c r="J1599" s="446" t="s">
        <v>53</v>
      </c>
      <c r="K1599" s="965"/>
      <c r="L1599" s="965"/>
      <c r="M1599" s="967"/>
      <c r="N1599" s="967"/>
      <c r="O1599" s="446" t="s">
        <v>53</v>
      </c>
    </row>
    <row r="1600" spans="1:15" s="726" customFormat="1" ht="24.75" customHeight="1" x14ac:dyDescent="0.25">
      <c r="A1600" s="563" t="s">
        <v>281</v>
      </c>
      <c r="B1600" s="564" t="s">
        <v>1944</v>
      </c>
      <c r="C1600" s="965">
        <v>137</v>
      </c>
      <c r="D1600" s="965">
        <v>103</v>
      </c>
      <c r="E1600" s="1022">
        <f t="shared" si="310"/>
        <v>75.18248175182481</v>
      </c>
      <c r="F1600" s="965">
        <v>7</v>
      </c>
      <c r="G1600" s="1206">
        <f t="shared" si="311"/>
        <v>5.1094890510948909</v>
      </c>
      <c r="H1600" s="965">
        <v>7</v>
      </c>
      <c r="I1600" s="964">
        <f t="shared" si="312"/>
        <v>100</v>
      </c>
      <c r="J1600" s="446" t="s">
        <v>53</v>
      </c>
      <c r="K1600" s="965"/>
      <c r="L1600" s="965"/>
      <c r="M1600" s="967"/>
      <c r="N1600" s="967"/>
      <c r="O1600" s="446" t="s">
        <v>53</v>
      </c>
    </row>
    <row r="1601" spans="1:15" s="726" customFormat="1" ht="24.75" customHeight="1" x14ac:dyDescent="0.25">
      <c r="A1601" s="563" t="s">
        <v>282</v>
      </c>
      <c r="B1601" s="564" t="s">
        <v>1945</v>
      </c>
      <c r="C1601" s="965">
        <v>138</v>
      </c>
      <c r="D1601" s="965">
        <v>125</v>
      </c>
      <c r="E1601" s="1022">
        <f t="shared" si="310"/>
        <v>90.579710144927532</v>
      </c>
      <c r="F1601" s="965">
        <v>12</v>
      </c>
      <c r="G1601" s="1206">
        <f t="shared" si="311"/>
        <v>8.695652173913043</v>
      </c>
      <c r="H1601" s="965">
        <v>12</v>
      </c>
      <c r="I1601" s="964">
        <f t="shared" si="312"/>
        <v>100</v>
      </c>
      <c r="J1601" s="446" t="s">
        <v>53</v>
      </c>
      <c r="K1601" s="965"/>
      <c r="L1601" s="965"/>
      <c r="M1601" s="967"/>
      <c r="N1601" s="967"/>
      <c r="O1601" s="446" t="s">
        <v>53</v>
      </c>
    </row>
    <row r="1602" spans="1:15" s="726" customFormat="1" ht="24.75" customHeight="1" x14ac:dyDescent="0.25">
      <c r="A1602" s="563" t="s">
        <v>283</v>
      </c>
      <c r="B1602" s="564" t="s">
        <v>1946</v>
      </c>
      <c r="C1602" s="965">
        <v>151</v>
      </c>
      <c r="D1602" s="965">
        <v>148</v>
      </c>
      <c r="E1602" s="1022">
        <f t="shared" si="310"/>
        <v>98.013245033112582</v>
      </c>
      <c r="F1602" s="965">
        <v>14</v>
      </c>
      <c r="G1602" s="1206">
        <f t="shared" si="311"/>
        <v>9.2715231788079464</v>
      </c>
      <c r="H1602" s="965">
        <v>14</v>
      </c>
      <c r="I1602" s="964">
        <f t="shared" si="312"/>
        <v>100</v>
      </c>
      <c r="J1602" s="446" t="s">
        <v>53</v>
      </c>
      <c r="K1602" s="965"/>
      <c r="L1602" s="965"/>
      <c r="M1602" s="967"/>
      <c r="N1602" s="967"/>
      <c r="O1602" s="446" t="s">
        <v>53</v>
      </c>
    </row>
    <row r="1603" spans="1:15" s="726" customFormat="1" ht="24.75" customHeight="1" x14ac:dyDescent="0.25">
      <c r="A1603" s="563" t="s">
        <v>284</v>
      </c>
      <c r="B1603" s="564" t="s">
        <v>1947</v>
      </c>
      <c r="C1603" s="965">
        <v>174</v>
      </c>
      <c r="D1603" s="965">
        <v>178</v>
      </c>
      <c r="E1603" s="1022">
        <f t="shared" si="310"/>
        <v>102.29885057471265</v>
      </c>
      <c r="F1603" s="965">
        <v>15</v>
      </c>
      <c r="G1603" s="1206">
        <f t="shared" si="311"/>
        <v>8.6206896551724146</v>
      </c>
      <c r="H1603" s="965">
        <v>15</v>
      </c>
      <c r="I1603" s="964">
        <f t="shared" si="312"/>
        <v>100</v>
      </c>
      <c r="J1603" s="446" t="s">
        <v>53</v>
      </c>
      <c r="K1603" s="965"/>
      <c r="L1603" s="965"/>
      <c r="M1603" s="967"/>
      <c r="N1603" s="967"/>
      <c r="O1603" s="446" t="s">
        <v>53</v>
      </c>
    </row>
    <row r="1604" spans="1:15" s="858" customFormat="1" ht="24.75" customHeight="1" x14ac:dyDescent="0.2">
      <c r="A1604" s="856">
        <v>8</v>
      </c>
      <c r="B1604" s="857" t="s">
        <v>1721</v>
      </c>
      <c r="C1604" s="862">
        <f>SUM(C1605:C1616)</f>
        <v>2237</v>
      </c>
      <c r="D1604" s="862">
        <f>SUM(D1605:D1616)</f>
        <v>2204</v>
      </c>
      <c r="E1604" s="1016">
        <f t="shared" si="310"/>
        <v>98.524810013410814</v>
      </c>
      <c r="F1604" s="862">
        <f t="shared" ref="F1604:H1604" si="319">SUM(F1605:F1616)</f>
        <v>28</v>
      </c>
      <c r="G1604" s="1107">
        <f t="shared" si="311"/>
        <v>1.2516763522574879</v>
      </c>
      <c r="H1604" s="862">
        <f t="shared" si="319"/>
        <v>28</v>
      </c>
      <c r="I1604" s="733">
        <f t="shared" si="312"/>
        <v>100</v>
      </c>
      <c r="J1604" s="863">
        <f>COUNTA(J1605:J1616)</f>
        <v>12</v>
      </c>
      <c r="K1604" s="862">
        <f t="shared" ref="K1604:O1604" si="320">COUNTA(K1605:K1616)</f>
        <v>0</v>
      </c>
      <c r="L1604" s="862">
        <f t="shared" si="320"/>
        <v>0</v>
      </c>
      <c r="M1604" s="863">
        <f t="shared" si="320"/>
        <v>0</v>
      </c>
      <c r="N1604" s="863" t="s">
        <v>2</v>
      </c>
      <c r="O1604" s="863">
        <f t="shared" si="320"/>
        <v>12</v>
      </c>
    </row>
    <row r="1605" spans="1:15" s="726" customFormat="1" ht="24.75" customHeight="1" x14ac:dyDescent="0.25">
      <c r="A1605" s="563" t="s">
        <v>291</v>
      </c>
      <c r="B1605" s="564" t="s">
        <v>1943</v>
      </c>
      <c r="C1605" s="965">
        <v>235</v>
      </c>
      <c r="D1605" s="965">
        <v>225</v>
      </c>
      <c r="E1605" s="1022">
        <f t="shared" si="310"/>
        <v>95.744680851063833</v>
      </c>
      <c r="F1605" s="965">
        <v>1</v>
      </c>
      <c r="G1605" s="1206">
        <f t="shared" si="311"/>
        <v>0.42553191489361702</v>
      </c>
      <c r="H1605" s="965">
        <v>1</v>
      </c>
      <c r="I1605" s="964">
        <f t="shared" si="312"/>
        <v>100</v>
      </c>
      <c r="J1605" s="446" t="s">
        <v>53</v>
      </c>
      <c r="K1605" s="965"/>
      <c r="L1605" s="965"/>
      <c r="M1605" s="967"/>
      <c r="N1605" s="967"/>
      <c r="O1605" s="446" t="s">
        <v>53</v>
      </c>
    </row>
    <row r="1606" spans="1:15" s="726" customFormat="1" ht="24.75" customHeight="1" x14ac:dyDescent="0.25">
      <c r="A1606" s="563" t="s">
        <v>292</v>
      </c>
      <c r="B1606" s="564" t="s">
        <v>1944</v>
      </c>
      <c r="C1606" s="965">
        <v>186</v>
      </c>
      <c r="D1606" s="965">
        <v>179</v>
      </c>
      <c r="E1606" s="1022">
        <f t="shared" si="310"/>
        <v>96.236559139784944</v>
      </c>
      <c r="F1606" s="965">
        <v>1</v>
      </c>
      <c r="G1606" s="1206">
        <f t="shared" si="311"/>
        <v>0.53763440860215062</v>
      </c>
      <c r="H1606" s="965">
        <v>1</v>
      </c>
      <c r="I1606" s="964">
        <f t="shared" si="312"/>
        <v>100</v>
      </c>
      <c r="J1606" s="446" t="s">
        <v>53</v>
      </c>
      <c r="K1606" s="965"/>
      <c r="L1606" s="965"/>
      <c r="M1606" s="967"/>
      <c r="N1606" s="967"/>
      <c r="O1606" s="446" t="s">
        <v>53</v>
      </c>
    </row>
    <row r="1607" spans="1:15" s="726" customFormat="1" ht="24.75" customHeight="1" x14ac:dyDescent="0.25">
      <c r="A1607" s="563" t="s">
        <v>293</v>
      </c>
      <c r="B1607" s="564" t="s">
        <v>1945</v>
      </c>
      <c r="C1607" s="965">
        <v>191</v>
      </c>
      <c r="D1607" s="965">
        <v>187</v>
      </c>
      <c r="E1607" s="1022">
        <f t="shared" si="310"/>
        <v>97.905759162303667</v>
      </c>
      <c r="F1607" s="965">
        <v>2</v>
      </c>
      <c r="G1607" s="1206">
        <f t="shared" si="311"/>
        <v>1.0471204188481675</v>
      </c>
      <c r="H1607" s="965">
        <v>2</v>
      </c>
      <c r="I1607" s="964">
        <f t="shared" si="312"/>
        <v>100</v>
      </c>
      <c r="J1607" s="446" t="s">
        <v>53</v>
      </c>
      <c r="K1607" s="965"/>
      <c r="L1607" s="965"/>
      <c r="M1607" s="967"/>
      <c r="N1607" s="967"/>
      <c r="O1607" s="446" t="s">
        <v>53</v>
      </c>
    </row>
    <row r="1608" spans="1:15" s="726" customFormat="1" ht="24.75" customHeight="1" x14ac:dyDescent="0.25">
      <c r="A1608" s="563" t="s">
        <v>294</v>
      </c>
      <c r="B1608" s="564" t="s">
        <v>1946</v>
      </c>
      <c r="C1608" s="965">
        <v>136</v>
      </c>
      <c r="D1608" s="965">
        <v>130</v>
      </c>
      <c r="E1608" s="1022">
        <f t="shared" si="310"/>
        <v>95.588235294117652</v>
      </c>
      <c r="F1608" s="965">
        <v>1</v>
      </c>
      <c r="G1608" s="1206">
        <f t="shared" si="311"/>
        <v>0.73529411764705876</v>
      </c>
      <c r="H1608" s="965">
        <v>1</v>
      </c>
      <c r="I1608" s="964">
        <f t="shared" si="312"/>
        <v>100</v>
      </c>
      <c r="J1608" s="446" t="s">
        <v>53</v>
      </c>
      <c r="K1608" s="965"/>
      <c r="L1608" s="965"/>
      <c r="M1608" s="967"/>
      <c r="N1608" s="967"/>
      <c r="O1608" s="446" t="s">
        <v>53</v>
      </c>
    </row>
    <row r="1609" spans="1:15" s="726" customFormat="1" ht="24.75" customHeight="1" x14ac:dyDescent="0.25">
      <c r="A1609" s="563" t="s">
        <v>295</v>
      </c>
      <c r="B1609" s="564" t="s">
        <v>1947</v>
      </c>
      <c r="C1609" s="965">
        <v>124</v>
      </c>
      <c r="D1609" s="965">
        <v>119</v>
      </c>
      <c r="E1609" s="1022">
        <f t="shared" si="310"/>
        <v>95.967741935483872</v>
      </c>
      <c r="F1609" s="965">
        <v>1</v>
      </c>
      <c r="G1609" s="1206">
        <f t="shared" si="311"/>
        <v>0.80645161290322576</v>
      </c>
      <c r="H1609" s="965">
        <v>1</v>
      </c>
      <c r="I1609" s="964">
        <f t="shared" si="312"/>
        <v>100</v>
      </c>
      <c r="J1609" s="446" t="s">
        <v>53</v>
      </c>
      <c r="K1609" s="965"/>
      <c r="L1609" s="965"/>
      <c r="M1609" s="967"/>
      <c r="N1609" s="967"/>
      <c r="O1609" s="446" t="s">
        <v>53</v>
      </c>
    </row>
    <row r="1610" spans="1:15" s="726" customFormat="1" ht="24.75" customHeight="1" x14ac:dyDescent="0.25">
      <c r="A1610" s="563" t="s">
        <v>296</v>
      </c>
      <c r="B1610" s="564" t="s">
        <v>1948</v>
      </c>
      <c r="C1610" s="965">
        <v>257</v>
      </c>
      <c r="D1610" s="965">
        <v>247</v>
      </c>
      <c r="E1610" s="1022">
        <f t="shared" si="310"/>
        <v>96.108949416342412</v>
      </c>
      <c r="F1610" s="965">
        <v>2</v>
      </c>
      <c r="G1610" s="1206">
        <f t="shared" si="311"/>
        <v>0.77821011673151752</v>
      </c>
      <c r="H1610" s="965">
        <v>2</v>
      </c>
      <c r="I1610" s="964">
        <f t="shared" si="312"/>
        <v>100</v>
      </c>
      <c r="J1610" s="446" t="s">
        <v>53</v>
      </c>
      <c r="K1610" s="965"/>
      <c r="L1610" s="965"/>
      <c r="M1610" s="967"/>
      <c r="N1610" s="967"/>
      <c r="O1610" s="446" t="s">
        <v>53</v>
      </c>
    </row>
    <row r="1611" spans="1:15" s="726" customFormat="1" ht="24.75" customHeight="1" x14ac:dyDescent="0.25">
      <c r="A1611" s="563" t="s">
        <v>297</v>
      </c>
      <c r="B1611" s="564" t="s">
        <v>1949</v>
      </c>
      <c r="C1611" s="965">
        <v>255</v>
      </c>
      <c r="D1611" s="965">
        <v>235</v>
      </c>
      <c r="E1611" s="1022">
        <f t="shared" si="310"/>
        <v>92.156862745098039</v>
      </c>
      <c r="F1611" s="965">
        <v>6</v>
      </c>
      <c r="G1611" s="1206">
        <f t="shared" si="311"/>
        <v>2.3529411764705883</v>
      </c>
      <c r="H1611" s="965">
        <v>6</v>
      </c>
      <c r="I1611" s="964">
        <f t="shared" si="312"/>
        <v>100</v>
      </c>
      <c r="J1611" s="446" t="s">
        <v>53</v>
      </c>
      <c r="K1611" s="965"/>
      <c r="L1611" s="965"/>
      <c r="M1611" s="967"/>
      <c r="N1611" s="967"/>
      <c r="O1611" s="446" t="s">
        <v>53</v>
      </c>
    </row>
    <row r="1612" spans="1:15" s="726" customFormat="1" ht="24.75" customHeight="1" x14ac:dyDescent="0.25">
      <c r="A1612" s="563" t="s">
        <v>298</v>
      </c>
      <c r="B1612" s="564" t="s">
        <v>1950</v>
      </c>
      <c r="C1612" s="965">
        <v>178</v>
      </c>
      <c r="D1612" s="965">
        <v>169</v>
      </c>
      <c r="E1612" s="1022">
        <f t="shared" si="310"/>
        <v>94.943820224719104</v>
      </c>
      <c r="F1612" s="965">
        <v>6</v>
      </c>
      <c r="G1612" s="1206">
        <f t="shared" si="311"/>
        <v>3.3707865168539324</v>
      </c>
      <c r="H1612" s="965">
        <v>6</v>
      </c>
      <c r="I1612" s="964">
        <f t="shared" si="312"/>
        <v>100</v>
      </c>
      <c r="J1612" s="446" t="s">
        <v>53</v>
      </c>
      <c r="K1612" s="965"/>
      <c r="L1612" s="965"/>
      <c r="M1612" s="967"/>
      <c r="N1612" s="967"/>
      <c r="O1612" s="446" t="s">
        <v>53</v>
      </c>
    </row>
    <row r="1613" spans="1:15" s="726" customFormat="1" ht="24.75" customHeight="1" x14ac:dyDescent="0.25">
      <c r="A1613" s="563" t="s">
        <v>299</v>
      </c>
      <c r="B1613" s="564" t="s">
        <v>1951</v>
      </c>
      <c r="C1613" s="965">
        <v>185</v>
      </c>
      <c r="D1613" s="965">
        <v>236</v>
      </c>
      <c r="E1613" s="1022">
        <f t="shared" si="310"/>
        <v>127.56756756756758</v>
      </c>
      <c r="F1613" s="965">
        <v>4</v>
      </c>
      <c r="G1613" s="1206">
        <f t="shared" si="311"/>
        <v>2.1621621621621623</v>
      </c>
      <c r="H1613" s="965">
        <v>4</v>
      </c>
      <c r="I1613" s="964">
        <f t="shared" si="312"/>
        <v>100</v>
      </c>
      <c r="J1613" s="446" t="s">
        <v>53</v>
      </c>
      <c r="K1613" s="965"/>
      <c r="L1613" s="965"/>
      <c r="M1613" s="967"/>
      <c r="N1613" s="967"/>
      <c r="O1613" s="446" t="s">
        <v>53</v>
      </c>
    </row>
    <row r="1614" spans="1:15" s="726" customFormat="1" ht="24.75" customHeight="1" x14ac:dyDescent="0.25">
      <c r="A1614" s="563" t="s">
        <v>570</v>
      </c>
      <c r="B1614" s="564" t="s">
        <v>1952</v>
      </c>
      <c r="C1614" s="965">
        <v>185</v>
      </c>
      <c r="D1614" s="965">
        <v>178</v>
      </c>
      <c r="E1614" s="1022">
        <f t="shared" si="310"/>
        <v>96.216216216216225</v>
      </c>
      <c r="F1614" s="965">
        <v>0</v>
      </c>
      <c r="G1614" s="1206">
        <f t="shared" si="311"/>
        <v>0</v>
      </c>
      <c r="H1614" s="965">
        <v>0</v>
      </c>
      <c r="I1614" s="964">
        <v>0</v>
      </c>
      <c r="J1614" s="446" t="s">
        <v>53</v>
      </c>
      <c r="K1614" s="965"/>
      <c r="L1614" s="965"/>
      <c r="M1614" s="967"/>
      <c r="N1614" s="967"/>
      <c r="O1614" s="446" t="s">
        <v>53</v>
      </c>
    </row>
    <row r="1615" spans="1:15" s="726" customFormat="1" ht="24.75" customHeight="1" x14ac:dyDescent="0.25">
      <c r="A1615" s="563" t="s">
        <v>571</v>
      </c>
      <c r="B1615" s="564" t="s">
        <v>1953</v>
      </c>
      <c r="C1615" s="965">
        <v>121</v>
      </c>
      <c r="D1615" s="965">
        <v>119</v>
      </c>
      <c r="E1615" s="1022">
        <f t="shared" si="310"/>
        <v>98.347107438016536</v>
      </c>
      <c r="F1615" s="965">
        <v>0</v>
      </c>
      <c r="G1615" s="1206">
        <f t="shared" si="311"/>
        <v>0</v>
      </c>
      <c r="H1615" s="965">
        <v>0</v>
      </c>
      <c r="I1615" s="964">
        <v>0</v>
      </c>
      <c r="J1615" s="446" t="s">
        <v>53</v>
      </c>
      <c r="K1615" s="965"/>
      <c r="L1615" s="965"/>
      <c r="M1615" s="967"/>
      <c r="N1615" s="967"/>
      <c r="O1615" s="446" t="s">
        <v>53</v>
      </c>
    </row>
    <row r="1616" spans="1:15" s="726" customFormat="1" ht="24.75" customHeight="1" x14ac:dyDescent="0.25">
      <c r="A1616" s="563" t="s">
        <v>572</v>
      </c>
      <c r="B1616" s="564" t="s">
        <v>1954</v>
      </c>
      <c r="C1616" s="965">
        <v>184</v>
      </c>
      <c r="D1616" s="965">
        <v>180</v>
      </c>
      <c r="E1616" s="1022">
        <f t="shared" si="310"/>
        <v>97.826086956521735</v>
      </c>
      <c r="F1616" s="965">
        <v>4</v>
      </c>
      <c r="G1616" s="1206">
        <f t="shared" si="311"/>
        <v>2.1739130434782608</v>
      </c>
      <c r="H1616" s="965">
        <v>4</v>
      </c>
      <c r="I1616" s="964">
        <f t="shared" si="312"/>
        <v>100</v>
      </c>
      <c r="J1616" s="446" t="s">
        <v>53</v>
      </c>
      <c r="K1616" s="965"/>
      <c r="L1616" s="965"/>
      <c r="M1616" s="967"/>
      <c r="N1616" s="967"/>
      <c r="O1616" s="446" t="s">
        <v>53</v>
      </c>
    </row>
    <row r="1617" spans="1:15" s="858" customFormat="1" ht="24.75" customHeight="1" x14ac:dyDescent="0.2">
      <c r="A1617" s="856">
        <v>9</v>
      </c>
      <c r="B1617" s="857" t="s">
        <v>775</v>
      </c>
      <c r="C1617" s="862">
        <f>SUM(C1618:C1626)</f>
        <v>1349</v>
      </c>
      <c r="D1617" s="862">
        <f t="shared" ref="D1617:H1617" si="321">SUM(D1618:D1626)</f>
        <v>1247</v>
      </c>
      <c r="E1617" s="1016">
        <f t="shared" si="310"/>
        <v>92.43884358784284</v>
      </c>
      <c r="F1617" s="862">
        <f t="shared" si="321"/>
        <v>6</v>
      </c>
      <c r="G1617" s="1107">
        <f t="shared" si="311"/>
        <v>0.44477390659747962</v>
      </c>
      <c r="H1617" s="862">
        <f t="shared" si="321"/>
        <v>5</v>
      </c>
      <c r="I1617" s="733">
        <f t="shared" si="312"/>
        <v>83.333333333333343</v>
      </c>
      <c r="J1617" s="863">
        <f>COUNTA(J1618:J1626)</f>
        <v>9</v>
      </c>
      <c r="K1617" s="862">
        <f t="shared" ref="K1617:O1617" si="322">COUNTA(K1618:K1626)</f>
        <v>0</v>
      </c>
      <c r="L1617" s="862">
        <f t="shared" si="322"/>
        <v>0</v>
      </c>
      <c r="M1617" s="863">
        <f t="shared" si="322"/>
        <v>0</v>
      </c>
      <c r="N1617" s="863" t="s">
        <v>2</v>
      </c>
      <c r="O1617" s="863">
        <f t="shared" si="322"/>
        <v>9</v>
      </c>
    </row>
    <row r="1618" spans="1:15" s="726" customFormat="1" ht="24.75" customHeight="1" x14ac:dyDescent="0.25">
      <c r="A1618" s="563" t="s">
        <v>575</v>
      </c>
      <c r="B1618" s="564" t="s">
        <v>1943</v>
      </c>
      <c r="C1618" s="965">
        <v>170</v>
      </c>
      <c r="D1618" s="965">
        <v>156</v>
      </c>
      <c r="E1618" s="1022">
        <f t="shared" si="310"/>
        <v>91.764705882352942</v>
      </c>
      <c r="F1618" s="965">
        <v>1</v>
      </c>
      <c r="G1618" s="1206">
        <f t="shared" si="311"/>
        <v>0.58823529411764708</v>
      </c>
      <c r="H1618" s="965">
        <v>1</v>
      </c>
      <c r="I1618" s="964">
        <f t="shared" si="312"/>
        <v>100</v>
      </c>
      <c r="J1618" s="446" t="s">
        <v>53</v>
      </c>
      <c r="K1618" s="965"/>
      <c r="L1618" s="965"/>
      <c r="M1618" s="967"/>
      <c r="N1618" s="967"/>
      <c r="O1618" s="446" t="s">
        <v>53</v>
      </c>
    </row>
    <row r="1619" spans="1:15" s="726" customFormat="1" ht="24.75" customHeight="1" x14ac:dyDescent="0.25">
      <c r="A1619" s="563" t="s">
        <v>576</v>
      </c>
      <c r="B1619" s="564" t="s">
        <v>1944</v>
      </c>
      <c r="C1619" s="965">
        <v>194</v>
      </c>
      <c r="D1619" s="965">
        <v>178</v>
      </c>
      <c r="E1619" s="1022">
        <f t="shared" si="310"/>
        <v>91.75257731958763</v>
      </c>
      <c r="F1619" s="965">
        <v>1</v>
      </c>
      <c r="G1619" s="1206">
        <f t="shared" si="311"/>
        <v>0.51546391752577314</v>
      </c>
      <c r="H1619" s="965">
        <v>1</v>
      </c>
      <c r="I1619" s="964">
        <f t="shared" si="312"/>
        <v>100</v>
      </c>
      <c r="J1619" s="446" t="s">
        <v>53</v>
      </c>
      <c r="K1619" s="965"/>
      <c r="L1619" s="965"/>
      <c r="M1619" s="967"/>
      <c r="N1619" s="967"/>
      <c r="O1619" s="446" t="s">
        <v>53</v>
      </c>
    </row>
    <row r="1620" spans="1:15" s="726" customFormat="1" ht="24.75" customHeight="1" x14ac:dyDescent="0.25">
      <c r="A1620" s="563" t="s">
        <v>577</v>
      </c>
      <c r="B1620" s="564" t="s">
        <v>1945</v>
      </c>
      <c r="C1620" s="965">
        <v>165</v>
      </c>
      <c r="D1620" s="965">
        <v>155</v>
      </c>
      <c r="E1620" s="1022">
        <f t="shared" si="310"/>
        <v>93.939393939393938</v>
      </c>
      <c r="F1620" s="965">
        <v>1</v>
      </c>
      <c r="G1620" s="1206">
        <f t="shared" si="311"/>
        <v>0.60606060606060608</v>
      </c>
      <c r="H1620" s="965">
        <v>0</v>
      </c>
      <c r="I1620" s="964">
        <f t="shared" si="312"/>
        <v>0</v>
      </c>
      <c r="J1620" s="446" t="s">
        <v>53</v>
      </c>
      <c r="K1620" s="965"/>
      <c r="L1620" s="965"/>
      <c r="M1620" s="967"/>
      <c r="N1620" s="967"/>
      <c r="O1620" s="446" t="s">
        <v>53</v>
      </c>
    </row>
    <row r="1621" spans="1:15" s="726" customFormat="1" ht="24.75" customHeight="1" x14ac:dyDescent="0.25">
      <c r="A1621" s="563" t="s">
        <v>578</v>
      </c>
      <c r="B1621" s="564" t="s">
        <v>1946</v>
      </c>
      <c r="C1621" s="965">
        <v>123</v>
      </c>
      <c r="D1621" s="965">
        <v>117</v>
      </c>
      <c r="E1621" s="1022">
        <f t="shared" si="310"/>
        <v>95.121951219512198</v>
      </c>
      <c r="F1621" s="965">
        <v>0</v>
      </c>
      <c r="G1621" s="1206">
        <f t="shared" si="311"/>
        <v>0</v>
      </c>
      <c r="H1621" s="965">
        <v>0</v>
      </c>
      <c r="I1621" s="964">
        <v>0</v>
      </c>
      <c r="J1621" s="446" t="s">
        <v>53</v>
      </c>
      <c r="K1621" s="965"/>
      <c r="L1621" s="965"/>
      <c r="M1621" s="967"/>
      <c r="N1621" s="967"/>
      <c r="O1621" s="446" t="s">
        <v>53</v>
      </c>
    </row>
    <row r="1622" spans="1:15" s="726" customFormat="1" ht="24.75" customHeight="1" x14ac:dyDescent="0.25">
      <c r="A1622" s="563" t="s">
        <v>579</v>
      </c>
      <c r="B1622" s="564" t="s">
        <v>1947</v>
      </c>
      <c r="C1622" s="965">
        <v>134</v>
      </c>
      <c r="D1622" s="965">
        <v>121</v>
      </c>
      <c r="E1622" s="1022">
        <f t="shared" si="310"/>
        <v>90.298507462686572</v>
      </c>
      <c r="F1622" s="965">
        <v>0</v>
      </c>
      <c r="G1622" s="1206">
        <f t="shared" si="311"/>
        <v>0</v>
      </c>
      <c r="H1622" s="965">
        <v>0</v>
      </c>
      <c r="I1622" s="964">
        <v>0</v>
      </c>
      <c r="J1622" s="446" t="s">
        <v>53</v>
      </c>
      <c r="K1622" s="965"/>
      <c r="L1622" s="965"/>
      <c r="M1622" s="967"/>
      <c r="N1622" s="967"/>
      <c r="O1622" s="446" t="s">
        <v>53</v>
      </c>
    </row>
    <row r="1623" spans="1:15" s="726" customFormat="1" ht="24.75" customHeight="1" x14ac:dyDescent="0.25">
      <c r="A1623" s="563" t="s">
        <v>580</v>
      </c>
      <c r="B1623" s="564" t="s">
        <v>1948</v>
      </c>
      <c r="C1623" s="965">
        <v>163</v>
      </c>
      <c r="D1623" s="965">
        <v>157</v>
      </c>
      <c r="E1623" s="1022">
        <f t="shared" si="310"/>
        <v>96.319018404907979</v>
      </c>
      <c r="F1623" s="965">
        <v>1</v>
      </c>
      <c r="G1623" s="1206">
        <f t="shared" si="311"/>
        <v>0.61349693251533743</v>
      </c>
      <c r="H1623" s="965">
        <v>1</v>
      </c>
      <c r="I1623" s="964">
        <f t="shared" si="312"/>
        <v>100</v>
      </c>
      <c r="J1623" s="446" t="s">
        <v>53</v>
      </c>
      <c r="K1623" s="965"/>
      <c r="L1623" s="965"/>
      <c r="M1623" s="967"/>
      <c r="N1623" s="967"/>
      <c r="O1623" s="446" t="s">
        <v>53</v>
      </c>
    </row>
    <row r="1624" spans="1:15" s="726" customFormat="1" ht="24.75" customHeight="1" x14ac:dyDescent="0.25">
      <c r="A1624" s="563" t="s">
        <v>581</v>
      </c>
      <c r="B1624" s="564" t="s">
        <v>1949</v>
      </c>
      <c r="C1624" s="965">
        <v>176</v>
      </c>
      <c r="D1624" s="965">
        <v>162</v>
      </c>
      <c r="E1624" s="1022">
        <f t="shared" si="310"/>
        <v>92.045454545454547</v>
      </c>
      <c r="F1624" s="965">
        <v>1</v>
      </c>
      <c r="G1624" s="1206">
        <f t="shared" si="311"/>
        <v>0.56818181818181823</v>
      </c>
      <c r="H1624" s="965">
        <v>1</v>
      </c>
      <c r="I1624" s="964">
        <f t="shared" si="312"/>
        <v>100</v>
      </c>
      <c r="J1624" s="446" t="s">
        <v>53</v>
      </c>
      <c r="K1624" s="965"/>
      <c r="L1624" s="965"/>
      <c r="M1624" s="967"/>
      <c r="N1624" s="967"/>
      <c r="O1624" s="446" t="s">
        <v>53</v>
      </c>
    </row>
    <row r="1625" spans="1:15" s="726" customFormat="1" ht="24.75" customHeight="1" x14ac:dyDescent="0.25">
      <c r="A1625" s="563" t="s">
        <v>582</v>
      </c>
      <c r="B1625" s="564" t="s">
        <v>1950</v>
      </c>
      <c r="C1625" s="965">
        <v>90</v>
      </c>
      <c r="D1625" s="965">
        <v>78</v>
      </c>
      <c r="E1625" s="1022">
        <f t="shared" si="310"/>
        <v>86.666666666666671</v>
      </c>
      <c r="F1625" s="965">
        <v>1</v>
      </c>
      <c r="G1625" s="1206">
        <f t="shared" si="311"/>
        <v>1.1111111111111112</v>
      </c>
      <c r="H1625" s="965">
        <v>1</v>
      </c>
      <c r="I1625" s="964">
        <f t="shared" si="312"/>
        <v>100</v>
      </c>
      <c r="J1625" s="446" t="s">
        <v>53</v>
      </c>
      <c r="K1625" s="965"/>
      <c r="L1625" s="965"/>
      <c r="M1625" s="967"/>
      <c r="N1625" s="967"/>
      <c r="O1625" s="446" t="s">
        <v>53</v>
      </c>
    </row>
    <row r="1626" spans="1:15" s="726" customFormat="1" ht="24.75" customHeight="1" x14ac:dyDescent="0.25">
      <c r="A1626" s="563" t="s">
        <v>583</v>
      </c>
      <c r="B1626" s="564" t="s">
        <v>1951</v>
      </c>
      <c r="C1626" s="965">
        <v>134</v>
      </c>
      <c r="D1626" s="965">
        <v>123</v>
      </c>
      <c r="E1626" s="1022">
        <f t="shared" ref="E1626:E1642" si="323">D1626/C1626*100</f>
        <v>91.791044776119406</v>
      </c>
      <c r="F1626" s="965">
        <v>0</v>
      </c>
      <c r="G1626" s="1206">
        <f t="shared" ref="G1626:G1642" si="324">F1626/C1626*100</f>
        <v>0</v>
      </c>
      <c r="H1626" s="965">
        <v>0</v>
      </c>
      <c r="I1626" s="964">
        <v>0</v>
      </c>
      <c r="J1626" s="446" t="s">
        <v>53</v>
      </c>
      <c r="K1626" s="965"/>
      <c r="L1626" s="965"/>
      <c r="M1626" s="967"/>
      <c r="N1626" s="967"/>
      <c r="O1626" s="446" t="s">
        <v>53</v>
      </c>
    </row>
    <row r="1627" spans="1:15" s="858" customFormat="1" ht="24.75" customHeight="1" x14ac:dyDescent="0.2">
      <c r="A1627" s="856">
        <v>10</v>
      </c>
      <c r="B1627" s="857" t="s">
        <v>1725</v>
      </c>
      <c r="C1627" s="857">
        <f>SUM(C1628:C1632)</f>
        <v>534</v>
      </c>
      <c r="D1627" s="857">
        <f>SUM(D1628:D1632)</f>
        <v>532</v>
      </c>
      <c r="E1627" s="1016">
        <f t="shared" si="323"/>
        <v>99.625468164794</v>
      </c>
      <c r="F1627" s="857">
        <f t="shared" ref="F1627:H1627" si="325">SUM(F1628:F1632)</f>
        <v>20</v>
      </c>
      <c r="G1627" s="1107">
        <f t="shared" si="324"/>
        <v>3.7453183520599254</v>
      </c>
      <c r="H1627" s="857">
        <f t="shared" si="325"/>
        <v>20</v>
      </c>
      <c r="I1627" s="733">
        <f t="shared" si="312"/>
        <v>100</v>
      </c>
      <c r="J1627" s="863">
        <f>COUNTA(J1628:J1632)</f>
        <v>5</v>
      </c>
      <c r="K1627" s="862">
        <f t="shared" ref="K1627:O1627" si="326">COUNTA(K1628:K1632)</f>
        <v>0</v>
      </c>
      <c r="L1627" s="862">
        <f t="shared" si="326"/>
        <v>0</v>
      </c>
      <c r="M1627" s="863">
        <f t="shared" si="326"/>
        <v>0</v>
      </c>
      <c r="N1627" s="863" t="s">
        <v>2</v>
      </c>
      <c r="O1627" s="863">
        <f t="shared" si="326"/>
        <v>5</v>
      </c>
    </row>
    <row r="1628" spans="1:15" s="726" customFormat="1" ht="24.75" customHeight="1" x14ac:dyDescent="0.25">
      <c r="A1628" s="563" t="s">
        <v>300</v>
      </c>
      <c r="B1628" s="564" t="s">
        <v>1943</v>
      </c>
      <c r="C1628" s="965">
        <v>120</v>
      </c>
      <c r="D1628" s="965">
        <v>120</v>
      </c>
      <c r="E1628" s="1022">
        <f t="shared" si="323"/>
        <v>100</v>
      </c>
      <c r="F1628" s="965">
        <v>6</v>
      </c>
      <c r="G1628" s="1206">
        <f t="shared" si="324"/>
        <v>5</v>
      </c>
      <c r="H1628" s="965">
        <v>6</v>
      </c>
      <c r="I1628" s="964">
        <f t="shared" si="312"/>
        <v>100</v>
      </c>
      <c r="J1628" s="446" t="s">
        <v>53</v>
      </c>
      <c r="K1628" s="965"/>
      <c r="L1628" s="965"/>
      <c r="M1628" s="967"/>
      <c r="N1628" s="967"/>
      <c r="O1628" s="446" t="s">
        <v>53</v>
      </c>
    </row>
    <row r="1629" spans="1:15" s="726" customFormat="1" ht="24.75" customHeight="1" x14ac:dyDescent="0.25">
      <c r="A1629" s="563" t="s">
        <v>301</v>
      </c>
      <c r="B1629" s="564" t="s">
        <v>1944</v>
      </c>
      <c r="C1629" s="965">
        <v>128</v>
      </c>
      <c r="D1629" s="965">
        <v>128</v>
      </c>
      <c r="E1629" s="1022">
        <f t="shared" si="323"/>
        <v>100</v>
      </c>
      <c r="F1629" s="965">
        <v>5</v>
      </c>
      <c r="G1629" s="1206">
        <f t="shared" si="324"/>
        <v>3.90625</v>
      </c>
      <c r="H1629" s="965">
        <v>5</v>
      </c>
      <c r="I1629" s="964">
        <f t="shared" si="312"/>
        <v>100</v>
      </c>
      <c r="J1629" s="446" t="s">
        <v>53</v>
      </c>
      <c r="K1629" s="965"/>
      <c r="L1629" s="965"/>
      <c r="M1629" s="967"/>
      <c r="N1629" s="967"/>
      <c r="O1629" s="446" t="s">
        <v>53</v>
      </c>
    </row>
    <row r="1630" spans="1:15" s="726" customFormat="1" ht="24.75" customHeight="1" x14ac:dyDescent="0.25">
      <c r="A1630" s="563" t="s">
        <v>302</v>
      </c>
      <c r="B1630" s="564" t="s">
        <v>1945</v>
      </c>
      <c r="C1630" s="965">
        <v>98</v>
      </c>
      <c r="D1630" s="965">
        <v>98</v>
      </c>
      <c r="E1630" s="1022">
        <f t="shared" si="323"/>
        <v>100</v>
      </c>
      <c r="F1630" s="965">
        <v>5</v>
      </c>
      <c r="G1630" s="1206">
        <f t="shared" si="324"/>
        <v>5.1020408163265305</v>
      </c>
      <c r="H1630" s="965">
        <v>5</v>
      </c>
      <c r="I1630" s="964">
        <f t="shared" si="312"/>
        <v>100</v>
      </c>
      <c r="J1630" s="446" t="s">
        <v>53</v>
      </c>
      <c r="K1630" s="965"/>
      <c r="L1630" s="965"/>
      <c r="M1630" s="967"/>
      <c r="N1630" s="967"/>
      <c r="O1630" s="446" t="s">
        <v>53</v>
      </c>
    </row>
    <row r="1631" spans="1:15" s="726" customFormat="1" ht="24.75" customHeight="1" x14ac:dyDescent="0.25">
      <c r="A1631" s="563" t="s">
        <v>303</v>
      </c>
      <c r="B1631" s="564" t="s">
        <v>1946</v>
      </c>
      <c r="C1631" s="965">
        <v>90</v>
      </c>
      <c r="D1631" s="965">
        <v>90</v>
      </c>
      <c r="E1631" s="1022">
        <f t="shared" si="323"/>
        <v>100</v>
      </c>
      <c r="F1631" s="965">
        <v>1</v>
      </c>
      <c r="G1631" s="1206">
        <f t="shared" si="324"/>
        <v>1.1111111111111112</v>
      </c>
      <c r="H1631" s="965">
        <v>1</v>
      </c>
      <c r="I1631" s="964">
        <f t="shared" si="312"/>
        <v>100</v>
      </c>
      <c r="J1631" s="446" t="s">
        <v>53</v>
      </c>
      <c r="K1631" s="965"/>
      <c r="L1631" s="965"/>
      <c r="M1631" s="967"/>
      <c r="N1631" s="967"/>
      <c r="O1631" s="446" t="s">
        <v>53</v>
      </c>
    </row>
    <row r="1632" spans="1:15" s="726" customFormat="1" ht="24.75" customHeight="1" x14ac:dyDescent="0.25">
      <c r="A1632" s="563" t="s">
        <v>304</v>
      </c>
      <c r="B1632" s="564" t="s">
        <v>1947</v>
      </c>
      <c r="C1632" s="965">
        <v>98</v>
      </c>
      <c r="D1632" s="965">
        <v>96</v>
      </c>
      <c r="E1632" s="1022">
        <f t="shared" si="323"/>
        <v>97.959183673469383</v>
      </c>
      <c r="F1632" s="965">
        <v>3</v>
      </c>
      <c r="G1632" s="1206">
        <f t="shared" si="324"/>
        <v>3.0612244897959182</v>
      </c>
      <c r="H1632" s="965">
        <v>3</v>
      </c>
      <c r="I1632" s="964">
        <f t="shared" si="312"/>
        <v>100</v>
      </c>
      <c r="J1632" s="446" t="s">
        <v>53</v>
      </c>
      <c r="K1632" s="965"/>
      <c r="L1632" s="965"/>
      <c r="M1632" s="967"/>
      <c r="N1632" s="967"/>
      <c r="O1632" s="446" t="s">
        <v>53</v>
      </c>
    </row>
    <row r="1633" spans="1:15" s="858" customFormat="1" ht="24.75" customHeight="1" x14ac:dyDescent="0.2">
      <c r="A1633" s="856">
        <v>11</v>
      </c>
      <c r="B1633" s="857" t="s">
        <v>1724</v>
      </c>
      <c r="C1633" s="862">
        <f>SUM(C1634:C1642)</f>
        <v>1015</v>
      </c>
      <c r="D1633" s="862">
        <f t="shared" ref="D1633:H1633" si="327">SUM(D1634:D1642)</f>
        <v>1006</v>
      </c>
      <c r="E1633" s="1016">
        <f t="shared" si="323"/>
        <v>99.113300492610833</v>
      </c>
      <c r="F1633" s="862">
        <f t="shared" si="327"/>
        <v>26</v>
      </c>
      <c r="G1633" s="1107">
        <f t="shared" si="324"/>
        <v>2.5615763546798029</v>
      </c>
      <c r="H1633" s="862">
        <f t="shared" si="327"/>
        <v>26</v>
      </c>
      <c r="I1633" s="733">
        <f t="shared" si="312"/>
        <v>100</v>
      </c>
      <c r="J1633" s="863">
        <f>COUNTA(J1634:J1642)</f>
        <v>9</v>
      </c>
      <c r="K1633" s="862">
        <f t="shared" ref="K1633:O1633" si="328">COUNTA(K1634:K1642)</f>
        <v>0</v>
      </c>
      <c r="L1633" s="862">
        <f t="shared" si="328"/>
        <v>0</v>
      </c>
      <c r="M1633" s="863">
        <f t="shared" si="328"/>
        <v>0</v>
      </c>
      <c r="N1633" s="863" t="s">
        <v>2</v>
      </c>
      <c r="O1633" s="863">
        <f t="shared" si="328"/>
        <v>9</v>
      </c>
    </row>
    <row r="1634" spans="1:15" s="726" customFormat="1" ht="24.75" customHeight="1" x14ac:dyDescent="0.25">
      <c r="A1634" s="563" t="s">
        <v>310</v>
      </c>
      <c r="B1634" s="564" t="s">
        <v>1943</v>
      </c>
      <c r="C1634" s="965">
        <v>147</v>
      </c>
      <c r="D1634" s="965">
        <v>146</v>
      </c>
      <c r="E1634" s="1022">
        <f t="shared" si="323"/>
        <v>99.319727891156461</v>
      </c>
      <c r="F1634" s="965">
        <v>4</v>
      </c>
      <c r="G1634" s="1206">
        <f t="shared" si="324"/>
        <v>2.7210884353741496</v>
      </c>
      <c r="H1634" s="965">
        <v>4</v>
      </c>
      <c r="I1634" s="964">
        <f t="shared" si="312"/>
        <v>100</v>
      </c>
      <c r="J1634" s="446" t="s">
        <v>53</v>
      </c>
      <c r="K1634" s="965"/>
      <c r="L1634" s="965"/>
      <c r="M1634" s="967"/>
      <c r="N1634" s="967"/>
      <c r="O1634" s="446" t="s">
        <v>53</v>
      </c>
    </row>
    <row r="1635" spans="1:15" s="726" customFormat="1" ht="24.75" customHeight="1" x14ac:dyDescent="0.25">
      <c r="A1635" s="563" t="s">
        <v>311</v>
      </c>
      <c r="B1635" s="564" t="s">
        <v>1944</v>
      </c>
      <c r="C1635" s="965">
        <v>119</v>
      </c>
      <c r="D1635" s="965">
        <v>119</v>
      </c>
      <c r="E1635" s="1022">
        <f t="shared" si="323"/>
        <v>100</v>
      </c>
      <c r="F1635" s="965">
        <v>3</v>
      </c>
      <c r="G1635" s="1206">
        <f t="shared" si="324"/>
        <v>2.5210084033613445</v>
      </c>
      <c r="H1635" s="965">
        <v>3</v>
      </c>
      <c r="I1635" s="964">
        <f t="shared" si="312"/>
        <v>100</v>
      </c>
      <c r="J1635" s="446" t="s">
        <v>53</v>
      </c>
      <c r="K1635" s="965"/>
      <c r="L1635" s="965"/>
      <c r="M1635" s="967"/>
      <c r="N1635" s="967"/>
      <c r="O1635" s="446" t="s">
        <v>53</v>
      </c>
    </row>
    <row r="1636" spans="1:15" s="726" customFormat="1" ht="24.75" customHeight="1" x14ac:dyDescent="0.25">
      <c r="A1636" s="563" t="s">
        <v>312</v>
      </c>
      <c r="B1636" s="564" t="s">
        <v>1945</v>
      </c>
      <c r="C1636" s="965">
        <v>79</v>
      </c>
      <c r="D1636" s="965">
        <v>77</v>
      </c>
      <c r="E1636" s="1022">
        <f t="shared" si="323"/>
        <v>97.468354430379748</v>
      </c>
      <c r="F1636" s="965">
        <v>1</v>
      </c>
      <c r="G1636" s="1206">
        <f t="shared" si="324"/>
        <v>1.2658227848101267</v>
      </c>
      <c r="H1636" s="965">
        <v>1</v>
      </c>
      <c r="I1636" s="964">
        <f t="shared" ref="I1636:I1642" si="329">H1636/F1636*100</f>
        <v>100</v>
      </c>
      <c r="J1636" s="446" t="s">
        <v>53</v>
      </c>
      <c r="K1636" s="965"/>
      <c r="L1636" s="965"/>
      <c r="M1636" s="967"/>
      <c r="N1636" s="967"/>
      <c r="O1636" s="446" t="s">
        <v>53</v>
      </c>
    </row>
    <row r="1637" spans="1:15" s="726" customFormat="1" ht="24.75" customHeight="1" x14ac:dyDescent="0.25">
      <c r="A1637" s="563" t="s">
        <v>313</v>
      </c>
      <c r="B1637" s="564" t="s">
        <v>1946</v>
      </c>
      <c r="C1637" s="965">
        <v>119</v>
      </c>
      <c r="D1637" s="965">
        <v>118</v>
      </c>
      <c r="E1637" s="1022">
        <f t="shared" si="323"/>
        <v>99.159663865546221</v>
      </c>
      <c r="F1637" s="965">
        <v>0</v>
      </c>
      <c r="G1637" s="1206">
        <f t="shared" si="324"/>
        <v>0</v>
      </c>
      <c r="H1637" s="965">
        <v>0</v>
      </c>
      <c r="I1637" s="964">
        <v>0</v>
      </c>
      <c r="J1637" s="446" t="s">
        <v>53</v>
      </c>
      <c r="K1637" s="965"/>
      <c r="L1637" s="965"/>
      <c r="M1637" s="967"/>
      <c r="N1637" s="967"/>
      <c r="O1637" s="446" t="s">
        <v>53</v>
      </c>
    </row>
    <row r="1638" spans="1:15" s="726" customFormat="1" ht="24.75" customHeight="1" x14ac:dyDescent="0.25">
      <c r="A1638" s="563" t="s">
        <v>314</v>
      </c>
      <c r="B1638" s="564" t="s">
        <v>1947</v>
      </c>
      <c r="C1638" s="965">
        <v>139</v>
      </c>
      <c r="D1638" s="965">
        <v>139</v>
      </c>
      <c r="E1638" s="1022">
        <f t="shared" si="323"/>
        <v>100</v>
      </c>
      <c r="F1638" s="965">
        <v>5</v>
      </c>
      <c r="G1638" s="1206">
        <f t="shared" si="324"/>
        <v>3.5971223021582732</v>
      </c>
      <c r="H1638" s="965">
        <v>5</v>
      </c>
      <c r="I1638" s="964">
        <f t="shared" si="329"/>
        <v>100</v>
      </c>
      <c r="J1638" s="446" t="s">
        <v>53</v>
      </c>
      <c r="K1638" s="965"/>
      <c r="L1638" s="965"/>
      <c r="M1638" s="967"/>
      <c r="N1638" s="967"/>
      <c r="O1638" s="446" t="s">
        <v>53</v>
      </c>
    </row>
    <row r="1639" spans="1:15" s="726" customFormat="1" ht="24.75" customHeight="1" x14ac:dyDescent="0.25">
      <c r="A1639" s="563" t="s">
        <v>315</v>
      </c>
      <c r="B1639" s="564" t="s">
        <v>1948</v>
      </c>
      <c r="C1639" s="965">
        <v>103</v>
      </c>
      <c r="D1639" s="965">
        <v>103</v>
      </c>
      <c r="E1639" s="1022">
        <f t="shared" si="323"/>
        <v>100</v>
      </c>
      <c r="F1639" s="965">
        <v>2</v>
      </c>
      <c r="G1639" s="1206">
        <f t="shared" si="324"/>
        <v>1.9417475728155338</v>
      </c>
      <c r="H1639" s="965">
        <v>2</v>
      </c>
      <c r="I1639" s="964">
        <f t="shared" si="329"/>
        <v>100</v>
      </c>
      <c r="J1639" s="446" t="s">
        <v>53</v>
      </c>
      <c r="K1639" s="965"/>
      <c r="L1639" s="965"/>
      <c r="M1639" s="967"/>
      <c r="N1639" s="967"/>
      <c r="O1639" s="446" t="s">
        <v>53</v>
      </c>
    </row>
    <row r="1640" spans="1:15" s="726" customFormat="1" ht="24.75" customHeight="1" x14ac:dyDescent="0.25">
      <c r="A1640" s="563" t="s">
        <v>316</v>
      </c>
      <c r="B1640" s="564" t="s">
        <v>1949</v>
      </c>
      <c r="C1640" s="965">
        <v>118</v>
      </c>
      <c r="D1640" s="965">
        <v>118</v>
      </c>
      <c r="E1640" s="1022">
        <f t="shared" si="323"/>
        <v>100</v>
      </c>
      <c r="F1640" s="965">
        <v>3</v>
      </c>
      <c r="G1640" s="1206">
        <f t="shared" si="324"/>
        <v>2.5423728813559325</v>
      </c>
      <c r="H1640" s="965">
        <v>3</v>
      </c>
      <c r="I1640" s="964">
        <f t="shared" si="329"/>
        <v>100</v>
      </c>
      <c r="J1640" s="446" t="s">
        <v>53</v>
      </c>
      <c r="K1640" s="965"/>
      <c r="L1640" s="965"/>
      <c r="M1640" s="967"/>
      <c r="N1640" s="967"/>
      <c r="O1640" s="446" t="s">
        <v>53</v>
      </c>
    </row>
    <row r="1641" spans="1:15" s="726" customFormat="1" ht="24.75" customHeight="1" x14ac:dyDescent="0.25">
      <c r="A1641" s="563" t="s">
        <v>317</v>
      </c>
      <c r="B1641" s="564" t="s">
        <v>1950</v>
      </c>
      <c r="C1641" s="965">
        <v>91</v>
      </c>
      <c r="D1641" s="965">
        <v>89</v>
      </c>
      <c r="E1641" s="1022">
        <f t="shared" si="323"/>
        <v>97.802197802197796</v>
      </c>
      <c r="F1641" s="965">
        <v>3</v>
      </c>
      <c r="G1641" s="1206">
        <f t="shared" si="324"/>
        <v>3.296703296703297</v>
      </c>
      <c r="H1641" s="965">
        <v>3</v>
      </c>
      <c r="I1641" s="964">
        <f t="shared" si="329"/>
        <v>100</v>
      </c>
      <c r="J1641" s="446" t="s">
        <v>53</v>
      </c>
      <c r="K1641" s="965"/>
      <c r="L1641" s="965"/>
      <c r="M1641" s="967"/>
      <c r="N1641" s="967"/>
      <c r="O1641" s="446" t="s">
        <v>53</v>
      </c>
    </row>
    <row r="1642" spans="1:15" s="726" customFormat="1" ht="24.75" customHeight="1" x14ac:dyDescent="0.25">
      <c r="A1642" s="563" t="s">
        <v>318</v>
      </c>
      <c r="B1642" s="564" t="s">
        <v>1951</v>
      </c>
      <c r="C1642" s="965">
        <v>100</v>
      </c>
      <c r="D1642" s="965">
        <v>97</v>
      </c>
      <c r="E1642" s="1022">
        <f t="shared" si="323"/>
        <v>97</v>
      </c>
      <c r="F1642" s="965">
        <v>5</v>
      </c>
      <c r="G1642" s="1206">
        <f t="shared" si="324"/>
        <v>5</v>
      </c>
      <c r="H1642" s="965">
        <v>5</v>
      </c>
      <c r="I1642" s="964">
        <f t="shared" si="329"/>
        <v>100</v>
      </c>
      <c r="J1642" s="446" t="s">
        <v>53</v>
      </c>
      <c r="K1642" s="965"/>
      <c r="L1642" s="965"/>
      <c r="M1642" s="967"/>
      <c r="N1642" s="967"/>
      <c r="O1642" s="446" t="s">
        <v>53</v>
      </c>
    </row>
  </sheetData>
  <mergeCells count="11">
    <mergeCell ref="O6:O7"/>
    <mergeCell ref="A3:M3"/>
    <mergeCell ref="N6:N7"/>
    <mergeCell ref="A2:M2"/>
    <mergeCell ref="A6:A7"/>
    <mergeCell ref="B6:B7"/>
    <mergeCell ref="C6:E6"/>
    <mergeCell ref="F6:I6"/>
    <mergeCell ref="J6:L6"/>
    <mergeCell ref="M6:M7"/>
    <mergeCell ref="A4:M4"/>
  </mergeCells>
  <printOptions horizontalCentered="1"/>
  <pageMargins left="0" right="0" top="0.31496062992125984" bottom="0.15748031496062992" header="0.11811023622047245" footer="0.11811023622047245"/>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8"/>
  <sheetViews>
    <sheetView topLeftCell="A4" workbookViewId="0">
      <pane xSplit="1" ySplit="2" topLeftCell="B174" activePane="bottomRight" state="frozen"/>
      <selection activeCell="A4" sqref="A4"/>
      <selection pane="topRight" activeCell="B4" sqref="B4"/>
      <selection pane="bottomLeft" activeCell="A6" sqref="A6"/>
      <selection pane="bottomRight" activeCell="L175" sqref="L175"/>
    </sheetView>
  </sheetViews>
  <sheetFormatPr defaultColWidth="8.75" defaultRowHeight="18.75" x14ac:dyDescent="0.2"/>
  <cols>
    <col min="1" max="1" width="4.5" style="31" customWidth="1"/>
    <col min="2" max="2" width="17.5" style="31" customWidth="1"/>
    <col min="3" max="3" width="42.875" style="32" customWidth="1"/>
    <col min="4" max="4" width="5.625" style="31" customWidth="1"/>
    <col min="5" max="5" width="19.25" style="95" customWidth="1"/>
    <col min="6" max="6" width="8.25" style="31" hidden="1" customWidth="1"/>
    <col min="7" max="16384" width="8.75" style="34"/>
  </cols>
  <sheetData>
    <row r="1" spans="1:6" x14ac:dyDescent="0.2">
      <c r="E1" s="33" t="s">
        <v>648</v>
      </c>
    </row>
    <row r="2" spans="1:6" s="35" customFormat="1" ht="22.15" customHeight="1" x14ac:dyDescent="0.2">
      <c r="A2" s="1254" t="s">
        <v>649</v>
      </c>
      <c r="B2" s="1254"/>
      <c r="C2" s="1254"/>
      <c r="D2" s="1254"/>
      <c r="E2" s="1254"/>
      <c r="F2" s="1254"/>
    </row>
    <row r="3" spans="1:6" s="35" customFormat="1" ht="19.149999999999999" customHeight="1" x14ac:dyDescent="0.2">
      <c r="A3" s="1255" t="s">
        <v>650</v>
      </c>
      <c r="B3" s="1255"/>
      <c r="C3" s="1255"/>
      <c r="D3" s="1255"/>
      <c r="E3" s="1255"/>
      <c r="F3" s="1255"/>
    </row>
    <row r="5" spans="1:6" s="37" customFormat="1" ht="50.45" customHeight="1" x14ac:dyDescent="0.2">
      <c r="A5" s="36" t="s">
        <v>0</v>
      </c>
      <c r="B5" s="36" t="s">
        <v>651</v>
      </c>
      <c r="C5" s="36" t="s">
        <v>652</v>
      </c>
      <c r="D5" s="36" t="s">
        <v>653</v>
      </c>
      <c r="E5" s="36" t="s">
        <v>654</v>
      </c>
      <c r="F5" s="36" t="s">
        <v>655</v>
      </c>
    </row>
    <row r="6" spans="1:6" s="39" customFormat="1" ht="30" customHeight="1" x14ac:dyDescent="0.2">
      <c r="A6" s="38" t="s">
        <v>2</v>
      </c>
      <c r="B6" s="38"/>
      <c r="C6" s="38" t="s">
        <v>656</v>
      </c>
      <c r="D6" s="38"/>
      <c r="E6" s="38" t="s">
        <v>657</v>
      </c>
      <c r="F6" s="38"/>
    </row>
    <row r="7" spans="1:6" s="42" customFormat="1" ht="30" customHeight="1" x14ac:dyDescent="0.2">
      <c r="A7" s="1256">
        <v>1</v>
      </c>
      <c r="B7" s="40" t="s">
        <v>658</v>
      </c>
      <c r="C7" s="1257" t="s">
        <v>659</v>
      </c>
      <c r="D7" s="41" t="s">
        <v>31</v>
      </c>
      <c r="E7" s="1256" t="s">
        <v>658</v>
      </c>
      <c r="F7" s="40"/>
    </row>
    <row r="8" spans="1:6" s="42" customFormat="1" ht="39.6" customHeight="1" x14ac:dyDescent="0.2">
      <c r="A8" s="1256"/>
      <c r="B8" s="40" t="s">
        <v>660</v>
      </c>
      <c r="C8" s="1257"/>
      <c r="D8" s="41" t="s">
        <v>31</v>
      </c>
      <c r="E8" s="1256"/>
      <c r="F8" s="40"/>
    </row>
    <row r="9" spans="1:6" s="42" customFormat="1" ht="30" customHeight="1" x14ac:dyDescent="0.2">
      <c r="A9" s="1256">
        <v>2</v>
      </c>
      <c r="B9" s="40" t="s">
        <v>661</v>
      </c>
      <c r="C9" s="1257" t="s">
        <v>662</v>
      </c>
      <c r="D9" s="41" t="s">
        <v>31</v>
      </c>
      <c r="E9" s="1256" t="s">
        <v>663</v>
      </c>
      <c r="F9" s="40"/>
    </row>
    <row r="10" spans="1:6" s="42" customFormat="1" ht="42.6" customHeight="1" x14ac:dyDescent="0.2">
      <c r="A10" s="1256"/>
      <c r="B10" s="40" t="s">
        <v>663</v>
      </c>
      <c r="C10" s="1257"/>
      <c r="D10" s="41" t="s">
        <v>31</v>
      </c>
      <c r="E10" s="1256"/>
      <c r="F10" s="40"/>
    </row>
    <row r="11" spans="1:6" s="42" customFormat="1" ht="30" customHeight="1" x14ac:dyDescent="0.2">
      <c r="A11" s="1256">
        <v>3</v>
      </c>
      <c r="B11" s="40" t="s">
        <v>664</v>
      </c>
      <c r="C11" s="1257" t="s">
        <v>665</v>
      </c>
      <c r="D11" s="41" t="s">
        <v>31</v>
      </c>
      <c r="E11" s="1256" t="s">
        <v>664</v>
      </c>
      <c r="F11" s="40"/>
    </row>
    <row r="12" spans="1:6" s="42" customFormat="1" ht="38.450000000000003" customHeight="1" x14ac:dyDescent="0.2">
      <c r="A12" s="1256"/>
      <c r="B12" s="40" t="s">
        <v>666</v>
      </c>
      <c r="C12" s="1257"/>
      <c r="D12" s="41" t="s">
        <v>31</v>
      </c>
      <c r="E12" s="1256"/>
      <c r="F12" s="40"/>
    </row>
    <row r="13" spans="1:6" s="45" customFormat="1" ht="42" customHeight="1" x14ac:dyDescent="0.2">
      <c r="A13" s="1258">
        <v>4</v>
      </c>
      <c r="B13" s="43" t="s">
        <v>667</v>
      </c>
      <c r="C13" s="1259" t="s">
        <v>668</v>
      </c>
      <c r="D13" s="44" t="s">
        <v>32</v>
      </c>
      <c r="E13" s="1258" t="s">
        <v>669</v>
      </c>
      <c r="F13" s="43"/>
    </row>
    <row r="14" spans="1:6" s="45" customFormat="1" ht="49.9" customHeight="1" x14ac:dyDescent="0.2">
      <c r="A14" s="1258"/>
      <c r="B14" s="43" t="s">
        <v>670</v>
      </c>
      <c r="C14" s="1259"/>
      <c r="D14" s="44" t="s">
        <v>32</v>
      </c>
      <c r="E14" s="1258"/>
      <c r="F14" s="43"/>
    </row>
    <row r="15" spans="1:6" s="42" customFormat="1" ht="30" customHeight="1" x14ac:dyDescent="0.2">
      <c r="A15" s="1256">
        <v>5</v>
      </c>
      <c r="B15" s="40" t="s">
        <v>671</v>
      </c>
      <c r="C15" s="1257" t="s">
        <v>672</v>
      </c>
      <c r="D15" s="41" t="s">
        <v>31</v>
      </c>
      <c r="E15" s="1256" t="s">
        <v>673</v>
      </c>
      <c r="F15" s="40"/>
    </row>
    <row r="16" spans="1:6" s="42" customFormat="1" ht="37.15" customHeight="1" x14ac:dyDescent="0.2">
      <c r="A16" s="1256"/>
      <c r="B16" s="40" t="s">
        <v>673</v>
      </c>
      <c r="C16" s="1257"/>
      <c r="D16" s="41" t="s">
        <v>31</v>
      </c>
      <c r="E16" s="1256"/>
      <c r="F16" s="40"/>
    </row>
    <row r="17" spans="1:6" s="42" customFormat="1" ht="30" customHeight="1" x14ac:dyDescent="0.2">
      <c r="A17" s="1256">
        <v>6</v>
      </c>
      <c r="B17" s="40" t="s">
        <v>674</v>
      </c>
      <c r="C17" s="1257" t="s">
        <v>675</v>
      </c>
      <c r="D17" s="41" t="s">
        <v>31</v>
      </c>
      <c r="E17" s="1256" t="s">
        <v>676</v>
      </c>
      <c r="F17" s="40"/>
    </row>
    <row r="18" spans="1:6" s="42" customFormat="1" ht="40.9" customHeight="1" x14ac:dyDescent="0.2">
      <c r="A18" s="1256"/>
      <c r="B18" s="40" t="s">
        <v>676</v>
      </c>
      <c r="C18" s="1257"/>
      <c r="D18" s="41" t="s">
        <v>32</v>
      </c>
      <c r="E18" s="1256"/>
      <c r="F18" s="40"/>
    </row>
    <row r="19" spans="1:6" s="49" customFormat="1" ht="30" customHeight="1" x14ac:dyDescent="0.2">
      <c r="A19" s="46">
        <v>7</v>
      </c>
      <c r="B19" s="47" t="s">
        <v>677</v>
      </c>
      <c r="C19" s="47"/>
      <c r="D19" s="48" t="s">
        <v>31</v>
      </c>
      <c r="E19" s="48"/>
      <c r="F19" s="47" t="s">
        <v>677</v>
      </c>
    </row>
    <row r="20" spans="1:6" s="49" customFormat="1" ht="30" customHeight="1" x14ac:dyDescent="0.2">
      <c r="A20" s="46">
        <v>8</v>
      </c>
      <c r="B20" s="47" t="s">
        <v>678</v>
      </c>
      <c r="C20" s="47"/>
      <c r="D20" s="48" t="s">
        <v>31</v>
      </c>
      <c r="E20" s="48"/>
      <c r="F20" s="47" t="s">
        <v>678</v>
      </c>
    </row>
    <row r="21" spans="1:6" s="42" customFormat="1" ht="30" customHeight="1" x14ac:dyDescent="0.2">
      <c r="A21" s="1256">
        <v>9</v>
      </c>
      <c r="B21" s="40" t="s">
        <v>679</v>
      </c>
      <c r="C21" s="1257" t="s">
        <v>680</v>
      </c>
      <c r="D21" s="41" t="s">
        <v>31</v>
      </c>
      <c r="E21" s="1256" t="s">
        <v>679</v>
      </c>
      <c r="F21" s="40"/>
    </row>
    <row r="22" spans="1:6" s="42" customFormat="1" ht="30" customHeight="1" x14ac:dyDescent="0.2">
      <c r="A22" s="1256"/>
      <c r="B22" s="40" t="s">
        <v>681</v>
      </c>
      <c r="C22" s="1257"/>
      <c r="D22" s="41" t="s">
        <v>31</v>
      </c>
      <c r="E22" s="1256"/>
      <c r="F22" s="40"/>
    </row>
    <row r="23" spans="1:6" s="49" customFormat="1" ht="30" customHeight="1" x14ac:dyDescent="0.2">
      <c r="A23" s="46">
        <v>10</v>
      </c>
      <c r="B23" s="47" t="s">
        <v>682</v>
      </c>
      <c r="C23" s="47"/>
      <c r="D23" s="48" t="s">
        <v>31</v>
      </c>
      <c r="E23" s="48"/>
      <c r="F23" s="47" t="s">
        <v>682</v>
      </c>
    </row>
    <row r="24" spans="1:6" s="49" customFormat="1" ht="30" customHeight="1" x14ac:dyDescent="0.2">
      <c r="A24" s="48">
        <v>11</v>
      </c>
      <c r="B24" s="47" t="s">
        <v>683</v>
      </c>
      <c r="C24" s="47"/>
      <c r="D24" s="48" t="s">
        <v>32</v>
      </c>
      <c r="E24" s="48"/>
      <c r="F24" s="47" t="s">
        <v>683</v>
      </c>
    </row>
    <row r="25" spans="1:6" s="49" customFormat="1" ht="30" customHeight="1" x14ac:dyDescent="0.2">
      <c r="A25" s="48">
        <v>12</v>
      </c>
      <c r="B25" s="47" t="s">
        <v>684</v>
      </c>
      <c r="C25" s="47"/>
      <c r="D25" s="48" t="s">
        <v>32</v>
      </c>
      <c r="E25" s="48"/>
      <c r="F25" s="47" t="s">
        <v>684</v>
      </c>
    </row>
    <row r="26" spans="1:6" s="50" customFormat="1" ht="30" customHeight="1" x14ac:dyDescent="0.2">
      <c r="A26" s="48">
        <v>13</v>
      </c>
      <c r="B26" s="47" t="s">
        <v>685</v>
      </c>
      <c r="C26" s="47"/>
      <c r="D26" s="48" t="s">
        <v>32</v>
      </c>
      <c r="E26" s="48"/>
      <c r="F26" s="47" t="s">
        <v>685</v>
      </c>
    </row>
    <row r="27" spans="1:6" s="51" customFormat="1" ht="30" customHeight="1" x14ac:dyDescent="0.2">
      <c r="A27" s="1256">
        <v>14</v>
      </c>
      <c r="B27" s="40" t="s">
        <v>686</v>
      </c>
      <c r="C27" s="1257" t="s">
        <v>687</v>
      </c>
      <c r="D27" s="41" t="s">
        <v>31</v>
      </c>
      <c r="E27" s="1256" t="s">
        <v>686</v>
      </c>
      <c r="F27" s="40"/>
    </row>
    <row r="28" spans="1:6" s="52" customFormat="1" ht="36.6" customHeight="1" x14ac:dyDescent="0.2">
      <c r="A28" s="1256"/>
      <c r="B28" s="40" t="s">
        <v>688</v>
      </c>
      <c r="C28" s="1257"/>
      <c r="D28" s="41" t="s">
        <v>31</v>
      </c>
      <c r="E28" s="1256"/>
      <c r="F28" s="40"/>
    </row>
    <row r="29" spans="1:6" s="50" customFormat="1" ht="30" customHeight="1" x14ac:dyDescent="0.2">
      <c r="A29" s="48">
        <v>15</v>
      </c>
      <c r="B29" s="47" t="s">
        <v>689</v>
      </c>
      <c r="C29" s="47"/>
      <c r="D29" s="48" t="s">
        <v>31</v>
      </c>
      <c r="E29" s="48"/>
      <c r="F29" s="47" t="s">
        <v>689</v>
      </c>
    </row>
    <row r="30" spans="1:6" s="50" customFormat="1" ht="30" customHeight="1" x14ac:dyDescent="0.2">
      <c r="A30" s="48">
        <v>16</v>
      </c>
      <c r="B30" s="47" t="s">
        <v>690</v>
      </c>
      <c r="C30" s="47"/>
      <c r="D30" s="48" t="s">
        <v>31</v>
      </c>
      <c r="E30" s="48"/>
      <c r="F30" s="47" t="s">
        <v>690</v>
      </c>
    </row>
    <row r="31" spans="1:6" s="50" customFormat="1" ht="30" customHeight="1" x14ac:dyDescent="0.2">
      <c r="A31" s="48">
        <v>17</v>
      </c>
      <c r="B31" s="47" t="s">
        <v>691</v>
      </c>
      <c r="C31" s="47"/>
      <c r="D31" s="48" t="s">
        <v>31</v>
      </c>
      <c r="E31" s="48"/>
      <c r="F31" s="47" t="s">
        <v>691</v>
      </c>
    </row>
    <row r="32" spans="1:6" s="53" customFormat="1" ht="30" customHeight="1" x14ac:dyDescent="0.2">
      <c r="A32" s="48">
        <v>18</v>
      </c>
      <c r="B32" s="47" t="s">
        <v>692</v>
      </c>
      <c r="C32" s="47"/>
      <c r="D32" s="48" t="s">
        <v>31</v>
      </c>
      <c r="E32" s="48"/>
      <c r="F32" s="47" t="s">
        <v>692</v>
      </c>
    </row>
    <row r="33" spans="1:6" s="50" customFormat="1" ht="30" customHeight="1" x14ac:dyDescent="0.2">
      <c r="A33" s="48">
        <v>19</v>
      </c>
      <c r="B33" s="47" t="s">
        <v>693</v>
      </c>
      <c r="C33" s="47"/>
      <c r="D33" s="48" t="s">
        <v>31</v>
      </c>
      <c r="E33" s="48"/>
      <c r="F33" s="47" t="s">
        <v>693</v>
      </c>
    </row>
    <row r="34" spans="1:6" s="50" customFormat="1" ht="30" customHeight="1" x14ac:dyDescent="0.2">
      <c r="A34" s="48">
        <v>20</v>
      </c>
      <c r="B34" s="47" t="s">
        <v>694</v>
      </c>
      <c r="C34" s="47"/>
      <c r="D34" s="48" t="s">
        <v>31</v>
      </c>
      <c r="E34" s="48"/>
      <c r="F34" s="47" t="s">
        <v>694</v>
      </c>
    </row>
    <row r="35" spans="1:6" s="52" customFormat="1" ht="30" customHeight="1" x14ac:dyDescent="0.2">
      <c r="A35" s="1256">
        <v>21</v>
      </c>
      <c r="B35" s="40" t="s">
        <v>695</v>
      </c>
      <c r="C35" s="1257" t="s">
        <v>696</v>
      </c>
      <c r="D35" s="41" t="s">
        <v>31</v>
      </c>
      <c r="E35" s="1256" t="s">
        <v>697</v>
      </c>
      <c r="F35" s="40"/>
    </row>
    <row r="36" spans="1:6" s="52" customFormat="1" ht="37.9" customHeight="1" x14ac:dyDescent="0.2">
      <c r="A36" s="1256"/>
      <c r="B36" s="40" t="s">
        <v>698</v>
      </c>
      <c r="C36" s="1257"/>
      <c r="D36" s="41" t="s">
        <v>31</v>
      </c>
      <c r="E36" s="1256"/>
      <c r="F36" s="40"/>
    </row>
    <row r="37" spans="1:6" ht="21.6" customHeight="1" x14ac:dyDescent="0.2">
      <c r="A37" s="54" t="s">
        <v>699</v>
      </c>
      <c r="B37" s="54"/>
      <c r="C37" s="54"/>
      <c r="D37" s="54"/>
      <c r="E37" s="55"/>
      <c r="F37" s="56"/>
    </row>
    <row r="38" spans="1:6" s="58" customFormat="1" ht="21.6" customHeight="1" x14ac:dyDescent="0.2">
      <c r="A38" s="57" t="s">
        <v>32</v>
      </c>
      <c r="B38" s="57"/>
      <c r="C38" s="57" t="s">
        <v>700</v>
      </c>
      <c r="D38" s="57"/>
      <c r="E38" s="57"/>
      <c r="F38" s="57"/>
    </row>
    <row r="39" spans="1:6" ht="31.5" x14ac:dyDescent="0.2">
      <c r="A39" s="48">
        <v>1</v>
      </c>
      <c r="B39" s="47" t="s">
        <v>701</v>
      </c>
      <c r="C39" s="47"/>
      <c r="D39" s="48" t="s">
        <v>32</v>
      </c>
      <c r="E39" s="48"/>
      <c r="F39" s="47" t="s">
        <v>701</v>
      </c>
    </row>
    <row r="40" spans="1:6" ht="31.5" x14ac:dyDescent="0.2">
      <c r="A40" s="48">
        <v>2</v>
      </c>
      <c r="B40" s="47" t="s">
        <v>702</v>
      </c>
      <c r="C40" s="47"/>
      <c r="D40" s="48" t="s">
        <v>32</v>
      </c>
      <c r="E40" s="48"/>
      <c r="F40" s="47" t="s">
        <v>702</v>
      </c>
    </row>
    <row r="41" spans="1:6" ht="24.6" customHeight="1" x14ac:dyDescent="0.2">
      <c r="A41" s="1260">
        <v>3</v>
      </c>
      <c r="B41" s="59" t="s">
        <v>703</v>
      </c>
      <c r="C41" s="1261" t="s">
        <v>704</v>
      </c>
      <c r="D41" s="46" t="s">
        <v>32</v>
      </c>
      <c r="E41" s="1262" t="s">
        <v>705</v>
      </c>
      <c r="F41" s="59"/>
    </row>
    <row r="42" spans="1:6" ht="42.6" customHeight="1" x14ac:dyDescent="0.2">
      <c r="A42" s="1260"/>
      <c r="B42" s="59" t="s">
        <v>706</v>
      </c>
      <c r="C42" s="1261"/>
      <c r="D42" s="46" t="s">
        <v>31</v>
      </c>
      <c r="E42" s="1262"/>
      <c r="F42" s="59"/>
    </row>
    <row r="43" spans="1:6" ht="31.5" x14ac:dyDescent="0.2">
      <c r="A43" s="48">
        <v>4</v>
      </c>
      <c r="B43" s="47" t="s">
        <v>707</v>
      </c>
      <c r="C43" s="47"/>
      <c r="D43" s="48" t="s">
        <v>32</v>
      </c>
      <c r="E43" s="48"/>
      <c r="F43" s="47" t="s">
        <v>707</v>
      </c>
    </row>
    <row r="44" spans="1:6" ht="31.5" x14ac:dyDescent="0.2">
      <c r="A44" s="48">
        <v>5</v>
      </c>
      <c r="B44" s="47" t="s">
        <v>708</v>
      </c>
      <c r="C44" s="47"/>
      <c r="D44" s="48" t="s">
        <v>31</v>
      </c>
      <c r="E44" s="48"/>
      <c r="F44" s="47" t="s">
        <v>708</v>
      </c>
    </row>
    <row r="45" spans="1:6" s="60" customFormat="1" ht="28.15" customHeight="1" x14ac:dyDescent="0.2">
      <c r="A45" s="1262">
        <v>6</v>
      </c>
      <c r="B45" s="59" t="s">
        <v>709</v>
      </c>
      <c r="C45" s="1261" t="s">
        <v>710</v>
      </c>
      <c r="D45" s="46" t="s">
        <v>31</v>
      </c>
      <c r="E45" s="1263" t="s">
        <v>711</v>
      </c>
      <c r="F45" s="59"/>
    </row>
    <row r="46" spans="1:6" s="60" customFormat="1" ht="44.45" customHeight="1" x14ac:dyDescent="0.2">
      <c r="A46" s="1262"/>
      <c r="B46" s="59" t="s">
        <v>712</v>
      </c>
      <c r="C46" s="1261"/>
      <c r="D46" s="46" t="s">
        <v>31</v>
      </c>
      <c r="E46" s="1264"/>
      <c r="F46" s="59"/>
    </row>
    <row r="47" spans="1:6" ht="47.25" x14ac:dyDescent="0.2">
      <c r="A47" s="48">
        <v>7</v>
      </c>
      <c r="B47" s="47" t="s">
        <v>713</v>
      </c>
      <c r="C47" s="47"/>
      <c r="D47" s="48" t="s">
        <v>31</v>
      </c>
      <c r="E47" s="48"/>
      <c r="F47" s="47" t="s">
        <v>713</v>
      </c>
    </row>
    <row r="48" spans="1:6" ht="31.5" x14ac:dyDescent="0.2">
      <c r="A48" s="48">
        <v>8</v>
      </c>
      <c r="B48" s="47" t="s">
        <v>714</v>
      </c>
      <c r="C48" s="47"/>
      <c r="D48" s="48" t="s">
        <v>31</v>
      </c>
      <c r="E48" s="48"/>
      <c r="F48" s="47" t="s">
        <v>714</v>
      </c>
    </row>
    <row r="49" spans="1:6" ht="31.5" x14ac:dyDescent="0.2">
      <c r="A49" s="48">
        <v>9</v>
      </c>
      <c r="B49" s="47" t="s">
        <v>715</v>
      </c>
      <c r="C49" s="47"/>
      <c r="D49" s="48" t="s">
        <v>31</v>
      </c>
      <c r="E49" s="48"/>
      <c r="F49" s="47" t="s">
        <v>715</v>
      </c>
    </row>
    <row r="50" spans="1:6" ht="31.5" x14ac:dyDescent="0.2">
      <c r="A50" s="48">
        <v>10</v>
      </c>
      <c r="B50" s="47" t="s">
        <v>716</v>
      </c>
      <c r="C50" s="47"/>
      <c r="D50" s="48" t="s">
        <v>31</v>
      </c>
      <c r="E50" s="48"/>
      <c r="F50" s="47" t="s">
        <v>716</v>
      </c>
    </row>
    <row r="51" spans="1:6" ht="31.5" x14ac:dyDescent="0.2">
      <c r="A51" s="48">
        <v>11</v>
      </c>
      <c r="B51" s="47" t="s">
        <v>717</v>
      </c>
      <c r="C51" s="47"/>
      <c r="D51" s="48" t="s">
        <v>31</v>
      </c>
      <c r="E51" s="48"/>
      <c r="F51" s="47" t="s">
        <v>717</v>
      </c>
    </row>
    <row r="52" spans="1:6" ht="31.5" x14ac:dyDescent="0.2">
      <c r="A52" s="48">
        <v>12</v>
      </c>
      <c r="B52" s="47" t="s">
        <v>718</v>
      </c>
      <c r="C52" s="47"/>
      <c r="D52" s="48" t="s">
        <v>31</v>
      </c>
      <c r="E52" s="48"/>
      <c r="F52" s="47" t="s">
        <v>718</v>
      </c>
    </row>
    <row r="53" spans="1:6" ht="47.25" x14ac:dyDescent="0.2">
      <c r="A53" s="48">
        <v>13</v>
      </c>
      <c r="B53" s="47" t="s">
        <v>719</v>
      </c>
      <c r="C53" s="47"/>
      <c r="D53" s="48" t="s">
        <v>31</v>
      </c>
      <c r="E53" s="48"/>
      <c r="F53" s="47" t="s">
        <v>719</v>
      </c>
    </row>
    <row r="54" spans="1:6" ht="31.5" x14ac:dyDescent="0.2">
      <c r="A54" s="48">
        <v>14</v>
      </c>
      <c r="B54" s="47" t="s">
        <v>720</v>
      </c>
      <c r="C54" s="47"/>
      <c r="D54" s="48" t="s">
        <v>31</v>
      </c>
      <c r="E54" s="48"/>
      <c r="F54" s="47" t="s">
        <v>720</v>
      </c>
    </row>
    <row r="55" spans="1:6" x14ac:dyDescent="0.2">
      <c r="A55" s="54" t="s">
        <v>721</v>
      </c>
      <c r="B55" s="54"/>
      <c r="C55" s="54"/>
      <c r="D55" s="54"/>
      <c r="E55" s="55"/>
      <c r="F55" s="56"/>
    </row>
    <row r="56" spans="1:6" s="62" customFormat="1" x14ac:dyDescent="0.2">
      <c r="A56" s="61" t="s">
        <v>31</v>
      </c>
      <c r="B56" s="61"/>
      <c r="C56" s="61" t="s">
        <v>722</v>
      </c>
      <c r="D56" s="61"/>
      <c r="E56" s="57"/>
      <c r="F56" s="61"/>
    </row>
    <row r="57" spans="1:6" ht="19.899999999999999" customHeight="1" x14ac:dyDescent="0.2">
      <c r="A57" s="48">
        <v>1</v>
      </c>
      <c r="B57" s="47" t="s">
        <v>723</v>
      </c>
      <c r="C57" s="47"/>
      <c r="D57" s="48" t="s">
        <v>31</v>
      </c>
      <c r="E57" s="48"/>
      <c r="F57" s="47" t="s">
        <v>723</v>
      </c>
    </row>
    <row r="58" spans="1:6" ht="24.6" customHeight="1" x14ac:dyDescent="0.2">
      <c r="A58" s="48">
        <v>2</v>
      </c>
      <c r="B58" s="47" t="s">
        <v>724</v>
      </c>
      <c r="C58" s="47"/>
      <c r="D58" s="48" t="s">
        <v>31</v>
      </c>
      <c r="E58" s="48"/>
      <c r="F58" s="47" t="s">
        <v>724</v>
      </c>
    </row>
    <row r="59" spans="1:6" ht="31.9" customHeight="1" x14ac:dyDescent="0.2">
      <c r="A59" s="1260">
        <v>3</v>
      </c>
      <c r="B59" s="59" t="s">
        <v>725</v>
      </c>
      <c r="C59" s="1261" t="s">
        <v>726</v>
      </c>
      <c r="D59" s="46" t="s">
        <v>31</v>
      </c>
      <c r="E59" s="1262" t="s">
        <v>727</v>
      </c>
      <c r="F59" s="59"/>
    </row>
    <row r="60" spans="1:6" ht="40.9" customHeight="1" x14ac:dyDescent="0.2">
      <c r="A60" s="1260"/>
      <c r="B60" s="59" t="s">
        <v>727</v>
      </c>
      <c r="C60" s="1261"/>
      <c r="D60" s="46" t="s">
        <v>31</v>
      </c>
      <c r="E60" s="1262"/>
      <c r="F60" s="59"/>
    </row>
    <row r="61" spans="1:6" s="60" customFormat="1" ht="31.9" customHeight="1" x14ac:dyDescent="0.2">
      <c r="A61" s="1262">
        <v>4</v>
      </c>
      <c r="B61" s="59" t="s">
        <v>728</v>
      </c>
      <c r="C61" s="1261" t="s">
        <v>729</v>
      </c>
      <c r="D61" s="46" t="s">
        <v>31</v>
      </c>
      <c r="E61" s="1262" t="s">
        <v>728</v>
      </c>
      <c r="F61" s="59"/>
    </row>
    <row r="62" spans="1:6" s="60" customFormat="1" ht="36.6" customHeight="1" x14ac:dyDescent="0.2">
      <c r="A62" s="1262"/>
      <c r="B62" s="59" t="s">
        <v>730</v>
      </c>
      <c r="C62" s="1261"/>
      <c r="D62" s="46" t="s">
        <v>31</v>
      </c>
      <c r="E62" s="1262"/>
      <c r="F62" s="59"/>
    </row>
    <row r="63" spans="1:6" ht="31.5" x14ac:dyDescent="0.2">
      <c r="A63" s="48">
        <v>5</v>
      </c>
      <c r="B63" s="47" t="s">
        <v>731</v>
      </c>
      <c r="C63" s="47"/>
      <c r="D63" s="48" t="s">
        <v>31</v>
      </c>
      <c r="E63" s="48"/>
      <c r="F63" s="47" t="s">
        <v>731</v>
      </c>
    </row>
    <row r="64" spans="1:6" ht="37.9" customHeight="1" x14ac:dyDescent="0.2">
      <c r="A64" s="1262">
        <v>6</v>
      </c>
      <c r="B64" s="59" t="s">
        <v>732</v>
      </c>
      <c r="C64" s="1261" t="s">
        <v>733</v>
      </c>
      <c r="D64" s="46" t="s">
        <v>31</v>
      </c>
      <c r="E64" s="1262" t="s">
        <v>734</v>
      </c>
      <c r="F64" s="59"/>
    </row>
    <row r="65" spans="1:6" ht="29.45" customHeight="1" x14ac:dyDescent="0.2">
      <c r="A65" s="1262"/>
      <c r="B65" s="59" t="s">
        <v>735</v>
      </c>
      <c r="C65" s="1261"/>
      <c r="D65" s="46" t="s">
        <v>31</v>
      </c>
      <c r="E65" s="1262"/>
      <c r="F65" s="59"/>
    </row>
    <row r="66" spans="1:6" ht="31.5" x14ac:dyDescent="0.2">
      <c r="A66" s="48">
        <v>7</v>
      </c>
      <c r="B66" s="47" t="s">
        <v>736</v>
      </c>
      <c r="C66" s="47"/>
      <c r="D66" s="48" t="s">
        <v>31</v>
      </c>
      <c r="E66" s="48"/>
      <c r="F66" s="47" t="s">
        <v>736</v>
      </c>
    </row>
    <row r="67" spans="1:6" s="60" customFormat="1" ht="30.6" customHeight="1" x14ac:dyDescent="0.2">
      <c r="A67" s="1262">
        <v>8</v>
      </c>
      <c r="B67" s="59" t="s">
        <v>737</v>
      </c>
      <c r="C67" s="1261" t="s">
        <v>738</v>
      </c>
      <c r="D67" s="46" t="s">
        <v>31</v>
      </c>
      <c r="E67" s="1262" t="s">
        <v>737</v>
      </c>
      <c r="F67" s="59"/>
    </row>
    <row r="68" spans="1:6" s="60" customFormat="1" x14ac:dyDescent="0.2">
      <c r="A68" s="1262"/>
      <c r="B68" s="59" t="s">
        <v>739</v>
      </c>
      <c r="C68" s="1261"/>
      <c r="D68" s="46" t="s">
        <v>31</v>
      </c>
      <c r="E68" s="1262"/>
      <c r="F68" s="59"/>
    </row>
    <row r="69" spans="1:6" s="60" customFormat="1" ht="21" customHeight="1" x14ac:dyDescent="0.2">
      <c r="A69" s="1262"/>
      <c r="B69" s="59" t="s">
        <v>740</v>
      </c>
      <c r="C69" s="1261"/>
      <c r="D69" s="46" t="s">
        <v>32</v>
      </c>
      <c r="E69" s="1262"/>
      <c r="F69" s="59"/>
    </row>
    <row r="70" spans="1:6" ht="22.15" customHeight="1" x14ac:dyDescent="0.2">
      <c r="A70" s="48">
        <v>9</v>
      </c>
      <c r="B70" s="47" t="s">
        <v>741</v>
      </c>
      <c r="C70" s="47"/>
      <c r="D70" s="48" t="s">
        <v>31</v>
      </c>
      <c r="E70" s="48"/>
      <c r="F70" s="47" t="s">
        <v>741</v>
      </c>
    </row>
    <row r="71" spans="1:6" ht="19.899999999999999" customHeight="1" x14ac:dyDescent="0.2">
      <c r="A71" s="48">
        <v>10</v>
      </c>
      <c r="B71" s="47" t="s">
        <v>742</v>
      </c>
      <c r="C71" s="47"/>
      <c r="D71" s="48" t="s">
        <v>31</v>
      </c>
      <c r="E71" s="48"/>
      <c r="F71" s="47" t="s">
        <v>742</v>
      </c>
    </row>
    <row r="72" spans="1:6" ht="21.6" customHeight="1" x14ac:dyDescent="0.2">
      <c r="A72" s="48">
        <v>11</v>
      </c>
      <c r="B72" s="47" t="s">
        <v>743</v>
      </c>
      <c r="C72" s="47"/>
      <c r="D72" s="48" t="s">
        <v>32</v>
      </c>
      <c r="E72" s="48"/>
      <c r="F72" s="47" t="s">
        <v>743</v>
      </c>
    </row>
    <row r="73" spans="1:6" ht="20.45" customHeight="1" x14ac:dyDescent="0.2">
      <c r="A73" s="48">
        <v>12</v>
      </c>
      <c r="B73" s="47" t="s">
        <v>744</v>
      </c>
      <c r="C73" s="47"/>
      <c r="D73" s="48" t="s">
        <v>32</v>
      </c>
      <c r="E73" s="48"/>
      <c r="F73" s="47" t="s">
        <v>744</v>
      </c>
    </row>
    <row r="74" spans="1:6" s="60" customFormat="1" x14ac:dyDescent="0.2">
      <c r="A74" s="1262">
        <v>13</v>
      </c>
      <c r="B74" s="59" t="s">
        <v>745</v>
      </c>
      <c r="C74" s="1261" t="s">
        <v>746</v>
      </c>
      <c r="D74" s="46" t="s">
        <v>32</v>
      </c>
      <c r="E74" s="1262" t="s">
        <v>745</v>
      </c>
      <c r="F74" s="59"/>
    </row>
    <row r="75" spans="1:6" s="60" customFormat="1" ht="69.599999999999994" customHeight="1" x14ac:dyDescent="0.2">
      <c r="A75" s="1262"/>
      <c r="B75" s="59" t="s">
        <v>747</v>
      </c>
      <c r="C75" s="1261"/>
      <c r="D75" s="46" t="s">
        <v>32</v>
      </c>
      <c r="E75" s="1262"/>
      <c r="F75" s="59"/>
    </row>
    <row r="76" spans="1:6" ht="30.6" customHeight="1" x14ac:dyDescent="0.2">
      <c r="A76" s="48">
        <v>14</v>
      </c>
      <c r="B76" s="63" t="s">
        <v>748</v>
      </c>
      <c r="C76" s="63" t="s">
        <v>749</v>
      </c>
      <c r="D76" s="64" t="s">
        <v>32</v>
      </c>
      <c r="E76" s="64" t="s">
        <v>748</v>
      </c>
      <c r="F76" s="63"/>
    </row>
    <row r="77" spans="1:6" ht="23.45" customHeight="1" x14ac:dyDescent="0.2">
      <c r="A77" s="1262">
        <v>15</v>
      </c>
      <c r="B77" s="59" t="s">
        <v>750</v>
      </c>
      <c r="C77" s="1261" t="s">
        <v>751</v>
      </c>
      <c r="D77" s="46" t="s">
        <v>32</v>
      </c>
      <c r="E77" s="1262" t="s">
        <v>752</v>
      </c>
      <c r="F77" s="59"/>
    </row>
    <row r="78" spans="1:6" ht="19.899999999999999" customHeight="1" x14ac:dyDescent="0.2">
      <c r="A78" s="1262"/>
      <c r="B78" s="59" t="s">
        <v>740</v>
      </c>
      <c r="C78" s="1261"/>
      <c r="D78" s="46" t="s">
        <v>32</v>
      </c>
      <c r="E78" s="1262"/>
      <c r="F78" s="59"/>
    </row>
    <row r="79" spans="1:6" ht="18.600000000000001" customHeight="1" x14ac:dyDescent="0.2">
      <c r="A79" s="1262"/>
      <c r="B79" s="59" t="s">
        <v>745</v>
      </c>
      <c r="C79" s="1261"/>
      <c r="D79" s="46" t="s">
        <v>32</v>
      </c>
      <c r="E79" s="1262"/>
      <c r="F79" s="59"/>
    </row>
    <row r="80" spans="1:6" ht="21" customHeight="1" x14ac:dyDescent="0.2">
      <c r="A80" s="1262"/>
      <c r="B80" s="59" t="s">
        <v>747</v>
      </c>
      <c r="C80" s="1261"/>
      <c r="D80" s="46" t="s">
        <v>32</v>
      </c>
      <c r="E80" s="1262"/>
      <c r="F80" s="59"/>
    </row>
    <row r="81" spans="1:6" ht="25.15" customHeight="1" x14ac:dyDescent="0.2">
      <c r="A81" s="1262"/>
      <c r="B81" s="59" t="s">
        <v>748</v>
      </c>
      <c r="C81" s="1261"/>
      <c r="D81" s="46" t="s">
        <v>32</v>
      </c>
      <c r="E81" s="1262"/>
      <c r="F81" s="59"/>
    </row>
    <row r="82" spans="1:6" x14ac:dyDescent="0.2">
      <c r="A82" s="65" t="s">
        <v>753</v>
      </c>
      <c r="B82" s="56"/>
      <c r="C82" s="56"/>
      <c r="D82" s="56"/>
      <c r="E82" s="66"/>
      <c r="F82" s="56"/>
    </row>
    <row r="83" spans="1:6" s="62" customFormat="1" x14ac:dyDescent="0.2">
      <c r="A83" s="61" t="s">
        <v>405</v>
      </c>
      <c r="B83" s="61"/>
      <c r="C83" s="61" t="s">
        <v>754</v>
      </c>
      <c r="D83" s="61"/>
      <c r="E83" s="57"/>
      <c r="F83" s="61"/>
    </row>
    <row r="84" spans="1:6" ht="31.5" x14ac:dyDescent="0.2">
      <c r="A84" s="48">
        <v>1</v>
      </c>
      <c r="B84" s="47" t="s">
        <v>755</v>
      </c>
      <c r="C84" s="47"/>
      <c r="D84" s="48" t="s">
        <v>31</v>
      </c>
      <c r="E84" s="48"/>
      <c r="F84" s="47" t="s">
        <v>755</v>
      </c>
    </row>
    <row r="85" spans="1:6" ht="31.5" x14ac:dyDescent="0.2">
      <c r="A85" s="48">
        <v>2</v>
      </c>
      <c r="B85" s="47" t="s">
        <v>756</v>
      </c>
      <c r="C85" s="47"/>
      <c r="D85" s="48" t="s">
        <v>31</v>
      </c>
      <c r="E85" s="48"/>
      <c r="F85" s="47" t="s">
        <v>756</v>
      </c>
    </row>
    <row r="86" spans="1:6" ht="47.25" x14ac:dyDescent="0.2">
      <c r="A86" s="48">
        <v>3</v>
      </c>
      <c r="B86" s="47" t="s">
        <v>757</v>
      </c>
      <c r="C86" s="47"/>
      <c r="D86" s="48" t="s">
        <v>32</v>
      </c>
      <c r="E86" s="48"/>
      <c r="F86" s="47" t="s">
        <v>757</v>
      </c>
    </row>
    <row r="87" spans="1:6" ht="31.5" x14ac:dyDescent="0.2">
      <c r="A87" s="48">
        <v>4</v>
      </c>
      <c r="B87" s="47" t="s">
        <v>758</v>
      </c>
      <c r="C87" s="47"/>
      <c r="D87" s="48" t="s">
        <v>32</v>
      </c>
      <c r="E87" s="48"/>
      <c r="F87" s="47" t="s">
        <v>758</v>
      </c>
    </row>
    <row r="88" spans="1:6" ht="31.5" x14ac:dyDescent="0.2">
      <c r="A88" s="48">
        <v>5</v>
      </c>
      <c r="B88" s="47" t="s">
        <v>759</v>
      </c>
      <c r="C88" s="47"/>
      <c r="D88" s="48" t="s">
        <v>31</v>
      </c>
      <c r="E88" s="48"/>
      <c r="F88" s="47" t="s">
        <v>759</v>
      </c>
    </row>
    <row r="89" spans="1:6" ht="31.15" customHeight="1" x14ac:dyDescent="0.2">
      <c r="A89" s="48">
        <v>6</v>
      </c>
      <c r="B89" s="47" t="s">
        <v>760</v>
      </c>
      <c r="C89" s="47"/>
      <c r="D89" s="48" t="s">
        <v>31</v>
      </c>
      <c r="E89" s="48"/>
      <c r="F89" s="47" t="s">
        <v>760</v>
      </c>
    </row>
    <row r="90" spans="1:6" ht="18" customHeight="1" x14ac:dyDescent="0.2">
      <c r="A90" s="1260">
        <v>7</v>
      </c>
      <c r="B90" s="59" t="s">
        <v>761</v>
      </c>
      <c r="C90" s="1261" t="s">
        <v>762</v>
      </c>
      <c r="D90" s="46" t="s">
        <v>32</v>
      </c>
      <c r="E90" s="1262" t="s">
        <v>761</v>
      </c>
      <c r="F90" s="59"/>
    </row>
    <row r="91" spans="1:6" x14ac:dyDescent="0.2">
      <c r="A91" s="1260"/>
      <c r="B91" s="59" t="s">
        <v>763</v>
      </c>
      <c r="C91" s="1261"/>
      <c r="D91" s="46" t="s">
        <v>32</v>
      </c>
      <c r="E91" s="1262"/>
      <c r="F91" s="59"/>
    </row>
    <row r="92" spans="1:6" ht="48.6" customHeight="1" x14ac:dyDescent="0.2">
      <c r="A92" s="1260"/>
      <c r="B92" s="59" t="s">
        <v>764</v>
      </c>
      <c r="C92" s="1261"/>
      <c r="D92" s="46" t="s">
        <v>32</v>
      </c>
      <c r="E92" s="1262"/>
      <c r="F92" s="59"/>
    </row>
    <row r="93" spans="1:6" ht="25.9" customHeight="1" x14ac:dyDescent="0.2">
      <c r="A93" s="48">
        <v>8</v>
      </c>
      <c r="B93" s="47" t="s">
        <v>765</v>
      </c>
      <c r="C93" s="47"/>
      <c r="D93" s="48" t="s">
        <v>31</v>
      </c>
      <c r="E93" s="48"/>
      <c r="F93" s="47" t="s">
        <v>765</v>
      </c>
    </row>
    <row r="94" spans="1:6" ht="28.9" customHeight="1" x14ac:dyDescent="0.2">
      <c r="A94" s="1262">
        <v>9</v>
      </c>
      <c r="B94" s="59" t="s">
        <v>42</v>
      </c>
      <c r="C94" s="1261" t="s">
        <v>766</v>
      </c>
      <c r="D94" s="46" t="s">
        <v>31</v>
      </c>
      <c r="E94" s="1262" t="s">
        <v>767</v>
      </c>
      <c r="F94" s="59"/>
    </row>
    <row r="95" spans="1:6" x14ac:dyDescent="0.2">
      <c r="A95" s="1262"/>
      <c r="B95" s="59" t="s">
        <v>768</v>
      </c>
      <c r="C95" s="1261"/>
      <c r="D95" s="46" t="s">
        <v>32</v>
      </c>
      <c r="E95" s="1262"/>
      <c r="F95" s="59"/>
    </row>
    <row r="96" spans="1:6" ht="68.45" customHeight="1" x14ac:dyDescent="0.2">
      <c r="A96" s="1262"/>
      <c r="B96" s="59" t="s">
        <v>764</v>
      </c>
      <c r="C96" s="1261"/>
      <c r="D96" s="46" t="s">
        <v>32</v>
      </c>
      <c r="E96" s="1262"/>
      <c r="F96" s="59"/>
    </row>
    <row r="97" spans="1:6" ht="31.5" x14ac:dyDescent="0.2">
      <c r="A97" s="48">
        <v>10</v>
      </c>
      <c r="B97" s="47" t="s">
        <v>769</v>
      </c>
      <c r="C97" s="47"/>
      <c r="D97" s="48" t="s">
        <v>31</v>
      </c>
      <c r="E97" s="48"/>
      <c r="F97" s="47" t="s">
        <v>769</v>
      </c>
    </row>
    <row r="98" spans="1:6" ht="31.5" x14ac:dyDescent="0.2">
      <c r="A98" s="48">
        <v>11</v>
      </c>
      <c r="B98" s="47" t="s">
        <v>770</v>
      </c>
      <c r="C98" s="47"/>
      <c r="D98" s="48" t="s">
        <v>32</v>
      </c>
      <c r="E98" s="48"/>
      <c r="F98" s="47" t="s">
        <v>770</v>
      </c>
    </row>
    <row r="99" spans="1:6" ht="31.5" x14ac:dyDescent="0.2">
      <c r="A99" s="48">
        <v>12</v>
      </c>
      <c r="B99" s="47" t="s">
        <v>771</v>
      </c>
      <c r="C99" s="47"/>
      <c r="D99" s="48" t="s">
        <v>31</v>
      </c>
      <c r="E99" s="48"/>
      <c r="F99" s="47" t="s">
        <v>771</v>
      </c>
    </row>
    <row r="100" spans="1:6" ht="31.5" x14ac:dyDescent="0.2">
      <c r="A100" s="48">
        <v>13</v>
      </c>
      <c r="B100" s="47" t="s">
        <v>772</v>
      </c>
      <c r="C100" s="47"/>
      <c r="D100" s="48" t="s">
        <v>31</v>
      </c>
      <c r="E100" s="48"/>
      <c r="F100" s="47" t="s">
        <v>772</v>
      </c>
    </row>
    <row r="101" spans="1:6" ht="47.25" x14ac:dyDescent="0.2">
      <c r="A101" s="48">
        <v>14</v>
      </c>
      <c r="B101" s="47" t="s">
        <v>773</v>
      </c>
      <c r="C101" s="47"/>
      <c r="D101" s="48" t="s">
        <v>31</v>
      </c>
      <c r="E101" s="48"/>
      <c r="F101" s="47" t="s">
        <v>773</v>
      </c>
    </row>
    <row r="102" spans="1:6" ht="31.5" x14ac:dyDescent="0.2">
      <c r="A102" s="48">
        <v>15</v>
      </c>
      <c r="B102" s="47" t="s">
        <v>774</v>
      </c>
      <c r="C102" s="47"/>
      <c r="D102" s="48" t="s">
        <v>31</v>
      </c>
      <c r="E102" s="48"/>
      <c r="F102" s="47" t="s">
        <v>774</v>
      </c>
    </row>
    <row r="103" spans="1:6" ht="47.25" x14ac:dyDescent="0.2">
      <c r="A103" s="48">
        <v>16</v>
      </c>
      <c r="B103" s="47" t="s">
        <v>775</v>
      </c>
      <c r="C103" s="47"/>
      <c r="D103" s="48" t="s">
        <v>31</v>
      </c>
      <c r="E103" s="48"/>
      <c r="F103" s="47" t="s">
        <v>775</v>
      </c>
    </row>
    <row r="104" spans="1:6" ht="31.5" x14ac:dyDescent="0.2">
      <c r="A104" s="48">
        <v>17</v>
      </c>
      <c r="B104" s="47" t="s">
        <v>776</v>
      </c>
      <c r="C104" s="47"/>
      <c r="D104" s="48" t="s">
        <v>31</v>
      </c>
      <c r="E104" s="48"/>
      <c r="F104" s="47" t="s">
        <v>776</v>
      </c>
    </row>
    <row r="105" spans="1:6" x14ac:dyDescent="0.2">
      <c r="A105" s="54" t="s">
        <v>777</v>
      </c>
      <c r="B105" s="54"/>
      <c r="C105" s="54"/>
      <c r="D105" s="54"/>
      <c r="E105" s="55"/>
      <c r="F105" s="56"/>
    </row>
    <row r="106" spans="1:6" s="62" customFormat="1" x14ac:dyDescent="0.2">
      <c r="A106" s="61" t="s">
        <v>419</v>
      </c>
      <c r="B106" s="61"/>
      <c r="C106" s="61" t="s">
        <v>38</v>
      </c>
      <c r="D106" s="61"/>
      <c r="E106" s="57"/>
      <c r="F106" s="61"/>
    </row>
    <row r="107" spans="1:6" ht="31.5" x14ac:dyDescent="0.2">
      <c r="A107" s="48">
        <v>1</v>
      </c>
      <c r="B107" s="47" t="s">
        <v>778</v>
      </c>
      <c r="C107" s="47"/>
      <c r="D107" s="48" t="s">
        <v>32</v>
      </c>
      <c r="E107" s="48"/>
      <c r="F107" s="47" t="s">
        <v>778</v>
      </c>
    </row>
    <row r="108" spans="1:6" ht="31.5" x14ac:dyDescent="0.2">
      <c r="A108" s="48">
        <v>2</v>
      </c>
      <c r="B108" s="47" t="s">
        <v>779</v>
      </c>
      <c r="C108" s="47"/>
      <c r="D108" s="48" t="s">
        <v>32</v>
      </c>
      <c r="E108" s="48"/>
      <c r="F108" s="47" t="s">
        <v>779</v>
      </c>
    </row>
    <row r="109" spans="1:6" ht="31.5" x14ac:dyDescent="0.2">
      <c r="A109" s="48">
        <v>3</v>
      </c>
      <c r="B109" s="47" t="s">
        <v>46</v>
      </c>
      <c r="C109" s="47"/>
      <c r="D109" s="48" t="s">
        <v>31</v>
      </c>
      <c r="E109" s="48"/>
      <c r="F109" s="47" t="s">
        <v>46</v>
      </c>
    </row>
    <row r="110" spans="1:6" ht="31.5" x14ac:dyDescent="0.2">
      <c r="A110" s="48">
        <v>4</v>
      </c>
      <c r="B110" s="47" t="s">
        <v>48</v>
      </c>
      <c r="C110" s="47"/>
      <c r="D110" s="48" t="s">
        <v>31</v>
      </c>
      <c r="E110" s="48"/>
      <c r="F110" s="47" t="s">
        <v>48</v>
      </c>
    </row>
    <row r="111" spans="1:6" ht="31.5" x14ac:dyDescent="0.2">
      <c r="A111" s="48">
        <v>5</v>
      </c>
      <c r="B111" s="47" t="s">
        <v>780</v>
      </c>
      <c r="C111" s="47"/>
      <c r="D111" s="48" t="s">
        <v>31</v>
      </c>
      <c r="E111" s="48"/>
      <c r="F111" s="47" t="s">
        <v>780</v>
      </c>
    </row>
    <row r="112" spans="1:6" s="69" customFormat="1" x14ac:dyDescent="0.2">
      <c r="A112" s="67">
        <v>6</v>
      </c>
      <c r="B112" s="40" t="s">
        <v>781</v>
      </c>
      <c r="C112" s="1257" t="s">
        <v>782</v>
      </c>
      <c r="D112" s="41" t="s">
        <v>31</v>
      </c>
      <c r="E112" s="1265" t="s">
        <v>43</v>
      </c>
      <c r="F112" s="68"/>
    </row>
    <row r="113" spans="1:6" s="69" customFormat="1" ht="48" customHeight="1" x14ac:dyDescent="0.2">
      <c r="A113" s="67">
        <v>7</v>
      </c>
      <c r="B113" s="40" t="s">
        <v>43</v>
      </c>
      <c r="C113" s="1257"/>
      <c r="D113" s="41" t="s">
        <v>31</v>
      </c>
      <c r="E113" s="1265"/>
      <c r="F113" s="68"/>
    </row>
    <row r="114" spans="1:6" ht="47.25" x14ac:dyDescent="0.2">
      <c r="A114" s="48">
        <v>8</v>
      </c>
      <c r="B114" s="47" t="s">
        <v>44</v>
      </c>
      <c r="C114" s="47"/>
      <c r="D114" s="48" t="s">
        <v>31</v>
      </c>
      <c r="E114" s="48"/>
      <c r="F114" s="47" t="s">
        <v>44</v>
      </c>
    </row>
    <row r="115" spans="1:6" ht="47.25" x14ac:dyDescent="0.2">
      <c r="A115" s="48">
        <v>9</v>
      </c>
      <c r="B115" s="47" t="s">
        <v>783</v>
      </c>
      <c r="C115" s="47"/>
      <c r="D115" s="48" t="s">
        <v>31</v>
      </c>
      <c r="E115" s="48"/>
      <c r="F115" s="47" t="s">
        <v>783</v>
      </c>
    </row>
    <row r="116" spans="1:6" ht="31.5" x14ac:dyDescent="0.2">
      <c r="A116" s="48">
        <v>10</v>
      </c>
      <c r="B116" s="47" t="s">
        <v>52</v>
      </c>
      <c r="C116" s="47"/>
      <c r="D116" s="48" t="s">
        <v>31</v>
      </c>
      <c r="E116" s="48"/>
      <c r="F116" s="47" t="s">
        <v>52</v>
      </c>
    </row>
    <row r="117" spans="1:6" ht="31.5" x14ac:dyDescent="0.2">
      <c r="A117" s="48">
        <v>11</v>
      </c>
      <c r="B117" s="47" t="s">
        <v>50</v>
      </c>
      <c r="C117" s="47"/>
      <c r="D117" s="48" t="s">
        <v>31</v>
      </c>
      <c r="E117" s="48"/>
      <c r="F117" s="47" t="s">
        <v>50</v>
      </c>
    </row>
    <row r="118" spans="1:6" ht="31.5" x14ac:dyDescent="0.2">
      <c r="A118" s="48">
        <v>12</v>
      </c>
      <c r="B118" s="47" t="s">
        <v>784</v>
      </c>
      <c r="C118" s="47"/>
      <c r="D118" s="48" t="s">
        <v>31</v>
      </c>
      <c r="E118" s="48"/>
      <c r="F118" s="47" t="s">
        <v>784</v>
      </c>
    </row>
    <row r="119" spans="1:6" ht="31.5" x14ac:dyDescent="0.2">
      <c r="A119" s="48">
        <v>13</v>
      </c>
      <c r="B119" s="47" t="s">
        <v>785</v>
      </c>
      <c r="C119" s="47"/>
      <c r="D119" s="48" t="s">
        <v>31</v>
      </c>
      <c r="E119" s="48"/>
      <c r="F119" s="47" t="s">
        <v>785</v>
      </c>
    </row>
    <row r="120" spans="1:6" ht="31.5" x14ac:dyDescent="0.2">
      <c r="A120" s="48">
        <v>14</v>
      </c>
      <c r="B120" s="47" t="s">
        <v>41</v>
      </c>
      <c r="C120" s="47"/>
      <c r="D120" s="48" t="s">
        <v>31</v>
      </c>
      <c r="E120" s="48"/>
      <c r="F120" s="47" t="s">
        <v>41</v>
      </c>
    </row>
    <row r="121" spans="1:6" x14ac:dyDescent="0.2">
      <c r="A121" s="1266" t="s">
        <v>786</v>
      </c>
      <c r="B121" s="1266"/>
      <c r="C121" s="1266"/>
      <c r="D121" s="1266"/>
      <c r="E121" s="1266"/>
      <c r="F121" s="1266"/>
    </row>
    <row r="122" spans="1:6" s="62" customFormat="1" x14ac:dyDescent="0.2">
      <c r="A122" s="61" t="s">
        <v>427</v>
      </c>
      <c r="B122" s="61"/>
      <c r="C122" s="61" t="s">
        <v>787</v>
      </c>
      <c r="D122" s="61"/>
      <c r="E122" s="57" t="s">
        <v>788</v>
      </c>
      <c r="F122" s="61"/>
    </row>
    <row r="123" spans="1:6" ht="31.9" customHeight="1" x14ac:dyDescent="0.2">
      <c r="A123" s="1262">
        <v>1</v>
      </c>
      <c r="B123" s="59" t="s">
        <v>789</v>
      </c>
      <c r="C123" s="1261" t="s">
        <v>790</v>
      </c>
      <c r="D123" s="46" t="s">
        <v>31</v>
      </c>
      <c r="E123" s="1262" t="s">
        <v>791</v>
      </c>
      <c r="F123" s="59"/>
    </row>
    <row r="124" spans="1:6" ht="39.6" customHeight="1" x14ac:dyDescent="0.2">
      <c r="A124" s="1262"/>
      <c r="B124" s="59" t="s">
        <v>791</v>
      </c>
      <c r="C124" s="1261"/>
      <c r="D124" s="46" t="s">
        <v>32</v>
      </c>
      <c r="E124" s="1262"/>
      <c r="F124" s="59"/>
    </row>
    <row r="125" spans="1:6" ht="47.25" x14ac:dyDescent="0.2">
      <c r="A125" s="46">
        <v>2</v>
      </c>
      <c r="B125" s="47" t="s">
        <v>792</v>
      </c>
      <c r="C125" s="47"/>
      <c r="D125" s="48" t="s">
        <v>31</v>
      </c>
      <c r="E125" s="48"/>
      <c r="F125" s="47" t="s">
        <v>792</v>
      </c>
    </row>
    <row r="126" spans="1:6" ht="47.25" x14ac:dyDescent="0.2">
      <c r="A126" s="46">
        <v>3</v>
      </c>
      <c r="B126" s="47" t="s">
        <v>793</v>
      </c>
      <c r="C126" s="47"/>
      <c r="D126" s="48" t="s">
        <v>31</v>
      </c>
      <c r="E126" s="48"/>
      <c r="F126" s="47" t="s">
        <v>793</v>
      </c>
    </row>
    <row r="127" spans="1:6" ht="31.5" x14ac:dyDescent="0.2">
      <c r="A127" s="46">
        <v>4</v>
      </c>
      <c r="B127" s="47" t="s">
        <v>794</v>
      </c>
      <c r="C127" s="47"/>
      <c r="D127" s="48" t="s">
        <v>31</v>
      </c>
      <c r="E127" s="48"/>
      <c r="F127" s="47" t="s">
        <v>794</v>
      </c>
    </row>
    <row r="128" spans="1:6" ht="47.25" x14ac:dyDescent="0.2">
      <c r="A128" s="46">
        <v>5</v>
      </c>
      <c r="B128" s="47" t="s">
        <v>795</v>
      </c>
      <c r="C128" s="47"/>
      <c r="D128" s="48" t="s">
        <v>31</v>
      </c>
      <c r="E128" s="48"/>
      <c r="F128" s="47" t="s">
        <v>795</v>
      </c>
    </row>
    <row r="129" spans="1:6" x14ac:dyDescent="0.2">
      <c r="A129" s="1262">
        <v>6</v>
      </c>
      <c r="B129" s="59" t="s">
        <v>796</v>
      </c>
      <c r="C129" s="1261" t="s">
        <v>797</v>
      </c>
      <c r="D129" s="46" t="s">
        <v>32</v>
      </c>
      <c r="E129" s="1262" t="s">
        <v>798</v>
      </c>
      <c r="F129" s="59"/>
    </row>
    <row r="130" spans="1:6" ht="30.6" customHeight="1" x14ac:dyDescent="0.2">
      <c r="A130" s="1262"/>
      <c r="B130" s="59" t="s">
        <v>799</v>
      </c>
      <c r="C130" s="1261"/>
      <c r="D130" s="46" t="s">
        <v>31</v>
      </c>
      <c r="E130" s="1262"/>
      <c r="F130" s="59"/>
    </row>
    <row r="131" spans="1:6" ht="64.900000000000006" customHeight="1" x14ac:dyDescent="0.2">
      <c r="A131" s="1262"/>
      <c r="B131" s="59" t="s">
        <v>800</v>
      </c>
      <c r="C131" s="1261"/>
      <c r="D131" s="46" t="s">
        <v>31</v>
      </c>
      <c r="E131" s="1262"/>
      <c r="F131" s="59"/>
    </row>
    <row r="132" spans="1:6" ht="31.5" x14ac:dyDescent="0.2">
      <c r="A132" s="46">
        <v>7</v>
      </c>
      <c r="B132" s="47" t="s">
        <v>801</v>
      </c>
      <c r="C132" s="47"/>
      <c r="D132" s="48" t="s">
        <v>32</v>
      </c>
      <c r="E132" s="48"/>
      <c r="F132" s="47" t="s">
        <v>801</v>
      </c>
    </row>
    <row r="133" spans="1:6" ht="47.25" x14ac:dyDescent="0.2">
      <c r="A133" s="46">
        <v>8</v>
      </c>
      <c r="B133" s="47" t="s">
        <v>802</v>
      </c>
      <c r="C133" s="47"/>
      <c r="D133" s="48" t="s">
        <v>32</v>
      </c>
      <c r="E133" s="48"/>
      <c r="F133" s="47" t="s">
        <v>802</v>
      </c>
    </row>
    <row r="134" spans="1:6" x14ac:dyDescent="0.2">
      <c r="A134" s="1262">
        <v>9</v>
      </c>
      <c r="B134" s="59" t="s">
        <v>803</v>
      </c>
      <c r="C134" s="1261" t="s">
        <v>804</v>
      </c>
      <c r="D134" s="46" t="s">
        <v>32</v>
      </c>
      <c r="E134" s="1262" t="s">
        <v>805</v>
      </c>
      <c r="F134" s="59"/>
    </row>
    <row r="135" spans="1:6" ht="46.9" customHeight="1" x14ac:dyDescent="0.2">
      <c r="A135" s="1262"/>
      <c r="B135" s="59" t="s">
        <v>805</v>
      </c>
      <c r="C135" s="1261"/>
      <c r="D135" s="46" t="s">
        <v>32</v>
      </c>
      <c r="E135" s="1262"/>
      <c r="F135" s="59"/>
    </row>
    <row r="136" spans="1:6" ht="47.25" x14ac:dyDescent="0.2">
      <c r="A136" s="46">
        <v>10</v>
      </c>
      <c r="B136" s="47" t="s">
        <v>806</v>
      </c>
      <c r="C136" s="47"/>
      <c r="D136" s="48" t="s">
        <v>32</v>
      </c>
      <c r="E136" s="48"/>
      <c r="F136" s="47" t="s">
        <v>806</v>
      </c>
    </row>
    <row r="137" spans="1:6" ht="31.15" customHeight="1" x14ac:dyDescent="0.2">
      <c r="A137" s="1262">
        <v>11</v>
      </c>
      <c r="B137" s="59" t="s">
        <v>807</v>
      </c>
      <c r="C137" s="1261" t="s">
        <v>808</v>
      </c>
      <c r="D137" s="46" t="s">
        <v>32</v>
      </c>
      <c r="E137" s="1262" t="s">
        <v>809</v>
      </c>
      <c r="F137" s="59"/>
    </row>
    <row r="138" spans="1:6" ht="46.15" customHeight="1" x14ac:dyDescent="0.2">
      <c r="A138" s="1262"/>
      <c r="B138" s="59" t="s">
        <v>810</v>
      </c>
      <c r="C138" s="1261"/>
      <c r="D138" s="46" t="s">
        <v>2</v>
      </c>
      <c r="E138" s="1262"/>
      <c r="F138" s="59"/>
    </row>
    <row r="139" spans="1:6" ht="31.5" x14ac:dyDescent="0.2">
      <c r="A139" s="46">
        <v>12</v>
      </c>
      <c r="B139" s="47" t="s">
        <v>811</v>
      </c>
      <c r="C139" s="47"/>
      <c r="D139" s="48" t="s">
        <v>32</v>
      </c>
      <c r="E139" s="48"/>
      <c r="F139" s="47" t="s">
        <v>811</v>
      </c>
    </row>
    <row r="140" spans="1:6" ht="31.5" x14ac:dyDescent="0.2">
      <c r="A140" s="46">
        <v>13</v>
      </c>
      <c r="B140" s="47" t="s">
        <v>812</v>
      </c>
      <c r="C140" s="47"/>
      <c r="D140" s="48" t="s">
        <v>32</v>
      </c>
      <c r="E140" s="48"/>
      <c r="F140" s="47" t="s">
        <v>812</v>
      </c>
    </row>
    <row r="141" spans="1:6" x14ac:dyDescent="0.2">
      <c r="A141" s="1262">
        <v>14</v>
      </c>
      <c r="B141" s="59" t="s">
        <v>813</v>
      </c>
      <c r="C141" s="1261" t="s">
        <v>814</v>
      </c>
      <c r="D141" s="46" t="s">
        <v>31</v>
      </c>
      <c r="E141" s="1262" t="s">
        <v>815</v>
      </c>
      <c r="F141" s="59"/>
    </row>
    <row r="142" spans="1:6" ht="53.45" customHeight="1" x14ac:dyDescent="0.2">
      <c r="A142" s="1262"/>
      <c r="B142" s="59" t="s">
        <v>815</v>
      </c>
      <c r="C142" s="1261"/>
      <c r="D142" s="46" t="s">
        <v>32</v>
      </c>
      <c r="E142" s="1262"/>
      <c r="F142" s="59"/>
    </row>
    <row r="143" spans="1:6" s="35" customFormat="1" x14ac:dyDescent="0.2">
      <c r="A143" s="70" t="s">
        <v>462</v>
      </c>
      <c r="B143" s="70"/>
      <c r="C143" s="70" t="s">
        <v>816</v>
      </c>
      <c r="D143" s="70"/>
      <c r="E143" s="71"/>
      <c r="F143" s="70"/>
    </row>
    <row r="144" spans="1:6" ht="27.6" customHeight="1" x14ac:dyDescent="0.2">
      <c r="A144" s="1262">
        <v>15</v>
      </c>
      <c r="B144" s="72" t="s">
        <v>817</v>
      </c>
      <c r="C144" s="1261" t="s">
        <v>818</v>
      </c>
      <c r="D144" s="73" t="s">
        <v>31</v>
      </c>
      <c r="E144" s="1262" t="s">
        <v>819</v>
      </c>
      <c r="F144" s="72"/>
    </row>
    <row r="145" spans="1:6" ht="34.15" customHeight="1" x14ac:dyDescent="0.2">
      <c r="A145" s="1262"/>
      <c r="B145" s="72" t="s">
        <v>820</v>
      </c>
      <c r="C145" s="1261"/>
      <c r="D145" s="73" t="s">
        <v>31</v>
      </c>
      <c r="E145" s="1262"/>
      <c r="F145" s="72"/>
    </row>
    <row r="146" spans="1:6" ht="47.25" x14ac:dyDescent="0.2">
      <c r="A146" s="46">
        <v>16</v>
      </c>
      <c r="B146" s="74" t="s">
        <v>728</v>
      </c>
      <c r="C146" s="74"/>
      <c r="D146" s="75" t="s">
        <v>31</v>
      </c>
      <c r="E146" s="48"/>
      <c r="F146" s="74" t="s">
        <v>728</v>
      </c>
    </row>
    <row r="147" spans="1:6" ht="31.5" x14ac:dyDescent="0.2">
      <c r="A147" s="46">
        <v>17</v>
      </c>
      <c r="B147" s="74" t="s">
        <v>821</v>
      </c>
      <c r="C147" s="74"/>
      <c r="D147" s="75" t="s">
        <v>32</v>
      </c>
      <c r="E147" s="48"/>
      <c r="F147" s="74" t="s">
        <v>821</v>
      </c>
    </row>
    <row r="148" spans="1:6" ht="31.5" x14ac:dyDescent="0.2">
      <c r="A148" s="46">
        <v>18</v>
      </c>
      <c r="B148" s="74" t="s">
        <v>822</v>
      </c>
      <c r="C148" s="74"/>
      <c r="D148" s="75" t="s">
        <v>31</v>
      </c>
      <c r="E148" s="48"/>
      <c r="F148" s="74" t="s">
        <v>822</v>
      </c>
    </row>
    <row r="149" spans="1:6" ht="31.5" x14ac:dyDescent="0.2">
      <c r="A149" s="46">
        <v>19</v>
      </c>
      <c r="B149" s="74" t="s">
        <v>823</v>
      </c>
      <c r="C149" s="74"/>
      <c r="D149" s="75" t="s">
        <v>31</v>
      </c>
      <c r="E149" s="48"/>
      <c r="F149" s="74" t="s">
        <v>823</v>
      </c>
    </row>
    <row r="150" spans="1:6" ht="31.5" x14ac:dyDescent="0.2">
      <c r="A150" s="46">
        <v>20</v>
      </c>
      <c r="B150" s="74" t="s">
        <v>824</v>
      </c>
      <c r="C150" s="74"/>
      <c r="D150" s="75" t="s">
        <v>32</v>
      </c>
      <c r="E150" s="48" t="s">
        <v>825</v>
      </c>
      <c r="F150" s="74" t="s">
        <v>824</v>
      </c>
    </row>
    <row r="151" spans="1:6" ht="36" customHeight="1" x14ac:dyDescent="0.2">
      <c r="A151" s="1262">
        <v>21</v>
      </c>
      <c r="B151" s="72" t="s">
        <v>826</v>
      </c>
      <c r="C151" s="1261" t="s">
        <v>827</v>
      </c>
      <c r="D151" s="73" t="s">
        <v>31</v>
      </c>
      <c r="E151" s="1262" t="s">
        <v>828</v>
      </c>
      <c r="F151" s="72"/>
    </row>
    <row r="152" spans="1:6" ht="35.450000000000003" customHeight="1" x14ac:dyDescent="0.2">
      <c r="A152" s="1262"/>
      <c r="B152" s="72" t="s">
        <v>828</v>
      </c>
      <c r="C152" s="1261"/>
      <c r="D152" s="73" t="s">
        <v>31</v>
      </c>
      <c r="E152" s="1262"/>
      <c r="F152" s="72"/>
    </row>
    <row r="153" spans="1:6" x14ac:dyDescent="0.2">
      <c r="A153" s="54" t="s">
        <v>829</v>
      </c>
      <c r="B153" s="54"/>
      <c r="C153" s="54"/>
      <c r="D153" s="54"/>
      <c r="E153" s="55"/>
      <c r="F153" s="54"/>
    </row>
    <row r="154" spans="1:6" s="78" customFormat="1" ht="31.5" x14ac:dyDescent="0.2">
      <c r="A154" s="76" t="s">
        <v>435</v>
      </c>
      <c r="B154" s="76"/>
      <c r="C154" s="76" t="s">
        <v>830</v>
      </c>
      <c r="D154" s="76"/>
      <c r="E154" s="77" t="s">
        <v>831</v>
      </c>
      <c r="F154" s="76"/>
    </row>
    <row r="155" spans="1:6" s="81" customFormat="1" ht="35.450000000000003" customHeight="1" x14ac:dyDescent="0.2">
      <c r="A155" s="1267">
        <v>1</v>
      </c>
      <c r="B155" s="79" t="s">
        <v>832</v>
      </c>
      <c r="C155" s="1268" t="s">
        <v>833</v>
      </c>
      <c r="D155" s="80" t="s">
        <v>31</v>
      </c>
      <c r="E155" s="1267" t="s">
        <v>356</v>
      </c>
      <c r="F155" s="79"/>
    </row>
    <row r="156" spans="1:6" s="81" customFormat="1" ht="31.9" customHeight="1" x14ac:dyDescent="0.2">
      <c r="A156" s="1267"/>
      <c r="B156" s="79" t="s">
        <v>834</v>
      </c>
      <c r="C156" s="1268"/>
      <c r="D156" s="80" t="s">
        <v>32</v>
      </c>
      <c r="E156" s="1267"/>
      <c r="F156" s="79"/>
    </row>
    <row r="157" spans="1:6" s="81" customFormat="1" ht="31.15" customHeight="1" x14ac:dyDescent="0.2">
      <c r="A157" s="1267">
        <v>2</v>
      </c>
      <c r="B157" s="79" t="s">
        <v>835</v>
      </c>
      <c r="C157" s="1268" t="s">
        <v>836</v>
      </c>
      <c r="D157" s="80" t="s">
        <v>31</v>
      </c>
      <c r="E157" s="1267" t="s">
        <v>837</v>
      </c>
      <c r="F157" s="79"/>
    </row>
    <row r="158" spans="1:6" s="81" customFormat="1" ht="36.6" customHeight="1" x14ac:dyDescent="0.2">
      <c r="A158" s="1267"/>
      <c r="B158" s="79" t="s">
        <v>838</v>
      </c>
      <c r="C158" s="1268"/>
      <c r="D158" s="80" t="s">
        <v>31</v>
      </c>
      <c r="E158" s="1267"/>
      <c r="F158" s="79"/>
    </row>
    <row r="159" spans="1:6" s="81" customFormat="1" ht="29.45" customHeight="1" x14ac:dyDescent="0.2">
      <c r="A159" s="1267">
        <v>3</v>
      </c>
      <c r="B159" s="79" t="s">
        <v>839</v>
      </c>
      <c r="C159" s="1268" t="s">
        <v>840</v>
      </c>
      <c r="D159" s="80" t="s">
        <v>32</v>
      </c>
      <c r="E159" s="1267" t="s">
        <v>841</v>
      </c>
      <c r="F159" s="79"/>
    </row>
    <row r="160" spans="1:6" s="81" customFormat="1" ht="47.45" customHeight="1" x14ac:dyDescent="0.2">
      <c r="A160" s="1267"/>
      <c r="B160" s="79" t="s">
        <v>842</v>
      </c>
      <c r="C160" s="1268"/>
      <c r="D160" s="80" t="s">
        <v>31</v>
      </c>
      <c r="E160" s="1267"/>
      <c r="F160" s="79"/>
    </row>
    <row r="161" spans="1:6" s="81" customFormat="1" ht="47.25" x14ac:dyDescent="0.2">
      <c r="A161" s="80">
        <v>4</v>
      </c>
      <c r="B161" s="82" t="s">
        <v>843</v>
      </c>
      <c r="C161" s="82"/>
      <c r="D161" s="83" t="s">
        <v>31</v>
      </c>
      <c r="E161" s="83"/>
      <c r="F161" s="82" t="s">
        <v>843</v>
      </c>
    </row>
    <row r="162" spans="1:6" s="81" customFormat="1" ht="35.450000000000003" customHeight="1" x14ac:dyDescent="0.2">
      <c r="A162" s="1267">
        <v>5</v>
      </c>
      <c r="B162" s="79" t="s">
        <v>844</v>
      </c>
      <c r="C162" s="1268" t="s">
        <v>845</v>
      </c>
      <c r="D162" s="80" t="s">
        <v>31</v>
      </c>
      <c r="E162" s="1267" t="s">
        <v>369</v>
      </c>
      <c r="F162" s="79"/>
    </row>
    <row r="163" spans="1:6" s="81" customFormat="1" ht="41.45" customHeight="1" x14ac:dyDescent="0.2">
      <c r="A163" s="1267"/>
      <c r="B163" s="79" t="s">
        <v>846</v>
      </c>
      <c r="C163" s="1268"/>
      <c r="D163" s="80" t="s">
        <v>31</v>
      </c>
      <c r="E163" s="1267"/>
      <c r="F163" s="79"/>
    </row>
    <row r="164" spans="1:6" s="81" customFormat="1" ht="31.5" x14ac:dyDescent="0.2">
      <c r="A164" s="80">
        <v>6</v>
      </c>
      <c r="B164" s="82" t="s">
        <v>847</v>
      </c>
      <c r="C164" s="82"/>
      <c r="D164" s="83" t="s">
        <v>31</v>
      </c>
      <c r="E164" s="83"/>
      <c r="F164" s="82" t="s">
        <v>847</v>
      </c>
    </row>
    <row r="165" spans="1:6" s="84" customFormat="1" ht="34.9" customHeight="1" x14ac:dyDescent="0.2">
      <c r="A165" s="1267">
        <v>7</v>
      </c>
      <c r="B165" s="79" t="s">
        <v>848</v>
      </c>
      <c r="C165" s="1268" t="s">
        <v>849</v>
      </c>
      <c r="D165" s="80" t="s">
        <v>31</v>
      </c>
      <c r="E165" s="1267" t="s">
        <v>351</v>
      </c>
      <c r="F165" s="79"/>
    </row>
    <row r="166" spans="1:6" s="84" customFormat="1" ht="34.9" customHeight="1" x14ac:dyDescent="0.2">
      <c r="A166" s="1267"/>
      <c r="B166" s="79" t="s">
        <v>850</v>
      </c>
      <c r="C166" s="1268"/>
      <c r="D166" s="80" t="s">
        <v>31</v>
      </c>
      <c r="E166" s="1267"/>
      <c r="F166" s="79"/>
    </row>
    <row r="167" spans="1:6" s="81" customFormat="1" ht="31.5" x14ac:dyDescent="0.2">
      <c r="A167" s="80">
        <v>8</v>
      </c>
      <c r="B167" s="82" t="s">
        <v>851</v>
      </c>
      <c r="C167" s="82"/>
      <c r="D167" s="83" t="s">
        <v>31</v>
      </c>
      <c r="E167" s="83"/>
      <c r="F167" s="82" t="s">
        <v>851</v>
      </c>
    </row>
    <row r="168" spans="1:6" s="81" customFormat="1" ht="20.45" customHeight="1" x14ac:dyDescent="0.2">
      <c r="A168" s="80">
        <v>9</v>
      </c>
      <c r="B168" s="82" t="s">
        <v>852</v>
      </c>
      <c r="C168" s="82"/>
      <c r="D168" s="83" t="s">
        <v>31</v>
      </c>
      <c r="E168" s="83"/>
      <c r="F168" s="82" t="s">
        <v>852</v>
      </c>
    </row>
    <row r="169" spans="1:6" s="81" customFormat="1" ht="32.450000000000003" customHeight="1" x14ac:dyDescent="0.2">
      <c r="A169" s="1267">
        <v>10</v>
      </c>
      <c r="B169" s="79" t="s">
        <v>853</v>
      </c>
      <c r="C169" s="1268" t="s">
        <v>854</v>
      </c>
      <c r="D169" s="80" t="s">
        <v>31</v>
      </c>
      <c r="E169" s="1267" t="s">
        <v>359</v>
      </c>
      <c r="F169" s="79"/>
    </row>
    <row r="170" spans="1:6" s="81" customFormat="1" ht="38.450000000000003" customHeight="1" x14ac:dyDescent="0.2">
      <c r="A170" s="1267"/>
      <c r="B170" s="79" t="s">
        <v>855</v>
      </c>
      <c r="C170" s="1268"/>
      <c r="D170" s="80" t="s">
        <v>31</v>
      </c>
      <c r="E170" s="1267"/>
      <c r="F170" s="79"/>
    </row>
    <row r="171" spans="1:6" s="81" customFormat="1" ht="47.25" x14ac:dyDescent="0.2">
      <c r="A171" s="80">
        <v>11</v>
      </c>
      <c r="B171" s="82" t="s">
        <v>856</v>
      </c>
      <c r="C171" s="82"/>
      <c r="D171" s="83" t="s">
        <v>31</v>
      </c>
      <c r="E171" s="83"/>
      <c r="F171" s="82" t="s">
        <v>856</v>
      </c>
    </row>
    <row r="172" spans="1:6" ht="36" customHeight="1" x14ac:dyDescent="0.2">
      <c r="A172" s="1262">
        <v>12</v>
      </c>
      <c r="B172" s="59" t="s">
        <v>857</v>
      </c>
      <c r="C172" s="1261" t="s">
        <v>858</v>
      </c>
      <c r="D172" s="46" t="s">
        <v>31</v>
      </c>
      <c r="E172" s="1262" t="s">
        <v>365</v>
      </c>
      <c r="F172" s="59"/>
    </row>
    <row r="173" spans="1:6" ht="58.9" customHeight="1" x14ac:dyDescent="0.2">
      <c r="A173" s="1262"/>
      <c r="B173" s="59" t="s">
        <v>859</v>
      </c>
      <c r="C173" s="1261"/>
      <c r="D173" s="46" t="s">
        <v>32</v>
      </c>
      <c r="E173" s="1262"/>
      <c r="F173" s="59"/>
    </row>
    <row r="174" spans="1:6" ht="34.9" customHeight="1" x14ac:dyDescent="0.2">
      <c r="A174" s="1270">
        <v>13</v>
      </c>
      <c r="B174" s="59" t="s">
        <v>859</v>
      </c>
      <c r="C174" s="1261" t="s">
        <v>860</v>
      </c>
      <c r="D174" s="46" t="s">
        <v>32</v>
      </c>
      <c r="E174" s="1262" t="s">
        <v>352</v>
      </c>
      <c r="F174" s="59"/>
    </row>
    <row r="175" spans="1:6" ht="48" customHeight="1" x14ac:dyDescent="0.2">
      <c r="A175" s="1270"/>
      <c r="B175" s="59" t="s">
        <v>352</v>
      </c>
      <c r="C175" s="1261"/>
      <c r="D175" s="46" t="s">
        <v>32</v>
      </c>
      <c r="E175" s="1262"/>
      <c r="F175" s="59"/>
    </row>
    <row r="176" spans="1:6" ht="36" customHeight="1" x14ac:dyDescent="0.2">
      <c r="A176" s="1270">
        <v>14</v>
      </c>
      <c r="B176" s="59" t="s">
        <v>861</v>
      </c>
      <c r="C176" s="1261" t="s">
        <v>862</v>
      </c>
      <c r="D176" s="46" t="s">
        <v>31</v>
      </c>
      <c r="E176" s="1262" t="s">
        <v>863</v>
      </c>
      <c r="F176" s="59"/>
    </row>
    <row r="177" spans="1:6" ht="36" customHeight="1" x14ac:dyDescent="0.2">
      <c r="A177" s="1270"/>
      <c r="B177" s="59" t="s">
        <v>864</v>
      </c>
      <c r="C177" s="1261"/>
      <c r="D177" s="46" t="s">
        <v>2</v>
      </c>
      <c r="E177" s="1262"/>
      <c r="F177" s="59"/>
    </row>
    <row r="178" spans="1:6" ht="31.5" x14ac:dyDescent="0.2">
      <c r="A178" s="48">
        <v>15</v>
      </c>
      <c r="B178" s="47" t="s">
        <v>350</v>
      </c>
      <c r="C178" s="47"/>
      <c r="D178" s="48" t="s">
        <v>31</v>
      </c>
      <c r="E178" s="48"/>
      <c r="F178" s="47" t="s">
        <v>350</v>
      </c>
    </row>
    <row r="179" spans="1:6" ht="31.5" x14ac:dyDescent="0.2">
      <c r="A179" s="48">
        <v>16</v>
      </c>
      <c r="B179" s="47" t="s">
        <v>361</v>
      </c>
      <c r="C179" s="47"/>
      <c r="D179" s="48" t="s">
        <v>31</v>
      </c>
      <c r="E179" s="48"/>
      <c r="F179" s="47" t="s">
        <v>361</v>
      </c>
    </row>
    <row r="180" spans="1:6" ht="31.5" x14ac:dyDescent="0.2">
      <c r="A180" s="48">
        <v>17</v>
      </c>
      <c r="B180" s="47" t="s">
        <v>373</v>
      </c>
      <c r="C180" s="47"/>
      <c r="D180" s="48" t="s">
        <v>31</v>
      </c>
      <c r="E180" s="48"/>
      <c r="F180" s="47" t="s">
        <v>373</v>
      </c>
    </row>
    <row r="181" spans="1:6" ht="31.5" x14ac:dyDescent="0.2">
      <c r="A181" s="48">
        <v>18</v>
      </c>
      <c r="B181" s="47" t="s">
        <v>865</v>
      </c>
      <c r="C181" s="47"/>
      <c r="D181" s="48" t="s">
        <v>32</v>
      </c>
      <c r="E181" s="48"/>
      <c r="F181" s="47" t="s">
        <v>865</v>
      </c>
    </row>
    <row r="182" spans="1:6" ht="47.25" x14ac:dyDescent="0.2">
      <c r="A182" s="46">
        <v>19</v>
      </c>
      <c r="B182" s="74" t="s">
        <v>866</v>
      </c>
      <c r="C182" s="74" t="s">
        <v>867</v>
      </c>
      <c r="D182" s="75" t="s">
        <v>31</v>
      </c>
      <c r="E182" s="48"/>
      <c r="F182" s="74" t="s">
        <v>866</v>
      </c>
    </row>
    <row r="183" spans="1:6" s="81" customFormat="1" x14ac:dyDescent="0.2">
      <c r="A183" s="85" t="s">
        <v>868</v>
      </c>
      <c r="B183" s="85"/>
      <c r="C183" s="85"/>
      <c r="D183" s="85"/>
      <c r="E183" s="86"/>
      <c r="F183" s="87"/>
    </row>
    <row r="184" spans="1:6" s="35" customFormat="1" x14ac:dyDescent="0.2">
      <c r="A184" s="70" t="s">
        <v>447</v>
      </c>
      <c r="B184" s="70"/>
      <c r="C184" s="70" t="s">
        <v>869</v>
      </c>
      <c r="D184" s="70"/>
      <c r="E184" s="71"/>
      <c r="F184" s="70"/>
    </row>
    <row r="185" spans="1:6" ht="31.5" x14ac:dyDescent="0.2">
      <c r="A185" s="48">
        <v>1</v>
      </c>
      <c r="B185" s="47" t="s">
        <v>870</v>
      </c>
      <c r="C185" s="47"/>
      <c r="D185" s="48" t="s">
        <v>31</v>
      </c>
      <c r="E185" s="48"/>
      <c r="F185" s="47" t="s">
        <v>870</v>
      </c>
    </row>
    <row r="186" spans="1:6" ht="31.5" x14ac:dyDescent="0.2">
      <c r="A186" s="48">
        <v>2</v>
      </c>
      <c r="B186" s="47" t="s">
        <v>871</v>
      </c>
      <c r="C186" s="47"/>
      <c r="D186" s="48" t="s">
        <v>31</v>
      </c>
      <c r="E186" s="48"/>
      <c r="F186" s="47" t="s">
        <v>871</v>
      </c>
    </row>
    <row r="187" spans="1:6" ht="31.5" x14ac:dyDescent="0.2">
      <c r="A187" s="48">
        <v>3</v>
      </c>
      <c r="B187" s="47" t="s">
        <v>872</v>
      </c>
      <c r="C187" s="47"/>
      <c r="D187" s="48" t="s">
        <v>31</v>
      </c>
      <c r="E187" s="48"/>
      <c r="F187" s="47" t="s">
        <v>872</v>
      </c>
    </row>
    <row r="188" spans="1:6" ht="47.25" x14ac:dyDescent="0.2">
      <c r="A188" s="48">
        <v>4</v>
      </c>
      <c r="B188" s="47" t="s">
        <v>873</v>
      </c>
      <c r="C188" s="47"/>
      <c r="D188" s="48" t="s">
        <v>31</v>
      </c>
      <c r="E188" s="48"/>
      <c r="F188" s="47" t="s">
        <v>873</v>
      </c>
    </row>
    <row r="189" spans="1:6" ht="31.5" x14ac:dyDescent="0.2">
      <c r="A189" s="48">
        <v>5</v>
      </c>
      <c r="B189" s="47" t="s">
        <v>874</v>
      </c>
      <c r="C189" s="47"/>
      <c r="D189" s="48" t="s">
        <v>31</v>
      </c>
      <c r="E189" s="48"/>
      <c r="F189" s="47" t="s">
        <v>874</v>
      </c>
    </row>
    <row r="190" spans="1:6" ht="31.5" x14ac:dyDescent="0.2">
      <c r="A190" s="48">
        <v>6</v>
      </c>
      <c r="B190" s="47" t="s">
        <v>875</v>
      </c>
      <c r="C190" s="47"/>
      <c r="D190" s="48" t="s">
        <v>31</v>
      </c>
      <c r="E190" s="48"/>
      <c r="F190" s="47" t="s">
        <v>875</v>
      </c>
    </row>
    <row r="191" spans="1:6" ht="31.5" x14ac:dyDescent="0.2">
      <c r="A191" s="48">
        <v>7</v>
      </c>
      <c r="B191" s="47" t="s">
        <v>876</v>
      </c>
      <c r="C191" s="47"/>
      <c r="D191" s="48" t="s">
        <v>31</v>
      </c>
      <c r="E191" s="48"/>
      <c r="F191" s="47" t="s">
        <v>876</v>
      </c>
    </row>
    <row r="192" spans="1:6" ht="47.25" x14ac:dyDescent="0.2">
      <c r="A192" s="48">
        <v>8</v>
      </c>
      <c r="B192" s="47" t="s">
        <v>877</v>
      </c>
      <c r="C192" s="47"/>
      <c r="D192" s="48" t="s">
        <v>31</v>
      </c>
      <c r="E192" s="48"/>
      <c r="F192" s="47" t="s">
        <v>877</v>
      </c>
    </row>
    <row r="193" spans="1:6" x14ac:dyDescent="0.2">
      <c r="A193" s="46">
        <v>9</v>
      </c>
      <c r="B193" s="59" t="s">
        <v>878</v>
      </c>
      <c r="C193" s="1261" t="s">
        <v>879</v>
      </c>
      <c r="D193" s="46" t="s">
        <v>31</v>
      </c>
      <c r="E193" s="1262" t="s">
        <v>880</v>
      </c>
      <c r="F193" s="59"/>
    </row>
    <row r="194" spans="1:6" ht="86.45" customHeight="1" x14ac:dyDescent="0.2">
      <c r="A194" s="46">
        <v>10</v>
      </c>
      <c r="B194" s="59" t="s">
        <v>881</v>
      </c>
      <c r="C194" s="1261"/>
      <c r="D194" s="46" t="s">
        <v>31</v>
      </c>
      <c r="E194" s="1262"/>
      <c r="F194" s="59"/>
    </row>
    <row r="195" spans="1:6" ht="31.5" x14ac:dyDescent="0.2">
      <c r="A195" s="48">
        <v>11</v>
      </c>
      <c r="B195" s="47" t="s">
        <v>882</v>
      </c>
      <c r="C195" s="47"/>
      <c r="D195" s="48" t="s">
        <v>32</v>
      </c>
      <c r="E195" s="48"/>
      <c r="F195" s="47" t="s">
        <v>882</v>
      </c>
    </row>
    <row r="196" spans="1:6" ht="31.5" x14ac:dyDescent="0.2">
      <c r="A196" s="48">
        <v>12</v>
      </c>
      <c r="B196" s="47" t="s">
        <v>883</v>
      </c>
      <c r="C196" s="47"/>
      <c r="D196" s="48" t="s">
        <v>31</v>
      </c>
      <c r="E196" s="48"/>
      <c r="F196" s="47" t="s">
        <v>883</v>
      </c>
    </row>
    <row r="197" spans="1:6" ht="31.5" x14ac:dyDescent="0.2">
      <c r="A197" s="48">
        <v>13</v>
      </c>
      <c r="B197" s="47" t="s">
        <v>884</v>
      </c>
      <c r="C197" s="47"/>
      <c r="D197" s="48" t="s">
        <v>31</v>
      </c>
      <c r="E197" s="48"/>
      <c r="F197" s="47" t="s">
        <v>884</v>
      </c>
    </row>
    <row r="198" spans="1:6" ht="28.15" customHeight="1" x14ac:dyDescent="0.2">
      <c r="A198" s="48">
        <v>14</v>
      </c>
      <c r="B198" s="47" t="s">
        <v>885</v>
      </c>
      <c r="C198" s="47"/>
      <c r="D198" s="48" t="s">
        <v>32</v>
      </c>
      <c r="E198" s="48"/>
      <c r="F198" s="47" t="s">
        <v>885</v>
      </c>
    </row>
    <row r="199" spans="1:6" x14ac:dyDescent="0.2">
      <c r="A199" s="54" t="s">
        <v>886</v>
      </c>
      <c r="B199" s="54"/>
      <c r="C199" s="54"/>
      <c r="D199" s="54"/>
      <c r="E199" s="55"/>
      <c r="F199" s="56"/>
    </row>
    <row r="200" spans="1:6" x14ac:dyDescent="0.2">
      <c r="A200" s="88" t="s">
        <v>486</v>
      </c>
      <c r="B200" s="88"/>
      <c r="C200" s="88" t="s">
        <v>887</v>
      </c>
      <c r="D200" s="1269"/>
      <c r="E200" s="1269"/>
      <c r="F200" s="89"/>
    </row>
    <row r="201" spans="1:6" ht="31.5" x14ac:dyDescent="0.2">
      <c r="A201" s="48">
        <v>1</v>
      </c>
      <c r="B201" s="47" t="s">
        <v>888</v>
      </c>
      <c r="C201" s="90"/>
      <c r="D201" s="48" t="s">
        <v>31</v>
      </c>
      <c r="E201" s="48"/>
      <c r="F201" s="47" t="s">
        <v>888</v>
      </c>
    </row>
    <row r="202" spans="1:6" ht="31.5" x14ac:dyDescent="0.2">
      <c r="A202" s="48">
        <v>2</v>
      </c>
      <c r="B202" s="47" t="s">
        <v>889</v>
      </c>
      <c r="C202" s="90"/>
      <c r="D202" s="48" t="s">
        <v>31</v>
      </c>
      <c r="E202" s="48"/>
      <c r="F202" s="47" t="s">
        <v>889</v>
      </c>
    </row>
    <row r="203" spans="1:6" ht="47.25" x14ac:dyDescent="0.2">
      <c r="A203" s="48">
        <v>3</v>
      </c>
      <c r="B203" s="47" t="s">
        <v>890</v>
      </c>
      <c r="C203" s="90"/>
      <c r="D203" s="48" t="s">
        <v>31</v>
      </c>
      <c r="E203" s="48"/>
      <c r="F203" s="47" t="s">
        <v>890</v>
      </c>
    </row>
    <row r="204" spans="1:6" ht="31.5" x14ac:dyDescent="0.2">
      <c r="A204" s="48">
        <v>4</v>
      </c>
      <c r="B204" s="47" t="s">
        <v>891</v>
      </c>
      <c r="C204" s="90"/>
      <c r="D204" s="48" t="s">
        <v>31</v>
      </c>
      <c r="E204" s="48"/>
      <c r="F204" s="47" t="s">
        <v>891</v>
      </c>
    </row>
    <row r="205" spans="1:6" ht="31.5" x14ac:dyDescent="0.2">
      <c r="A205" s="48">
        <v>5</v>
      </c>
      <c r="B205" s="47" t="s">
        <v>892</v>
      </c>
      <c r="C205" s="90"/>
      <c r="D205" s="48" t="s">
        <v>31</v>
      </c>
      <c r="E205" s="48"/>
      <c r="F205" s="47" t="s">
        <v>892</v>
      </c>
    </row>
    <row r="206" spans="1:6" ht="47.25" x14ac:dyDescent="0.2">
      <c r="A206" s="48">
        <v>6</v>
      </c>
      <c r="B206" s="47" t="s">
        <v>893</v>
      </c>
      <c r="C206" s="90"/>
      <c r="D206" s="48" t="s">
        <v>31</v>
      </c>
      <c r="E206" s="48"/>
      <c r="F206" s="47" t="s">
        <v>893</v>
      </c>
    </row>
    <row r="207" spans="1:6" ht="47.25" x14ac:dyDescent="0.2">
      <c r="A207" s="48">
        <v>8</v>
      </c>
      <c r="B207" s="47" t="s">
        <v>775</v>
      </c>
      <c r="C207" s="90"/>
      <c r="D207" s="48" t="s">
        <v>31</v>
      </c>
      <c r="E207" s="48"/>
      <c r="F207" s="47" t="s">
        <v>775</v>
      </c>
    </row>
    <row r="208" spans="1:6" ht="31.5" x14ac:dyDescent="0.2">
      <c r="A208" s="48">
        <v>9</v>
      </c>
      <c r="B208" s="47" t="s">
        <v>894</v>
      </c>
      <c r="C208" s="90"/>
      <c r="D208" s="48" t="s">
        <v>31</v>
      </c>
      <c r="E208" s="48"/>
      <c r="F208" s="47" t="s">
        <v>894</v>
      </c>
    </row>
    <row r="209" spans="1:6" ht="31.5" x14ac:dyDescent="0.2">
      <c r="A209" s="48">
        <v>10</v>
      </c>
      <c r="B209" s="47" t="s">
        <v>895</v>
      </c>
      <c r="C209" s="90"/>
      <c r="D209" s="48" t="s">
        <v>896</v>
      </c>
      <c r="E209" s="48"/>
      <c r="F209" s="47" t="s">
        <v>895</v>
      </c>
    </row>
    <row r="210" spans="1:6" ht="31.5" x14ac:dyDescent="0.2">
      <c r="A210" s="48">
        <v>11</v>
      </c>
      <c r="B210" s="47" t="s">
        <v>897</v>
      </c>
      <c r="C210" s="90"/>
      <c r="D210" s="48" t="s">
        <v>31</v>
      </c>
      <c r="E210" s="48"/>
      <c r="F210" s="47" t="s">
        <v>897</v>
      </c>
    </row>
    <row r="211" spans="1:6" ht="47.25" x14ac:dyDescent="0.2">
      <c r="A211" s="48">
        <v>12</v>
      </c>
      <c r="B211" s="47" t="s">
        <v>898</v>
      </c>
      <c r="C211" s="90"/>
      <c r="D211" s="48" t="s">
        <v>31</v>
      </c>
      <c r="E211" s="48"/>
      <c r="F211" s="47" t="s">
        <v>898</v>
      </c>
    </row>
    <row r="212" spans="1:6" ht="31.5" x14ac:dyDescent="0.2">
      <c r="A212" s="48">
        <v>13</v>
      </c>
      <c r="B212" s="47" t="s">
        <v>899</v>
      </c>
      <c r="C212" s="90"/>
      <c r="D212" s="48" t="s">
        <v>31</v>
      </c>
      <c r="E212" s="48"/>
      <c r="F212" s="47" t="s">
        <v>899</v>
      </c>
    </row>
    <row r="213" spans="1:6" ht="31.5" x14ac:dyDescent="0.2">
      <c r="A213" s="48">
        <v>14</v>
      </c>
      <c r="B213" s="47" t="s">
        <v>900</v>
      </c>
      <c r="C213" s="90"/>
      <c r="D213" s="48" t="s">
        <v>31</v>
      </c>
      <c r="E213" s="48"/>
      <c r="F213" s="47" t="s">
        <v>900</v>
      </c>
    </row>
    <row r="214" spans="1:6" ht="31.5" x14ac:dyDescent="0.2">
      <c r="A214" s="48">
        <v>15</v>
      </c>
      <c r="B214" s="47" t="s">
        <v>901</v>
      </c>
      <c r="C214" s="90"/>
      <c r="D214" s="48" t="s">
        <v>31</v>
      </c>
      <c r="E214" s="48"/>
      <c r="F214" s="47" t="s">
        <v>901</v>
      </c>
    </row>
    <row r="215" spans="1:6" ht="31.5" x14ac:dyDescent="0.2">
      <c r="A215" s="48">
        <v>16</v>
      </c>
      <c r="B215" s="47" t="s">
        <v>902</v>
      </c>
      <c r="C215" s="90"/>
      <c r="D215" s="48" t="s">
        <v>31</v>
      </c>
      <c r="E215" s="48"/>
      <c r="F215" s="47" t="s">
        <v>902</v>
      </c>
    </row>
    <row r="216" spans="1:6" ht="31.5" x14ac:dyDescent="0.2">
      <c r="A216" s="48">
        <v>17</v>
      </c>
      <c r="B216" s="47" t="s">
        <v>769</v>
      </c>
      <c r="C216" s="90"/>
      <c r="D216" s="48" t="s">
        <v>31</v>
      </c>
      <c r="E216" s="48"/>
      <c r="F216" s="47" t="s">
        <v>769</v>
      </c>
    </row>
    <row r="217" spans="1:6" x14ac:dyDescent="0.2">
      <c r="A217" s="88" t="s">
        <v>486</v>
      </c>
      <c r="B217" s="91"/>
      <c r="C217" s="91" t="s">
        <v>903</v>
      </c>
      <c r="D217" s="88">
        <f>COUNTA(D218:D228)</f>
        <v>11</v>
      </c>
      <c r="E217" s="92"/>
      <c r="F217" s="47"/>
    </row>
    <row r="218" spans="1:6" ht="23.45" customHeight="1" x14ac:dyDescent="0.2">
      <c r="A218" s="48">
        <v>1</v>
      </c>
      <c r="B218" s="74" t="s">
        <v>904</v>
      </c>
      <c r="C218" s="75"/>
      <c r="D218" s="75" t="s">
        <v>32</v>
      </c>
      <c r="E218" s="92"/>
      <c r="F218" s="74" t="s">
        <v>904</v>
      </c>
    </row>
    <row r="219" spans="1:6" ht="25.15" customHeight="1" x14ac:dyDescent="0.2">
      <c r="A219" s="48">
        <v>2</v>
      </c>
      <c r="B219" s="47" t="s">
        <v>905</v>
      </c>
      <c r="C219" s="75"/>
      <c r="D219" s="75" t="s">
        <v>2</v>
      </c>
      <c r="E219" s="92"/>
      <c r="F219" s="93" t="s">
        <v>905</v>
      </c>
    </row>
    <row r="220" spans="1:6" ht="18" customHeight="1" x14ac:dyDescent="0.2">
      <c r="A220" s="48">
        <v>3</v>
      </c>
      <c r="B220" s="47" t="s">
        <v>906</v>
      </c>
      <c r="C220" s="75"/>
      <c r="D220" s="75" t="s">
        <v>2</v>
      </c>
      <c r="E220" s="92"/>
      <c r="F220" s="94" t="s">
        <v>906</v>
      </c>
    </row>
    <row r="221" spans="1:6" ht="31.5" x14ac:dyDescent="0.2">
      <c r="A221" s="48">
        <v>4</v>
      </c>
      <c r="B221" s="47" t="s">
        <v>907</v>
      </c>
      <c r="C221" s="75"/>
      <c r="D221" s="75" t="s">
        <v>32</v>
      </c>
      <c r="E221" s="92"/>
      <c r="F221" s="94" t="s">
        <v>907</v>
      </c>
    </row>
    <row r="222" spans="1:6" ht="31.5" x14ac:dyDescent="0.2">
      <c r="A222" s="48">
        <v>5</v>
      </c>
      <c r="B222" s="47" t="s">
        <v>908</v>
      </c>
      <c r="C222" s="75"/>
      <c r="D222" s="75" t="s">
        <v>2</v>
      </c>
      <c r="E222" s="92"/>
      <c r="F222" s="93" t="s">
        <v>908</v>
      </c>
    </row>
    <row r="223" spans="1:6" ht="31.5" x14ac:dyDescent="0.2">
      <c r="A223" s="48">
        <v>6</v>
      </c>
      <c r="B223" s="47" t="s">
        <v>909</v>
      </c>
      <c r="C223" s="75"/>
      <c r="D223" s="75" t="s">
        <v>2</v>
      </c>
      <c r="E223" s="92"/>
      <c r="F223" s="47" t="s">
        <v>909</v>
      </c>
    </row>
    <row r="224" spans="1:6" ht="31.5" x14ac:dyDescent="0.2">
      <c r="A224" s="48">
        <v>7</v>
      </c>
      <c r="B224" s="47" t="s">
        <v>910</v>
      </c>
      <c r="C224" s="75"/>
      <c r="D224" s="75" t="s">
        <v>2</v>
      </c>
      <c r="E224" s="92"/>
      <c r="F224" s="47" t="s">
        <v>910</v>
      </c>
    </row>
    <row r="225" spans="1:6" ht="31.5" x14ac:dyDescent="0.2">
      <c r="A225" s="48">
        <v>8</v>
      </c>
      <c r="B225" s="47" t="s">
        <v>51</v>
      </c>
      <c r="C225" s="75"/>
      <c r="D225" s="75" t="s">
        <v>2</v>
      </c>
      <c r="E225" s="92"/>
      <c r="F225" s="47" t="s">
        <v>51</v>
      </c>
    </row>
    <row r="226" spans="1:6" ht="47.25" x14ac:dyDescent="0.2">
      <c r="A226" s="48">
        <v>9</v>
      </c>
      <c r="B226" s="47" t="s">
        <v>775</v>
      </c>
      <c r="C226" s="75"/>
      <c r="D226" s="75" t="s">
        <v>2</v>
      </c>
      <c r="E226" s="92"/>
      <c r="F226" s="47" t="s">
        <v>775</v>
      </c>
    </row>
    <row r="227" spans="1:6" ht="47.25" x14ac:dyDescent="0.2">
      <c r="A227" s="48">
        <v>10</v>
      </c>
      <c r="B227" s="47" t="s">
        <v>911</v>
      </c>
      <c r="C227" s="75"/>
      <c r="D227" s="75" t="s">
        <v>2</v>
      </c>
      <c r="E227" s="92"/>
      <c r="F227" s="47" t="s">
        <v>911</v>
      </c>
    </row>
    <row r="228" spans="1:6" ht="47.25" x14ac:dyDescent="0.2">
      <c r="A228" s="48">
        <v>11</v>
      </c>
      <c r="B228" s="47" t="s">
        <v>912</v>
      </c>
      <c r="C228" s="75"/>
      <c r="D228" s="75" t="s">
        <v>2</v>
      </c>
      <c r="E228" s="92"/>
      <c r="F228" s="47" t="s">
        <v>912</v>
      </c>
    </row>
  </sheetData>
  <mergeCells count="113">
    <mergeCell ref="C193:C194"/>
    <mergeCell ref="E193:E194"/>
    <mergeCell ref="D200:E200"/>
    <mergeCell ref="A174:A175"/>
    <mergeCell ref="C174:C175"/>
    <mergeCell ref="E174:E175"/>
    <mergeCell ref="A176:A177"/>
    <mergeCell ref="C176:C177"/>
    <mergeCell ref="E176:E177"/>
    <mergeCell ref="A169:A170"/>
    <mergeCell ref="C169:C170"/>
    <mergeCell ref="E169:E170"/>
    <mergeCell ref="A172:A173"/>
    <mergeCell ref="C172:C173"/>
    <mergeCell ref="E172:E173"/>
    <mergeCell ref="A162:A163"/>
    <mergeCell ref="C162:C163"/>
    <mergeCell ref="E162:E163"/>
    <mergeCell ref="A165:A166"/>
    <mergeCell ref="C165:C166"/>
    <mergeCell ref="E165:E166"/>
    <mergeCell ref="A157:A158"/>
    <mergeCell ref="C157:C158"/>
    <mergeCell ref="E157:E158"/>
    <mergeCell ref="A159:A160"/>
    <mergeCell ref="C159:C160"/>
    <mergeCell ref="E159:E160"/>
    <mergeCell ref="A151:A152"/>
    <mergeCell ref="C151:C152"/>
    <mergeCell ref="E151:E152"/>
    <mergeCell ref="A155:A156"/>
    <mergeCell ref="C155:C156"/>
    <mergeCell ref="E155:E156"/>
    <mergeCell ref="A141:A142"/>
    <mergeCell ref="C141:C142"/>
    <mergeCell ref="E141:E142"/>
    <mergeCell ref="A144:A145"/>
    <mergeCell ref="C144:C145"/>
    <mergeCell ref="E144:E145"/>
    <mergeCell ref="A134:A135"/>
    <mergeCell ref="C134:C135"/>
    <mergeCell ref="E134:E135"/>
    <mergeCell ref="A137:A138"/>
    <mergeCell ref="C137:C138"/>
    <mergeCell ref="E137:E138"/>
    <mergeCell ref="A123:A124"/>
    <mergeCell ref="C123:C124"/>
    <mergeCell ref="E123:E124"/>
    <mergeCell ref="A129:A131"/>
    <mergeCell ref="C129:C131"/>
    <mergeCell ref="E129:E131"/>
    <mergeCell ref="A94:A96"/>
    <mergeCell ref="C94:C96"/>
    <mergeCell ref="E94:E96"/>
    <mergeCell ref="C112:C113"/>
    <mergeCell ref="E112:E113"/>
    <mergeCell ref="A121:F121"/>
    <mergeCell ref="A77:A81"/>
    <mergeCell ref="C77:C81"/>
    <mergeCell ref="E77:E81"/>
    <mergeCell ref="A90:A92"/>
    <mergeCell ref="C90:C92"/>
    <mergeCell ref="E90:E92"/>
    <mergeCell ref="A67:A69"/>
    <mergeCell ref="C67:C69"/>
    <mergeCell ref="E67:E69"/>
    <mergeCell ref="A74:A75"/>
    <mergeCell ref="C74:C75"/>
    <mergeCell ref="E74:E75"/>
    <mergeCell ref="A61:A62"/>
    <mergeCell ref="C61:C62"/>
    <mergeCell ref="E61:E62"/>
    <mergeCell ref="A64:A65"/>
    <mergeCell ref="C64:C65"/>
    <mergeCell ref="E64:E65"/>
    <mergeCell ref="A45:A46"/>
    <mergeCell ref="C45:C46"/>
    <mergeCell ref="E45:E46"/>
    <mergeCell ref="A59:A60"/>
    <mergeCell ref="C59:C60"/>
    <mergeCell ref="E59:E60"/>
    <mergeCell ref="A35:A36"/>
    <mergeCell ref="C35:C36"/>
    <mergeCell ref="E35:E36"/>
    <mergeCell ref="A41:A42"/>
    <mergeCell ref="C41:C42"/>
    <mergeCell ref="E41:E42"/>
    <mergeCell ref="A21:A22"/>
    <mergeCell ref="C21:C22"/>
    <mergeCell ref="E21:E22"/>
    <mergeCell ref="A27:A28"/>
    <mergeCell ref="C27:C28"/>
    <mergeCell ref="E27:E28"/>
    <mergeCell ref="A17:A18"/>
    <mergeCell ref="C17:C18"/>
    <mergeCell ref="E17:E18"/>
    <mergeCell ref="A11:A12"/>
    <mergeCell ref="C11:C12"/>
    <mergeCell ref="E11:E12"/>
    <mergeCell ref="A13:A14"/>
    <mergeCell ref="C13:C14"/>
    <mergeCell ref="E13:E14"/>
    <mergeCell ref="A2:F2"/>
    <mergeCell ref="A3:F3"/>
    <mergeCell ref="A7:A8"/>
    <mergeCell ref="C7:C8"/>
    <mergeCell ref="E7:E8"/>
    <mergeCell ref="A9:A10"/>
    <mergeCell ref="C9:C10"/>
    <mergeCell ref="E9:E10"/>
    <mergeCell ref="A15:A16"/>
    <mergeCell ref="C15:C16"/>
    <mergeCell ref="E15:E16"/>
  </mergeCells>
  <printOptions horizontalCentered="1"/>
  <pageMargins left="0" right="0" top="0.15748031496062992" bottom="0.15748031496062992"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Bieu 1 xa (bdt)</vt:lpstr>
      <vt:lpstr>Bieu  2 thon ĐBKK( bdt)</vt: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Van Tan</dc:creator>
  <cp:lastModifiedBy>MyPC</cp:lastModifiedBy>
  <cp:lastPrinted>2020-12-29T08:44:08Z</cp:lastPrinted>
  <dcterms:created xsi:type="dcterms:W3CDTF">2020-03-12T06:21:53Z</dcterms:created>
  <dcterms:modified xsi:type="dcterms:W3CDTF">2021-01-04T10:00:57Z</dcterms:modified>
</cp:coreProperties>
</file>