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ien TL\Viec chung P TH\0 Trien khai KH 2023\230127_giai ngan thang 1\Bao cao Chinh phu\"/>
    </mc:Choice>
  </mc:AlternateContent>
  <bookViews>
    <workbookView xWindow="0" yWindow="0" windowWidth="13665" windowHeight="5475" tabRatio="822" activeTab="8"/>
  </bookViews>
  <sheets>
    <sheet name="I Phan bo" sheetId="42" r:id="rId1"/>
    <sheet name="IA NSTW" sheetId="56" r:id="rId2"/>
    <sheet name="IB NSDP" sheetId="55" r:id="rId3"/>
    <sheet name="II Giai ngan full 12" sheetId="59" state="hidden" r:id="rId4"/>
    <sheet name="full giai ngan" sheetId="66" state="hidden" r:id="rId5"/>
    <sheet name="Full giai ngan 13" sheetId="72" state="hidden" r:id="rId6"/>
    <sheet name="II SX giai ngan" sheetId="73" r:id="rId7"/>
    <sheet name="IIA cao" sheetId="74" r:id="rId8"/>
    <sheet name="IIB thap" sheetId="75" r:id="rId9"/>
    <sheet name="IIC duoi TB" sheetId="76" r:id="rId10"/>
    <sheet name="III TH vuong mac" sheetId="71" state="hidden" r:id="rId11"/>
  </sheets>
  <externalReferences>
    <externalReference r:id="rId12"/>
    <externalReference r:id="rId13"/>
    <externalReference r:id="rId14"/>
  </externalReferences>
  <definedNames>
    <definedName name="_________a1" localSheetId="1" hidden="1">{"'Sheet1'!$L$16"}</definedName>
    <definedName name="_________a1" localSheetId="2" hidden="1">{"'Sheet1'!$L$16"}</definedName>
    <definedName name="_________a1" hidden="1">{"'Sheet1'!$L$16"}</definedName>
    <definedName name="_________ban2" localSheetId="1" hidden="1">{"'Sheet1'!$L$16"}</definedName>
    <definedName name="_________ban2" localSheetId="2" hidden="1">{"'Sheet1'!$L$16"}</definedName>
    <definedName name="_________ban2" hidden="1">{"'Sheet1'!$L$16"}</definedName>
    <definedName name="_________h1" localSheetId="1" hidden="1">{"'Sheet1'!$L$16"}</definedName>
    <definedName name="_________h1" localSheetId="2" hidden="1">{"'Sheet1'!$L$16"}</definedName>
    <definedName name="_________h1" hidden="1">{"'Sheet1'!$L$16"}</definedName>
    <definedName name="_________hu1" localSheetId="1" hidden="1">{"'Sheet1'!$L$16"}</definedName>
    <definedName name="_________hu1" localSheetId="2" hidden="1">{"'Sheet1'!$L$16"}</definedName>
    <definedName name="_________hu1" hidden="1">{"'Sheet1'!$L$16"}</definedName>
    <definedName name="_________hu2" localSheetId="1" hidden="1">{"'Sheet1'!$L$16"}</definedName>
    <definedName name="_________hu2" localSheetId="2" hidden="1">{"'Sheet1'!$L$16"}</definedName>
    <definedName name="_________hu2" hidden="1">{"'Sheet1'!$L$16"}</definedName>
    <definedName name="_________hu5" localSheetId="1" hidden="1">{"'Sheet1'!$L$16"}</definedName>
    <definedName name="_________hu5" localSheetId="2" hidden="1">{"'Sheet1'!$L$16"}</definedName>
    <definedName name="_________hu5" hidden="1">{"'Sheet1'!$L$16"}</definedName>
    <definedName name="_________hu6" localSheetId="1" hidden="1">{"'Sheet1'!$L$16"}</definedName>
    <definedName name="_________hu6" localSheetId="2" hidden="1">{"'Sheet1'!$L$16"}</definedName>
    <definedName name="_________hu6" hidden="1">{"'Sheet1'!$L$16"}</definedName>
    <definedName name="_________M36" localSheetId="1" hidden="1">{"'Sheet1'!$L$16"}</definedName>
    <definedName name="_________M36" localSheetId="2" hidden="1">{"'Sheet1'!$L$16"}</definedName>
    <definedName name="_________M36" hidden="1">{"'Sheet1'!$L$16"}</definedName>
    <definedName name="_________PA3" localSheetId="1" hidden="1">{"'Sheet1'!$L$16"}</definedName>
    <definedName name="_________PA3" localSheetId="2" hidden="1">{"'Sheet1'!$L$16"}</definedName>
    <definedName name="_________PA3" hidden="1">{"'Sheet1'!$L$16"}</definedName>
    <definedName name="_________Tru21" localSheetId="1" hidden="1">{"'Sheet1'!$L$16"}</definedName>
    <definedName name="_________Tru21" localSheetId="2" hidden="1">{"'Sheet1'!$L$16"}</definedName>
    <definedName name="_________Tru21" hidden="1">{"'Sheet1'!$L$16"}</definedName>
    <definedName name="________a1" localSheetId="1" hidden="1">{"'Sheet1'!$L$16"}</definedName>
    <definedName name="________a1" localSheetId="2" hidden="1">{"'Sheet1'!$L$16"}</definedName>
    <definedName name="________a1" hidden="1">{"'Sheet1'!$L$16"}</definedName>
    <definedName name="________h1" localSheetId="1" hidden="1">{"'Sheet1'!$L$16"}</definedName>
    <definedName name="________h1" localSheetId="2" hidden="1">{"'Sheet1'!$L$16"}</definedName>
    <definedName name="________h1" hidden="1">{"'Sheet1'!$L$16"}</definedName>
    <definedName name="________hu1" localSheetId="1" hidden="1">{"'Sheet1'!$L$16"}</definedName>
    <definedName name="________hu1" localSheetId="2" hidden="1">{"'Sheet1'!$L$16"}</definedName>
    <definedName name="________hu1" hidden="1">{"'Sheet1'!$L$16"}</definedName>
    <definedName name="________hu2" localSheetId="1" hidden="1">{"'Sheet1'!$L$16"}</definedName>
    <definedName name="________hu2" localSheetId="2" hidden="1">{"'Sheet1'!$L$16"}</definedName>
    <definedName name="________hu2" hidden="1">{"'Sheet1'!$L$16"}</definedName>
    <definedName name="________hu5" localSheetId="1" hidden="1">{"'Sheet1'!$L$16"}</definedName>
    <definedName name="________hu5" localSheetId="2" hidden="1">{"'Sheet1'!$L$16"}</definedName>
    <definedName name="________hu5" hidden="1">{"'Sheet1'!$L$16"}</definedName>
    <definedName name="________hu6" localSheetId="1" hidden="1">{"'Sheet1'!$L$16"}</definedName>
    <definedName name="________hu6" localSheetId="2" hidden="1">{"'Sheet1'!$L$16"}</definedName>
    <definedName name="________hu6" hidden="1">{"'Sheet1'!$L$16"}</definedName>
    <definedName name="______a1" localSheetId="1" hidden="1">{"'Sheet1'!$L$16"}</definedName>
    <definedName name="______a1" localSheetId="2" hidden="1">{"'Sheet1'!$L$16"}</definedName>
    <definedName name="______a1" hidden="1">{"'Sheet1'!$L$16"}</definedName>
    <definedName name="______ban2" localSheetId="1" hidden="1">{"'Sheet1'!$L$16"}</definedName>
    <definedName name="______ban2" localSheetId="2" hidden="1">{"'Sheet1'!$L$16"}</definedName>
    <definedName name="______ban2" hidden="1">{"'Sheet1'!$L$16"}</definedName>
    <definedName name="______h1" localSheetId="1" hidden="1">{"'Sheet1'!$L$16"}</definedName>
    <definedName name="______h1" localSheetId="2" hidden="1">{"'Sheet1'!$L$16"}</definedName>
    <definedName name="______h1" hidden="1">{"'Sheet1'!$L$16"}</definedName>
    <definedName name="______hu1" localSheetId="1" hidden="1">{"'Sheet1'!$L$16"}</definedName>
    <definedName name="______hu1" localSheetId="2" hidden="1">{"'Sheet1'!$L$16"}</definedName>
    <definedName name="______hu1" hidden="1">{"'Sheet1'!$L$16"}</definedName>
    <definedName name="______hu2" localSheetId="1" hidden="1">{"'Sheet1'!$L$16"}</definedName>
    <definedName name="______hu2" localSheetId="2" hidden="1">{"'Sheet1'!$L$16"}</definedName>
    <definedName name="______hu2" hidden="1">{"'Sheet1'!$L$16"}</definedName>
    <definedName name="______hu5" localSheetId="1" hidden="1">{"'Sheet1'!$L$16"}</definedName>
    <definedName name="______hu5" localSheetId="2" hidden="1">{"'Sheet1'!$L$16"}</definedName>
    <definedName name="______hu5" hidden="1">{"'Sheet1'!$L$16"}</definedName>
    <definedName name="______hu6" localSheetId="1" hidden="1">{"'Sheet1'!$L$16"}</definedName>
    <definedName name="______hu6" localSheetId="2" hidden="1">{"'Sheet1'!$L$16"}</definedName>
    <definedName name="______hu6" hidden="1">{"'Sheet1'!$L$16"}</definedName>
    <definedName name="______M36" localSheetId="1" hidden="1">{"'Sheet1'!$L$16"}</definedName>
    <definedName name="______M36" localSheetId="2" hidden="1">{"'Sheet1'!$L$16"}</definedName>
    <definedName name="______M36" hidden="1">{"'Sheet1'!$L$16"}</definedName>
    <definedName name="______PA3" localSheetId="1" hidden="1">{"'Sheet1'!$L$16"}</definedName>
    <definedName name="______PA3" localSheetId="2" hidden="1">{"'Sheet1'!$L$16"}</definedName>
    <definedName name="______PA3" hidden="1">{"'Sheet1'!$L$16"}</definedName>
    <definedName name="______Tru21" localSheetId="1" hidden="1">{"'Sheet1'!$L$16"}</definedName>
    <definedName name="______Tru21" localSheetId="2" hidden="1">{"'Sheet1'!$L$16"}</definedName>
    <definedName name="______Tru21" hidden="1">{"'Sheet1'!$L$16"}</definedName>
    <definedName name="_____a1" localSheetId="1" hidden="1">{"'Sheet1'!$L$16"}</definedName>
    <definedName name="_____a1" localSheetId="2" hidden="1">{"'Sheet1'!$L$16"}</definedName>
    <definedName name="_____a1" hidden="1">{"'Sheet1'!$L$16"}</definedName>
    <definedName name="_____h1" localSheetId="1" hidden="1">{"'Sheet1'!$L$16"}</definedName>
    <definedName name="_____h1" localSheetId="2" hidden="1">{"'Sheet1'!$L$16"}</definedName>
    <definedName name="_____h1" hidden="1">{"'Sheet1'!$L$16"}</definedName>
    <definedName name="_____hu1" localSheetId="1" hidden="1">{"'Sheet1'!$L$16"}</definedName>
    <definedName name="_____hu1" localSheetId="2" hidden="1">{"'Sheet1'!$L$16"}</definedName>
    <definedName name="_____hu1" hidden="1">{"'Sheet1'!$L$16"}</definedName>
    <definedName name="_____hu2" localSheetId="1" hidden="1">{"'Sheet1'!$L$16"}</definedName>
    <definedName name="_____hu2" localSheetId="2" hidden="1">{"'Sheet1'!$L$16"}</definedName>
    <definedName name="_____hu2" hidden="1">{"'Sheet1'!$L$16"}</definedName>
    <definedName name="_____hu5" localSheetId="1" hidden="1">{"'Sheet1'!$L$16"}</definedName>
    <definedName name="_____hu5" localSheetId="2" hidden="1">{"'Sheet1'!$L$16"}</definedName>
    <definedName name="_____hu5" hidden="1">{"'Sheet1'!$L$16"}</definedName>
    <definedName name="_____hu6" localSheetId="1" hidden="1">{"'Sheet1'!$L$16"}</definedName>
    <definedName name="_____hu6" localSheetId="2" hidden="1">{"'Sheet1'!$L$16"}</definedName>
    <definedName name="_____hu6" hidden="1">{"'Sheet1'!$L$16"}</definedName>
    <definedName name="_____NSO2" localSheetId="1" hidden="1">{"'Sheet1'!$L$16"}</definedName>
    <definedName name="_____NSO2" localSheetId="2" hidden="1">{"'Sheet1'!$L$16"}</definedName>
    <definedName name="_____NSO2" hidden="1">{"'Sheet1'!$L$16"}</definedName>
    <definedName name="_____PA3" localSheetId="1" hidden="1">{"'Sheet1'!$L$16"}</definedName>
    <definedName name="_____PA3" localSheetId="2" hidden="1">{"'Sheet1'!$L$16"}</definedName>
    <definedName name="_____PA3" hidden="1">{"'Sheet1'!$L$16"}</definedName>
    <definedName name="____a1" localSheetId="1" hidden="1">{"'Sheet1'!$L$16"}</definedName>
    <definedName name="____a1" localSheetId="2" hidden="1">{"'Sheet1'!$L$16"}</definedName>
    <definedName name="____a1" hidden="1">{"'Sheet1'!$L$16"}</definedName>
    <definedName name="____a129" localSheetId="1" hidden="1">{"Offgrid",#N/A,FALSE,"OFFGRID";"Region",#N/A,FALSE,"REGION";"Offgrid -2",#N/A,FALSE,"OFFGRID";"WTP",#N/A,FALSE,"WTP";"WTP -2",#N/A,FALSE,"WTP";"Project",#N/A,FALSE,"PROJECT";"Summary -2",#N/A,FALSE,"SUMMARY"}</definedName>
    <definedName name="____a129" localSheetId="2"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1" hidden="1">{"'Sheet1'!$L$16"}</definedName>
    <definedName name="____B1" localSheetId="2" hidden="1">{"'Sheet1'!$L$16"}</definedName>
    <definedName name="____B1" hidden="1">{"'Sheet1'!$L$16"}</definedName>
    <definedName name="____ban2" localSheetId="1" hidden="1">{"'Sheet1'!$L$16"}</definedName>
    <definedName name="____ban2" localSheetId="2" hidden="1">{"'Sheet1'!$L$16"}</definedName>
    <definedName name="____ban2" hidden="1">{"'Sheet1'!$L$16"}</definedName>
    <definedName name="____cep1" localSheetId="1" hidden="1">{"'Sheet1'!$L$16"}</definedName>
    <definedName name="____cep1" localSheetId="2" hidden="1">{"'Sheet1'!$L$16"}</definedName>
    <definedName name="____cep1" hidden="1">{"'Sheet1'!$L$16"}</definedName>
    <definedName name="____Coc39" localSheetId="1" hidden="1">{"'Sheet1'!$L$16"}</definedName>
    <definedName name="____Coc39" localSheetId="2" hidden="1">{"'Sheet1'!$L$16"}</definedName>
    <definedName name="____Coc39" hidden="1">{"'Sheet1'!$L$16"}</definedName>
    <definedName name="____Goi8" localSheetId="1" hidden="1">{"'Sheet1'!$L$16"}</definedName>
    <definedName name="____Goi8" localSheetId="2" hidden="1">{"'Sheet1'!$L$16"}</definedName>
    <definedName name="____Goi8" hidden="1">{"'Sheet1'!$L$16"}</definedName>
    <definedName name="____h1" localSheetId="1" hidden="1">{"'Sheet1'!$L$16"}</definedName>
    <definedName name="____h1" localSheetId="2" hidden="1">{"'Sheet1'!$L$16"}</definedName>
    <definedName name="____h1" hidden="1">{"'Sheet1'!$L$16"}</definedName>
    <definedName name="____hu1" localSheetId="1" hidden="1">{"'Sheet1'!$L$16"}</definedName>
    <definedName name="____hu1" localSheetId="2" hidden="1">{"'Sheet1'!$L$16"}</definedName>
    <definedName name="____hu1" hidden="1">{"'Sheet1'!$L$16"}</definedName>
    <definedName name="____hu2" localSheetId="1" hidden="1">{"'Sheet1'!$L$16"}</definedName>
    <definedName name="____hu2" localSheetId="2" hidden="1">{"'Sheet1'!$L$16"}</definedName>
    <definedName name="____hu2" hidden="1">{"'Sheet1'!$L$16"}</definedName>
    <definedName name="____hu5" localSheetId="1" hidden="1">{"'Sheet1'!$L$16"}</definedName>
    <definedName name="____hu5" localSheetId="2" hidden="1">{"'Sheet1'!$L$16"}</definedName>
    <definedName name="____hu5" hidden="1">{"'Sheet1'!$L$16"}</definedName>
    <definedName name="____hu6" localSheetId="1" hidden="1">{"'Sheet1'!$L$16"}</definedName>
    <definedName name="____hu6" localSheetId="2" hidden="1">{"'Sheet1'!$L$16"}</definedName>
    <definedName name="____hu6" hidden="1">{"'Sheet1'!$L$16"}</definedName>
    <definedName name="____Lan1" localSheetId="1" hidden="1">{"'Sheet1'!$L$16"}</definedName>
    <definedName name="____Lan1" localSheetId="2" hidden="1">{"'Sheet1'!$L$16"}</definedName>
    <definedName name="____Lan1" hidden="1">{"'Sheet1'!$L$16"}</definedName>
    <definedName name="____LAN3" localSheetId="1" hidden="1">{"'Sheet1'!$L$16"}</definedName>
    <definedName name="____LAN3" localSheetId="2" hidden="1">{"'Sheet1'!$L$16"}</definedName>
    <definedName name="____LAN3" hidden="1">{"'Sheet1'!$L$16"}</definedName>
    <definedName name="____lk2" localSheetId="1" hidden="1">{"'Sheet1'!$L$16"}</definedName>
    <definedName name="____lk2" localSheetId="2" hidden="1">{"'Sheet1'!$L$16"}</definedName>
    <definedName name="____lk2" hidden="1">{"'Sheet1'!$L$16"}</definedName>
    <definedName name="____M36" localSheetId="1" hidden="1">{"'Sheet1'!$L$16"}</definedName>
    <definedName name="____M36" localSheetId="2" hidden="1">{"'Sheet1'!$L$16"}</definedName>
    <definedName name="____M36" hidden="1">{"'Sheet1'!$L$16"}</definedName>
    <definedName name="____NSO2" localSheetId="1" hidden="1">{"'Sheet1'!$L$16"}</definedName>
    <definedName name="____NSO2" localSheetId="2" hidden="1">{"'Sheet1'!$L$16"}</definedName>
    <definedName name="____NSO2" hidden="1">{"'Sheet1'!$L$16"}</definedName>
    <definedName name="____PA3" localSheetId="1" hidden="1">{"'Sheet1'!$L$16"}</definedName>
    <definedName name="____PA3" localSheetId="2" hidden="1">{"'Sheet1'!$L$16"}</definedName>
    <definedName name="____PA3" hidden="1">{"'Sheet1'!$L$16"}</definedName>
    <definedName name="____Pl2" localSheetId="1" hidden="1">{"'Sheet1'!$L$16"}</definedName>
    <definedName name="____Pl2" localSheetId="2" hidden="1">{"'Sheet1'!$L$16"}</definedName>
    <definedName name="____Pl2" hidden="1">{"'Sheet1'!$L$16"}</definedName>
    <definedName name="____Tru21" localSheetId="1" hidden="1">{"'Sheet1'!$L$16"}</definedName>
    <definedName name="____Tru21" localSheetId="2" hidden="1">{"'Sheet1'!$L$16"}</definedName>
    <definedName name="____Tru21" hidden="1">{"'Sheet1'!$L$16"}</definedName>
    <definedName name="____tt3" localSheetId="1" hidden="1">{"'Sheet1'!$L$16"}</definedName>
    <definedName name="____tt3" localSheetId="2" hidden="1">{"'Sheet1'!$L$16"}</definedName>
    <definedName name="____tt3" hidden="1">{"'Sheet1'!$L$16"}</definedName>
    <definedName name="____TT31" localSheetId="1" hidden="1">{"'Sheet1'!$L$16"}</definedName>
    <definedName name="____TT31" localSheetId="2" hidden="1">{"'Sheet1'!$L$16"}</definedName>
    <definedName name="____TT31" hidden="1">{"'Sheet1'!$L$16"}</definedName>
    <definedName name="____xlfn.BAHTTEXT" hidden="1">#NAME?</definedName>
    <definedName name="___a1" localSheetId="1" hidden="1">{"'Sheet1'!$L$16"}</definedName>
    <definedName name="___a1" localSheetId="2" hidden="1">{"'Sheet1'!$L$16"}</definedName>
    <definedName name="___a1" hidden="1">{"'Sheet1'!$L$16"}</definedName>
    <definedName name="___B1" localSheetId="1" hidden="1">{"'Sheet1'!$L$16"}</definedName>
    <definedName name="___B1" localSheetId="2" hidden="1">{"'Sheet1'!$L$16"}</definedName>
    <definedName name="___B1" hidden="1">{"'Sheet1'!$L$16"}</definedName>
    <definedName name="___ban2" localSheetId="1" hidden="1">{"'Sheet1'!$L$16"}</definedName>
    <definedName name="___ban2" localSheetId="2" hidden="1">{"'Sheet1'!$L$16"}</definedName>
    <definedName name="___ban2" hidden="1">{"'Sheet1'!$L$16"}</definedName>
    <definedName name="___cep1" localSheetId="1" hidden="1">{"'Sheet1'!$L$16"}</definedName>
    <definedName name="___cep1" localSheetId="2" hidden="1">{"'Sheet1'!$L$16"}</definedName>
    <definedName name="___cep1" hidden="1">{"'Sheet1'!$L$16"}</definedName>
    <definedName name="___Coc39" localSheetId="1" hidden="1">{"'Sheet1'!$L$16"}</definedName>
    <definedName name="___Coc39" localSheetId="2" hidden="1">{"'Sheet1'!$L$16"}</definedName>
    <definedName name="___Coc39" hidden="1">{"'Sheet1'!$L$16"}</definedName>
    <definedName name="___Goi8" localSheetId="1" hidden="1">{"'Sheet1'!$L$16"}</definedName>
    <definedName name="___Goi8" localSheetId="2" hidden="1">{"'Sheet1'!$L$16"}</definedName>
    <definedName name="___Goi8" hidden="1">{"'Sheet1'!$L$16"}</definedName>
    <definedName name="___h1" localSheetId="1" hidden="1">{"'Sheet1'!$L$16"}</definedName>
    <definedName name="___h1" localSheetId="2" hidden="1">{"'Sheet1'!$L$16"}</definedName>
    <definedName name="___h1" hidden="1">{"'Sheet1'!$L$16"}</definedName>
    <definedName name="___hu1" localSheetId="1" hidden="1">{"'Sheet1'!$L$16"}</definedName>
    <definedName name="___hu1" localSheetId="2" hidden="1">{"'Sheet1'!$L$16"}</definedName>
    <definedName name="___hu1" hidden="1">{"'Sheet1'!$L$16"}</definedName>
    <definedName name="___hu2" localSheetId="1" hidden="1">{"'Sheet1'!$L$16"}</definedName>
    <definedName name="___hu2" localSheetId="2" hidden="1">{"'Sheet1'!$L$16"}</definedName>
    <definedName name="___hu2" hidden="1">{"'Sheet1'!$L$16"}</definedName>
    <definedName name="___hu5" localSheetId="1" hidden="1">{"'Sheet1'!$L$16"}</definedName>
    <definedName name="___hu5" localSheetId="2" hidden="1">{"'Sheet1'!$L$16"}</definedName>
    <definedName name="___hu5" hidden="1">{"'Sheet1'!$L$16"}</definedName>
    <definedName name="___hu6" localSheetId="1" hidden="1">{"'Sheet1'!$L$16"}</definedName>
    <definedName name="___hu6" localSheetId="2" hidden="1">{"'Sheet1'!$L$16"}</definedName>
    <definedName name="___hu6" hidden="1">{"'Sheet1'!$L$16"}</definedName>
    <definedName name="___Lan1" localSheetId="1" hidden="1">{"'Sheet1'!$L$16"}</definedName>
    <definedName name="___Lan1" localSheetId="2" hidden="1">{"'Sheet1'!$L$16"}</definedName>
    <definedName name="___Lan1" hidden="1">{"'Sheet1'!$L$16"}</definedName>
    <definedName name="___LAN3" localSheetId="1" hidden="1">{"'Sheet1'!$L$16"}</definedName>
    <definedName name="___LAN3" localSheetId="2" hidden="1">{"'Sheet1'!$L$16"}</definedName>
    <definedName name="___LAN3" hidden="1">{"'Sheet1'!$L$16"}</definedName>
    <definedName name="___lk2" localSheetId="1" hidden="1">{"'Sheet1'!$L$16"}</definedName>
    <definedName name="___lk2" localSheetId="2" hidden="1">{"'Sheet1'!$L$16"}</definedName>
    <definedName name="___lk2" hidden="1">{"'Sheet1'!$L$16"}</definedName>
    <definedName name="___M36" localSheetId="1" hidden="1">{"'Sheet1'!$L$16"}</definedName>
    <definedName name="___M36" localSheetId="2" hidden="1">{"'Sheet1'!$L$16"}</definedName>
    <definedName name="___M36" hidden="1">{"'Sheet1'!$L$16"}</definedName>
    <definedName name="___NSO2" localSheetId="1" hidden="1">{"'Sheet1'!$L$16"}</definedName>
    <definedName name="___NSO2" localSheetId="2" hidden="1">{"'Sheet1'!$L$16"}</definedName>
    <definedName name="___NSO2" hidden="1">{"'Sheet1'!$L$16"}</definedName>
    <definedName name="___PA3" localSheetId="1" hidden="1">{"'Sheet1'!$L$16"}</definedName>
    <definedName name="___PA3" localSheetId="2" hidden="1">{"'Sheet1'!$L$16"}</definedName>
    <definedName name="___PA3" hidden="1">{"'Sheet1'!$L$16"}</definedName>
    <definedName name="___Pl2" localSheetId="1" hidden="1">{"'Sheet1'!$L$16"}</definedName>
    <definedName name="___Pl2" localSheetId="2" hidden="1">{"'Sheet1'!$L$16"}</definedName>
    <definedName name="___Pl2" hidden="1">{"'Sheet1'!$L$16"}</definedName>
    <definedName name="___PL3" localSheetId="4" hidden="1">#REF!</definedName>
    <definedName name="___PL3" localSheetId="5" hidden="1">#REF!</definedName>
    <definedName name="___PL3" localSheetId="0" hidden="1">#REF!</definedName>
    <definedName name="___PL3" localSheetId="3" hidden="1">#REF!</definedName>
    <definedName name="___PL3" localSheetId="6" hidden="1">#REF!</definedName>
    <definedName name="___PL3" localSheetId="7" hidden="1">#REF!</definedName>
    <definedName name="___PL3" localSheetId="8" hidden="1">#REF!</definedName>
    <definedName name="___PL3" localSheetId="9" hidden="1">#REF!</definedName>
    <definedName name="___PL3" hidden="1">#REF!</definedName>
    <definedName name="___Tru21" localSheetId="1" hidden="1">{"'Sheet1'!$L$16"}</definedName>
    <definedName name="___Tru21" localSheetId="2" hidden="1">{"'Sheet1'!$L$16"}</definedName>
    <definedName name="___Tru21" hidden="1">{"'Sheet1'!$L$16"}</definedName>
    <definedName name="___tt3" localSheetId="1" hidden="1">{"'Sheet1'!$L$16"}</definedName>
    <definedName name="___tt3" localSheetId="2" hidden="1">{"'Sheet1'!$L$16"}</definedName>
    <definedName name="___tt3" hidden="1">{"'Sheet1'!$L$16"}</definedName>
    <definedName name="___TT31" localSheetId="1" hidden="1">{"'Sheet1'!$L$16"}</definedName>
    <definedName name="___TT31" localSheetId="2" hidden="1">{"'Sheet1'!$L$16"}</definedName>
    <definedName name="___TT31" hidden="1">{"'Sheet1'!$L$16"}</definedName>
    <definedName name="___xlfn.BAHTTEXT" hidden="1">#NAME?</definedName>
    <definedName name="__a1" localSheetId="1" hidden="1">{"'Sheet1'!$L$16"}</definedName>
    <definedName name="__a1" localSheetId="2" hidden="1">{"'Sheet1'!$L$16"}</definedName>
    <definedName name="__a1" hidden="1">{"'Sheet1'!$L$16"}</definedName>
    <definedName name="__a129" localSheetId="1"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1" hidden="1">{"'Sheet1'!$L$16"}</definedName>
    <definedName name="__B1" localSheetId="2" hidden="1">{"'Sheet1'!$L$16"}</definedName>
    <definedName name="__B1" hidden="1">{"'Sheet1'!$L$16"}</definedName>
    <definedName name="__ban2" localSheetId="1" hidden="1">{"'Sheet1'!$L$16"}</definedName>
    <definedName name="__ban2" localSheetId="2" hidden="1">{"'Sheet1'!$L$16"}</definedName>
    <definedName name="__ban2" hidden="1">{"'Sheet1'!$L$16"}</definedName>
    <definedName name="__cep1" localSheetId="1" hidden="1">{"'Sheet1'!$L$16"}</definedName>
    <definedName name="__cep1" localSheetId="2" hidden="1">{"'Sheet1'!$L$16"}</definedName>
    <definedName name="__cep1" hidden="1">{"'Sheet1'!$L$16"}</definedName>
    <definedName name="__Coc39" localSheetId="1" hidden="1">{"'Sheet1'!$L$16"}</definedName>
    <definedName name="__Coc39" localSheetId="2" hidden="1">{"'Sheet1'!$L$16"}</definedName>
    <definedName name="__Coc39" hidden="1">{"'Sheet1'!$L$16"}</definedName>
    <definedName name="__Goi8" localSheetId="1" hidden="1">{"'Sheet1'!$L$16"}</definedName>
    <definedName name="__Goi8" localSheetId="2" hidden="1">{"'Sheet1'!$L$16"}</definedName>
    <definedName name="__Goi8" hidden="1">{"'Sheet1'!$L$16"}</definedName>
    <definedName name="__h1" localSheetId="1" hidden="1">{"'Sheet1'!$L$16"}</definedName>
    <definedName name="__h1" localSheetId="2" hidden="1">{"'Sheet1'!$L$16"}</definedName>
    <definedName name="__h1" hidden="1">{"'Sheet1'!$L$16"}</definedName>
    <definedName name="__hu1" localSheetId="1" hidden="1">{"'Sheet1'!$L$16"}</definedName>
    <definedName name="__hu1" localSheetId="2" hidden="1">{"'Sheet1'!$L$16"}</definedName>
    <definedName name="__hu1" hidden="1">{"'Sheet1'!$L$16"}</definedName>
    <definedName name="__hu2" localSheetId="1" hidden="1">{"'Sheet1'!$L$16"}</definedName>
    <definedName name="__hu2" localSheetId="2" hidden="1">{"'Sheet1'!$L$16"}</definedName>
    <definedName name="__hu2" hidden="1">{"'Sheet1'!$L$16"}</definedName>
    <definedName name="__hu5" localSheetId="1" hidden="1">{"'Sheet1'!$L$16"}</definedName>
    <definedName name="__hu5" localSheetId="2" hidden="1">{"'Sheet1'!$L$16"}</definedName>
    <definedName name="__hu5" hidden="1">{"'Sheet1'!$L$16"}</definedName>
    <definedName name="__hu6" localSheetId="1" hidden="1">{"'Sheet1'!$L$16"}</definedName>
    <definedName name="__hu6" localSheetId="2" hidden="1">{"'Sheet1'!$L$16"}</definedName>
    <definedName name="__hu6" hidden="1">{"'Sheet1'!$L$16"}</definedName>
    <definedName name="__IntlFixup" hidden="1">TRUE</definedName>
    <definedName name="__Lan1" localSheetId="1" hidden="1">{"'Sheet1'!$L$16"}</definedName>
    <definedName name="__Lan1" localSheetId="2" hidden="1">{"'Sheet1'!$L$16"}</definedName>
    <definedName name="__Lan1" hidden="1">{"'Sheet1'!$L$16"}</definedName>
    <definedName name="__LAN3" localSheetId="1" hidden="1">{"'Sheet1'!$L$16"}</definedName>
    <definedName name="__LAN3" localSheetId="2" hidden="1">{"'Sheet1'!$L$16"}</definedName>
    <definedName name="__LAN3" hidden="1">{"'Sheet1'!$L$16"}</definedName>
    <definedName name="__lk2" localSheetId="1" hidden="1">{"'Sheet1'!$L$16"}</definedName>
    <definedName name="__lk2" localSheetId="2" hidden="1">{"'Sheet1'!$L$16"}</definedName>
    <definedName name="__lk2" hidden="1">{"'Sheet1'!$L$16"}</definedName>
    <definedName name="__M36" localSheetId="1" hidden="1">{"'Sheet1'!$L$16"}</definedName>
    <definedName name="__M36" localSheetId="2" hidden="1">{"'Sheet1'!$L$16"}</definedName>
    <definedName name="__M36" hidden="1">{"'Sheet1'!$L$16"}</definedName>
    <definedName name="__NSO2" localSheetId="1" hidden="1">{"'Sheet1'!$L$16"}</definedName>
    <definedName name="__NSO2" localSheetId="2" hidden="1">{"'Sheet1'!$L$16"}</definedName>
    <definedName name="__NSO2" hidden="1">{"'Sheet1'!$L$16"}</definedName>
    <definedName name="__PA3" localSheetId="1" hidden="1">{"'Sheet1'!$L$16"}</definedName>
    <definedName name="__PA3" localSheetId="2" hidden="1">{"'Sheet1'!$L$16"}</definedName>
    <definedName name="__PA3" hidden="1">{"'Sheet1'!$L$16"}</definedName>
    <definedName name="__Pl2" localSheetId="1" hidden="1">{"'Sheet1'!$L$16"}</definedName>
    <definedName name="__Pl2" localSheetId="2" hidden="1">{"'Sheet1'!$L$16"}</definedName>
    <definedName name="__Pl2" hidden="1">{"'Sheet1'!$L$16"}</definedName>
    <definedName name="__Tru21" localSheetId="1" hidden="1">{"'Sheet1'!$L$16"}</definedName>
    <definedName name="__Tru21" localSheetId="2" hidden="1">{"'Sheet1'!$L$16"}</definedName>
    <definedName name="__Tru21" hidden="1">{"'Sheet1'!$L$16"}</definedName>
    <definedName name="__tt3" localSheetId="1" hidden="1">{"'Sheet1'!$L$16"}</definedName>
    <definedName name="__tt3" localSheetId="2" hidden="1">{"'Sheet1'!$L$16"}</definedName>
    <definedName name="__tt3" hidden="1">{"'Sheet1'!$L$16"}</definedName>
    <definedName name="__TT31" localSheetId="1" hidden="1">{"'Sheet1'!$L$16"}</definedName>
    <definedName name="__TT31" localSheetId="2" hidden="1">{"'Sheet1'!$L$16"}</definedName>
    <definedName name="__TT31" hidden="1">{"'Sheet1'!$L$16"}</definedName>
    <definedName name="__vl2" localSheetId="1" hidden="1">{"'Sheet1'!$L$16"}</definedName>
    <definedName name="__vl2" localSheetId="2" hidden="1">{"'Sheet1'!$L$16"}</definedName>
    <definedName name="__vl2" hidden="1">{"'Sheet1'!$L$16"}</definedName>
    <definedName name="__xlfn.BAHTTEXT" hidden="1">#NAME?</definedName>
    <definedName name="_a1" localSheetId="1" hidden="1">{"'Sheet1'!$L$16"}</definedName>
    <definedName name="_a1" localSheetId="2"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 hidden="1">{#N/A,#N/A,FALSE,"Chi tiÆt"}</definedName>
    <definedName name="_a2" localSheetId="2" hidden="1">{#N/A,#N/A,FALSE,"Chi tiÆt"}</definedName>
    <definedName name="_a2" hidden="1">{#N/A,#N/A,FALSE,"Chi tiÆt"}</definedName>
    <definedName name="_B1" localSheetId="1" hidden="1">{"'Sheet1'!$L$16"}</definedName>
    <definedName name="_B1" localSheetId="2" hidden="1">{"'Sheet1'!$L$16"}</definedName>
    <definedName name="_B1" hidden="1">{"'Sheet1'!$L$16"}</definedName>
    <definedName name="_b4" localSheetId="1" hidden="1">{"'Sheet1'!$L$16"}</definedName>
    <definedName name="_b4" localSheetId="2" hidden="1">{"'Sheet1'!$L$16"}</definedName>
    <definedName name="_b4" hidden="1">{"'Sheet1'!$L$16"}</definedName>
    <definedName name="_ba1" localSheetId="1" hidden="1">{#N/A,#N/A,FALSE,"Chi tiÆt"}</definedName>
    <definedName name="_ba1" localSheetId="2" hidden="1">{#N/A,#N/A,FALSE,"Chi tiÆt"}</definedName>
    <definedName name="_ba1" hidden="1">{#N/A,#N/A,FALSE,"Chi tiÆt"}</definedName>
    <definedName name="_ban2" localSheetId="1" hidden="1">{"'Sheet1'!$L$16"}</definedName>
    <definedName name="_ban2" localSheetId="2" hidden="1">{"'Sheet1'!$L$16"}</definedName>
    <definedName name="_ban2" hidden="1">{"'Sheet1'!$L$16"}</definedName>
    <definedName name="_Builtin155" hidden="1">#N/A</definedName>
    <definedName name="_CD2" localSheetId="1" hidden="1">{"'Sheet1'!$L$16"}</definedName>
    <definedName name="_CD2" localSheetId="2" hidden="1">{"'Sheet1'!$L$16"}</definedName>
    <definedName name="_CD2" hidden="1">{"'Sheet1'!$L$16"}</definedName>
    <definedName name="_cep1" localSheetId="1" hidden="1">{"'Sheet1'!$L$16"}</definedName>
    <definedName name="_cep1" localSheetId="2" hidden="1">{"'Sheet1'!$L$16"}</definedName>
    <definedName name="_cep1" hidden="1">{"'Sheet1'!$L$16"}</definedName>
    <definedName name="_Coc39" localSheetId="1" hidden="1">{"'Sheet1'!$L$16"}</definedName>
    <definedName name="_Coc39" localSheetId="2" hidden="1">{"'Sheet1'!$L$16"}</definedName>
    <definedName name="_Coc39" hidden="1">{"'Sheet1'!$L$16"}</definedName>
    <definedName name="_d1500" localSheetId="1" hidden="1">{"'Sheet1'!$L$16"}</definedName>
    <definedName name="_d1500" localSheetId="2" hidden="1">{"'Sheet1'!$L$16"}</definedName>
    <definedName name="_d1500" hidden="1">{"'Sheet1'!$L$16"}</definedName>
    <definedName name="_f5" localSheetId="1" hidden="1">{"'Sheet1'!$L$16"}</definedName>
    <definedName name="_f5" localSheetId="2" hidden="1">{"'Sheet1'!$L$16"}</definedName>
    <definedName name="_f5" hidden="1">{"'Sheet1'!$L$16"}</definedName>
    <definedName name="_Fill" localSheetId="4" hidden="1">#REF!</definedName>
    <definedName name="_Fill" localSheetId="5" hidden="1">#REF!</definedName>
    <definedName name="_Fill" localSheetId="0" hidden="1">#REF!</definedName>
    <definedName name="_Fill" localSheetId="3" hidden="1">#REF!</definedName>
    <definedName name="_Fill" localSheetId="6" hidden="1">#REF!</definedName>
    <definedName name="_Fill" localSheetId="7" hidden="1">#REF!</definedName>
    <definedName name="_Fill" localSheetId="8" hidden="1">#REF!</definedName>
    <definedName name="_Fill" localSheetId="9" hidden="1">#REF!</definedName>
    <definedName name="_Fill" hidden="1">#REF!</definedName>
    <definedName name="_xlnm._FilterDatabase" localSheetId="4" hidden="1">'full giai ngan'!$A$17:$BA$139</definedName>
    <definedName name="_xlnm._FilterDatabase" localSheetId="5" hidden="1">'Full giai ngan 13'!$A$17:$BA$139</definedName>
    <definedName name="_xlnm._FilterDatabase" localSheetId="0" hidden="1">'I Phan bo'!$A$17:$BA$139</definedName>
    <definedName name="_xlnm._FilterDatabase" localSheetId="1" hidden="1">'IA NSTW'!$A$10:$Q$21</definedName>
    <definedName name="_xlnm._FilterDatabase" localSheetId="2" hidden="1">'IB NSDP'!$A$7:$R$12</definedName>
    <definedName name="_xlnm._FilterDatabase" localSheetId="3" hidden="1">'II Giai ngan full 12'!$A$17:$BA$139</definedName>
    <definedName name="_xlnm._FilterDatabase" localSheetId="6" hidden="1">'II SX giai ngan'!$A$17:$BA$131</definedName>
    <definedName name="_xlnm._FilterDatabase" localSheetId="7" hidden="1">'IIA cao'!$A$17:$BA$54</definedName>
    <definedName name="_xlnm._FilterDatabase" localSheetId="8" hidden="1">'IIB thap'!$A$17:$BA$24</definedName>
    <definedName name="_xlnm._FilterDatabase" localSheetId="9" hidden="1">'IIC duoi TB'!$A$17:$BA$84</definedName>
    <definedName name="_xlnm._FilterDatabase" hidden="1">#REF!</definedName>
    <definedName name="_Goi8" localSheetId="1" hidden="1">{"'Sheet1'!$L$16"}</definedName>
    <definedName name="_Goi8" localSheetId="2" hidden="1">{"'Sheet1'!$L$16"}</definedName>
    <definedName name="_Goi8" hidden="1">{"'Sheet1'!$L$16"}</definedName>
    <definedName name="_h1" localSheetId="1" hidden="1">{"'Sheet1'!$L$16"}</definedName>
    <definedName name="_h1" localSheetId="2" hidden="1">{"'Sheet1'!$L$16"}</definedName>
    <definedName name="_h1" hidden="1">{"'Sheet1'!$L$16"}</definedName>
    <definedName name="_hu1" localSheetId="1" hidden="1">{"'Sheet1'!$L$16"}</definedName>
    <definedName name="_hu1" localSheetId="2" hidden="1">{"'Sheet1'!$L$16"}</definedName>
    <definedName name="_hu1" hidden="1">{"'Sheet1'!$L$16"}</definedName>
    <definedName name="_hu2" localSheetId="1" hidden="1">{"'Sheet1'!$L$16"}</definedName>
    <definedName name="_hu2" localSheetId="2" hidden="1">{"'Sheet1'!$L$16"}</definedName>
    <definedName name="_hu2" hidden="1">{"'Sheet1'!$L$16"}</definedName>
    <definedName name="_hu5" localSheetId="1" hidden="1">{"'Sheet1'!$L$16"}</definedName>
    <definedName name="_hu5" localSheetId="2" hidden="1">{"'Sheet1'!$L$16"}</definedName>
    <definedName name="_hu5" hidden="1">{"'Sheet1'!$L$16"}</definedName>
    <definedName name="_hu6" localSheetId="1" hidden="1">{"'Sheet1'!$L$16"}</definedName>
    <definedName name="_hu6" localSheetId="2" hidden="1">{"'Sheet1'!$L$16"}</definedName>
    <definedName name="_hu6" hidden="1">{"'Sheet1'!$L$16"}</definedName>
    <definedName name="_K146" localSheetId="1" hidden="1">{"'Sheet1'!$L$16"}</definedName>
    <definedName name="_K146" localSheetId="2" hidden="1">{"'Sheet1'!$L$16"}</definedName>
    <definedName name="_K146" hidden="1">{"'Sheet1'!$L$16"}</definedName>
    <definedName name="_k27" localSheetId="1" hidden="1">{"'Sheet1'!$L$16"}</definedName>
    <definedName name="_k27" localSheetId="2" hidden="1">{"'Sheet1'!$L$16"}</definedName>
    <definedName name="_k27" hidden="1">{"'Sheet1'!$L$16"}</definedName>
    <definedName name="_Key1" localSheetId="4" hidden="1">#REF!</definedName>
    <definedName name="_Key1" localSheetId="5" hidden="1">#REF!</definedName>
    <definedName name="_Key1" localSheetId="0" hidden="1">#REF!</definedName>
    <definedName name="_Key1" localSheetId="3" hidden="1">#REF!</definedName>
    <definedName name="_Key1" localSheetId="6" hidden="1">#REF!</definedName>
    <definedName name="_Key1" localSheetId="7" hidden="1">#REF!</definedName>
    <definedName name="_Key1" localSheetId="8" hidden="1">#REF!</definedName>
    <definedName name="_Key1" localSheetId="9" hidden="1">#REF!</definedName>
    <definedName name="_Key1" hidden="1">#REF!</definedName>
    <definedName name="_Key2" localSheetId="4" hidden="1">#REF!</definedName>
    <definedName name="_Key2" localSheetId="5" hidden="1">#REF!</definedName>
    <definedName name="_Key2" localSheetId="0" hidden="1">#REF!</definedName>
    <definedName name="_Key2" localSheetId="3" hidden="1">#REF!</definedName>
    <definedName name="_Key2" localSheetId="6" hidden="1">#REF!</definedName>
    <definedName name="_Key2" localSheetId="7" hidden="1">#REF!</definedName>
    <definedName name="_Key2" localSheetId="8" hidden="1">#REF!</definedName>
    <definedName name="_Key2" localSheetId="9" hidden="1">#REF!</definedName>
    <definedName name="_Key2" hidden="1">#REF!</definedName>
    <definedName name="_KH08" localSheetId="1" hidden="1">{#N/A,#N/A,FALSE,"Chi tiÆt"}</definedName>
    <definedName name="_KH08" localSheetId="2" hidden="1">{#N/A,#N/A,FALSE,"Chi tiÆt"}</definedName>
    <definedName name="_KH08" hidden="1">{#N/A,#N/A,FALSE,"Chi tiÆt"}</definedName>
    <definedName name="_km03" localSheetId="1" hidden="1">{"'Sheet1'!$L$16"}</definedName>
    <definedName name="_km03" localSheetId="2" hidden="1">{"'Sheet1'!$L$16"}</definedName>
    <definedName name="_km03" hidden="1">{"'Sheet1'!$L$16"}</definedName>
    <definedName name="_Lan1" localSheetId="1" hidden="1">{"'Sheet1'!$L$16"}</definedName>
    <definedName name="_Lan1" localSheetId="2" hidden="1">{"'Sheet1'!$L$16"}</definedName>
    <definedName name="_Lan1" hidden="1">{"'Sheet1'!$L$16"}</definedName>
    <definedName name="_LAN3" localSheetId="1" hidden="1">{"'Sheet1'!$L$16"}</definedName>
    <definedName name="_LAN3" localSheetId="2" hidden="1">{"'Sheet1'!$L$16"}</definedName>
    <definedName name="_LAN3" hidden="1">{"'Sheet1'!$L$16"}</definedName>
    <definedName name="_lk2" localSheetId="1" hidden="1">{"'Sheet1'!$L$16"}</definedName>
    <definedName name="_lk2" localSheetId="2" hidden="1">{"'Sheet1'!$L$16"}</definedName>
    <definedName name="_lk2" hidden="1">{"'Sheet1'!$L$16"}</definedName>
    <definedName name="_m1233" localSheetId="1" hidden="1">{"'Sheet1'!$L$16"}</definedName>
    <definedName name="_m1233" localSheetId="2" hidden="1">{"'Sheet1'!$L$16"}</definedName>
    <definedName name="_m1233" hidden="1">{"'Sheet1'!$L$16"}</definedName>
    <definedName name="_M2" localSheetId="1" hidden="1">{"'Sheet1'!$L$16"}</definedName>
    <definedName name="_M2" localSheetId="2" hidden="1">{"'Sheet1'!$L$16"}</definedName>
    <definedName name="_M2" hidden="1">{"'Sheet1'!$L$16"}</definedName>
    <definedName name="_M36" localSheetId="1" hidden="1">{"'Sheet1'!$L$16"}</definedName>
    <definedName name="_M36" localSheetId="2" hidden="1">{"'Sheet1'!$L$16"}</definedName>
    <definedName name="_M36" hidden="1">{"'Sheet1'!$L$16"}</definedName>
    <definedName name="_MTL12" localSheetId="1" hidden="1">{"'Sheet1'!$L$16"}</definedName>
    <definedName name="_MTL12" localSheetId="2" hidden="1">{"'Sheet1'!$L$16"}</definedName>
    <definedName name="_MTL12" hidden="1">{"'Sheet1'!$L$16"}</definedName>
    <definedName name="_nam1" localSheetId="1" hidden="1">{"'Sheet1'!$L$16"}</definedName>
    <definedName name="_nam1" localSheetId="2" hidden="1">{"'Sheet1'!$L$16"}</definedName>
    <definedName name="_nam1" hidden="1">{"'Sheet1'!$L$16"}</definedName>
    <definedName name="_nam2" localSheetId="1" hidden="1">{#N/A,#N/A,FALSE,"Chi tiÆt"}</definedName>
    <definedName name="_nam2" localSheetId="2" hidden="1">{#N/A,#N/A,FALSE,"Chi tiÆt"}</definedName>
    <definedName name="_nam2" hidden="1">{#N/A,#N/A,FALSE,"Chi tiÆt"}</definedName>
    <definedName name="_nam3" localSheetId="1" hidden="1">{"'Sheet1'!$L$16"}</definedName>
    <definedName name="_nam3" localSheetId="2" hidden="1">{"'Sheet1'!$L$16"}</definedName>
    <definedName name="_nam3" hidden="1">{"'Sheet1'!$L$16"}</definedName>
    <definedName name="_nh2" localSheetId="1" hidden="1">{#N/A,#N/A,FALSE,"Chi tiÆt"}</definedName>
    <definedName name="_nh2" localSheetId="2" hidden="1">{#N/A,#N/A,FALSE,"Chi tiÆt"}</definedName>
    <definedName name="_nh2" hidden="1">{#N/A,#N/A,FALSE,"Chi tiÆt"}</definedName>
    <definedName name="_NSO2" localSheetId="1" hidden="1">{"'Sheet1'!$L$16"}</definedName>
    <definedName name="_NSO2" localSheetId="2" hidden="1">{"'Sheet1'!$L$16"}</definedName>
    <definedName name="_NSO2" hidden="1">{"'Sheet1'!$L$16"}</definedName>
    <definedName name="_Order1" hidden="1">255</definedName>
    <definedName name="_Order2" hidden="1">255</definedName>
    <definedName name="_PA3" localSheetId="1" hidden="1">{"'Sheet1'!$L$16"}</definedName>
    <definedName name="_PA3" localSheetId="2" hidden="1">{"'Sheet1'!$L$16"}</definedName>
    <definedName name="_PA3" hidden="1">{"'Sheet1'!$L$16"}</definedName>
    <definedName name="_phu2" localSheetId="1" hidden="1">{"'Sheet1'!$L$16"}</definedName>
    <definedName name="_phu2" localSheetId="2" hidden="1">{"'Sheet1'!$L$16"}</definedName>
    <definedName name="_phu2" hidden="1">{"'Sheet1'!$L$16"}</definedName>
    <definedName name="_phu3" localSheetId="1" hidden="1">{"'Sheet1'!$L$16"}</definedName>
    <definedName name="_phu3" localSheetId="2" hidden="1">{"'Sheet1'!$L$16"}</definedName>
    <definedName name="_phu3" hidden="1">{"'Sheet1'!$L$16"}</definedName>
    <definedName name="_Pl2" localSheetId="1" hidden="1">{"'Sheet1'!$L$16"}</definedName>
    <definedName name="_Pl2" localSheetId="2" hidden="1">{"'Sheet1'!$L$16"}</definedName>
    <definedName name="_Pl2" hidden="1">{"'Sheet1'!$L$16"}</definedName>
    <definedName name="_PL3" localSheetId="4" hidden="1">#REF!</definedName>
    <definedName name="_PL3" localSheetId="5" hidden="1">#REF!</definedName>
    <definedName name="_PL3" localSheetId="0" hidden="1">#REF!</definedName>
    <definedName name="_PL3" localSheetId="3" hidden="1">#REF!</definedName>
    <definedName name="_PL3" localSheetId="6" hidden="1">#REF!</definedName>
    <definedName name="_PL3" localSheetId="7" hidden="1">#REF!</definedName>
    <definedName name="_PL3" localSheetId="8" hidden="1">#REF!</definedName>
    <definedName name="_PL3" localSheetId="9" hidden="1">#REF!</definedName>
    <definedName name="_PL3" hidden="1">#REF!</definedName>
    <definedName name="_Sort" localSheetId="4" hidden="1">#REF!</definedName>
    <definedName name="_Sort" localSheetId="5" hidden="1">#REF!</definedName>
    <definedName name="_Sort" localSheetId="0" hidden="1">#REF!</definedName>
    <definedName name="_Sort" localSheetId="3" hidden="1">#REF!</definedName>
    <definedName name="_Sort" localSheetId="6" hidden="1">#REF!</definedName>
    <definedName name="_Sort" localSheetId="7" hidden="1">#REF!</definedName>
    <definedName name="_Sort" localSheetId="8" hidden="1">#REF!</definedName>
    <definedName name="_Sort" localSheetId="9" hidden="1">#REF!</definedName>
    <definedName name="_Sort" hidden="1">#REF!</definedName>
    <definedName name="_T12" localSheetId="1" hidden="1">{"'Sheet1'!$L$16"}</definedName>
    <definedName name="_T12" localSheetId="2" hidden="1">{"'Sheet1'!$L$16"}</definedName>
    <definedName name="_T12" hidden="1">{"'Sheet1'!$L$16"}</definedName>
    <definedName name="_TC07" localSheetId="1" hidden="1">{"'Sheet1'!$L$16"}</definedName>
    <definedName name="_TC07" localSheetId="2" hidden="1">{"'Sheet1'!$L$16"}</definedName>
    <definedName name="_TC07" hidden="1">{"'Sheet1'!$L$16"}</definedName>
    <definedName name="_Tru21" localSheetId="1" hidden="1">{"'Sheet1'!$L$16"}</definedName>
    <definedName name="_Tru21" localSheetId="2" hidden="1">{"'Sheet1'!$L$16"}</definedName>
    <definedName name="_Tru21" hidden="1">{"'Sheet1'!$L$16"}</definedName>
    <definedName name="_tt3" localSheetId="1" hidden="1">{"'Sheet1'!$L$16"}</definedName>
    <definedName name="_tt3" localSheetId="2" hidden="1">{"'Sheet1'!$L$16"}</definedName>
    <definedName name="_tt3" hidden="1">{"'Sheet1'!$L$16"}</definedName>
    <definedName name="_TT31" localSheetId="1" hidden="1">{"'Sheet1'!$L$16"}</definedName>
    <definedName name="_TT31" localSheetId="2" hidden="1">{"'Sheet1'!$L$16"}</definedName>
    <definedName name="_TT31" hidden="1">{"'Sheet1'!$L$16"}</definedName>
    <definedName name="_vl2" localSheetId="1" hidden="1">{"'Sheet1'!$L$16"}</definedName>
    <definedName name="_vl2" localSheetId="2" hidden="1">{"'Sheet1'!$L$16"}</definedName>
    <definedName name="_vl2" hidden="1">{"'Sheet1'!$L$16"}</definedName>
    <definedName name="a" localSheetId="1" hidden="1">{"'Sheet1'!$L$16"}</definedName>
    <definedName name="a" localSheetId="2" hidden="1">{"'Sheet1'!$L$16"}</definedName>
    <definedName name="a" hidden="1">{"'Sheet1'!$L$16"}</definedName>
    <definedName name="ABC" localSheetId="4" hidden="1">#REF!</definedName>
    <definedName name="ABC" localSheetId="5" hidden="1">#REF!</definedName>
    <definedName name="ABC" localSheetId="0" hidden="1">#REF!</definedName>
    <definedName name="ABC" localSheetId="3" hidden="1">#REF!</definedName>
    <definedName name="ABC" localSheetId="6" hidden="1">#REF!</definedName>
    <definedName name="ABC" localSheetId="7" hidden="1">#REF!</definedName>
    <definedName name="ABC" localSheetId="8" hidden="1">#REF!</definedName>
    <definedName name="ABC" localSheetId="9" hidden="1">#REF!</definedName>
    <definedName name="ABC" hidden="1">#REF!</definedName>
    <definedName name="AccessDatabase" hidden="1">"C:\My Documents\LeBinh\Xls\VP Cong ty\FORM.mdb"</definedName>
    <definedName name="ADADADD" localSheetId="1" hidden="1">{"'Sheet1'!$L$16"}</definedName>
    <definedName name="ADADADD" localSheetId="2" hidden="1">{"'Sheet1'!$L$16"}</definedName>
    <definedName name="ADADADD" hidden="1">{"'Sheet1'!$L$16"}</definedName>
    <definedName name="ae" localSheetId="1" hidden="1">{"'Sheet1'!$L$16"}</definedName>
    <definedName name="ae" localSheetId="2" hidden="1">{"'Sheet1'!$L$16"}</definedName>
    <definedName name="ae" hidden="1">{"'Sheet1'!$L$16"}</definedName>
    <definedName name="anscount" hidden="1">3</definedName>
    <definedName name="aqbnmjm" localSheetId="4" hidden="1">#REF!</definedName>
    <definedName name="aqbnmjm" localSheetId="5" hidden="1">#REF!</definedName>
    <definedName name="aqbnmjm" localSheetId="0" hidden="1">#REF!</definedName>
    <definedName name="aqbnmjm" localSheetId="1" hidden="1">#REF!</definedName>
    <definedName name="aqbnmjm" localSheetId="2" hidden="1">#REF!</definedName>
    <definedName name="aqbnmjm" localSheetId="3" hidden="1">#REF!</definedName>
    <definedName name="aqbnmjm" localSheetId="6" hidden="1">#REF!</definedName>
    <definedName name="aqbnmjm" localSheetId="7" hidden="1">#REF!</definedName>
    <definedName name="aqbnmjm" localSheetId="8" hidden="1">#REF!</definedName>
    <definedName name="aqbnmjm" localSheetId="9" hidden="1">#REF!</definedName>
    <definedName name="aqbnmjm" hidden="1">#REF!</definedName>
    <definedName name="AS2DocOpenMode" hidden="1">"AS2DocumentEdit"</definedName>
    <definedName name="asss" localSheetId="1" hidden="1">{"'Sheet1'!$L$16"}</definedName>
    <definedName name="asss" localSheetId="2" hidden="1">{"'Sheet1'!$L$16"}</definedName>
    <definedName name="asss" hidden="1">{"'Sheet1'!$L$16"}</definedName>
    <definedName name="ATGT" localSheetId="1" hidden="1">{"'Sheet1'!$L$16"}</definedName>
    <definedName name="ATGT" localSheetId="2" hidden="1">{"'Sheet1'!$L$16"}</definedName>
    <definedName name="ATGT" hidden="1">{"'Sheet1'!$L$16"}</definedName>
    <definedName name="banql" localSheetId="1" hidden="1">{"'Sheet1'!$L$16"}</definedName>
    <definedName name="banql" localSheetId="2" hidden="1">{"'Sheet1'!$L$16"}</definedName>
    <definedName name="banql" hidden="1">{"'Sheet1'!$L$16"}</definedName>
    <definedName name="Bgiang" localSheetId="1" hidden="1">{"'Sheet1'!$L$16"}</definedName>
    <definedName name="Bgiang" localSheetId="2" hidden="1">{"'Sheet1'!$L$16"}</definedName>
    <definedName name="Bgiang" hidden="1">{"'Sheet1'!$L$16"}</definedName>
    <definedName name="bql" localSheetId="1" hidden="1">{#N/A,#N/A,FALSE,"Chi tiÆt"}</definedName>
    <definedName name="bql" localSheetId="2" hidden="1">{#N/A,#N/A,FALSE,"Chi tiÆt"}</definedName>
    <definedName name="bql" hidden="1">{#N/A,#N/A,FALSE,"Chi tiÆt"}</definedName>
    <definedName name="btnm3" localSheetId="1" hidden="1">{"'Sheet1'!$L$16"}</definedName>
    <definedName name="btnm3" localSheetId="2" hidden="1">{"'Sheet1'!$L$16"}</definedName>
    <definedName name="btnm3" hidden="1">{"'Sheet1'!$L$16"}</definedName>
    <definedName name="Capvon" localSheetId="1" hidden="1">{#N/A,#N/A,FALSE,"Chi tiÆt"}</definedName>
    <definedName name="Capvon" localSheetId="2" hidden="1">{#N/A,#N/A,FALSE,"Chi tiÆt"}</definedName>
    <definedName name="Capvon" hidden="1">{#N/A,#N/A,FALSE,"Chi tiÆt"}</definedName>
    <definedName name="CBTH" localSheetId="1" hidden="1">{"'Sheet1'!$L$16"}</definedName>
    <definedName name="CBTH" localSheetId="2" hidden="1">{"'Sheet1'!$L$16"}</definedName>
    <definedName name="CBTH" hidden="1">{"'Sheet1'!$L$16"}</definedName>
    <definedName name="Chiettinh" localSheetId="1" hidden="1">{"'Sheet1'!$L$16"}</definedName>
    <definedName name="Chiettinh" localSheetId="2" hidden="1">{"'Sheet1'!$L$16"}</definedName>
    <definedName name="Chiettinh" hidden="1">{"'Sheet1'!$L$16"}</definedName>
    <definedName name="chilk" localSheetId="1" hidden="1">{"'Sheet1'!$L$16"}</definedName>
    <definedName name="chilk" localSheetId="2" hidden="1">{"'Sheet1'!$L$16"}</definedName>
    <definedName name="chilk" hidden="1">{"'Sheet1'!$L$16"}</definedName>
    <definedName name="chitietbgiang2" localSheetId="1" hidden="1">{"'Sheet1'!$L$16"}</definedName>
    <definedName name="chitietbgiang2" localSheetId="2" hidden="1">{"'Sheet1'!$L$16"}</definedName>
    <definedName name="chitietbgiang2" hidden="1">{"'Sheet1'!$L$16"}</definedName>
    <definedName name="chl" localSheetId="1" hidden="1">{"'Sheet1'!$L$16"}</definedName>
    <definedName name="chl" localSheetId="2" hidden="1">{"'Sheet1'!$L$16"}</definedName>
    <definedName name="chl" hidden="1">{"'Sheet1'!$L$16"}</definedName>
    <definedName name="co_cau_ktqd" hidden="1">#N/A</definedName>
    <definedName name="Coc_60" localSheetId="1" hidden="1">{"'Sheet1'!$L$16"}</definedName>
    <definedName name="Coc_60" localSheetId="2" hidden="1">{"'Sheet1'!$L$16"}</definedName>
    <definedName name="Coc_60" hidden="1">{"'Sheet1'!$L$16"}</definedName>
    <definedName name="CoCauN" localSheetId="1" hidden="1">{"'Sheet1'!$L$16"}</definedName>
    <definedName name="CoCauN" localSheetId="2" hidden="1">{"'Sheet1'!$L$16"}</definedName>
    <definedName name="CoCauN" hidden="1">{"'Sheet1'!$L$16"}</definedName>
    <definedName name="Code" localSheetId="4" hidden="1">#REF!</definedName>
    <definedName name="Code" localSheetId="5" hidden="1">#REF!</definedName>
    <definedName name="Code" localSheetId="0" hidden="1">#REF!</definedName>
    <definedName name="Code" localSheetId="3" hidden="1">#REF!</definedName>
    <definedName name="Code" localSheetId="6" hidden="1">#REF!</definedName>
    <definedName name="Code" localSheetId="7" hidden="1">#REF!</definedName>
    <definedName name="Code" localSheetId="8" hidden="1">#REF!</definedName>
    <definedName name="Code" localSheetId="9" hidden="1">#REF!</definedName>
    <definedName name="Code" hidden="1">#REF!</definedName>
    <definedName name="CP" localSheetId="4" hidden="1">#REF!</definedName>
    <definedName name="CP" localSheetId="5" hidden="1">#REF!</definedName>
    <definedName name="CP" localSheetId="0" hidden="1">#REF!</definedName>
    <definedName name="CP" localSheetId="3" hidden="1">#REF!</definedName>
    <definedName name="CP" localSheetId="6" hidden="1">#REF!</definedName>
    <definedName name="CP" localSheetId="7" hidden="1">#REF!</definedName>
    <definedName name="CP" localSheetId="8" hidden="1">#REF!</definedName>
    <definedName name="CP" localSheetId="9" hidden="1">#REF!</definedName>
    <definedName name="CP" hidden="1">#REF!</definedName>
    <definedName name="CTCT1" localSheetId="1" hidden="1">{"'Sheet1'!$L$16"}</definedName>
    <definedName name="CTCT1" localSheetId="2" hidden="1">{"'Sheet1'!$L$16"}</definedName>
    <definedName name="CTCT1" hidden="1">{"'Sheet1'!$L$16"}</definedName>
    <definedName name="d" localSheetId="1" hidden="1">{"'Sheet1'!$L$16"}</definedName>
    <definedName name="d" localSheetId="2" hidden="1">{"'Sheet1'!$L$16"}</definedName>
    <definedName name="d" hidden="1">{"'Sheet1'!$L$16"}</definedName>
    <definedName name="Dang" localSheetId="4" hidden="1">#REF!</definedName>
    <definedName name="Dang" localSheetId="5" hidden="1">#REF!</definedName>
    <definedName name="Dang" localSheetId="0" hidden="1">#REF!</definedName>
    <definedName name="Dang" localSheetId="3" hidden="1">#REF!</definedName>
    <definedName name="Dang" localSheetId="6" hidden="1">#REF!</definedName>
    <definedName name="Dang" localSheetId="7" hidden="1">#REF!</definedName>
    <definedName name="Dang" localSheetId="8" hidden="1">#REF!</definedName>
    <definedName name="Dang" localSheetId="9" hidden="1">#REF!</definedName>
    <definedName name="Dang" hidden="1">#REF!</definedName>
    <definedName name="data1" localSheetId="4" hidden="1">#REF!</definedName>
    <definedName name="data1" localSheetId="5" hidden="1">#REF!</definedName>
    <definedName name="data1" localSheetId="0" hidden="1">#REF!</definedName>
    <definedName name="data1" localSheetId="3" hidden="1">#REF!</definedName>
    <definedName name="data1" localSheetId="6" hidden="1">#REF!</definedName>
    <definedName name="data1" localSheetId="7" hidden="1">#REF!</definedName>
    <definedName name="data1" localSheetId="8" hidden="1">#REF!</definedName>
    <definedName name="data1" localSheetId="9" hidden="1">#REF!</definedName>
    <definedName name="data1" hidden="1">#REF!</definedName>
    <definedName name="data2" localSheetId="4" hidden="1">#REF!</definedName>
    <definedName name="data2" localSheetId="5" hidden="1">#REF!</definedName>
    <definedName name="data2" localSheetId="0" hidden="1">#REF!</definedName>
    <definedName name="data2" localSheetId="3" hidden="1">#REF!</definedName>
    <definedName name="data2" localSheetId="6" hidden="1">#REF!</definedName>
    <definedName name="data2" localSheetId="7" hidden="1">#REF!</definedName>
    <definedName name="data2" localSheetId="8" hidden="1">#REF!</definedName>
    <definedName name="data2" localSheetId="9" hidden="1">#REF!</definedName>
    <definedName name="data2" hidden="1">#REF!</definedName>
    <definedName name="data3" localSheetId="4" hidden="1">#REF!</definedName>
    <definedName name="data3" localSheetId="5" hidden="1">#REF!</definedName>
    <definedName name="data3" localSheetId="0" hidden="1">#REF!</definedName>
    <definedName name="data3" localSheetId="3" hidden="1">#REF!</definedName>
    <definedName name="data3" localSheetId="6" hidden="1">#REF!</definedName>
    <definedName name="data3" localSheetId="7" hidden="1">#REF!</definedName>
    <definedName name="data3" localSheetId="8" hidden="1">#REF!</definedName>
    <definedName name="data3" localSheetId="9" hidden="1">#REF!</definedName>
    <definedName name="data3" hidden="1">#REF!</definedName>
    <definedName name="dc_25" localSheetId="10">'III TH vuong mac'!$B$20</definedName>
    <definedName name="dđ" localSheetId="1" hidden="1">{"'Sheet1'!$L$16"}</definedName>
    <definedName name="dđ" localSheetId="2" hidden="1">{"'Sheet1'!$L$16"}</definedName>
    <definedName name="dđ" hidden="1">{"'Sheet1'!$L$16"}</definedName>
    <definedName name="DenDK" localSheetId="1" hidden="1">{"'Sheet1'!$L$16"}</definedName>
    <definedName name="DenDK" localSheetId="2" hidden="1">{"'Sheet1'!$L$16"}</definedName>
    <definedName name="DenDK" hidden="1">{"'Sheet1'!$L$16"}</definedName>
    <definedName name="dfg" localSheetId="1" hidden="1">{"'Sheet1'!$L$16"}</definedName>
    <definedName name="dfg" localSheetId="2" hidden="1">{"'Sheet1'!$L$16"}</definedName>
    <definedName name="dfg" hidden="1">{"'Sheet1'!$L$16"}</definedName>
    <definedName name="DFSDF" localSheetId="1" hidden="1">{"'Sheet1'!$L$16"}</definedName>
    <definedName name="DFSDF" localSheetId="2" hidden="1">{"'Sheet1'!$L$16"}</definedName>
    <definedName name="DFSDF" hidden="1">{"'Sheet1'!$L$16"}</definedName>
    <definedName name="dfvssd" localSheetId="4" hidden="1">#REF!</definedName>
    <definedName name="dfvssd" localSheetId="5" hidden="1">#REF!</definedName>
    <definedName name="dfvssd" localSheetId="0" hidden="1">#REF!</definedName>
    <definedName name="dfvssd" localSheetId="3" hidden="1">#REF!</definedName>
    <definedName name="dfvssd" localSheetId="6" hidden="1">#REF!</definedName>
    <definedName name="dfvssd" localSheetId="7" hidden="1">#REF!</definedName>
    <definedName name="dfvssd" localSheetId="8" hidden="1">#REF!</definedName>
    <definedName name="dfvssd" localSheetId="9" hidden="1">#REF!</definedName>
    <definedName name="dfvssd" hidden="1">#REF!</definedName>
    <definedName name="dgctp2" localSheetId="1" hidden="1">{"'Sheet1'!$L$16"}</definedName>
    <definedName name="dgctp2" localSheetId="2" hidden="1">{"'Sheet1'!$L$16"}</definedName>
    <definedName name="dgctp2" hidden="1">{"'Sheet1'!$L$16"}</definedName>
    <definedName name="dien" localSheetId="1" hidden="1">{"'Sheet1'!$L$16"}</definedName>
    <definedName name="dien" localSheetId="2" hidden="1">{"'Sheet1'!$L$16"}</definedName>
    <definedName name="dien" hidden="1">{"'Sheet1'!$L$16"}</definedName>
    <definedName name="Discount" localSheetId="4" hidden="1">#REF!</definedName>
    <definedName name="Discount" localSheetId="5" hidden="1">#REF!</definedName>
    <definedName name="Discount" localSheetId="0" hidden="1">#REF!</definedName>
    <definedName name="Discount" localSheetId="3" hidden="1">#REF!</definedName>
    <definedName name="Discount" localSheetId="6" hidden="1">#REF!</definedName>
    <definedName name="Discount" localSheetId="7" hidden="1">#REF!</definedName>
    <definedName name="Discount" localSheetId="8" hidden="1">#REF!</definedName>
    <definedName name="Discount" localSheetId="9" hidden="1">#REF!</definedName>
    <definedName name="Discount" hidden="1">#REF!</definedName>
    <definedName name="display_area_2" localSheetId="4" hidden="1">#REF!</definedName>
    <definedName name="display_area_2" localSheetId="5" hidden="1">#REF!</definedName>
    <definedName name="display_area_2" localSheetId="0" hidden="1">#REF!</definedName>
    <definedName name="display_area_2" localSheetId="3" hidden="1">#REF!</definedName>
    <definedName name="display_area_2" localSheetId="6" hidden="1">#REF!</definedName>
    <definedName name="display_area_2" localSheetId="7" hidden="1">#REF!</definedName>
    <definedName name="display_area_2" localSheetId="8" hidden="1">#REF!</definedName>
    <definedName name="display_area_2" localSheetId="9" hidden="1">#REF!</definedName>
    <definedName name="display_area_2" hidden="1">#REF!</definedName>
    <definedName name="Dot" localSheetId="1" hidden="1">{"'Sheet1'!$L$16"}</definedName>
    <definedName name="Dot" localSheetId="2" hidden="1">{"'Sheet1'!$L$16"}</definedName>
    <definedName name="Dot" hidden="1">{"'Sheet1'!$L$16"}</definedName>
    <definedName name="drf" localSheetId="4" hidden="1">#REF!</definedName>
    <definedName name="drf" localSheetId="5" hidden="1">#REF!</definedName>
    <definedName name="drf" localSheetId="0" hidden="1">#REF!</definedName>
    <definedName name="drf" localSheetId="3" hidden="1">#REF!</definedName>
    <definedName name="drf" localSheetId="6" hidden="1">#REF!</definedName>
    <definedName name="drf" localSheetId="7" hidden="1">#REF!</definedName>
    <definedName name="drf" localSheetId="8" hidden="1">#REF!</definedName>
    <definedName name="drf" localSheetId="9" hidden="1">#REF!</definedName>
    <definedName name="drf" hidden="1">#REF!</definedName>
    <definedName name="ds" localSheetId="1" hidden="1">{#N/A,#N/A,FALSE,"Chi tiÆt"}</definedName>
    <definedName name="ds" localSheetId="2" hidden="1">{#N/A,#N/A,FALSE,"Chi tiÆt"}</definedName>
    <definedName name="ds" hidden="1">{#N/A,#N/A,FALSE,"Chi tiÆt"}</definedName>
    <definedName name="dsfsd" localSheetId="4" hidden="1">#REF!</definedName>
    <definedName name="dsfsd" localSheetId="5" hidden="1">#REF!</definedName>
    <definedName name="dsfsd" localSheetId="0" hidden="1">#REF!</definedName>
    <definedName name="dsfsd" localSheetId="1" hidden="1">#REF!</definedName>
    <definedName name="dsfsd" localSheetId="2" hidden="1">#REF!</definedName>
    <definedName name="dsfsd" localSheetId="3" hidden="1">#REF!</definedName>
    <definedName name="dsfsd" localSheetId="6" hidden="1">#REF!</definedName>
    <definedName name="dsfsd" localSheetId="7" hidden="1">#REF!</definedName>
    <definedName name="dsfsd" localSheetId="8" hidden="1">#REF!</definedName>
    <definedName name="dsfsd" localSheetId="9" hidden="1">#REF!</definedName>
    <definedName name="dsfsd" hidden="1">#REF!</definedName>
    <definedName name="dsh" localSheetId="4" hidden="1">#REF!</definedName>
    <definedName name="dsh" localSheetId="5" hidden="1">#REF!</definedName>
    <definedName name="dsh" localSheetId="0" hidden="1">#REF!</definedName>
    <definedName name="dsh" localSheetId="1" hidden="1">#REF!</definedName>
    <definedName name="dsh" localSheetId="2" hidden="1">#REF!</definedName>
    <definedName name="dsh" localSheetId="3" hidden="1">#REF!</definedName>
    <definedName name="dsh" localSheetId="6" hidden="1">#REF!</definedName>
    <definedName name="dsh" localSheetId="7" hidden="1">#REF!</definedName>
    <definedName name="dsh" localSheetId="8" hidden="1">#REF!</definedName>
    <definedName name="dsh" localSheetId="9" hidden="1">#REF!</definedName>
    <definedName name="dsh" hidden="1">#REF!</definedName>
    <definedName name="dung" localSheetId="1" hidden="1">{"'Sheet1'!$L$16"}</definedName>
    <definedName name="dung" localSheetId="2" hidden="1">{"'Sheet1'!$L$16"}</definedName>
    <definedName name="dung" hidden="1">{"'Sheet1'!$L$16"}</definedName>
    <definedName name="Duongnaco" localSheetId="1" hidden="1">{"'Sheet1'!$L$16"}</definedName>
    <definedName name="Duongnaco" localSheetId="2" hidden="1">{"'Sheet1'!$L$16"}</definedName>
    <definedName name="Duongnaco" hidden="1">{"'Sheet1'!$L$16"}</definedName>
    <definedName name="duongvt" localSheetId="1" hidden="1">{"'Sheet1'!$L$16"}</definedName>
    <definedName name="duongvt" localSheetId="2" hidden="1">{"'Sheet1'!$L$16"}</definedName>
    <definedName name="duongvt" hidden="1">{"'Sheet1'!$L$16"}</definedName>
    <definedName name="dvgfsgdsdg" localSheetId="4" hidden="1">#REF!</definedName>
    <definedName name="dvgfsgdsdg" localSheetId="5" hidden="1">#REF!</definedName>
    <definedName name="dvgfsgdsdg" localSheetId="0" hidden="1">#REF!</definedName>
    <definedName name="dvgfsgdsdg" localSheetId="3" hidden="1">#REF!</definedName>
    <definedName name="dvgfsgdsdg" localSheetId="6" hidden="1">#REF!</definedName>
    <definedName name="dvgfsgdsdg" localSheetId="7" hidden="1">#REF!</definedName>
    <definedName name="dvgfsgdsdg" localSheetId="8" hidden="1">#REF!</definedName>
    <definedName name="dvgfsgdsdg" localSheetId="9" hidden="1">#REF!</definedName>
    <definedName name="dvgfsgdsdg" hidden="1">#REF!</definedName>
    <definedName name="faasdf" localSheetId="4" hidden="1">#REF!</definedName>
    <definedName name="faasdf" localSheetId="5" hidden="1">#REF!</definedName>
    <definedName name="faasdf" localSheetId="0" hidden="1">#REF!</definedName>
    <definedName name="faasdf" localSheetId="3" hidden="1">#REF!</definedName>
    <definedName name="faasdf" localSheetId="6" hidden="1">#REF!</definedName>
    <definedName name="faasdf" localSheetId="7" hidden="1">#REF!</definedName>
    <definedName name="faasdf" localSheetId="8" hidden="1">#REF!</definedName>
    <definedName name="faasdf" localSheetId="9" hidden="1">#REF!</definedName>
    <definedName name="faasdf" hidden="1">#REF!</definedName>
    <definedName name="FCode" localSheetId="4" hidden="1">#REF!</definedName>
    <definedName name="FCode" localSheetId="5" hidden="1">#REF!</definedName>
    <definedName name="FCode" localSheetId="0" hidden="1">#REF!</definedName>
    <definedName name="FCode" localSheetId="3" hidden="1">#REF!</definedName>
    <definedName name="FCode" localSheetId="6" hidden="1">#REF!</definedName>
    <definedName name="FCode" localSheetId="7" hidden="1">#REF!</definedName>
    <definedName name="FCode" localSheetId="8" hidden="1">#REF!</definedName>
    <definedName name="FCode" localSheetId="9" hidden="1">#REF!</definedName>
    <definedName name="FCode" hidden="1">#REF!</definedName>
    <definedName name="fdfsf" localSheetId="1" hidden="1">{#N/A,#N/A,FALSE,"Chi tiÆt"}</definedName>
    <definedName name="fdfsf" localSheetId="2" hidden="1">{#N/A,#N/A,FALSE,"Chi tiÆt"}</definedName>
    <definedName name="fdfsf" hidden="1">{#N/A,#N/A,FALSE,"Chi tiÆt"}</definedName>
    <definedName name="fff" localSheetId="1" hidden="1">{"'Sheet1'!$L$16"}</definedName>
    <definedName name="fff" localSheetId="2" hidden="1">{"'Sheet1'!$L$16"}</definedName>
    <definedName name="fff" hidden="1">{"'Sheet1'!$L$16"}</definedName>
    <definedName name="fgn" localSheetId="1" hidden="1">{"'Sheet1'!$L$16"}</definedName>
    <definedName name="fgn" localSheetId="2" hidden="1">{"'Sheet1'!$L$16"}</definedName>
    <definedName name="fgn" hidden="1">{"'Sheet1'!$L$16"}</definedName>
    <definedName name="fsd" localSheetId="1" hidden="1">{"'Sheet1'!$L$16"}</definedName>
    <definedName name="fsd" localSheetId="2" hidden="1">{"'Sheet1'!$L$16"}</definedName>
    <definedName name="fsd" hidden="1">{"'Sheet1'!$L$16"}</definedName>
    <definedName name="fsdfdsf" localSheetId="1" hidden="1">{"'Sheet1'!$L$16"}</definedName>
    <definedName name="fsdfdsf" localSheetId="2" hidden="1">{"'Sheet1'!$L$16"}</definedName>
    <definedName name="fsdfdsf" hidden="1">{"'Sheet1'!$L$16"}</definedName>
    <definedName name="g" localSheetId="1" hidden="1">{"'Sheet1'!$L$16"}</definedName>
    <definedName name="g" localSheetId="2" hidden="1">{"'Sheet1'!$L$16"}</definedName>
    <definedName name="g" hidden="1">{"'Sheet1'!$L$16"}</definedName>
    <definedName name="gfdgfd" localSheetId="1" hidden="1">{"'Sheet1'!$L$16"}</definedName>
    <definedName name="gfdgfd" localSheetId="2" hidden="1">{"'Sheet1'!$L$16"}</definedName>
    <definedName name="gfdgfd" hidden="1">{"'Sheet1'!$L$16"}</definedName>
    <definedName name="gggggggggggg" localSheetId="1" hidden="1">{"'Sheet1'!$L$16"}</definedName>
    <definedName name="gggggggggggg" localSheetId="2" hidden="1">{"'Sheet1'!$L$16"}</definedName>
    <definedName name="gggggggggggg" hidden="1">{"'Sheet1'!$L$16"}</definedName>
    <definedName name="ggh" localSheetId="1" hidden="1">{"'Sheet1'!$L$16"}</definedName>
    <definedName name="ggh" localSheetId="2" hidden="1">{"'Sheet1'!$L$16"}</definedName>
    <definedName name="ggh" hidden="1">{"'Sheet1'!$L$16"}</definedName>
    <definedName name="gkghk" localSheetId="4" hidden="1">#REF!</definedName>
    <definedName name="gkghk" localSheetId="5" hidden="1">#REF!</definedName>
    <definedName name="gkghk" localSheetId="0" hidden="1">#REF!</definedName>
    <definedName name="gkghk" localSheetId="3" hidden="1">#REF!</definedName>
    <definedName name="gkghk" localSheetId="6" hidden="1">#REF!</definedName>
    <definedName name="gkghk" localSheetId="7" hidden="1">#REF!</definedName>
    <definedName name="gkghk" localSheetId="8" hidden="1">#REF!</definedName>
    <definedName name="gkghk" localSheetId="9" hidden="1">#REF!</definedName>
    <definedName name="gkghk" hidden="1">#REF!</definedName>
    <definedName name="GPMB" localSheetId="1" hidden="1">{"Offgrid",#N/A,FALSE,"OFFGRID";"Region",#N/A,FALSE,"REGION";"Offgrid -2",#N/A,FALSE,"OFFGRID";"WTP",#N/A,FALSE,"WTP";"WTP -2",#N/A,FALSE,"WTP";"Project",#N/A,FALSE,"PROJECT";"Summary -2",#N/A,FALSE,"SUMMARY"}</definedName>
    <definedName name="GPMB" localSheetId="2"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1" hidden="1">{"'Sheet1'!$L$16"}</definedName>
    <definedName name="gra" localSheetId="2" hidden="1">{"'Sheet1'!$L$16"}</definedName>
    <definedName name="gra" hidden="1">{"'Sheet1'!$L$16"}</definedName>
    <definedName name="h" localSheetId="1" hidden="1">{"'Sheet1'!$L$16"}</definedName>
    <definedName name="h" localSheetId="2" hidden="1">{"'Sheet1'!$L$16"}</definedName>
    <definedName name="h" hidden="1">{"'Sheet1'!$L$16"}</definedName>
    <definedName name="HDVDT" localSheetId="4" hidden="1">#REF!</definedName>
    <definedName name="HDVDT" localSheetId="5" hidden="1">#REF!</definedName>
    <definedName name="HDVDT" localSheetId="0" hidden="1">#REF!</definedName>
    <definedName name="HDVDT" localSheetId="3" hidden="1">#REF!</definedName>
    <definedName name="HDVDT" localSheetId="6" hidden="1">#REF!</definedName>
    <definedName name="HDVDT" localSheetId="7" hidden="1">#REF!</definedName>
    <definedName name="HDVDT" localSheetId="8" hidden="1">#REF!</definedName>
    <definedName name="HDVDT" localSheetId="9" hidden="1">#REF!</definedName>
    <definedName name="HDVDT" hidden="1">#REF!</definedName>
    <definedName name="hfdsh" localSheetId="4" hidden="1">#REF!</definedName>
    <definedName name="hfdsh" localSheetId="5" hidden="1">#REF!</definedName>
    <definedName name="hfdsh" localSheetId="0" hidden="1">#REF!</definedName>
    <definedName name="hfdsh" localSheetId="3" hidden="1">#REF!</definedName>
    <definedName name="hfdsh" localSheetId="6" hidden="1">#REF!</definedName>
    <definedName name="hfdsh" localSheetId="7" hidden="1">#REF!</definedName>
    <definedName name="hfdsh" localSheetId="8" hidden="1">#REF!</definedName>
    <definedName name="hfdsh" localSheetId="9" hidden="1">#REF!</definedName>
    <definedName name="hfdsh" hidden="1">#REF!</definedName>
    <definedName name="hh" localSheetId="1" hidden="1">{"'Sheet1'!$L$16"}</definedName>
    <definedName name="hh" localSheetId="2" hidden="1">{"'Sheet1'!$L$16"}</definedName>
    <definedName name="hh" hidden="1">{"'Sheet1'!$L$16"}</definedName>
    <definedName name="HiddenRows" localSheetId="4" hidden="1">#REF!</definedName>
    <definedName name="HiddenRows" localSheetId="5" hidden="1">#REF!</definedName>
    <definedName name="HiddenRows" localSheetId="0" hidden="1">#REF!</definedName>
    <definedName name="HiddenRows" localSheetId="3" hidden="1">#REF!</definedName>
    <definedName name="HiddenRows" localSheetId="6" hidden="1">#REF!</definedName>
    <definedName name="HiddenRows" localSheetId="7" hidden="1">#REF!</definedName>
    <definedName name="HiddenRows" localSheetId="8" hidden="1">#REF!</definedName>
    <definedName name="HiddenRows" localSheetId="9" hidden="1">#REF!</definedName>
    <definedName name="HiddenRows" hidden="1">#REF!</definedName>
    <definedName name="hjjkl" localSheetId="1" hidden="1">{"'Sheet1'!$L$16"}</definedName>
    <definedName name="hjjkl" localSheetId="2" hidden="1">{"'Sheet1'!$L$16"}</definedName>
    <definedName name="hjjkl" hidden="1">{"'Sheet1'!$L$16"}</definedName>
    <definedName name="Hong" localSheetId="1" hidden="1">{"'Sheet1'!$L$16"}</definedName>
    <definedName name="Hong" localSheetId="2" hidden="1">{"'Sheet1'!$L$16"}</definedName>
    <definedName name="Hong" hidden="1">{"'Sheet1'!$L$16"}</definedName>
    <definedName name="htlm" localSheetId="1" hidden="1">{"'Sheet1'!$L$16"}</definedName>
    <definedName name="htlm" localSheetId="2" hidden="1">{"'Sheet1'!$L$16"}</definedName>
    <definedName name="htlm" hidden="1">{"'Sheet1'!$L$16"}</definedName>
    <definedName name="HTML_CodePage" hidden="1">950</definedName>
    <definedName name="HTML_Control" localSheetId="1" hidden="1">{"'Sheet1'!$L$16"}</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1" hidden="1">{"'Sheet1'!$L$16"}</definedName>
    <definedName name="HTMT" localSheetId="2" hidden="1">{"'Sheet1'!$L$16"}</definedName>
    <definedName name="HTMT" hidden="1">{"'Sheet1'!$L$16"}</definedName>
    <definedName name="HTMT1" localSheetId="1" hidden="1">{#N/A,#N/A,FALSE,"Sheet1"}</definedName>
    <definedName name="HTMT1" localSheetId="2" hidden="1">{#N/A,#N/A,FALSE,"Sheet1"}</definedName>
    <definedName name="HTMT1" hidden="1">{#N/A,#N/A,FALSE,"Sheet1"}</definedName>
    <definedName name="htrhrt" localSheetId="1" hidden="1">{"'Sheet1'!$L$16"}</definedName>
    <definedName name="htrhrt" localSheetId="2" hidden="1">{"'Sheet1'!$L$16"}</definedName>
    <definedName name="htrhrt" hidden="1">{"'Sheet1'!$L$16"}</definedName>
    <definedName name="hu" localSheetId="1" hidden="1">{"'Sheet1'!$L$16"}</definedName>
    <definedName name="hu" localSheetId="2" hidden="1">{"'Sheet1'!$L$16"}</definedName>
    <definedName name="hu" hidden="1">{"'Sheet1'!$L$16"}</definedName>
    <definedName name="hui" localSheetId="1" hidden="1">{"'Sheet1'!$L$16"}</definedName>
    <definedName name="hui" localSheetId="2" hidden="1">{"'Sheet1'!$L$16"}</definedName>
    <definedName name="hui" hidden="1">{"'Sheet1'!$L$16"}</definedName>
    <definedName name="HUU" localSheetId="1" hidden="1">{"'Sheet1'!$L$16"}</definedName>
    <definedName name="HUU" localSheetId="2" hidden="1">{"'Sheet1'!$L$16"}</definedName>
    <definedName name="HUU" hidden="1">{"'Sheet1'!$L$16"}</definedName>
    <definedName name="huy" localSheetId="1" hidden="1">{"'Sheet1'!$L$16"}</definedName>
    <definedName name="huy" localSheetId="2" hidden="1">{"'Sheet1'!$L$16"}</definedName>
    <definedName name="huy" hidden="1">{"'Sheet1'!$L$16"}</definedName>
    <definedName name="huynh" localSheetId="4" hidden="1">#REF!</definedName>
    <definedName name="huynh" localSheetId="5" hidden="1">#REF!</definedName>
    <definedName name="huynh" localSheetId="0" hidden="1">#REF!</definedName>
    <definedName name="huynh" localSheetId="3" hidden="1">#REF!</definedName>
    <definedName name="huynh" localSheetId="6" hidden="1">#REF!</definedName>
    <definedName name="huynh" localSheetId="7" hidden="1">#REF!</definedName>
    <definedName name="huynh" localSheetId="8" hidden="1">#REF!</definedName>
    <definedName name="huynh" localSheetId="9" hidden="1">#REF!</definedName>
    <definedName name="huynh" hidden="1">#REF!</definedName>
    <definedName name="j" localSheetId="1" hidden="1">{"'Sheet1'!$L$16"}</definedName>
    <definedName name="j" localSheetId="2" hidden="1">{"'Sheet1'!$L$16"}</definedName>
    <definedName name="j" hidden="1">{"'Sheet1'!$L$16"}</definedName>
    <definedName name="jrjthkghdkg" localSheetId="4" hidden="1">#REF!</definedName>
    <definedName name="jrjthkghdkg" localSheetId="5" hidden="1">#REF!</definedName>
    <definedName name="jrjthkghdkg" localSheetId="0" hidden="1">#REF!</definedName>
    <definedName name="jrjthkghdkg" localSheetId="3" hidden="1">#REF!</definedName>
    <definedName name="jrjthkghdkg" localSheetId="6" hidden="1">#REF!</definedName>
    <definedName name="jrjthkghdkg" localSheetId="7" hidden="1">#REF!</definedName>
    <definedName name="jrjthkghdkg" localSheetId="8" hidden="1">#REF!</definedName>
    <definedName name="jrjthkghdkg" localSheetId="9" hidden="1">#REF!</definedName>
    <definedName name="jrjthkghdkg" hidden="1">#REF!</definedName>
    <definedName name="k" localSheetId="1" hidden="1">{"'Sheet1'!$L$16"}</definedName>
    <definedName name="k" localSheetId="2" hidden="1">{"'Sheet1'!$L$16"}</definedName>
    <definedName name="k" hidden="1">{"'Sheet1'!$L$16"}</definedName>
    <definedName name="kghkgh" localSheetId="4" hidden="1">#REF!</definedName>
    <definedName name="kghkgh" localSheetId="5" hidden="1">#REF!</definedName>
    <definedName name="kghkgh" localSheetId="0" hidden="1">#REF!</definedName>
    <definedName name="kghkgh" localSheetId="3" hidden="1">#REF!</definedName>
    <definedName name="kghkgh" localSheetId="6" hidden="1">#REF!</definedName>
    <definedName name="kghkgh" localSheetId="7" hidden="1">#REF!</definedName>
    <definedName name="kghkgh" localSheetId="8" hidden="1">#REF!</definedName>
    <definedName name="kghkgh" localSheetId="9" hidden="1">#REF!</definedName>
    <definedName name="kghkgh" hidden="1">#REF!</definedName>
    <definedName name="khla09" localSheetId="1" hidden="1">{"'Sheet1'!$L$16"}</definedName>
    <definedName name="khla09" localSheetId="2" hidden="1">{"'Sheet1'!$L$16"}</definedName>
    <definedName name="khla09" hidden="1">{"'Sheet1'!$L$16"}</definedName>
    <definedName name="khongtruotgia" localSheetId="1" hidden="1">{"'Sheet1'!$L$16"}</definedName>
    <definedName name="khongtruotgia" localSheetId="2" hidden="1">{"'Sheet1'!$L$16"}</definedName>
    <definedName name="khongtruotgia" hidden="1">{"'Sheet1'!$L$16"}</definedName>
    <definedName name="khvh09" localSheetId="1" hidden="1">{"'Sheet1'!$L$16"}</definedName>
    <definedName name="khvh09" localSheetId="2" hidden="1">{"'Sheet1'!$L$16"}</definedName>
    <definedName name="khvh09" hidden="1">{"'Sheet1'!$L$16"}</definedName>
    <definedName name="khvx09" localSheetId="1" hidden="1">{#N/A,#N/A,FALSE,"Chi tiÆt"}</definedName>
    <definedName name="khvx09" localSheetId="2" hidden="1">{#N/A,#N/A,FALSE,"Chi tiÆt"}</definedName>
    <definedName name="khvx09" hidden="1">{#N/A,#N/A,FALSE,"Chi tiÆt"}</definedName>
    <definedName name="KHYt09" localSheetId="1" hidden="1">{"'Sheet1'!$L$16"}</definedName>
    <definedName name="KHYt09" localSheetId="2" hidden="1">{"'Sheet1'!$L$16"}</definedName>
    <definedName name="KHYt09" hidden="1">{"'Sheet1'!$L$16"}</definedName>
    <definedName name="kjgjyhb" localSheetId="1" hidden="1">{"Offgrid",#N/A,FALSE,"OFFGRID";"Region",#N/A,FALSE,"REGION";"Offgrid -2",#N/A,FALSE,"OFFGRID";"WTP",#N/A,FALSE,"WTP";"WTP -2",#N/A,FALSE,"WTP";"Project",#N/A,FALSE,"PROJECT";"Summary -2",#N/A,FALSE,"SUMMARY"}</definedName>
    <definedName name="kjgjyhb" localSheetId="2"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Lduonggiaods" localSheetId="1" hidden="1">{"'Sheet1'!$L$16"}</definedName>
    <definedName name="KLduonggiaods" localSheetId="2" hidden="1">{"'Sheet1'!$L$16"}</definedName>
    <definedName name="KLduonggiaods" hidden="1">{"'Sheet1'!$L$16"}</definedName>
    <definedName name="ksbn" localSheetId="1" hidden="1">{"'Sheet1'!$L$16"}</definedName>
    <definedName name="ksbn" localSheetId="2" hidden="1">{"'Sheet1'!$L$16"}</definedName>
    <definedName name="ksbn" hidden="1">{"'Sheet1'!$L$16"}</definedName>
    <definedName name="kshn" localSheetId="1" hidden="1">{"'Sheet1'!$L$16"}</definedName>
    <definedName name="kshn" localSheetId="2" hidden="1">{"'Sheet1'!$L$16"}</definedName>
    <definedName name="kshn" hidden="1">{"'Sheet1'!$L$16"}</definedName>
    <definedName name="ksls" localSheetId="1" hidden="1">{"'Sheet1'!$L$16"}</definedName>
    <definedName name="ksls" localSheetId="2" hidden="1">{"'Sheet1'!$L$16"}</definedName>
    <definedName name="ksls" hidden="1">{"'Sheet1'!$L$16"}</definedName>
    <definedName name="l" localSheetId="1" hidden="1">{"'Sheet1'!$L$16"}</definedName>
    <definedName name="l" localSheetId="2" hidden="1">{"'Sheet1'!$L$16"}</definedName>
    <definedName name="l" hidden="1">{"'Sheet1'!$L$16"}</definedName>
    <definedName name="l2pa1" localSheetId="1" hidden="1">{"'Sheet1'!$L$16"}</definedName>
    <definedName name="l2pa1" localSheetId="2" hidden="1">{"'Sheet1'!$L$16"}</definedName>
    <definedName name="l2pa1" hidden="1">{"'Sheet1'!$L$16"}</definedName>
    <definedName name="lan" localSheetId="1" hidden="1">{#N/A,#N/A,TRUE,"BT M200 da 10x20"}</definedName>
    <definedName name="lan" localSheetId="2" hidden="1">{#N/A,#N/A,TRUE,"BT M200 da 10x20"}</definedName>
    <definedName name="lan" hidden="1">{#N/A,#N/A,TRUE,"BT M200 da 10x20"}</definedName>
    <definedName name="langson" localSheetId="1" hidden="1">{"'Sheet1'!$L$16"}</definedName>
    <definedName name="langson" localSheetId="2" hidden="1">{"'Sheet1'!$L$16"}</definedName>
    <definedName name="langson" hidden="1">{"'Sheet1'!$L$16"}</definedName>
    <definedName name="lc" localSheetId="1" hidden="1">{"'Sheet1'!$L$16"}</definedName>
    <definedName name="lc" localSheetId="2" hidden="1">{"'Sheet1'!$L$16"}</definedName>
    <definedName name="lc" hidden="1">{"'Sheet1'!$L$16"}</definedName>
    <definedName name="lk" localSheetId="4" hidden="1">#REF!</definedName>
    <definedName name="lk" localSheetId="5" hidden="1">#REF!</definedName>
    <definedName name="lk" localSheetId="0" hidden="1">#REF!</definedName>
    <definedName name="lk" localSheetId="3" hidden="1">#REF!</definedName>
    <definedName name="lk" localSheetId="6" hidden="1">#REF!</definedName>
    <definedName name="lk" localSheetId="7" hidden="1">#REF!</definedName>
    <definedName name="lk" localSheetId="8" hidden="1">#REF!</definedName>
    <definedName name="lk" localSheetId="9" hidden="1">#REF!</definedName>
    <definedName name="lk" hidden="1">#REF!</definedName>
    <definedName name="luc" localSheetId="1" hidden="1">{"'Sheet1'!$L$16"}</definedName>
    <definedName name="luc" localSheetId="2" hidden="1">{"'Sheet1'!$L$16"}</definedName>
    <definedName name="luc" hidden="1">{"'Sheet1'!$L$16"}</definedName>
    <definedName name="m" localSheetId="1" hidden="1">{"'Sheet1'!$L$16"}</definedName>
    <definedName name="m" localSheetId="2" hidden="1">{"'Sheet1'!$L$16"}</definedName>
    <definedName name="m" hidden="1">{"'Sheet1'!$L$16"}</definedName>
    <definedName name="mai" localSheetId="1" hidden="1">{"'Sheet1'!$L$16"}</definedName>
    <definedName name="mai" localSheetId="2" hidden="1">{"'Sheet1'!$L$16"}</definedName>
    <definedName name="mai" hidden="1">{"'Sheet1'!$L$16"}</definedName>
    <definedName name="matbang" localSheetId="1" hidden="1">{"'Sheet1'!$L$16"}</definedName>
    <definedName name="matbang" localSheetId="2" hidden="1">{"'Sheet1'!$L$16"}</definedName>
    <definedName name="matbang" hidden="1">{"'Sheet1'!$L$16"}</definedName>
    <definedName name="minh" localSheetId="1" hidden="1">{"'Sheet1'!$L$16"}</definedName>
    <definedName name="minh" localSheetId="2" hidden="1">{"'Sheet1'!$L$16"}</definedName>
    <definedName name="minh" hidden="1">{"'Sheet1'!$L$16"}</definedName>
    <definedName name="mo" localSheetId="1" hidden="1">{"'Sheet1'!$L$16"}</definedName>
    <definedName name="mo" localSheetId="2" hidden="1">{"'Sheet1'!$L$16"}</definedName>
    <definedName name="mo" hidden="1">{"'Sheet1'!$L$16"}</definedName>
    <definedName name="moi" localSheetId="1" hidden="1">{"'Sheet1'!$L$16"}</definedName>
    <definedName name="moi" localSheetId="2" hidden="1">{"'Sheet1'!$L$16"}</definedName>
    <definedName name="moi" hidden="1">{"'Sheet1'!$L$16"}</definedName>
    <definedName name="mot" localSheetId="1" hidden="1">{"'Sheet1'!$L$16"}</definedName>
    <definedName name="mot" localSheetId="2" hidden="1">{"'Sheet1'!$L$16"}</definedName>
    <definedName name="mot" hidden="1">{"'Sheet1'!$L$16"}</definedName>
    <definedName name="n" localSheetId="1" hidden="1">{"'Sheet1'!$L$16"}</definedName>
    <definedName name="n" localSheetId="2" hidden="1">{"'Sheet1'!$L$16"}</definedName>
    <definedName name="n" hidden="1">{"'Sheet1'!$L$16"}</definedName>
    <definedName name="nam" localSheetId="1" hidden="1">{"'Sheet1'!$L$16"}</definedName>
    <definedName name="nam" localSheetId="2" hidden="1">{"'Sheet1'!$L$16"}</definedName>
    <definedName name="nam" hidden="1">{"'Sheet1'!$L$16"}</definedName>
    <definedName name="new" hidden="1">#N/A</definedName>
    <definedName name="ng.cong.nhan" localSheetId="1" hidden="1">{"'Sheet1'!$L$16"}</definedName>
    <definedName name="ng.cong.nhan" localSheetId="2" hidden="1">{"'Sheet1'!$L$16"}</definedName>
    <definedName name="ng.cong.nhan" hidden="1">{"'Sheet1'!$L$16"}</definedName>
    <definedName name="ngu" localSheetId="1" hidden="1">{"'Sheet1'!$L$16"}</definedName>
    <definedName name="ngu" localSheetId="2" hidden="1">{"'Sheet1'!$L$16"}</definedName>
    <definedName name="ngu" hidden="1">{"'Sheet1'!$L$16"}</definedName>
    <definedName name="NHANH2_CG4" localSheetId="1" hidden="1">{"'Sheet1'!$L$16"}</definedName>
    <definedName name="NHANH2_CG4" localSheetId="2" hidden="1">{"'Sheet1'!$L$16"}</definedName>
    <definedName name="NHANH2_CG4" hidden="1">{"'Sheet1'!$L$16"}</definedName>
    <definedName name="Nhucau2023" localSheetId="4" hidden="1">#REF!</definedName>
    <definedName name="Nhucau2023" localSheetId="5" hidden="1">#REF!</definedName>
    <definedName name="Nhucau2023" localSheetId="0" hidden="1">#REF!</definedName>
    <definedName name="Nhucau2023" localSheetId="3" hidden="1">#REF!</definedName>
    <definedName name="Nhucau2023" localSheetId="6" hidden="1">#REF!</definedName>
    <definedName name="Nhucau2023" localSheetId="7" hidden="1">#REF!</definedName>
    <definedName name="Nhucau2023" localSheetId="8" hidden="1">#REF!</definedName>
    <definedName name="Nhucau2023" localSheetId="9" hidden="1">#REF!</definedName>
    <definedName name="Nhucau2023" hidden="1">#REF!</definedName>
    <definedName name="nnnn" localSheetId="1" hidden="1">{"'Sheet1'!$L$16"}</definedName>
    <definedName name="nnnn" localSheetId="2" hidden="1">{"'Sheet1'!$L$16"}</definedName>
    <definedName name="nnnn" hidden="1">{"'Sheet1'!$L$16"}</definedName>
    <definedName name="ODA" localSheetId="1" hidden="1">{"'Sheet1'!$L$16"}</definedName>
    <definedName name="ODA" localSheetId="2" hidden="1">{"'Sheet1'!$L$16"}</definedName>
    <definedName name="ODA" hidden="1">{"'Sheet1'!$L$16"}</definedName>
    <definedName name="OrderTable" localSheetId="4" hidden="1">#REF!</definedName>
    <definedName name="OrderTable" localSheetId="5" hidden="1">#REF!</definedName>
    <definedName name="OrderTable" localSheetId="0" hidden="1">#REF!</definedName>
    <definedName name="OrderTable" localSheetId="3" hidden="1">#REF!</definedName>
    <definedName name="OrderTable" localSheetId="6" hidden="1">#REF!</definedName>
    <definedName name="OrderTable" localSheetId="7" hidden="1">#REF!</definedName>
    <definedName name="OrderTable" localSheetId="8" hidden="1">#REF!</definedName>
    <definedName name="OrderTable" localSheetId="9" hidden="1">#REF!</definedName>
    <definedName name="OrderTable" hidden="1">#REF!</definedName>
    <definedName name="PAIII_" localSheetId="1" hidden="1">{"'Sheet1'!$L$16"}</definedName>
    <definedName name="PAIII_" localSheetId="2" hidden="1">{"'Sheet1'!$L$16"}</definedName>
    <definedName name="PAIII_" hidden="1">{"'Sheet1'!$L$16"}</definedName>
    <definedName name="PDo" localSheetId="1" hidden="1">{"'Sheet1'!$L$16"}</definedName>
    <definedName name="PDo" localSheetId="2" hidden="1">{"'Sheet1'!$L$16"}</definedName>
    <definedName name="PDo" hidden="1">{"'Sheet1'!$L$16"}</definedName>
    <definedName name="PMS" localSheetId="1" hidden="1">{"'Sheet1'!$L$16"}</definedName>
    <definedName name="PMS" localSheetId="2" hidden="1">{"'Sheet1'!$L$16"}</definedName>
    <definedName name="PMS" hidden="1">{"'Sheet1'!$L$16"}</definedName>
    <definedName name="_xlnm.Print_Area" localSheetId="4">'full giai ngan'!$A$1:$AS$140</definedName>
    <definedName name="_xlnm.Print_Area" localSheetId="5">'Full giai ngan 13'!$A$1:$AS$140</definedName>
    <definedName name="_xlnm.Print_Area" localSheetId="0">'I Phan bo'!$A$1:$AS$140</definedName>
    <definedName name="_xlnm.Print_Area" localSheetId="1">'IA NSTW'!$A$1:$T$24</definedName>
    <definedName name="_xlnm.Print_Area" localSheetId="2">'IB NSDP'!$A$1:$V$12</definedName>
    <definedName name="_xlnm.Print_Area" localSheetId="3">'II Giai ngan full 12'!$A$1:$AS$140</definedName>
    <definedName name="_xlnm.Print_Area" localSheetId="6">'II SX giai ngan'!$A$1:$AS$132</definedName>
    <definedName name="_xlnm.Print_Area" localSheetId="7">'IIA cao'!$A$1:$AS$55</definedName>
    <definedName name="_xlnm.Print_Area" localSheetId="8">'IIB thap'!$A$1:$AS$25</definedName>
    <definedName name="_xlnm.Print_Area" localSheetId="9">'IIC duoi TB'!$A$1:$AS$85</definedName>
    <definedName name="_xlnm.Print_Area" localSheetId="10">'III TH vuong mac'!$A$1:$D$69</definedName>
    <definedName name="_xlnm.Print_Titles" localSheetId="4">'full giai ngan'!$5:$12</definedName>
    <definedName name="_xlnm.Print_Titles" localSheetId="5">'Full giai ngan 13'!$5:$12</definedName>
    <definedName name="_xlnm.Print_Titles" localSheetId="0">'I Phan bo'!$5:$12</definedName>
    <definedName name="_xlnm.Print_Titles" localSheetId="1">'IA NSTW'!$5:$8</definedName>
    <definedName name="_xlnm.Print_Titles" localSheetId="2">'IB NSDP'!$5:$5</definedName>
    <definedName name="_xlnm.Print_Titles" localSheetId="3">'II Giai ngan full 12'!$5:$12</definedName>
    <definedName name="_xlnm.Print_Titles" localSheetId="6">'II SX giai ngan'!$5:$12</definedName>
    <definedName name="_xlnm.Print_Titles" localSheetId="7">'IIA cao'!$5:$12</definedName>
    <definedName name="_xlnm.Print_Titles" localSheetId="8">'IIB thap'!$5:$12</definedName>
    <definedName name="_xlnm.Print_Titles" localSheetId="9">'IIC duoi TB'!$5:$12</definedName>
    <definedName name="_xlnm.Print_Titles" localSheetId="10">'III TH vuong mac'!$4:$4</definedName>
    <definedName name="ProdForm" localSheetId="4" hidden="1">#REF!</definedName>
    <definedName name="ProdForm" localSheetId="5" hidden="1">#REF!</definedName>
    <definedName name="ProdForm" localSheetId="0" hidden="1">#REF!</definedName>
    <definedName name="ProdForm" localSheetId="1" hidden="1">#REF!</definedName>
    <definedName name="ProdForm" localSheetId="2" hidden="1">#REF!</definedName>
    <definedName name="ProdForm" localSheetId="3" hidden="1">#REF!</definedName>
    <definedName name="ProdForm" localSheetId="6" hidden="1">#REF!</definedName>
    <definedName name="ProdForm" localSheetId="7" hidden="1">#REF!</definedName>
    <definedName name="ProdForm" localSheetId="8" hidden="1">#REF!</definedName>
    <definedName name="ProdForm" localSheetId="9" hidden="1">#REF!</definedName>
    <definedName name="ProdForm" hidden="1">#REF!</definedName>
    <definedName name="Product" localSheetId="4" hidden="1">#REF!</definedName>
    <definedName name="Product" localSheetId="5" hidden="1">#REF!</definedName>
    <definedName name="Product" localSheetId="0" hidden="1">#REF!</definedName>
    <definedName name="Product" localSheetId="1" hidden="1">#REF!</definedName>
    <definedName name="Product" localSheetId="2" hidden="1">#REF!</definedName>
    <definedName name="Product" localSheetId="3" hidden="1">#REF!</definedName>
    <definedName name="Product" localSheetId="6" hidden="1">#REF!</definedName>
    <definedName name="Product" localSheetId="7" hidden="1">#REF!</definedName>
    <definedName name="Product" localSheetId="8" hidden="1">#REF!</definedName>
    <definedName name="Product" localSheetId="9" hidden="1">#REF!</definedName>
    <definedName name="Product" hidden="1">#REF!</definedName>
    <definedName name="PTien72" localSheetId="1" hidden="1">{"'Sheet1'!$L$16"}</definedName>
    <definedName name="PTien72" localSheetId="2" hidden="1">{"'Sheet1'!$L$16"}</definedName>
    <definedName name="PTien72" hidden="1">{"'Sheet1'!$L$16"}</definedName>
    <definedName name="qa" localSheetId="1" hidden="1">{"'Sheet1'!$L$16"}</definedName>
    <definedName name="qa" localSheetId="2" hidden="1">{"'Sheet1'!$L$16"}</definedName>
    <definedName name="qa" hidden="1">{"'Sheet1'!$L$16"}</definedName>
    <definedName name="QQ" localSheetId="1" hidden="1">{"'Sheet1'!$L$16"}</definedName>
    <definedName name="QQ" localSheetId="2" hidden="1">{"'Sheet1'!$L$16"}</definedName>
    <definedName name="QQ" hidden="1">{"'Sheet1'!$L$16"}</definedName>
    <definedName name="quoan" localSheetId="1" hidden="1">{"'Sheet1'!$L$16"}</definedName>
    <definedName name="quoan" localSheetId="2" hidden="1">{"'Sheet1'!$L$16"}</definedName>
    <definedName name="quoan" hidden="1">{"'Sheet1'!$L$16"}</definedName>
    <definedName name="RCArea" localSheetId="4" hidden="1">#REF!</definedName>
    <definedName name="RCArea" localSheetId="5" hidden="1">#REF!</definedName>
    <definedName name="RCArea" localSheetId="0" hidden="1">#REF!</definedName>
    <definedName name="RCArea" localSheetId="3" hidden="1">#REF!</definedName>
    <definedName name="RCArea" localSheetId="6" hidden="1">#REF!</definedName>
    <definedName name="RCArea" localSheetId="7" hidden="1">#REF!</definedName>
    <definedName name="RCArea" localSheetId="8" hidden="1">#REF!</definedName>
    <definedName name="RCArea" localSheetId="9" hidden="1">#REF!</definedName>
    <definedName name="RCArea" hidden="1">#REF!</definedName>
    <definedName name="re" localSheetId="1" hidden="1">{"'Sheet1'!$L$16"}</definedName>
    <definedName name="re" localSheetId="2" hidden="1">{"'Sheet1'!$L$16"}</definedName>
    <definedName name="re" hidden="1">{"'Sheet1'!$L$16"}</definedName>
    <definedName name="san" localSheetId="1" hidden="1">{"'Sheet1'!$L$16"}</definedName>
    <definedName name="san" localSheetId="2" hidden="1">{"'Sheet1'!$L$16"}</definedName>
    <definedName name="san" hidden="1">{"'Sheet1'!$L$16"}</definedName>
    <definedName name="sas" localSheetId="1" hidden="1">{"'Sheet1'!$L$16"}</definedName>
    <definedName name="sas" localSheetId="2" hidden="1">{"'Sheet1'!$L$16"}</definedName>
    <definedName name="sas" hidden="1">{"'Sheet1'!$L$16"}</definedName>
    <definedName name="sdbv" localSheetId="1" hidden="1">{"'Sheet1'!$L$16"}</definedName>
    <definedName name="sdbv" localSheetId="2" hidden="1">{"'Sheet1'!$L$16"}</definedName>
    <definedName name="sdbv" hidden="1">{"'Sheet1'!$L$16"}</definedName>
    <definedName name="sdfsdfs" localSheetId="4" hidden="1">#REF!</definedName>
    <definedName name="sdfsdfs" localSheetId="5" hidden="1">#REF!</definedName>
    <definedName name="sdfsdfs" localSheetId="0" hidden="1">#REF!</definedName>
    <definedName name="sdfsdfs" localSheetId="3" hidden="1">#REF!</definedName>
    <definedName name="sdfsdfs" localSheetId="6" hidden="1">#REF!</definedName>
    <definedName name="sdfsdfs" localSheetId="7" hidden="1">#REF!</definedName>
    <definedName name="sdfsdfs" localSheetId="8" hidden="1">#REF!</definedName>
    <definedName name="sdfsdfs" localSheetId="9" hidden="1">#REF!</definedName>
    <definedName name="sdfsdfs" hidden="1">#REF!</definedName>
    <definedName name="sencount" hidden="1">2</definedName>
    <definedName name="sfasf" localSheetId="4" hidden="1">#REF!</definedName>
    <definedName name="sfasf" localSheetId="5" hidden="1">#REF!</definedName>
    <definedName name="sfasf" localSheetId="0" hidden="1">#REF!</definedName>
    <definedName name="sfasf" localSheetId="1" hidden="1">#REF!</definedName>
    <definedName name="sfasf" localSheetId="2" hidden="1">#REF!</definedName>
    <definedName name="sfasf" localSheetId="3" hidden="1">#REF!</definedName>
    <definedName name="sfasf" localSheetId="6" hidden="1">#REF!</definedName>
    <definedName name="sfasf" localSheetId="7" hidden="1">#REF!</definedName>
    <definedName name="sfasf" localSheetId="8" hidden="1">#REF!</definedName>
    <definedName name="sfasf" localSheetId="9" hidden="1">#REF!</definedName>
    <definedName name="sfasf" hidden="1">#REF!</definedName>
    <definedName name="sfsd" localSheetId="1" hidden="1">{"'Sheet1'!$L$16"}</definedName>
    <definedName name="sfsd" localSheetId="2" hidden="1">{"'Sheet1'!$L$16"}</definedName>
    <definedName name="sfsd" hidden="1">{"'Sheet1'!$L$16"}</definedName>
    <definedName name="Sosanh2" localSheetId="1" hidden="1">{"'Sheet1'!$L$16"}</definedName>
    <definedName name="Sosanh2" localSheetId="2" hidden="1">{"'Sheet1'!$L$16"}</definedName>
    <definedName name="Sosanh2" hidden="1">{"'Sheet1'!$L$16"}</definedName>
    <definedName name="spchinhmoi" localSheetId="1" hidden="1">{"'Sheet1'!$L$16"}</definedName>
    <definedName name="spchinhmoi" localSheetId="2" hidden="1">{"'Sheet1'!$L$16"}</definedName>
    <definedName name="spchinhmoi" hidden="1">{"'Sheet1'!$L$16"}</definedName>
    <definedName name="SpecialPrice" localSheetId="4" hidden="1">#REF!</definedName>
    <definedName name="SpecialPrice" localSheetId="5" hidden="1">#REF!</definedName>
    <definedName name="SpecialPrice" localSheetId="0" hidden="1">#REF!</definedName>
    <definedName name="SpecialPrice" localSheetId="3" hidden="1">#REF!</definedName>
    <definedName name="SpecialPrice" localSheetId="6" hidden="1">#REF!</definedName>
    <definedName name="SpecialPrice" localSheetId="7" hidden="1">#REF!</definedName>
    <definedName name="SpecialPrice" localSheetId="8" hidden="1">#REF!</definedName>
    <definedName name="SpecialPrice" localSheetId="9" hidden="1">#REF!</definedName>
    <definedName name="SpecialPrice" hidden="1">#REF!</definedName>
    <definedName name="SS" localSheetId="1" hidden="1">{"'Sheet1'!$L$16"}</definedName>
    <definedName name="SS" localSheetId="2" hidden="1">{"'Sheet1'!$L$16"}</definedName>
    <definedName name="SS" hidden="1">{"'Sheet1'!$L$16"}</definedName>
    <definedName name="t" localSheetId="1" hidden="1">{"'Sheet1'!$L$16"}</definedName>
    <definedName name="t" localSheetId="2" hidden="1">{"'Sheet1'!$L$16"}</definedName>
    <definedName name="t" hidden="1">{"'Sheet1'!$L$16"}</definedName>
    <definedName name="T.3" localSheetId="1" hidden="1">{"'Sheet1'!$L$16"}</definedName>
    <definedName name="T.3" localSheetId="2" hidden="1">{"'Sheet1'!$L$16"}</definedName>
    <definedName name="T.3" hidden="1">{"'Sheet1'!$L$16"}</definedName>
    <definedName name="T.Thuy" localSheetId="1" hidden="1">{"'Sheet1'!$L$16"}</definedName>
    <definedName name="T.Thuy" localSheetId="2" hidden="1">{"'Sheet1'!$L$16"}</definedName>
    <definedName name="T.Thuy" hidden="1">{"'Sheet1'!$L$16"}</definedName>
    <definedName name="tao" localSheetId="1" hidden="1">{"'Sheet1'!$L$16"}</definedName>
    <definedName name="tao" localSheetId="2" hidden="1">{"'Sheet1'!$L$16"}</definedName>
    <definedName name="tao" hidden="1">{"'Sheet1'!$L$16"}</definedName>
    <definedName name="TatBo" localSheetId="1" hidden="1">{"'Sheet1'!$L$16"}</definedName>
    <definedName name="TatBo" localSheetId="2" hidden="1">{"'Sheet1'!$L$16"}</definedName>
    <definedName name="TatBo" hidden="1">{"'Sheet1'!$L$16"}</definedName>
    <definedName name="tbl_ProdInfo" localSheetId="4" hidden="1">#REF!</definedName>
    <definedName name="tbl_ProdInfo" localSheetId="5" hidden="1">#REF!</definedName>
    <definedName name="tbl_ProdInfo" localSheetId="0" hidden="1">#REF!</definedName>
    <definedName name="tbl_ProdInfo" localSheetId="3" hidden="1">#REF!</definedName>
    <definedName name="tbl_ProdInfo" localSheetId="6" hidden="1">#REF!</definedName>
    <definedName name="tbl_ProdInfo" localSheetId="7" hidden="1">#REF!</definedName>
    <definedName name="tbl_ProdInfo" localSheetId="8" hidden="1">#REF!</definedName>
    <definedName name="tbl_ProdInfo" localSheetId="9" hidden="1">#REF!</definedName>
    <definedName name="tbl_ProdInfo" hidden="1">#REF!</definedName>
    <definedName name="tha" localSheetId="1" hidden="1">{"'Sheet1'!$L$16"}</definedName>
    <definedName name="tha" localSheetId="2" hidden="1">{"'Sheet1'!$L$16"}</definedName>
    <definedName name="tha" hidden="1">{"'Sheet1'!$L$16"}</definedName>
    <definedName name="thang10" localSheetId="1" hidden="1">{"'Sheet1'!$L$16"}</definedName>
    <definedName name="thang10" localSheetId="2" hidden="1">{"'Sheet1'!$L$16"}</definedName>
    <definedName name="thang10" hidden="1">{"'Sheet1'!$L$16"}</definedName>
    <definedName name="thanh" localSheetId="1" hidden="1">{"'Sheet1'!$L$16"}</definedName>
    <definedName name="thanh" localSheetId="2" hidden="1">{"'Sheet1'!$L$16"}</definedName>
    <definedName name="thanh" hidden="1">{"'Sheet1'!$L$16"}</definedName>
    <definedName name="THDA_copy" localSheetId="1" hidden="1">{"'Sheet1'!$L$16"}</definedName>
    <definedName name="THDA_copy" localSheetId="2" hidden="1">{"'Sheet1'!$L$16"}</definedName>
    <definedName name="THDA_copy" hidden="1">{"'Sheet1'!$L$16"}</definedName>
    <definedName name="THKL" localSheetId="1" hidden="1">{"'Sheet1'!$L$16"}</definedName>
    <definedName name="THKL" localSheetId="2" hidden="1">{"'Sheet1'!$L$16"}</definedName>
    <definedName name="THKL" hidden="1">{"'Sheet1'!$L$16"}</definedName>
    <definedName name="thkl2" localSheetId="1" hidden="1">{"'Sheet1'!$L$16"}</definedName>
    <definedName name="thkl2" localSheetId="2" hidden="1">{"'Sheet1'!$L$16"}</definedName>
    <definedName name="thkl2" hidden="1">{"'Sheet1'!$L$16"}</definedName>
    <definedName name="thkl3" localSheetId="1" hidden="1">{"'Sheet1'!$L$16"}</definedName>
    <definedName name="thkl3" localSheetId="2" hidden="1">{"'Sheet1'!$L$16"}</definedName>
    <definedName name="thkl3" hidden="1">{"'Sheet1'!$L$16"}</definedName>
    <definedName name="thu" localSheetId="1" hidden="1">{"'Sheet1'!$L$16"}</definedName>
    <definedName name="thu" localSheetId="2" hidden="1">{"'Sheet1'!$L$16"}</definedName>
    <definedName name="thu" hidden="1">{"'Sheet1'!$L$16"}</definedName>
    <definedName name="thuy" localSheetId="1" hidden="1">{"'Sheet1'!$L$16"}</definedName>
    <definedName name="thuy" localSheetId="2" hidden="1">{"'Sheet1'!$L$16"}</definedName>
    <definedName name="thuy" hidden="1">{"'Sheet1'!$L$16"}</definedName>
    <definedName name="THXD2" localSheetId="1" hidden="1">{"'Sheet1'!$L$16"}</definedName>
    <definedName name="THXD2" localSheetId="2" hidden="1">{"'Sheet1'!$L$16"}</definedName>
    <definedName name="THXD2" hidden="1">{"'Sheet1'!$L$16"}</definedName>
    <definedName name="tonghop" localSheetId="1" hidden="1">{"'Sheet1'!$L$16"}</definedName>
    <definedName name="tonghop" localSheetId="2" hidden="1">{"'Sheet1'!$L$16"}</definedName>
    <definedName name="tonghop" hidden="1">{"'Sheet1'!$L$16"}</definedName>
    <definedName name="TPCP" localSheetId="1" hidden="1">{"'Sheet1'!$L$16"}</definedName>
    <definedName name="TPCP" localSheetId="2" hidden="1">{"'Sheet1'!$L$16"}</definedName>
    <definedName name="TPCP" hidden="1">{"'Sheet1'!$L$16"}</definedName>
    <definedName name="trang" localSheetId="1" hidden="1">{#N/A,#N/A,FALSE,"Chi tiÆt"}</definedName>
    <definedName name="trang" localSheetId="2" hidden="1">{#N/A,#N/A,FALSE,"Chi tiÆt"}</definedName>
    <definedName name="trang" hidden="1">{#N/A,#N/A,FALSE,"Chi tiÆt"}</definedName>
    <definedName name="TTTH2" localSheetId="1" hidden="1">{"'Sheet1'!$L$16"}</definedName>
    <definedName name="TTTH2" localSheetId="2" hidden="1">{"'Sheet1'!$L$16"}</definedName>
    <definedName name="TTTH2" hidden="1">{"'Sheet1'!$L$16"}</definedName>
    <definedName name="ttttt" localSheetId="1" hidden="1">{"'Sheet1'!$L$16"}</definedName>
    <definedName name="ttttt" localSheetId="2" hidden="1">{"'Sheet1'!$L$16"}</definedName>
    <definedName name="ttttt" hidden="1">{"'Sheet1'!$L$16"}</definedName>
    <definedName name="TTTTTTTTT" localSheetId="1" hidden="1">{"'Sheet1'!$L$16"}</definedName>
    <definedName name="TTTTTTTTT" localSheetId="2" hidden="1">{"'Sheet1'!$L$16"}</definedName>
    <definedName name="TTTTTTTTT" hidden="1">{"'Sheet1'!$L$16"}</definedName>
    <definedName name="ttttttttttt" localSheetId="1" hidden="1">{"'Sheet1'!$L$16"}</definedName>
    <definedName name="ttttttttttt" localSheetId="2" hidden="1">{"'Sheet1'!$L$16"}</definedName>
    <definedName name="ttttttttttt" hidden="1">{"'Sheet1'!$L$16"}</definedName>
    <definedName name="tuyen" localSheetId="1" hidden="1">{"'Sheet1'!$L$16"}</definedName>
    <definedName name="tuyen" localSheetId="2" hidden="1">{"'Sheet1'!$L$16"}</definedName>
    <definedName name="tuyen" hidden="1">{"'Sheet1'!$L$16"}</definedName>
    <definedName name="tuyennhanh" localSheetId="1" hidden="1">{"'Sheet1'!$L$16"}</definedName>
    <definedName name="tuyennhanh" localSheetId="2" hidden="1">{"'Sheet1'!$L$16"}</definedName>
    <definedName name="tuyennhanh" hidden="1">{"'Sheet1'!$L$16"}</definedName>
    <definedName name="tuynen" localSheetId="1" hidden="1">{"'Sheet1'!$L$16"}</definedName>
    <definedName name="tuynen" localSheetId="2" hidden="1">{"'Sheet1'!$L$16"}</definedName>
    <definedName name="tuynen" hidden="1">{"'Sheet1'!$L$16"}</definedName>
    <definedName name="u" localSheetId="1" hidden="1">{"'Sheet1'!$L$16"}</definedName>
    <definedName name="u" localSheetId="2" hidden="1">{"'Sheet1'!$L$16"}</definedName>
    <definedName name="u" hidden="1">{"'Sheet1'!$L$16"}</definedName>
    <definedName name="ư" localSheetId="1" hidden="1">{"'Sheet1'!$L$16"}</definedName>
    <definedName name="ư" localSheetId="2" hidden="1">{"'Sheet1'!$L$16"}</definedName>
    <definedName name="ư" hidden="1">{"'Sheet1'!$L$16"}</definedName>
    <definedName name="utye" localSheetId="1" hidden="1">{"'Sheet1'!$L$16"}</definedName>
    <definedName name="utye" localSheetId="2" hidden="1">{"'Sheet1'!$L$16"}</definedName>
    <definedName name="utye" hidden="1">{"'Sheet1'!$L$16"}</definedName>
    <definedName name="v" localSheetId="1" hidden="1">{"'Sheet1'!$L$16"}</definedName>
    <definedName name="v" localSheetId="2" hidden="1">{"'Sheet1'!$L$16"}</definedName>
    <definedName name="v" hidden="1">{"'Sheet1'!$L$16"}</definedName>
    <definedName name="VATM" localSheetId="1" hidden="1">{"'Sheet1'!$L$16"}</definedName>
    <definedName name="VATM" localSheetId="2" hidden="1">{"'Sheet1'!$L$16"}</definedName>
    <definedName name="VATM" hidden="1">{"'Sheet1'!$L$16"}</definedName>
    <definedName name="vcoto" localSheetId="1" hidden="1">{"'Sheet1'!$L$16"}</definedName>
    <definedName name="vcoto" localSheetId="2" hidden="1">{"'Sheet1'!$L$16"}</definedName>
    <definedName name="vcoto" hidden="1">{"'Sheet1'!$L$16"}</definedName>
    <definedName name="vdv" hidden="1">#N/A</definedName>
    <definedName name="VH" localSheetId="1" hidden="1">{"'Sheet1'!$L$16"}</definedName>
    <definedName name="VH" localSheetId="2" hidden="1">{"'Sheet1'!$L$16"}</definedName>
    <definedName name="VH" hidden="1">{"'Sheet1'!$L$16"}</definedName>
    <definedName name="Viet" localSheetId="1" hidden="1">{"'Sheet1'!$L$16"}</definedName>
    <definedName name="Viet" localSheetId="2" hidden="1">{"'Sheet1'!$L$16"}</definedName>
    <definedName name="Viet" hidden="1">{"'Sheet1'!$L$16"}</definedName>
    <definedName name="vlct" localSheetId="1" hidden="1">{"'Sheet1'!$L$16"}</definedName>
    <definedName name="vlct" localSheetId="2" hidden="1">{"'Sheet1'!$L$16"}</definedName>
    <definedName name="vlct" hidden="1">{"'Sheet1'!$L$16"}</definedName>
    <definedName name="vothi" localSheetId="1" hidden="1">{"'Sheet1'!$L$16"}</definedName>
    <definedName name="vothi" localSheetId="2" hidden="1">{"'Sheet1'!$L$16"}</definedName>
    <definedName name="vothi" hidden="1">{"'Sheet1'!$L$16"}</definedName>
    <definedName name="wr" localSheetId="1" hidden="1">{#N/A,#N/A,FALSE,"Chi tiÆt"}</definedName>
    <definedName name="wr" localSheetId="2" hidden="1">{#N/A,#N/A,FALSE,"Chi tiÆt"}</definedName>
    <definedName name="wr" hidden="1">{#N/A,#N/A,FALSE,"Chi tiÆt"}</definedName>
    <definedName name="wrn.aaa." localSheetId="1" hidden="1">{#N/A,#N/A,FALSE,"Sheet1";#N/A,#N/A,FALSE,"Sheet1";#N/A,#N/A,FALSE,"Sheet1"}</definedName>
    <definedName name="wrn.aaa." localSheetId="2" hidden="1">{#N/A,#N/A,FALSE,"Sheet1";#N/A,#N/A,FALSE,"Sheet1";#N/A,#N/A,FALSE,"Sheet1"}</definedName>
    <definedName name="wrn.aaa." hidden="1">{#N/A,#N/A,FALSE,"Sheet1";#N/A,#N/A,FALSE,"Sheet1";#N/A,#N/A,FALSE,"Sheet1"}</definedName>
    <definedName name="wrn.aaa.1" localSheetId="1" hidden="1">{#N/A,#N/A,FALSE,"Sheet1";#N/A,#N/A,FALSE,"Sheet1";#N/A,#N/A,FALSE,"Sheet1"}</definedName>
    <definedName name="wrn.aaa.1" localSheetId="2" hidden="1">{#N/A,#N/A,FALSE,"Sheet1";#N/A,#N/A,FALSE,"Sheet1";#N/A,#N/A,FALSE,"Sheet1"}</definedName>
    <definedName name="wrn.aaa.1" hidden="1">{#N/A,#N/A,FALSE,"Sheet1";#N/A,#N/A,FALSE,"Sheet1";#N/A,#N/A,FALSE,"Sheet1"}</definedName>
    <definedName name="wrn.Bang._.ke._.nhan._.hang." localSheetId="1" hidden="1">{#N/A,#N/A,FALSE,"Ke khai NH"}</definedName>
    <definedName name="wrn.Bang._.ke._.nhan._.hang." localSheetId="2" hidden="1">{#N/A,#N/A,FALSE,"Ke khai NH"}</definedName>
    <definedName name="wrn.Bang._.ke._.nhan._.hang." hidden="1">{#N/A,#N/A,FALSE,"Ke khai NH"}</definedName>
    <definedName name="wrn.Che._.do._.duoc._.huong." localSheetId="1" hidden="1">{#N/A,#N/A,FALSE,"BN (2)"}</definedName>
    <definedName name="wrn.Che._.do._.duoc._.huong." localSheetId="2" hidden="1">{#N/A,#N/A,FALSE,"BN (2)"}</definedName>
    <definedName name="wrn.Che._.do._.duoc._.huong." hidden="1">{#N/A,#N/A,FALSE,"BN (2)"}</definedName>
    <definedName name="wrn.chi._.tiÆt." localSheetId="1" hidden="1">{#N/A,#N/A,FALSE,"Chi tiÆt"}</definedName>
    <definedName name="wrn.chi._.tiÆt." localSheetId="2" hidden="1">{#N/A,#N/A,FALSE,"Chi tiÆt"}</definedName>
    <definedName name="wrn.chi._.tiÆt." hidden="1">{#N/A,#N/A,FALSE,"Chi tiÆt"}</definedName>
    <definedName name="wrn.cong." localSheetId="1" hidden="1">{#N/A,#N/A,FALSE,"Sheet1"}</definedName>
    <definedName name="wrn.cong." localSheetId="2" hidden="1">{#N/A,#N/A,FALSE,"Sheet1"}</definedName>
    <definedName name="wrn.cong." hidden="1">{#N/A,#N/A,FALSE,"Sheet1"}</definedName>
    <definedName name="wrn.Giáy._.bao._.no." localSheetId="1" hidden="1">{#N/A,#N/A,FALSE,"BN"}</definedName>
    <definedName name="wrn.Giáy._.bao._.no." localSheetId="2" hidden="1">{#N/A,#N/A,FALSE,"BN"}</definedName>
    <definedName name="wrn.Giáy._.bao._.no." hidden="1">{#N/A,#N/A,FALSE,"BN"}</definedName>
    <definedName name="wrn.Report." localSheetId="1"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 hidden="1">{#N/A,#N/A,TRUE,"BT M200 da 10x20"}</definedName>
    <definedName name="wrn.vd." localSheetId="2" hidden="1">{#N/A,#N/A,TRUE,"BT M200 da 10x20"}</definedName>
    <definedName name="wrn.vd." hidden="1">{#N/A,#N/A,TRUE,"BT M200 da 10x20"}</definedName>
    <definedName name="wrnf.report" localSheetId="1"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ls" localSheetId="1" hidden="1">{"'Sheet1'!$L$16"}</definedName>
    <definedName name="xls" localSheetId="2" hidden="1">{"'Sheet1'!$L$16"}</definedName>
    <definedName name="xls" hidden="1">{"'Sheet1'!$L$16"}</definedName>
    <definedName name="xlttbninh" localSheetId="1" hidden="1">{"'Sheet1'!$L$16"}</definedName>
    <definedName name="xlttbninh" localSheetId="2" hidden="1">{"'Sheet1'!$L$16"}</definedName>
    <definedName name="xlttbninh" hidden="1">{"'Sheet1'!$L$16"}</definedName>
    <definedName name="Yenthanh2" localSheetId="1" hidden="1">{"'Sheet1'!$L$16"}</definedName>
    <definedName name="Yenthanh2" localSheetId="2" hidden="1">{"'Sheet1'!$L$16"}</definedName>
    <definedName name="Yenthanh2" hidden="1">{"'Sheet1'!$L$16"}</definedName>
  </definedNames>
  <calcPr calcId="162913"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7" i="42" l="1"/>
  <c r="O17" i="56"/>
  <c r="O11" i="56"/>
  <c r="O10" i="56"/>
  <c r="AD90" i="42"/>
  <c r="Z90" i="42"/>
  <c r="Y90" i="42"/>
  <c r="Y86" i="42"/>
  <c r="Y70" i="42"/>
  <c r="Y17" i="42"/>
  <c r="Z14" i="42"/>
  <c r="P90" i="42"/>
  <c r="P89" i="42"/>
  <c r="Q139" i="42"/>
  <c r="O139" i="42"/>
  <c r="P139" i="42"/>
  <c r="N139" i="42"/>
  <c r="Q138" i="42"/>
  <c r="O138" i="42"/>
  <c r="P138" i="42"/>
  <c r="N138" i="42"/>
  <c r="Q137" i="42"/>
  <c r="O137" i="42"/>
  <c r="P137" i="42"/>
  <c r="N137" i="42"/>
  <c r="Q136" i="42"/>
  <c r="O136" i="42"/>
  <c r="P136" i="42"/>
  <c r="N136" i="42"/>
  <c r="Q135" i="42"/>
  <c r="O135" i="42"/>
  <c r="P135" i="42"/>
  <c r="N135" i="42"/>
  <c r="Q134" i="42"/>
  <c r="O134" i="42"/>
  <c r="P134" i="42"/>
  <c r="N134" i="42"/>
  <c r="Q133" i="42"/>
  <c r="O133" i="42"/>
  <c r="P133" i="42"/>
  <c r="N133" i="42"/>
  <c r="Q132" i="42"/>
  <c r="O132" i="42"/>
  <c r="P132" i="42"/>
  <c r="N132" i="42"/>
  <c r="Q131" i="42"/>
  <c r="O131" i="42"/>
  <c r="P131" i="42"/>
  <c r="N131" i="42"/>
  <c r="Q130" i="42"/>
  <c r="O130" i="42"/>
  <c r="P130" i="42"/>
  <c r="N130" i="42"/>
  <c r="Q129" i="42"/>
  <c r="O129" i="42"/>
  <c r="P129" i="42"/>
  <c r="N129" i="42"/>
  <c r="Q128" i="42"/>
  <c r="O128" i="42"/>
  <c r="P128" i="42"/>
  <c r="N128" i="42"/>
  <c r="Q127" i="42"/>
  <c r="O127" i="42"/>
  <c r="P127" i="42"/>
  <c r="N127" i="42"/>
  <c r="U126" i="42"/>
  <c r="T126" i="42"/>
  <c r="S126" i="42"/>
  <c r="R126" i="42"/>
  <c r="Q126" i="42"/>
  <c r="P126" i="42"/>
  <c r="O126" i="42"/>
  <c r="N126" i="42"/>
  <c r="Q125" i="42"/>
  <c r="O125" i="42"/>
  <c r="P125" i="42"/>
  <c r="N125" i="42"/>
  <c r="Q124" i="42"/>
  <c r="O124" i="42"/>
  <c r="P124" i="42"/>
  <c r="N124" i="42"/>
  <c r="Q123" i="42"/>
  <c r="O123" i="42"/>
  <c r="P123" i="42"/>
  <c r="N123" i="42"/>
  <c r="Q122" i="42"/>
  <c r="O122" i="42"/>
  <c r="P122" i="42"/>
  <c r="N122" i="42"/>
  <c r="Q121" i="42"/>
  <c r="O121" i="42"/>
  <c r="P121" i="42"/>
  <c r="N121" i="42"/>
  <c r="Q120" i="42"/>
  <c r="O120" i="42"/>
  <c r="P120" i="42"/>
  <c r="N120" i="42"/>
  <c r="U119" i="42"/>
  <c r="T119" i="42"/>
  <c r="S119" i="42"/>
  <c r="R119" i="42"/>
  <c r="Q119" i="42"/>
  <c r="P119" i="42"/>
  <c r="O119" i="42"/>
  <c r="N119" i="42"/>
  <c r="Q118" i="42"/>
  <c r="O118" i="42"/>
  <c r="P118" i="42"/>
  <c r="N118" i="42"/>
  <c r="Q117" i="42"/>
  <c r="O117" i="42"/>
  <c r="P117" i="42"/>
  <c r="N117" i="42"/>
  <c r="Q116" i="42"/>
  <c r="O116" i="42"/>
  <c r="P116" i="42"/>
  <c r="N116" i="42"/>
  <c r="Q115" i="42"/>
  <c r="O115" i="42"/>
  <c r="P115" i="42"/>
  <c r="N115" i="42"/>
  <c r="Q114" i="42"/>
  <c r="O114" i="42"/>
  <c r="P114" i="42"/>
  <c r="N114" i="42"/>
  <c r="U113" i="42"/>
  <c r="T113" i="42"/>
  <c r="S113" i="42"/>
  <c r="R113" i="42"/>
  <c r="Q113" i="42"/>
  <c r="P113" i="42"/>
  <c r="O113" i="42"/>
  <c r="N113" i="42"/>
  <c r="Q112" i="42"/>
  <c r="O112" i="42"/>
  <c r="P112" i="42"/>
  <c r="N112" i="42"/>
  <c r="Q111" i="42"/>
  <c r="O111" i="42"/>
  <c r="P111" i="42"/>
  <c r="N111" i="42"/>
  <c r="Q110" i="42"/>
  <c r="O110" i="42"/>
  <c r="P110" i="42"/>
  <c r="N110" i="42"/>
  <c r="Q109" i="42"/>
  <c r="O109" i="42"/>
  <c r="P109" i="42"/>
  <c r="N109" i="42"/>
  <c r="Q108" i="42"/>
  <c r="O108" i="42"/>
  <c r="P108" i="42"/>
  <c r="N108" i="42"/>
  <c r="Q107" i="42"/>
  <c r="O107" i="42"/>
  <c r="P107" i="42"/>
  <c r="N107" i="42"/>
  <c r="Q106" i="42"/>
  <c r="O106" i="42"/>
  <c r="P106" i="42"/>
  <c r="N106" i="42"/>
  <c r="Q105" i="42"/>
  <c r="O105" i="42"/>
  <c r="P105" i="42"/>
  <c r="N105" i="42"/>
  <c r="Q104" i="42"/>
  <c r="O104" i="42"/>
  <c r="P104" i="42"/>
  <c r="N104" i="42"/>
  <c r="Q103" i="42"/>
  <c r="O103" i="42"/>
  <c r="P103" i="42"/>
  <c r="N103" i="42"/>
  <c r="Q102" i="42"/>
  <c r="O102" i="42"/>
  <c r="P102" i="42"/>
  <c r="N102" i="42"/>
  <c r="Q101" i="42"/>
  <c r="O101" i="42"/>
  <c r="P101" i="42"/>
  <c r="N101" i="42"/>
  <c r="Q100" i="42"/>
  <c r="O100" i="42"/>
  <c r="P100" i="42"/>
  <c r="N100" i="42"/>
  <c r="Q99" i="42"/>
  <c r="O99" i="42"/>
  <c r="P99" i="42"/>
  <c r="N99" i="42"/>
  <c r="U98" i="42"/>
  <c r="T98" i="42"/>
  <c r="S98" i="42"/>
  <c r="R98" i="42"/>
  <c r="Q98" i="42"/>
  <c r="P98" i="42"/>
  <c r="O98" i="42"/>
  <c r="N98" i="42"/>
  <c r="Q97" i="42"/>
  <c r="O97" i="42"/>
  <c r="P97" i="42"/>
  <c r="N97" i="42"/>
  <c r="Q96" i="42"/>
  <c r="O96" i="42"/>
  <c r="P96" i="42"/>
  <c r="N96" i="42"/>
  <c r="Q95" i="42"/>
  <c r="O95" i="42"/>
  <c r="P95" i="42"/>
  <c r="N95" i="42"/>
  <c r="Q94" i="42"/>
  <c r="O94" i="42"/>
  <c r="P94" i="42"/>
  <c r="N94" i="42"/>
  <c r="Q93" i="42"/>
  <c r="O93" i="42"/>
  <c r="P93" i="42"/>
  <c r="N93" i="42"/>
  <c r="Q92" i="42"/>
  <c r="O92" i="42"/>
  <c r="P92" i="42"/>
  <c r="N92" i="42"/>
  <c r="Q91" i="42"/>
  <c r="O91" i="42"/>
  <c r="P91" i="42"/>
  <c r="N91" i="42"/>
  <c r="Q89" i="42"/>
  <c r="O89" i="42"/>
  <c r="N89" i="42"/>
  <c r="Q88" i="42"/>
  <c r="O88" i="42"/>
  <c r="P88" i="42"/>
  <c r="N88" i="42"/>
  <c r="Q87" i="42"/>
  <c r="O87" i="42"/>
  <c r="P87" i="42"/>
  <c r="N87" i="42"/>
  <c r="U86" i="42"/>
  <c r="T86" i="42"/>
  <c r="S86" i="42"/>
  <c r="R86" i="42"/>
  <c r="Q86" i="42"/>
  <c r="P86" i="42"/>
  <c r="O86" i="42"/>
  <c r="N86" i="42"/>
  <c r="Q85" i="42"/>
  <c r="O85" i="42"/>
  <c r="P85" i="42"/>
  <c r="N85" i="42"/>
  <c r="Q84" i="42"/>
  <c r="O84" i="42"/>
  <c r="P84" i="42"/>
  <c r="N84" i="42"/>
  <c r="Q83" i="42"/>
  <c r="O83" i="42"/>
  <c r="P83" i="42"/>
  <c r="N83" i="42"/>
  <c r="Q82" i="42"/>
  <c r="O82" i="42"/>
  <c r="P82" i="42"/>
  <c r="N82" i="42"/>
  <c r="Q81" i="42"/>
  <c r="O81" i="42"/>
  <c r="P81" i="42"/>
  <c r="N81" i="42"/>
  <c r="Q80" i="42"/>
  <c r="O80" i="42"/>
  <c r="P80" i="42"/>
  <c r="N80" i="42"/>
  <c r="Q79" i="42"/>
  <c r="O79" i="42"/>
  <c r="P79" i="42"/>
  <c r="N79" i="42"/>
  <c r="Q78" i="42"/>
  <c r="O78" i="42"/>
  <c r="P78" i="42"/>
  <c r="N78" i="42"/>
  <c r="Q77" i="42"/>
  <c r="O77" i="42"/>
  <c r="P77" i="42"/>
  <c r="N77" i="42"/>
  <c r="Q76" i="42"/>
  <c r="O76" i="42"/>
  <c r="P76" i="42"/>
  <c r="N76" i="42"/>
  <c r="Q75" i="42"/>
  <c r="O75" i="42"/>
  <c r="P75" i="42"/>
  <c r="N75" i="42"/>
  <c r="Q74" i="42"/>
  <c r="O74" i="42"/>
  <c r="P74" i="42"/>
  <c r="N74" i="42"/>
  <c r="Q73" i="42"/>
  <c r="O73" i="42"/>
  <c r="P73" i="42"/>
  <c r="N73" i="42"/>
  <c r="Q72" i="42"/>
  <c r="O72" i="42"/>
  <c r="P72" i="42"/>
  <c r="N72" i="42"/>
  <c r="U71" i="42"/>
  <c r="T71" i="42"/>
  <c r="S71" i="42"/>
  <c r="R71" i="42"/>
  <c r="Q71" i="42"/>
  <c r="P71" i="42"/>
  <c r="O71" i="42"/>
  <c r="N71" i="42"/>
  <c r="U70" i="42"/>
  <c r="T70" i="42"/>
  <c r="S70" i="42"/>
  <c r="R70" i="42"/>
  <c r="Q70" i="42"/>
  <c r="P70" i="42"/>
  <c r="O70" i="42"/>
  <c r="N70" i="42"/>
  <c r="Q69" i="42"/>
  <c r="O69" i="42"/>
  <c r="P69" i="42"/>
  <c r="N69" i="42"/>
  <c r="Q68" i="42"/>
  <c r="O68" i="42"/>
  <c r="P68" i="42"/>
  <c r="N68" i="42"/>
  <c r="Q67" i="42"/>
  <c r="O67" i="42"/>
  <c r="P67" i="42"/>
  <c r="N67" i="42"/>
  <c r="Q66" i="42"/>
  <c r="O66" i="42"/>
  <c r="P66" i="42"/>
  <c r="N66" i="42"/>
  <c r="Q65" i="42"/>
  <c r="O65" i="42"/>
  <c r="P65" i="42"/>
  <c r="N65" i="42"/>
  <c r="Q64" i="42"/>
  <c r="O64" i="42"/>
  <c r="P64" i="42"/>
  <c r="N64" i="42"/>
  <c r="Q63" i="42"/>
  <c r="O63" i="42"/>
  <c r="P63" i="42"/>
  <c r="N63" i="42"/>
  <c r="Q62" i="42"/>
  <c r="O62" i="42"/>
  <c r="P62" i="42"/>
  <c r="N62" i="42"/>
  <c r="Q61" i="42"/>
  <c r="O61" i="42"/>
  <c r="P61" i="42"/>
  <c r="N61" i="42"/>
  <c r="Q60" i="42"/>
  <c r="O60" i="42"/>
  <c r="P60" i="42"/>
  <c r="N60" i="42"/>
  <c r="Q59" i="42"/>
  <c r="O59" i="42"/>
  <c r="P59" i="42"/>
  <c r="N59" i="42"/>
  <c r="Q58" i="42"/>
  <c r="O58" i="42"/>
  <c r="P58" i="42"/>
  <c r="N58" i="42"/>
  <c r="Q57" i="42"/>
  <c r="O57" i="42"/>
  <c r="P57" i="42"/>
  <c r="N57" i="42"/>
  <c r="Q56" i="42"/>
  <c r="O56" i="42"/>
  <c r="P56" i="42"/>
  <c r="N56" i="42"/>
  <c r="Q55" i="42"/>
  <c r="O55" i="42"/>
  <c r="P55" i="42"/>
  <c r="N55" i="42"/>
  <c r="Q54" i="42"/>
  <c r="O54" i="42"/>
  <c r="P54" i="42"/>
  <c r="N54" i="42"/>
  <c r="Q53" i="42"/>
  <c r="O53" i="42"/>
  <c r="P53" i="42"/>
  <c r="N53" i="42"/>
  <c r="Q52" i="42"/>
  <c r="O52" i="42"/>
  <c r="P52" i="42"/>
  <c r="N52" i="42"/>
  <c r="Q51" i="42"/>
  <c r="O51" i="42"/>
  <c r="P51" i="42"/>
  <c r="N51" i="42"/>
  <c r="Q50" i="42"/>
  <c r="O50" i="42"/>
  <c r="P50" i="42"/>
  <c r="N50" i="42"/>
  <c r="Q49" i="42"/>
  <c r="O49" i="42"/>
  <c r="P49" i="42"/>
  <c r="N49" i="42"/>
  <c r="Q48" i="42"/>
  <c r="O48" i="42"/>
  <c r="P48" i="42"/>
  <c r="N48" i="42"/>
  <c r="Q47" i="42"/>
  <c r="O47" i="42"/>
  <c r="P47" i="42"/>
  <c r="N47" i="42"/>
  <c r="Q46" i="42"/>
  <c r="O46" i="42"/>
  <c r="P46" i="42"/>
  <c r="N46" i="42"/>
  <c r="Q45" i="42"/>
  <c r="O45" i="42"/>
  <c r="P45" i="42"/>
  <c r="N45" i="42"/>
  <c r="Q44" i="42"/>
  <c r="O44" i="42"/>
  <c r="P44" i="42"/>
  <c r="N44" i="42"/>
  <c r="Q43" i="42"/>
  <c r="O43" i="42"/>
  <c r="P43" i="42"/>
  <c r="N43" i="42"/>
  <c r="Q42" i="42"/>
  <c r="O42" i="42"/>
  <c r="P42" i="42"/>
  <c r="N42" i="42"/>
  <c r="Q41" i="42"/>
  <c r="O41" i="42"/>
  <c r="P41" i="42"/>
  <c r="N41" i="42"/>
  <c r="Q40" i="42"/>
  <c r="O40" i="42"/>
  <c r="P40" i="42"/>
  <c r="N40" i="42"/>
  <c r="Q39" i="42"/>
  <c r="O39" i="42"/>
  <c r="P39" i="42"/>
  <c r="N39" i="42"/>
  <c r="Q38" i="42"/>
  <c r="O38" i="42"/>
  <c r="P38" i="42"/>
  <c r="N38" i="42"/>
  <c r="Q37" i="42"/>
  <c r="O37" i="42"/>
  <c r="P37" i="42"/>
  <c r="N37" i="42"/>
  <c r="Q36" i="42"/>
  <c r="O36" i="42"/>
  <c r="P36" i="42"/>
  <c r="N36" i="42"/>
  <c r="Q35" i="42"/>
  <c r="O35" i="42"/>
  <c r="P35" i="42"/>
  <c r="N35" i="42"/>
  <c r="Q34" i="42"/>
  <c r="O34" i="42"/>
  <c r="P34" i="42"/>
  <c r="N34" i="42"/>
  <c r="Q33" i="42"/>
  <c r="O33" i="42"/>
  <c r="P33" i="42"/>
  <c r="N33" i="42"/>
  <c r="Q32" i="42"/>
  <c r="O32" i="42"/>
  <c r="P32" i="42"/>
  <c r="N32" i="42"/>
  <c r="Q31" i="42"/>
  <c r="O31" i="42"/>
  <c r="P31" i="42"/>
  <c r="N31" i="42"/>
  <c r="Q30" i="42"/>
  <c r="O30" i="42"/>
  <c r="P30" i="42"/>
  <c r="N30" i="42"/>
  <c r="Q29" i="42"/>
  <c r="O29" i="42"/>
  <c r="P29" i="42"/>
  <c r="N29" i="42"/>
  <c r="Q28" i="42"/>
  <c r="O28" i="42"/>
  <c r="P28" i="42"/>
  <c r="N28" i="42"/>
  <c r="Q27" i="42"/>
  <c r="O27" i="42"/>
  <c r="P27" i="42"/>
  <c r="N27" i="42"/>
  <c r="Q26" i="42"/>
  <c r="O26" i="42"/>
  <c r="P26" i="42"/>
  <c r="N26" i="42"/>
  <c r="Q25" i="42"/>
  <c r="O25" i="42"/>
  <c r="P25" i="42"/>
  <c r="N25" i="42"/>
  <c r="Q24" i="42"/>
  <c r="O24" i="42"/>
  <c r="P24" i="42"/>
  <c r="N24" i="42"/>
  <c r="Q23" i="42"/>
  <c r="O23" i="42"/>
  <c r="P23" i="42"/>
  <c r="N23" i="42"/>
  <c r="Q22" i="42"/>
  <c r="O22" i="42"/>
  <c r="P22" i="42"/>
  <c r="N22" i="42"/>
  <c r="Q21" i="42"/>
  <c r="O21" i="42"/>
  <c r="P21" i="42"/>
  <c r="N21" i="42"/>
  <c r="Q20" i="42"/>
  <c r="O20" i="42"/>
  <c r="P20" i="42"/>
  <c r="N20" i="42"/>
  <c r="Q19" i="42"/>
  <c r="O19" i="42"/>
  <c r="P19" i="42"/>
  <c r="N19" i="42"/>
  <c r="U18" i="42"/>
  <c r="T18" i="42"/>
  <c r="S18" i="42"/>
  <c r="R18" i="42"/>
  <c r="Q18" i="42"/>
  <c r="P18" i="42"/>
  <c r="O18" i="42"/>
  <c r="N18" i="42"/>
  <c r="U17" i="42"/>
  <c r="T17" i="42"/>
  <c r="S17" i="42"/>
  <c r="R17" i="42"/>
  <c r="Q17" i="42"/>
  <c r="P17" i="42"/>
  <c r="O17" i="42"/>
  <c r="N17" i="42"/>
  <c r="A22" i="56"/>
  <c r="A23" i="56"/>
  <c r="A24" i="56"/>
  <c r="AC25" i="42"/>
  <c r="AT84" i="76"/>
  <c r="AQ84" i="76"/>
  <c r="AP84" i="76"/>
  <c r="AO84" i="76"/>
  <c r="E84" i="76"/>
  <c r="AN84" i="76"/>
  <c r="D84" i="76"/>
  <c r="AM84" i="76"/>
  <c r="H84" i="76"/>
  <c r="C84" i="76"/>
  <c r="AL84" i="76"/>
  <c r="AE84" i="76"/>
  <c r="AD84" i="76"/>
  <c r="AC84" i="76"/>
  <c r="AB84" i="76"/>
  <c r="AA84" i="76"/>
  <c r="Z84" i="76"/>
  <c r="Y84" i="76"/>
  <c r="X84" i="76"/>
  <c r="Q84" i="76"/>
  <c r="W84" i="76"/>
  <c r="O84" i="76"/>
  <c r="P84" i="76"/>
  <c r="N84" i="76"/>
  <c r="AT83" i="76"/>
  <c r="AQ83" i="76"/>
  <c r="AP83" i="76"/>
  <c r="AO83" i="76"/>
  <c r="E83" i="76"/>
  <c r="AN83" i="76"/>
  <c r="D83" i="76"/>
  <c r="AM83" i="76"/>
  <c r="H83" i="76"/>
  <c r="C83" i="76"/>
  <c r="AL83" i="76"/>
  <c r="AE83" i="76"/>
  <c r="AD83" i="76"/>
  <c r="AC83" i="76"/>
  <c r="AB83" i="76"/>
  <c r="AA83" i="76"/>
  <c r="Z83" i="76"/>
  <c r="Y83" i="76"/>
  <c r="X83" i="76"/>
  <c r="Q83" i="76"/>
  <c r="W83" i="76"/>
  <c r="O83" i="76"/>
  <c r="P83" i="76"/>
  <c r="N83" i="76"/>
  <c r="AT82" i="76"/>
  <c r="AQ82" i="76"/>
  <c r="AP82" i="76"/>
  <c r="AO82" i="76"/>
  <c r="E82" i="76"/>
  <c r="AN82" i="76"/>
  <c r="D82" i="76"/>
  <c r="AM82" i="76"/>
  <c r="H82" i="76"/>
  <c r="C82" i="76"/>
  <c r="AL82" i="76"/>
  <c r="AE82" i="76"/>
  <c r="AD82" i="76"/>
  <c r="AC82" i="76"/>
  <c r="AB82" i="76"/>
  <c r="AA82" i="76"/>
  <c r="Z82" i="76"/>
  <c r="Y82" i="76"/>
  <c r="X82" i="76"/>
  <c r="Q82" i="76"/>
  <c r="W82" i="76"/>
  <c r="O82" i="76"/>
  <c r="P82" i="76"/>
  <c r="N82" i="76"/>
  <c r="AT81" i="76"/>
  <c r="AQ81" i="76"/>
  <c r="AP81" i="76"/>
  <c r="AO81" i="76"/>
  <c r="AN81" i="76"/>
  <c r="AM81" i="76"/>
  <c r="H81" i="76"/>
  <c r="C81" i="76"/>
  <c r="AL81" i="76"/>
  <c r="AE81" i="76"/>
  <c r="AD81" i="76"/>
  <c r="AC81" i="76"/>
  <c r="AB81" i="76"/>
  <c r="AA81" i="76"/>
  <c r="Z81" i="76"/>
  <c r="Y81" i="76"/>
  <c r="X81" i="76"/>
  <c r="Q81" i="76"/>
  <c r="W81" i="76"/>
  <c r="O81" i="76"/>
  <c r="P81" i="76"/>
  <c r="N81" i="76"/>
  <c r="AT80" i="76"/>
  <c r="AQ80" i="76"/>
  <c r="AP80" i="76"/>
  <c r="AO80" i="76"/>
  <c r="AN80" i="76"/>
  <c r="AM80" i="76"/>
  <c r="H80" i="76"/>
  <c r="C80" i="76"/>
  <c r="AL80" i="76"/>
  <c r="AE80" i="76"/>
  <c r="AD80" i="76"/>
  <c r="AC80" i="76"/>
  <c r="AB80" i="76"/>
  <c r="AA80" i="76"/>
  <c r="Z80" i="76"/>
  <c r="Y80" i="76"/>
  <c r="Q80" i="76"/>
  <c r="W80" i="76"/>
  <c r="O80" i="76"/>
  <c r="P80" i="76"/>
  <c r="N80" i="76"/>
  <c r="AT79" i="76"/>
  <c r="AQ79" i="76"/>
  <c r="AP79" i="76"/>
  <c r="AO79" i="76"/>
  <c r="AN79" i="76"/>
  <c r="AM79" i="76"/>
  <c r="H79" i="76"/>
  <c r="C79" i="76"/>
  <c r="AL79" i="76"/>
  <c r="AE79" i="76"/>
  <c r="AD79" i="76"/>
  <c r="AC79" i="76"/>
  <c r="AB79" i="76"/>
  <c r="AA79" i="76"/>
  <c r="Z79" i="76"/>
  <c r="Y79" i="76"/>
  <c r="X79" i="76"/>
  <c r="Q79" i="76"/>
  <c r="W79" i="76"/>
  <c r="O79" i="76"/>
  <c r="P79" i="76"/>
  <c r="N79" i="76"/>
  <c r="AT78" i="76"/>
  <c r="AQ78" i="76"/>
  <c r="AP78" i="76"/>
  <c r="AO78" i="76"/>
  <c r="E78" i="76"/>
  <c r="AN78" i="76"/>
  <c r="D78" i="76"/>
  <c r="AM78" i="76"/>
  <c r="H78" i="76"/>
  <c r="C78" i="76"/>
  <c r="AL78" i="76"/>
  <c r="AE78" i="76"/>
  <c r="AD78" i="76"/>
  <c r="AC78" i="76"/>
  <c r="AB78" i="76"/>
  <c r="AA78" i="76"/>
  <c r="Z78" i="76"/>
  <c r="Y78" i="76"/>
  <c r="X78" i="76"/>
  <c r="Q78" i="76"/>
  <c r="W78" i="76"/>
  <c r="O78" i="76"/>
  <c r="P78" i="76"/>
  <c r="N78" i="76"/>
  <c r="AT77" i="76"/>
  <c r="AQ77" i="76"/>
  <c r="AP77" i="76"/>
  <c r="AO77" i="76"/>
  <c r="AN77" i="76"/>
  <c r="AM77" i="76"/>
  <c r="H77" i="76"/>
  <c r="C77" i="76"/>
  <c r="AL77" i="76"/>
  <c r="AE77" i="76"/>
  <c r="AD77" i="76"/>
  <c r="AC77" i="76"/>
  <c r="AB77" i="76"/>
  <c r="AA77" i="76"/>
  <c r="Z77" i="76"/>
  <c r="Y77" i="76"/>
  <c r="Q77" i="76"/>
  <c r="W77" i="76"/>
  <c r="O77" i="76"/>
  <c r="P77" i="76"/>
  <c r="N77" i="76"/>
  <c r="AT76" i="76"/>
  <c r="AQ76" i="76"/>
  <c r="AP76" i="76"/>
  <c r="AO76" i="76"/>
  <c r="E76" i="76"/>
  <c r="AN76" i="76"/>
  <c r="D76" i="76"/>
  <c r="AM76" i="76"/>
  <c r="H76" i="76"/>
  <c r="C76" i="76"/>
  <c r="AL76" i="76"/>
  <c r="AE76" i="76"/>
  <c r="AD76" i="76"/>
  <c r="AC76" i="76"/>
  <c r="AB76" i="76"/>
  <c r="AA76" i="76"/>
  <c r="Z76" i="76"/>
  <c r="Y76" i="76"/>
  <c r="Q76" i="76"/>
  <c r="W76" i="76"/>
  <c r="O76" i="76"/>
  <c r="P76" i="76"/>
  <c r="N76" i="76"/>
  <c r="AT75" i="76"/>
  <c r="AQ75" i="76"/>
  <c r="AP75" i="76"/>
  <c r="AO75" i="76"/>
  <c r="E75" i="76"/>
  <c r="AN75" i="76"/>
  <c r="D75" i="76"/>
  <c r="AM75" i="76"/>
  <c r="H75" i="76"/>
  <c r="C75" i="76"/>
  <c r="AL75" i="76"/>
  <c r="AE75" i="76"/>
  <c r="AD75" i="76"/>
  <c r="AC75" i="76"/>
  <c r="AB75" i="76"/>
  <c r="AA75" i="76"/>
  <c r="Z75" i="76"/>
  <c r="Y75" i="76"/>
  <c r="X75" i="76"/>
  <c r="Q75" i="76"/>
  <c r="W75" i="76"/>
  <c r="O75" i="76"/>
  <c r="P75" i="76"/>
  <c r="N75" i="76"/>
  <c r="AT74" i="76"/>
  <c r="AQ74" i="76"/>
  <c r="AP74" i="76"/>
  <c r="AO74" i="76"/>
  <c r="E74" i="76"/>
  <c r="AN74" i="76"/>
  <c r="D74" i="76"/>
  <c r="AM74" i="76"/>
  <c r="H74" i="76"/>
  <c r="C74" i="76"/>
  <c r="AL74" i="76"/>
  <c r="AD74" i="76"/>
  <c r="AC74" i="76"/>
  <c r="AB74" i="76"/>
  <c r="AA74" i="76"/>
  <c r="Z74" i="76"/>
  <c r="Y74" i="76"/>
  <c r="X74" i="76"/>
  <c r="Q74" i="76"/>
  <c r="W74" i="76"/>
  <c r="O74" i="76"/>
  <c r="P74" i="76"/>
  <c r="N74" i="76"/>
  <c r="AT73" i="76"/>
  <c r="AQ73" i="76"/>
  <c r="AP73" i="76"/>
  <c r="AO73" i="76"/>
  <c r="AN73" i="76"/>
  <c r="AM73" i="76"/>
  <c r="H73" i="76"/>
  <c r="C73" i="76"/>
  <c r="AL73" i="76"/>
  <c r="AE73" i="76"/>
  <c r="AD73" i="76"/>
  <c r="AC73" i="76"/>
  <c r="AB73" i="76"/>
  <c r="AA73" i="76"/>
  <c r="Z73" i="76"/>
  <c r="Y73" i="76"/>
  <c r="X73" i="76"/>
  <c r="Q73" i="76"/>
  <c r="W73" i="76"/>
  <c r="O73" i="76"/>
  <c r="P73" i="76"/>
  <c r="N73" i="76"/>
  <c r="AT72" i="76"/>
  <c r="AQ72" i="76"/>
  <c r="AP72" i="76"/>
  <c r="AO72" i="76"/>
  <c r="AN72" i="76"/>
  <c r="AM72" i="76"/>
  <c r="H72" i="76"/>
  <c r="C72" i="76"/>
  <c r="AL72" i="76"/>
  <c r="AE72" i="76"/>
  <c r="AD72" i="76"/>
  <c r="AC72" i="76"/>
  <c r="AB72" i="76"/>
  <c r="AA72" i="76"/>
  <c r="Z72" i="76"/>
  <c r="Y72" i="76"/>
  <c r="X72" i="76"/>
  <c r="Q72" i="76"/>
  <c r="W72" i="76"/>
  <c r="O72" i="76"/>
  <c r="P72" i="76"/>
  <c r="N72" i="76"/>
  <c r="AT71" i="76"/>
  <c r="AQ71" i="76"/>
  <c r="AP71" i="76"/>
  <c r="AO71" i="76"/>
  <c r="AN71" i="76"/>
  <c r="AM71" i="76"/>
  <c r="H71" i="76"/>
  <c r="C71" i="76"/>
  <c r="AL71" i="76"/>
  <c r="AE71" i="76"/>
  <c r="AD71" i="76"/>
  <c r="AC71" i="76"/>
  <c r="AB71" i="76"/>
  <c r="AA71" i="76"/>
  <c r="Z71" i="76"/>
  <c r="Y71" i="76"/>
  <c r="X71" i="76"/>
  <c r="Q71" i="76"/>
  <c r="W71" i="76"/>
  <c r="O71" i="76"/>
  <c r="P71" i="76"/>
  <c r="N71" i="76"/>
  <c r="AT70" i="76"/>
  <c r="AQ70" i="76"/>
  <c r="AP70" i="76"/>
  <c r="AO70" i="76"/>
  <c r="AN70" i="76"/>
  <c r="AM70" i="76"/>
  <c r="H70" i="76"/>
  <c r="C70" i="76"/>
  <c r="AL70" i="76"/>
  <c r="AE70" i="76"/>
  <c r="AD70" i="76"/>
  <c r="AC70" i="76"/>
  <c r="AB70" i="76"/>
  <c r="AA70" i="76"/>
  <c r="Z70" i="76"/>
  <c r="Y70" i="76"/>
  <c r="X70" i="76"/>
  <c r="Q70" i="76"/>
  <c r="W70" i="76"/>
  <c r="O70" i="76"/>
  <c r="P70" i="76"/>
  <c r="N70" i="76"/>
  <c r="AT69" i="76"/>
  <c r="AQ69" i="76"/>
  <c r="AP69" i="76"/>
  <c r="AO69" i="76"/>
  <c r="AN69" i="76"/>
  <c r="AM69" i="76"/>
  <c r="H69" i="76"/>
  <c r="C69" i="76"/>
  <c r="AL69" i="76"/>
  <c r="AE69" i="76"/>
  <c r="AD69" i="76"/>
  <c r="AC69" i="76"/>
  <c r="AB69" i="76"/>
  <c r="AA69" i="76"/>
  <c r="Z69" i="76"/>
  <c r="Y69" i="76"/>
  <c r="X69" i="76"/>
  <c r="Q69" i="76"/>
  <c r="W69" i="76"/>
  <c r="O69" i="76"/>
  <c r="P69" i="76"/>
  <c r="N69" i="76"/>
  <c r="AT68" i="76"/>
  <c r="AQ68" i="76"/>
  <c r="AP68" i="76"/>
  <c r="AO68" i="76"/>
  <c r="E68" i="76"/>
  <c r="AN68" i="76"/>
  <c r="D68" i="76"/>
  <c r="AM68" i="76"/>
  <c r="H68" i="76"/>
  <c r="C68" i="76"/>
  <c r="AL68" i="76"/>
  <c r="AE68" i="76"/>
  <c r="AD68" i="76"/>
  <c r="AC68" i="76"/>
  <c r="AB68" i="76"/>
  <c r="AA68" i="76"/>
  <c r="Z68" i="76"/>
  <c r="Y68" i="76"/>
  <c r="X68" i="76"/>
  <c r="Q68" i="76"/>
  <c r="W68" i="76"/>
  <c r="O68" i="76"/>
  <c r="P68" i="76"/>
  <c r="N68" i="76"/>
  <c r="AT67" i="76"/>
  <c r="AQ67" i="76"/>
  <c r="AP67" i="76"/>
  <c r="AO67" i="76"/>
  <c r="E67" i="76"/>
  <c r="AN67" i="76"/>
  <c r="D67" i="76"/>
  <c r="AM67" i="76"/>
  <c r="H67" i="76"/>
  <c r="C67" i="76"/>
  <c r="AL67" i="76"/>
  <c r="AE67" i="76"/>
  <c r="AD67" i="76"/>
  <c r="AC67" i="76"/>
  <c r="AB67" i="76"/>
  <c r="AA67" i="76"/>
  <c r="Z67" i="76"/>
  <c r="Y67" i="76"/>
  <c r="Q67" i="76"/>
  <c r="W67" i="76"/>
  <c r="O67" i="76"/>
  <c r="P67" i="76"/>
  <c r="N67" i="76"/>
  <c r="AT66" i="76"/>
  <c r="AQ66" i="76"/>
  <c r="AP66" i="76"/>
  <c r="AO66" i="76"/>
  <c r="AN66" i="76"/>
  <c r="AM66" i="76"/>
  <c r="H66" i="76"/>
  <c r="C66" i="76"/>
  <c r="AL66" i="76"/>
  <c r="AE66" i="76"/>
  <c r="AD66" i="76"/>
  <c r="AC66" i="76"/>
  <c r="AB66" i="76"/>
  <c r="AA66" i="76"/>
  <c r="Z66" i="76"/>
  <c r="Y66" i="76"/>
  <c r="X66" i="76"/>
  <c r="Q66" i="76"/>
  <c r="W66" i="76"/>
  <c r="O66" i="76"/>
  <c r="P66" i="76"/>
  <c r="N66" i="76"/>
  <c r="AT65" i="76"/>
  <c r="AQ65" i="76"/>
  <c r="AP65" i="76"/>
  <c r="AO65" i="76"/>
  <c r="AN65" i="76"/>
  <c r="AM65" i="76"/>
  <c r="H65" i="76"/>
  <c r="C65" i="76"/>
  <c r="AL65" i="76"/>
  <c r="AE65" i="76"/>
  <c r="AD65" i="76"/>
  <c r="AC65" i="76"/>
  <c r="AB65" i="76"/>
  <c r="AA65" i="76"/>
  <c r="Z65" i="76"/>
  <c r="Y65" i="76"/>
  <c r="X65" i="76"/>
  <c r="Q65" i="76"/>
  <c r="W65" i="76"/>
  <c r="O65" i="76"/>
  <c r="P65" i="76"/>
  <c r="N65" i="76"/>
  <c r="AT64" i="76"/>
  <c r="AQ64" i="76"/>
  <c r="AP64" i="76"/>
  <c r="AO64" i="76"/>
  <c r="AN64" i="76"/>
  <c r="AM64" i="76"/>
  <c r="H64" i="76"/>
  <c r="C64" i="76"/>
  <c r="AL64" i="76"/>
  <c r="AE64" i="76"/>
  <c r="AD64" i="76"/>
  <c r="AC64" i="76"/>
  <c r="AB64" i="76"/>
  <c r="AA64" i="76"/>
  <c r="Z64" i="76"/>
  <c r="Y64" i="76"/>
  <c r="X64" i="76"/>
  <c r="Q64" i="76"/>
  <c r="W64" i="76"/>
  <c r="O64" i="76"/>
  <c r="P64" i="76"/>
  <c r="N64" i="76"/>
  <c r="AQ63" i="76"/>
  <c r="AP63" i="76"/>
  <c r="AO63" i="76"/>
  <c r="AN63" i="76"/>
  <c r="AM63" i="76"/>
  <c r="H63" i="76"/>
  <c r="C63" i="76"/>
  <c r="AL63" i="76"/>
  <c r="AE63" i="76"/>
  <c r="AD63" i="76"/>
  <c r="AC63" i="76"/>
  <c r="AB63" i="76"/>
  <c r="AA63" i="76"/>
  <c r="Z63" i="76"/>
  <c r="Y63" i="76"/>
  <c r="X63" i="76"/>
  <c r="Q63" i="76"/>
  <c r="W63" i="76"/>
  <c r="O63" i="76"/>
  <c r="P63" i="76"/>
  <c r="N63" i="76"/>
  <c r="AT62" i="76"/>
  <c r="AQ62" i="76"/>
  <c r="AP62" i="76"/>
  <c r="AO62" i="76"/>
  <c r="AN62" i="76"/>
  <c r="AM62" i="76"/>
  <c r="H62" i="76"/>
  <c r="C62" i="76"/>
  <c r="AL62" i="76"/>
  <c r="AE62" i="76"/>
  <c r="AD62" i="76"/>
  <c r="AC62" i="76"/>
  <c r="AB62" i="76"/>
  <c r="AA62" i="76"/>
  <c r="Z62" i="76"/>
  <c r="X62" i="76"/>
  <c r="Q62" i="76"/>
  <c r="W62" i="76"/>
  <c r="O62" i="76"/>
  <c r="P62" i="76"/>
  <c r="N62" i="76"/>
  <c r="AQ61" i="76"/>
  <c r="AP61" i="76"/>
  <c r="AO61" i="76"/>
  <c r="AN61" i="76"/>
  <c r="AM61" i="76"/>
  <c r="H61" i="76"/>
  <c r="C61" i="76"/>
  <c r="AL61" i="76"/>
  <c r="AE61" i="76"/>
  <c r="AD61" i="76"/>
  <c r="AC61" i="76"/>
  <c r="AB61" i="76"/>
  <c r="AA61" i="76"/>
  <c r="Z61" i="76"/>
  <c r="Y61" i="76"/>
  <c r="X61" i="76"/>
  <c r="Q61" i="76"/>
  <c r="W61" i="76"/>
  <c r="O61" i="76"/>
  <c r="P61" i="76"/>
  <c r="N61" i="76"/>
  <c r="AQ60" i="76"/>
  <c r="AP60" i="76"/>
  <c r="AO60" i="76"/>
  <c r="AN60" i="76"/>
  <c r="AM60" i="76"/>
  <c r="H60" i="76"/>
  <c r="C60" i="76"/>
  <c r="AL60" i="76"/>
  <c r="AE60" i="76"/>
  <c r="AD60" i="76"/>
  <c r="AC60" i="76"/>
  <c r="AB60" i="76"/>
  <c r="AA60" i="76"/>
  <c r="Z60" i="76"/>
  <c r="Y60" i="76"/>
  <c r="X60" i="76"/>
  <c r="Q60" i="76"/>
  <c r="W60" i="76"/>
  <c r="O60" i="76"/>
  <c r="P60" i="76"/>
  <c r="N60" i="76"/>
  <c r="AQ58" i="76"/>
  <c r="AP58" i="76"/>
  <c r="AO58" i="76"/>
  <c r="E58" i="76"/>
  <c r="AN58" i="76"/>
  <c r="D58" i="76"/>
  <c r="AM58" i="76"/>
  <c r="H58" i="76"/>
  <c r="C58" i="76"/>
  <c r="AL58" i="76"/>
  <c r="AE58" i="76"/>
  <c r="AD58" i="76"/>
  <c r="AC58" i="76"/>
  <c r="AB58" i="76"/>
  <c r="AA58" i="76"/>
  <c r="Z58" i="76"/>
  <c r="Y58" i="76"/>
  <c r="Q58" i="76"/>
  <c r="W58" i="76"/>
  <c r="O58" i="76"/>
  <c r="P58" i="76"/>
  <c r="N58" i="76"/>
  <c r="AQ57" i="76"/>
  <c r="AP57" i="76"/>
  <c r="AO57" i="76"/>
  <c r="E57" i="76"/>
  <c r="AN57" i="76"/>
  <c r="D57" i="76"/>
  <c r="AM57" i="76"/>
  <c r="H57" i="76"/>
  <c r="C57" i="76"/>
  <c r="AL57" i="76"/>
  <c r="AE57" i="76"/>
  <c r="AD57" i="76"/>
  <c r="AC57" i="76"/>
  <c r="AB57" i="76"/>
  <c r="AA57" i="76"/>
  <c r="Z57" i="76"/>
  <c r="Y57" i="76"/>
  <c r="Q57" i="76"/>
  <c r="W57" i="76"/>
  <c r="O57" i="76"/>
  <c r="P57" i="76"/>
  <c r="N57" i="76"/>
  <c r="AQ56" i="76"/>
  <c r="AP56" i="76"/>
  <c r="AO56" i="76"/>
  <c r="E56" i="76"/>
  <c r="AN56" i="76"/>
  <c r="D56" i="76"/>
  <c r="AM56" i="76"/>
  <c r="H56" i="76"/>
  <c r="C56" i="76"/>
  <c r="AL56" i="76"/>
  <c r="AE56" i="76"/>
  <c r="AD56" i="76"/>
  <c r="AC56" i="76"/>
  <c r="AB56" i="76"/>
  <c r="AA56" i="76"/>
  <c r="Z56" i="76"/>
  <c r="Y56" i="76"/>
  <c r="Q56" i="76"/>
  <c r="W56" i="76"/>
  <c r="O56" i="76"/>
  <c r="P56" i="76"/>
  <c r="N56" i="76"/>
  <c r="AQ55" i="76"/>
  <c r="AP55" i="76"/>
  <c r="AO55" i="76"/>
  <c r="E55" i="76"/>
  <c r="AN55" i="76"/>
  <c r="D55" i="76"/>
  <c r="AM55" i="76"/>
  <c r="H55" i="76"/>
  <c r="C55" i="76"/>
  <c r="AL55" i="76"/>
  <c r="AE55" i="76"/>
  <c r="AD55" i="76"/>
  <c r="AC55" i="76"/>
  <c r="AB55" i="76"/>
  <c r="AA55" i="76"/>
  <c r="Z55" i="76"/>
  <c r="Y55" i="76"/>
  <c r="Q55" i="76"/>
  <c r="W55" i="76"/>
  <c r="O55" i="76"/>
  <c r="P55" i="76"/>
  <c r="N55" i="76"/>
  <c r="AQ54" i="76"/>
  <c r="AP54" i="76"/>
  <c r="AO54" i="76"/>
  <c r="E54" i="76"/>
  <c r="AN54" i="76"/>
  <c r="D54" i="76"/>
  <c r="AM54" i="76"/>
  <c r="H54" i="76"/>
  <c r="C54" i="76"/>
  <c r="AL54" i="76"/>
  <c r="AE54" i="76"/>
  <c r="AD54" i="76"/>
  <c r="AC54" i="76"/>
  <c r="AB54" i="76"/>
  <c r="AA54" i="76"/>
  <c r="Z54" i="76"/>
  <c r="Y54" i="76"/>
  <c r="Q54" i="76"/>
  <c r="W54" i="76"/>
  <c r="O54" i="76"/>
  <c r="P54" i="76"/>
  <c r="N54" i="76"/>
  <c r="AQ53" i="76"/>
  <c r="AP53" i="76"/>
  <c r="AO53" i="76"/>
  <c r="E53" i="76"/>
  <c r="AN53" i="76"/>
  <c r="D53" i="76"/>
  <c r="AM53" i="76"/>
  <c r="H53" i="76"/>
  <c r="C53" i="76"/>
  <c r="AL53" i="76"/>
  <c r="AE53" i="76"/>
  <c r="AD53" i="76"/>
  <c r="AC53" i="76"/>
  <c r="AB53" i="76"/>
  <c r="AA53" i="76"/>
  <c r="Z53" i="76"/>
  <c r="Y53" i="76"/>
  <c r="Q53" i="76"/>
  <c r="W53" i="76"/>
  <c r="O53" i="76"/>
  <c r="P53" i="76"/>
  <c r="N53" i="76"/>
  <c r="AQ52" i="76"/>
  <c r="AP52" i="76"/>
  <c r="AO52" i="76"/>
  <c r="E52" i="76"/>
  <c r="AN52" i="76"/>
  <c r="D52" i="76"/>
  <c r="AM52" i="76"/>
  <c r="H52" i="76"/>
  <c r="C52" i="76"/>
  <c r="AL52" i="76"/>
  <c r="AE52" i="76"/>
  <c r="AD52" i="76"/>
  <c r="AC52" i="76"/>
  <c r="AB52" i="76"/>
  <c r="AA52" i="76"/>
  <c r="Z52" i="76"/>
  <c r="Y52" i="76"/>
  <c r="Q52" i="76"/>
  <c r="W52" i="76"/>
  <c r="O52" i="76"/>
  <c r="P52" i="76"/>
  <c r="N52" i="76"/>
  <c r="AQ51" i="76"/>
  <c r="AP51" i="76"/>
  <c r="AO51" i="76"/>
  <c r="E51" i="76"/>
  <c r="AN51" i="76"/>
  <c r="D51" i="76"/>
  <c r="AM51" i="76"/>
  <c r="H51" i="76"/>
  <c r="C51" i="76"/>
  <c r="AL51" i="76"/>
  <c r="AE51" i="76"/>
  <c r="AD51" i="76"/>
  <c r="AC51" i="76"/>
  <c r="AB51" i="76"/>
  <c r="AA51" i="76"/>
  <c r="Z51" i="76"/>
  <c r="Y51" i="76"/>
  <c r="Q51" i="76"/>
  <c r="W51" i="76"/>
  <c r="O51" i="76"/>
  <c r="P51" i="76"/>
  <c r="N51" i="76"/>
  <c r="AQ50" i="76"/>
  <c r="AP50" i="76"/>
  <c r="AO50" i="76"/>
  <c r="E50" i="76"/>
  <c r="AN50" i="76"/>
  <c r="D50" i="76"/>
  <c r="AM50" i="76"/>
  <c r="H50" i="76"/>
  <c r="C50" i="76"/>
  <c r="AL50" i="76"/>
  <c r="AE50" i="76"/>
  <c r="AD50" i="76"/>
  <c r="AC50" i="76"/>
  <c r="AB50" i="76"/>
  <c r="AA50" i="76"/>
  <c r="Z50" i="76"/>
  <c r="Y50" i="76"/>
  <c r="Q50" i="76"/>
  <c r="W50" i="76"/>
  <c r="O50" i="76"/>
  <c r="P50" i="76"/>
  <c r="N50" i="76"/>
  <c r="AQ49" i="76"/>
  <c r="AP49" i="76"/>
  <c r="AO49" i="76"/>
  <c r="E49" i="76"/>
  <c r="AN49" i="76"/>
  <c r="D49" i="76"/>
  <c r="AM49" i="76"/>
  <c r="H49" i="76"/>
  <c r="C49" i="76"/>
  <c r="AL49" i="76"/>
  <c r="AE49" i="76"/>
  <c r="AD49" i="76"/>
  <c r="AC49" i="76"/>
  <c r="AB49" i="76"/>
  <c r="AA49" i="76"/>
  <c r="Z49" i="76"/>
  <c r="Y49" i="76"/>
  <c r="Q49" i="76"/>
  <c r="W49" i="76"/>
  <c r="O49" i="76"/>
  <c r="P49" i="76"/>
  <c r="N49" i="76"/>
  <c r="AQ48" i="76"/>
  <c r="AP48" i="76"/>
  <c r="AO48" i="76"/>
  <c r="E48" i="76"/>
  <c r="AN48" i="76"/>
  <c r="D48" i="76"/>
  <c r="AM48" i="76"/>
  <c r="H48" i="76"/>
  <c r="C48" i="76"/>
  <c r="AL48" i="76"/>
  <c r="AE48" i="76"/>
  <c r="AD48" i="76"/>
  <c r="AC48" i="76"/>
  <c r="AB48" i="76"/>
  <c r="AA48" i="76"/>
  <c r="Z48" i="76"/>
  <c r="Y48" i="76"/>
  <c r="Q48" i="76"/>
  <c r="W48" i="76"/>
  <c r="O48" i="76"/>
  <c r="P48" i="76"/>
  <c r="N48" i="76"/>
  <c r="AQ47" i="76"/>
  <c r="AP47" i="76"/>
  <c r="AO47" i="76"/>
  <c r="E47" i="76"/>
  <c r="AN47" i="76"/>
  <c r="D47" i="76"/>
  <c r="AM47" i="76"/>
  <c r="H47" i="76"/>
  <c r="C47" i="76"/>
  <c r="AL47" i="76"/>
  <c r="AE47" i="76"/>
  <c r="AD47" i="76"/>
  <c r="AC47" i="76"/>
  <c r="AB47" i="76"/>
  <c r="AA47" i="76"/>
  <c r="Z47" i="76"/>
  <c r="Y47" i="76"/>
  <c r="Q47" i="76"/>
  <c r="W47" i="76"/>
  <c r="O47" i="76"/>
  <c r="P47" i="76"/>
  <c r="N47" i="76"/>
  <c r="AQ46" i="76"/>
  <c r="AP46" i="76"/>
  <c r="AO46" i="76"/>
  <c r="E46" i="76"/>
  <c r="AN46" i="76"/>
  <c r="D46" i="76"/>
  <c r="AM46" i="76"/>
  <c r="H46" i="76"/>
  <c r="C46" i="76"/>
  <c r="AL46" i="76"/>
  <c r="AE46" i="76"/>
  <c r="AD46" i="76"/>
  <c r="AC46" i="76"/>
  <c r="AB46" i="76"/>
  <c r="AA46" i="76"/>
  <c r="Z46" i="76"/>
  <c r="Y46" i="76"/>
  <c r="Q46" i="76"/>
  <c r="W46" i="76"/>
  <c r="O46" i="76"/>
  <c r="P46" i="76"/>
  <c r="N46" i="76"/>
  <c r="AQ45" i="76"/>
  <c r="AP45" i="76"/>
  <c r="AO45" i="76"/>
  <c r="E45" i="76"/>
  <c r="AN45" i="76"/>
  <c r="D45" i="76"/>
  <c r="AM45" i="76"/>
  <c r="H45" i="76"/>
  <c r="C45" i="76"/>
  <c r="AL45" i="76"/>
  <c r="AE45" i="76"/>
  <c r="AD45" i="76"/>
  <c r="AC45" i="76"/>
  <c r="AB45" i="76"/>
  <c r="AA45" i="76"/>
  <c r="Z45" i="76"/>
  <c r="Y45" i="76"/>
  <c r="Q45" i="76"/>
  <c r="W45" i="76"/>
  <c r="O45" i="76"/>
  <c r="P45" i="76"/>
  <c r="N45" i="76"/>
  <c r="AQ44" i="76"/>
  <c r="AP44" i="76"/>
  <c r="AO44" i="76"/>
  <c r="E44" i="76"/>
  <c r="AN44" i="76"/>
  <c r="D44" i="76"/>
  <c r="AM44" i="76"/>
  <c r="H44" i="76"/>
  <c r="C44" i="76"/>
  <c r="AL44" i="76"/>
  <c r="AE44" i="76"/>
  <c r="AD44" i="76"/>
  <c r="AC44" i="76"/>
  <c r="AB44" i="76"/>
  <c r="AA44" i="76"/>
  <c r="Z44" i="76"/>
  <c r="Y44" i="76"/>
  <c r="Q44" i="76"/>
  <c r="W44" i="76"/>
  <c r="O44" i="76"/>
  <c r="P44" i="76"/>
  <c r="N44" i="76"/>
  <c r="AQ43" i="76"/>
  <c r="AP43" i="76"/>
  <c r="AO43" i="76"/>
  <c r="E43" i="76"/>
  <c r="AN43" i="76"/>
  <c r="D43" i="76"/>
  <c r="AM43" i="76"/>
  <c r="H43" i="76"/>
  <c r="C43" i="76"/>
  <c r="AL43" i="76"/>
  <c r="AE43" i="76"/>
  <c r="AD43" i="76"/>
  <c r="AC43" i="76"/>
  <c r="AB43" i="76"/>
  <c r="AA43" i="76"/>
  <c r="Z43" i="76"/>
  <c r="Y43" i="76"/>
  <c r="Q43" i="76"/>
  <c r="W43" i="76"/>
  <c r="O43" i="76"/>
  <c r="P43" i="76"/>
  <c r="N43" i="76"/>
  <c r="AQ42" i="76"/>
  <c r="AP42" i="76"/>
  <c r="AO42" i="76"/>
  <c r="E42" i="76"/>
  <c r="AN42" i="76"/>
  <c r="D42" i="76"/>
  <c r="AM42" i="76"/>
  <c r="H42" i="76"/>
  <c r="C42" i="76"/>
  <c r="AL42" i="76"/>
  <c r="AE42" i="76"/>
  <c r="AD42" i="76"/>
  <c r="AC42" i="76"/>
  <c r="AB42" i="76"/>
  <c r="AA42" i="76"/>
  <c r="Z42" i="76"/>
  <c r="Y42" i="76"/>
  <c r="Q42" i="76"/>
  <c r="W42" i="76"/>
  <c r="O42" i="76"/>
  <c r="P42" i="76"/>
  <c r="N42" i="76"/>
  <c r="AQ41" i="76"/>
  <c r="AP41" i="76"/>
  <c r="AO41" i="76"/>
  <c r="E41" i="76"/>
  <c r="AN41" i="76"/>
  <c r="D41" i="76"/>
  <c r="AM41" i="76"/>
  <c r="H41" i="76"/>
  <c r="C41" i="76"/>
  <c r="AL41" i="76"/>
  <c r="AE41" i="76"/>
  <c r="AD41" i="76"/>
  <c r="AC41" i="76"/>
  <c r="AB41" i="76"/>
  <c r="AA41" i="76"/>
  <c r="Z41" i="76"/>
  <c r="Y41" i="76"/>
  <c r="Q41" i="76"/>
  <c r="W41" i="76"/>
  <c r="O41" i="76"/>
  <c r="P41" i="76"/>
  <c r="N41" i="76"/>
  <c r="AQ40" i="76"/>
  <c r="AP40" i="76"/>
  <c r="AO40" i="76"/>
  <c r="E40" i="76"/>
  <c r="AN40" i="76"/>
  <c r="D40" i="76"/>
  <c r="AM40" i="76"/>
  <c r="H40" i="76"/>
  <c r="C40" i="76"/>
  <c r="AL40" i="76"/>
  <c r="AE40" i="76"/>
  <c r="AD40" i="76"/>
  <c r="AC40" i="76"/>
  <c r="AB40" i="76"/>
  <c r="AA40" i="76"/>
  <c r="Z40" i="76"/>
  <c r="Y40" i="76"/>
  <c r="Q40" i="76"/>
  <c r="W40" i="76"/>
  <c r="O40" i="76"/>
  <c r="P40" i="76"/>
  <c r="N40" i="76"/>
  <c r="AQ39" i="76"/>
  <c r="AP39" i="76"/>
  <c r="AO39" i="76"/>
  <c r="E39" i="76"/>
  <c r="AN39" i="76"/>
  <c r="D39" i="76"/>
  <c r="AM39" i="76"/>
  <c r="H39" i="76"/>
  <c r="C39" i="76"/>
  <c r="AL39" i="76"/>
  <c r="AE39" i="76"/>
  <c r="AD39" i="76"/>
  <c r="AC39" i="76"/>
  <c r="AB39" i="76"/>
  <c r="AA39" i="76"/>
  <c r="Z39" i="76"/>
  <c r="Y39" i="76"/>
  <c r="Q39" i="76"/>
  <c r="W39" i="76"/>
  <c r="O39" i="76"/>
  <c r="P39" i="76"/>
  <c r="N39" i="76"/>
  <c r="AQ38" i="76"/>
  <c r="AP38" i="76"/>
  <c r="AO38" i="76"/>
  <c r="E38" i="76"/>
  <c r="AN38" i="76"/>
  <c r="D38" i="76"/>
  <c r="AM38" i="76"/>
  <c r="H38" i="76"/>
  <c r="C38" i="76"/>
  <c r="AL38" i="76"/>
  <c r="AE38" i="76"/>
  <c r="AD38" i="76"/>
  <c r="AC38" i="76"/>
  <c r="AB38" i="76"/>
  <c r="AA38" i="76"/>
  <c r="Z38" i="76"/>
  <c r="Y38" i="76"/>
  <c r="Q38" i="76"/>
  <c r="W38" i="76"/>
  <c r="O38" i="76"/>
  <c r="P38" i="76"/>
  <c r="N38" i="76"/>
  <c r="AQ37" i="76"/>
  <c r="AP37" i="76"/>
  <c r="AO37" i="76"/>
  <c r="E37" i="76"/>
  <c r="AN37" i="76"/>
  <c r="D37" i="76"/>
  <c r="AM37" i="76"/>
  <c r="H37" i="76"/>
  <c r="C37" i="76"/>
  <c r="AL37" i="76"/>
  <c r="AE37" i="76"/>
  <c r="AD37" i="76"/>
  <c r="AC37" i="76"/>
  <c r="AB37" i="76"/>
  <c r="AA37" i="76"/>
  <c r="Z37" i="76"/>
  <c r="Y37" i="76"/>
  <c r="Q37" i="76"/>
  <c r="W37" i="76"/>
  <c r="O37" i="76"/>
  <c r="P37" i="76"/>
  <c r="N37" i="76"/>
  <c r="AQ36" i="76"/>
  <c r="AP36" i="76"/>
  <c r="AO36" i="76"/>
  <c r="E36" i="76"/>
  <c r="AN36" i="76"/>
  <c r="D36" i="76"/>
  <c r="AM36" i="76"/>
  <c r="H36" i="76"/>
  <c r="C36" i="76"/>
  <c r="AL36" i="76"/>
  <c r="AE36" i="76"/>
  <c r="AD36" i="76"/>
  <c r="AC36" i="76"/>
  <c r="AB36" i="76"/>
  <c r="AA36" i="76"/>
  <c r="Z36" i="76"/>
  <c r="Y36" i="76"/>
  <c r="Q36" i="76"/>
  <c r="W36" i="76"/>
  <c r="O36" i="76"/>
  <c r="P36" i="76"/>
  <c r="N36" i="76"/>
  <c r="AQ35" i="76"/>
  <c r="AP35" i="76"/>
  <c r="AO35" i="76"/>
  <c r="E35" i="76"/>
  <c r="AN35" i="76"/>
  <c r="D35" i="76"/>
  <c r="AM35" i="76"/>
  <c r="H35" i="76"/>
  <c r="C35" i="76"/>
  <c r="AL35" i="76"/>
  <c r="AE35" i="76"/>
  <c r="AD35" i="76"/>
  <c r="AC35" i="76"/>
  <c r="AB35" i="76"/>
  <c r="AA35" i="76"/>
  <c r="Z35" i="76"/>
  <c r="Y35" i="76"/>
  <c r="Q35" i="76"/>
  <c r="W35" i="76"/>
  <c r="O35" i="76"/>
  <c r="P35" i="76"/>
  <c r="N35" i="76"/>
  <c r="AQ34" i="76"/>
  <c r="AP34" i="76"/>
  <c r="AO34" i="76"/>
  <c r="E34" i="76"/>
  <c r="AN34" i="76"/>
  <c r="D34" i="76"/>
  <c r="AM34" i="76"/>
  <c r="H34" i="76"/>
  <c r="C34" i="76"/>
  <c r="AL34" i="76"/>
  <c r="AE34" i="76"/>
  <c r="AD34" i="76"/>
  <c r="AC34" i="76"/>
  <c r="AB34" i="76"/>
  <c r="AA34" i="76"/>
  <c r="Z34" i="76"/>
  <c r="Y34" i="76"/>
  <c r="Q34" i="76"/>
  <c r="W34" i="76"/>
  <c r="O34" i="76"/>
  <c r="P34" i="76"/>
  <c r="N34" i="76"/>
  <c r="AQ33" i="76"/>
  <c r="AP33" i="76"/>
  <c r="AO33" i="76"/>
  <c r="E33" i="76"/>
  <c r="AN33" i="76"/>
  <c r="D33" i="76"/>
  <c r="AM33" i="76"/>
  <c r="H33" i="76"/>
  <c r="C33" i="76"/>
  <c r="AL33" i="76"/>
  <c r="AE33" i="76"/>
  <c r="AD33" i="76"/>
  <c r="AC33" i="76"/>
  <c r="AB33" i="76"/>
  <c r="AA33" i="76"/>
  <c r="Z33" i="76"/>
  <c r="Y33" i="76"/>
  <c r="Q33" i="76"/>
  <c r="W33" i="76"/>
  <c r="O33" i="76"/>
  <c r="P33" i="76"/>
  <c r="N33" i="76"/>
  <c r="AQ32" i="76"/>
  <c r="AP32" i="76"/>
  <c r="AO32" i="76"/>
  <c r="E32" i="76"/>
  <c r="AN32" i="76"/>
  <c r="D32" i="76"/>
  <c r="AM32" i="76"/>
  <c r="H32" i="76"/>
  <c r="C32" i="76"/>
  <c r="AL32" i="76"/>
  <c r="AE32" i="76"/>
  <c r="AD32" i="76"/>
  <c r="AC32" i="76"/>
  <c r="AB32" i="76"/>
  <c r="AA32" i="76"/>
  <c r="Z32" i="76"/>
  <c r="Y32" i="76"/>
  <c r="Q32" i="76"/>
  <c r="W32" i="76"/>
  <c r="O32" i="76"/>
  <c r="P32" i="76"/>
  <c r="N32" i="76"/>
  <c r="AQ31" i="76"/>
  <c r="AP31" i="76"/>
  <c r="AO31" i="76"/>
  <c r="E31" i="76"/>
  <c r="AN31" i="76"/>
  <c r="D31" i="76"/>
  <c r="AM31" i="76"/>
  <c r="H31" i="76"/>
  <c r="C31" i="76"/>
  <c r="AL31" i="76"/>
  <c r="AE31" i="76"/>
  <c r="AD31" i="76"/>
  <c r="AC31" i="76"/>
  <c r="AB31" i="76"/>
  <c r="AA31" i="76"/>
  <c r="Z31" i="76"/>
  <c r="Y31" i="76"/>
  <c r="Q31" i="76"/>
  <c r="W31" i="76"/>
  <c r="O31" i="76"/>
  <c r="P31" i="76"/>
  <c r="N31" i="76"/>
  <c r="AQ30" i="76"/>
  <c r="AP30" i="76"/>
  <c r="AO30" i="76"/>
  <c r="E30" i="76"/>
  <c r="AN30" i="76"/>
  <c r="D30" i="76"/>
  <c r="AM30" i="76"/>
  <c r="H30" i="76"/>
  <c r="C30" i="76"/>
  <c r="AL30" i="76"/>
  <c r="AE30" i="76"/>
  <c r="AD30" i="76"/>
  <c r="AC30" i="76"/>
  <c r="AB30" i="76"/>
  <c r="AA30" i="76"/>
  <c r="Z30" i="76"/>
  <c r="Y30" i="76"/>
  <c r="Q30" i="76"/>
  <c r="W30" i="76"/>
  <c r="O30" i="76"/>
  <c r="P30" i="76"/>
  <c r="N30" i="76"/>
  <c r="AQ29" i="76"/>
  <c r="AP29" i="76"/>
  <c r="AO29" i="76"/>
  <c r="E29" i="76"/>
  <c r="AN29" i="76"/>
  <c r="D29" i="76"/>
  <c r="AM29" i="76"/>
  <c r="H29" i="76"/>
  <c r="C29" i="76"/>
  <c r="AL29" i="76"/>
  <c r="AE29" i="76"/>
  <c r="AD29" i="76"/>
  <c r="AC29" i="76"/>
  <c r="AB29" i="76"/>
  <c r="AA29" i="76"/>
  <c r="Z29" i="76"/>
  <c r="Y29" i="76"/>
  <c r="Q29" i="76"/>
  <c r="W29" i="76"/>
  <c r="O29" i="76"/>
  <c r="P29" i="76"/>
  <c r="N29" i="76"/>
  <c r="AQ28" i="76"/>
  <c r="AP28" i="76"/>
  <c r="AO28" i="76"/>
  <c r="E28" i="76"/>
  <c r="AN28" i="76"/>
  <c r="D28" i="76"/>
  <c r="AM28" i="76"/>
  <c r="H28" i="76"/>
  <c r="C28" i="76"/>
  <c r="AL28" i="76"/>
  <c r="AE28" i="76"/>
  <c r="AD28" i="76"/>
  <c r="AC28" i="76"/>
  <c r="AB28" i="76"/>
  <c r="AA28" i="76"/>
  <c r="Z28" i="76"/>
  <c r="Y28" i="76"/>
  <c r="Q28" i="76"/>
  <c r="W28" i="76"/>
  <c r="O28" i="76"/>
  <c r="P28" i="76"/>
  <c r="N28" i="76"/>
  <c r="AQ27" i="76"/>
  <c r="AP27" i="76"/>
  <c r="AO27" i="76"/>
  <c r="E27" i="76"/>
  <c r="AN27" i="76"/>
  <c r="D27" i="76"/>
  <c r="AM27" i="76"/>
  <c r="H27" i="76"/>
  <c r="C27" i="76"/>
  <c r="AL27" i="76"/>
  <c r="AE27" i="76"/>
  <c r="AD27" i="76"/>
  <c r="AC27" i="76"/>
  <c r="AB27" i="76"/>
  <c r="AA27" i="76"/>
  <c r="Z27" i="76"/>
  <c r="Y27" i="76"/>
  <c r="Q27" i="76"/>
  <c r="W27" i="76"/>
  <c r="O27" i="76"/>
  <c r="P27" i="76"/>
  <c r="N27" i="76"/>
  <c r="AQ26" i="76"/>
  <c r="AP26" i="76"/>
  <c r="AO26" i="76"/>
  <c r="E26" i="76"/>
  <c r="AN26" i="76"/>
  <c r="D26" i="76"/>
  <c r="AM26" i="76"/>
  <c r="H26" i="76"/>
  <c r="C26" i="76"/>
  <c r="AL26" i="76"/>
  <c r="AE26" i="76"/>
  <c r="AD26" i="76"/>
  <c r="AC26" i="76"/>
  <c r="AB26" i="76"/>
  <c r="AA26" i="76"/>
  <c r="Z26" i="76"/>
  <c r="Y26" i="76"/>
  <c r="Q26" i="76"/>
  <c r="W26" i="76"/>
  <c r="O26" i="76"/>
  <c r="P26" i="76"/>
  <c r="N26" i="76"/>
  <c r="AQ25" i="76"/>
  <c r="AP25" i="76"/>
  <c r="AO25" i="76"/>
  <c r="E25" i="76"/>
  <c r="AN25" i="76"/>
  <c r="D25" i="76"/>
  <c r="AM25" i="76"/>
  <c r="H25" i="76"/>
  <c r="C25" i="76"/>
  <c r="AL25" i="76"/>
  <c r="AE25" i="76"/>
  <c r="AD25" i="76"/>
  <c r="AC25" i="76"/>
  <c r="AB25" i="76"/>
  <c r="AA25" i="76"/>
  <c r="Z25" i="76"/>
  <c r="Y25" i="76"/>
  <c r="Q25" i="76"/>
  <c r="W25" i="76"/>
  <c r="O25" i="76"/>
  <c r="P25" i="76"/>
  <c r="N25" i="76"/>
  <c r="AQ24" i="76"/>
  <c r="AP24" i="76"/>
  <c r="AO24" i="76"/>
  <c r="E24" i="76"/>
  <c r="AN24" i="76"/>
  <c r="D24" i="76"/>
  <c r="AM24" i="76"/>
  <c r="H24" i="76"/>
  <c r="C24" i="76"/>
  <c r="AL24" i="76"/>
  <c r="AE24" i="76"/>
  <c r="AD24" i="76"/>
  <c r="AC24" i="76"/>
  <c r="AB24" i="76"/>
  <c r="AA24" i="76"/>
  <c r="Z24" i="76"/>
  <c r="Y24" i="76"/>
  <c r="Q24" i="76"/>
  <c r="W24" i="76"/>
  <c r="O24" i="76"/>
  <c r="P24" i="76"/>
  <c r="N24" i="76"/>
  <c r="AQ23" i="76"/>
  <c r="AP23" i="76"/>
  <c r="AO23" i="76"/>
  <c r="E23" i="76"/>
  <c r="AN23" i="76"/>
  <c r="D23" i="76"/>
  <c r="AM23" i="76"/>
  <c r="H23" i="76"/>
  <c r="C23" i="76"/>
  <c r="AL23" i="76"/>
  <c r="AE23" i="76"/>
  <c r="AD23" i="76"/>
  <c r="AC23" i="76"/>
  <c r="AB23" i="76"/>
  <c r="AA23" i="76"/>
  <c r="Z23" i="76"/>
  <c r="Y23" i="76"/>
  <c r="Q23" i="76"/>
  <c r="W23" i="76"/>
  <c r="O23" i="76"/>
  <c r="P23" i="76"/>
  <c r="N23" i="76"/>
  <c r="AQ22" i="76"/>
  <c r="AP22" i="76"/>
  <c r="AO22" i="76"/>
  <c r="E22" i="76"/>
  <c r="AN22" i="76"/>
  <c r="D22" i="76"/>
  <c r="AM22" i="76"/>
  <c r="H22" i="76"/>
  <c r="C22" i="76"/>
  <c r="AL22" i="76"/>
  <c r="AE22" i="76"/>
  <c r="AD22" i="76"/>
  <c r="AC22" i="76"/>
  <c r="AB22" i="76"/>
  <c r="AA22" i="76"/>
  <c r="Z22" i="76"/>
  <c r="Y22" i="76"/>
  <c r="Q22" i="76"/>
  <c r="W22" i="76"/>
  <c r="O22" i="76"/>
  <c r="P22" i="76"/>
  <c r="N22" i="76"/>
  <c r="AQ21" i="76"/>
  <c r="AP21" i="76"/>
  <c r="AO21" i="76"/>
  <c r="E21" i="76"/>
  <c r="AN21" i="76"/>
  <c r="D21" i="76"/>
  <c r="AM21" i="76"/>
  <c r="H21" i="76"/>
  <c r="C21" i="76"/>
  <c r="AL21" i="76"/>
  <c r="AE21" i="76"/>
  <c r="AD21" i="76"/>
  <c r="AC21" i="76"/>
  <c r="AB21" i="76"/>
  <c r="AA21" i="76"/>
  <c r="Z21" i="76"/>
  <c r="Y21" i="76"/>
  <c r="Q21" i="76"/>
  <c r="W21" i="76"/>
  <c r="O21" i="76"/>
  <c r="P21" i="76"/>
  <c r="N21" i="76"/>
  <c r="AQ20" i="76"/>
  <c r="AP20" i="76"/>
  <c r="AO20" i="76"/>
  <c r="E20" i="76"/>
  <c r="AN20" i="76"/>
  <c r="D20" i="76"/>
  <c r="AM20" i="76"/>
  <c r="H20" i="76"/>
  <c r="C20" i="76"/>
  <c r="AL20" i="76"/>
  <c r="AE20" i="76"/>
  <c r="AD20" i="76"/>
  <c r="AC20" i="76"/>
  <c r="AB20" i="76"/>
  <c r="AA20" i="76"/>
  <c r="Z20" i="76"/>
  <c r="Y20" i="76"/>
  <c r="Q20" i="76"/>
  <c r="W20" i="76"/>
  <c r="O20" i="76"/>
  <c r="P20" i="76"/>
  <c r="N20" i="76"/>
  <c r="AQ19" i="76"/>
  <c r="AP19" i="76"/>
  <c r="AO19" i="76"/>
  <c r="E19" i="76"/>
  <c r="AN19" i="76"/>
  <c r="D19" i="76"/>
  <c r="AM19" i="76"/>
  <c r="H19" i="76"/>
  <c r="C19" i="76"/>
  <c r="AL19" i="76"/>
  <c r="AE19" i="76"/>
  <c r="AD19" i="76"/>
  <c r="AC19" i="76"/>
  <c r="AB19" i="76"/>
  <c r="AA19" i="76"/>
  <c r="Z19" i="76"/>
  <c r="Y19" i="76"/>
  <c r="Q19" i="76"/>
  <c r="W19" i="76"/>
  <c r="O19" i="76"/>
  <c r="P19" i="76"/>
  <c r="N19" i="76"/>
  <c r="AS18" i="76"/>
  <c r="AR18" i="76"/>
  <c r="AQ18" i="76"/>
  <c r="AP18" i="76"/>
  <c r="AS17" i="76"/>
  <c r="AR17" i="76"/>
  <c r="AQ17" i="76"/>
  <c r="AE16" i="76"/>
  <c r="O16" i="76"/>
  <c r="P16" i="76"/>
  <c r="AA16" i="76"/>
  <c r="Z14" i="76"/>
  <c r="Z15" i="76"/>
  <c r="Z16" i="76"/>
  <c r="AE15" i="76"/>
  <c r="O14" i="76"/>
  <c r="O15" i="76"/>
  <c r="P15" i="76"/>
  <c r="AA15" i="76"/>
  <c r="F15" i="76"/>
  <c r="E15" i="76"/>
  <c r="AC14" i="76"/>
  <c r="AB14" i="76"/>
  <c r="P14" i="76"/>
  <c r="AA14" i="76"/>
  <c r="F14" i="76"/>
  <c r="E14" i="76"/>
  <c r="Z13" i="76"/>
  <c r="F13" i="76"/>
  <c r="E13" i="76"/>
  <c r="AQ18" i="75"/>
  <c r="AP18" i="75"/>
  <c r="AO18" i="75"/>
  <c r="E18" i="75"/>
  <c r="AN18" i="75"/>
  <c r="D18" i="75"/>
  <c r="AM18" i="75"/>
  <c r="H18" i="75"/>
  <c r="C18" i="75"/>
  <c r="AL18" i="75"/>
  <c r="AE18" i="75"/>
  <c r="AD18" i="75"/>
  <c r="AC18" i="75"/>
  <c r="AB18" i="75"/>
  <c r="AA18" i="75"/>
  <c r="Z18" i="75"/>
  <c r="Y18" i="75"/>
  <c r="Q18" i="75"/>
  <c r="W18" i="75"/>
  <c r="O18" i="75"/>
  <c r="P18" i="75"/>
  <c r="N18" i="75"/>
  <c r="AQ19" i="75"/>
  <c r="AP19" i="75"/>
  <c r="AO19" i="75"/>
  <c r="E19" i="75"/>
  <c r="AN19" i="75"/>
  <c r="D19" i="75"/>
  <c r="AM19" i="75"/>
  <c r="H19" i="75"/>
  <c r="C19" i="75"/>
  <c r="AL19" i="75"/>
  <c r="AE19" i="75"/>
  <c r="AD19" i="75"/>
  <c r="AC19" i="75"/>
  <c r="AB19" i="75"/>
  <c r="AA19" i="75"/>
  <c r="Z19" i="75"/>
  <c r="Y19" i="75"/>
  <c r="Q19" i="75"/>
  <c r="W19" i="75"/>
  <c r="O19" i="75"/>
  <c r="P19" i="75"/>
  <c r="N19" i="75"/>
  <c r="AQ20" i="75"/>
  <c r="AP20" i="75"/>
  <c r="AO20" i="75"/>
  <c r="E20" i="75"/>
  <c r="AN20" i="75"/>
  <c r="D20" i="75"/>
  <c r="AM20" i="75"/>
  <c r="H20" i="75"/>
  <c r="C20" i="75"/>
  <c r="AL20" i="75"/>
  <c r="AE20" i="75"/>
  <c r="AD20" i="75"/>
  <c r="AC20" i="75"/>
  <c r="AB20" i="75"/>
  <c r="AA20" i="75"/>
  <c r="Z20" i="75"/>
  <c r="Y20" i="75"/>
  <c r="Q20" i="75"/>
  <c r="W20" i="75"/>
  <c r="O20" i="75"/>
  <c r="P20" i="75"/>
  <c r="N20" i="75"/>
  <c r="AQ21" i="75"/>
  <c r="AP21" i="75"/>
  <c r="AO21" i="75"/>
  <c r="E21" i="75"/>
  <c r="AN21" i="75"/>
  <c r="D21" i="75"/>
  <c r="AM21" i="75"/>
  <c r="H21" i="75"/>
  <c r="C21" i="75"/>
  <c r="AL21" i="75"/>
  <c r="AE21" i="75"/>
  <c r="AD21" i="75"/>
  <c r="AC21" i="75"/>
  <c r="AB21" i="75"/>
  <c r="AA21" i="75"/>
  <c r="Z21" i="75"/>
  <c r="Y21" i="75"/>
  <c r="Q21" i="75"/>
  <c r="W21" i="75"/>
  <c r="O21" i="75"/>
  <c r="P21" i="75"/>
  <c r="N21" i="75"/>
  <c r="AQ22" i="75"/>
  <c r="AP22" i="75"/>
  <c r="AO22" i="75"/>
  <c r="E22" i="75"/>
  <c r="AN22" i="75"/>
  <c r="D22" i="75"/>
  <c r="AM22" i="75"/>
  <c r="H22" i="75"/>
  <c r="C22" i="75"/>
  <c r="AL22" i="75"/>
  <c r="AE22" i="75"/>
  <c r="AD22" i="75"/>
  <c r="AC22" i="75"/>
  <c r="AB22" i="75"/>
  <c r="AA22" i="75"/>
  <c r="Z22" i="75"/>
  <c r="Y22" i="75"/>
  <c r="Q22" i="75"/>
  <c r="W22" i="75"/>
  <c r="O22" i="75"/>
  <c r="P22" i="75"/>
  <c r="N22" i="75"/>
  <c r="AQ23" i="75"/>
  <c r="AP23" i="75"/>
  <c r="AO23" i="75"/>
  <c r="E23" i="75"/>
  <c r="AN23" i="75"/>
  <c r="D23" i="75"/>
  <c r="AM23" i="75"/>
  <c r="H23" i="75"/>
  <c r="C23" i="75"/>
  <c r="AL23" i="75"/>
  <c r="AE23" i="75"/>
  <c r="AD23" i="75"/>
  <c r="AC23" i="75"/>
  <c r="AB23" i="75"/>
  <c r="AA23" i="75"/>
  <c r="Z23" i="75"/>
  <c r="Y23" i="75"/>
  <c r="Q23" i="75"/>
  <c r="W23" i="75"/>
  <c r="O23" i="75"/>
  <c r="P23" i="75"/>
  <c r="N23" i="75"/>
  <c r="AQ24" i="75"/>
  <c r="AP24" i="75"/>
  <c r="AO24" i="75"/>
  <c r="E24" i="75"/>
  <c r="AN24" i="75"/>
  <c r="D24" i="75"/>
  <c r="AM24" i="75"/>
  <c r="H24" i="75"/>
  <c r="C24" i="75"/>
  <c r="AL24" i="75"/>
  <c r="AE24" i="75"/>
  <c r="AD24" i="75"/>
  <c r="AC24" i="75"/>
  <c r="AB24" i="75"/>
  <c r="AA24" i="75"/>
  <c r="Z24" i="75"/>
  <c r="Y24" i="75"/>
  <c r="Q24" i="75"/>
  <c r="W24" i="75"/>
  <c r="O24" i="75"/>
  <c r="P24" i="75"/>
  <c r="N24" i="75"/>
  <c r="AS17" i="75"/>
  <c r="AR17" i="75"/>
  <c r="AQ17" i="75"/>
  <c r="AE16" i="75"/>
  <c r="O16" i="75"/>
  <c r="P16" i="75"/>
  <c r="AA16" i="75"/>
  <c r="Z14" i="75"/>
  <c r="Z15" i="75"/>
  <c r="Z16" i="75"/>
  <c r="AE15" i="75"/>
  <c r="O14" i="75"/>
  <c r="O15" i="75"/>
  <c r="P15" i="75"/>
  <c r="AA15" i="75"/>
  <c r="F15" i="75"/>
  <c r="E15" i="75"/>
  <c r="AC14" i="75"/>
  <c r="AB14" i="75"/>
  <c r="P14" i="75"/>
  <c r="AA14" i="75"/>
  <c r="F14" i="75"/>
  <c r="E14" i="75"/>
  <c r="Z13" i="75"/>
  <c r="F13" i="75"/>
  <c r="E13" i="75"/>
  <c r="AQ54" i="74"/>
  <c r="AP54" i="74"/>
  <c r="AO54" i="74"/>
  <c r="E54" i="74"/>
  <c r="AN54" i="74"/>
  <c r="D54" i="74"/>
  <c r="AM54" i="74"/>
  <c r="H54" i="74"/>
  <c r="C54" i="74"/>
  <c r="AL54" i="74"/>
  <c r="AE54" i="74"/>
  <c r="AD54" i="74"/>
  <c r="AC54" i="74"/>
  <c r="AB54" i="74"/>
  <c r="AA54" i="74"/>
  <c r="Z54" i="74"/>
  <c r="Y54" i="74"/>
  <c r="Q54" i="74"/>
  <c r="W54" i="74"/>
  <c r="O54" i="74"/>
  <c r="P54" i="74"/>
  <c r="N54" i="74"/>
  <c r="AQ53" i="74"/>
  <c r="AP53" i="74"/>
  <c r="AO53" i="74"/>
  <c r="E53" i="74"/>
  <c r="AN53" i="74"/>
  <c r="D53" i="74"/>
  <c r="AM53" i="74"/>
  <c r="H53" i="74"/>
  <c r="C53" i="74"/>
  <c r="AL53" i="74"/>
  <c r="AE53" i="74"/>
  <c r="AD53" i="74"/>
  <c r="AC53" i="74"/>
  <c r="AB53" i="74"/>
  <c r="AA53" i="74"/>
  <c r="Z53" i="74"/>
  <c r="Y53" i="74"/>
  <c r="Q53" i="74"/>
  <c r="W53" i="74"/>
  <c r="O53" i="74"/>
  <c r="P53" i="74"/>
  <c r="N53" i="74"/>
  <c r="AQ52" i="74"/>
  <c r="AP52" i="74"/>
  <c r="AO52" i="74"/>
  <c r="E52" i="74"/>
  <c r="AN52" i="74"/>
  <c r="D52" i="74"/>
  <c r="AM52" i="74"/>
  <c r="H52" i="74"/>
  <c r="C52" i="74"/>
  <c r="AL52" i="74"/>
  <c r="AE52" i="74"/>
  <c r="AD52" i="74"/>
  <c r="AC52" i="74"/>
  <c r="AB52" i="74"/>
  <c r="AA52" i="74"/>
  <c r="Z52" i="74"/>
  <c r="Y52" i="74"/>
  <c r="Q52" i="74"/>
  <c r="W52" i="74"/>
  <c r="O52" i="74"/>
  <c r="P52" i="74"/>
  <c r="N52" i="74"/>
  <c r="AQ51" i="74"/>
  <c r="AP51" i="74"/>
  <c r="AO51" i="74"/>
  <c r="E51" i="74"/>
  <c r="AN51" i="74"/>
  <c r="D51" i="74"/>
  <c r="AM51" i="74"/>
  <c r="H51" i="74"/>
  <c r="C51" i="74"/>
  <c r="AL51" i="74"/>
  <c r="AE51" i="74"/>
  <c r="AD51" i="74"/>
  <c r="AC51" i="74"/>
  <c r="AB51" i="74"/>
  <c r="AA51" i="74"/>
  <c r="Z51" i="74"/>
  <c r="Y51" i="74"/>
  <c r="Q51" i="74"/>
  <c r="W51" i="74"/>
  <c r="O51" i="74"/>
  <c r="P51" i="74"/>
  <c r="N51" i="74"/>
  <c r="AQ50" i="74"/>
  <c r="AP50" i="74"/>
  <c r="AO50" i="74"/>
  <c r="E50" i="74"/>
  <c r="AN50" i="74"/>
  <c r="D50" i="74"/>
  <c r="AM50" i="74"/>
  <c r="H50" i="74"/>
  <c r="C50" i="74"/>
  <c r="AL50" i="74"/>
  <c r="AE50" i="74"/>
  <c r="AD50" i="74"/>
  <c r="AC50" i="74"/>
  <c r="AB50" i="74"/>
  <c r="AA50" i="74"/>
  <c r="Z50" i="74"/>
  <c r="Y50" i="74"/>
  <c r="Q50" i="74"/>
  <c r="W50" i="74"/>
  <c r="O50" i="74"/>
  <c r="P50" i="74"/>
  <c r="N50" i="74"/>
  <c r="AQ49" i="74"/>
  <c r="AP49" i="74"/>
  <c r="AO49" i="74"/>
  <c r="AE49" i="74"/>
  <c r="AD49" i="74"/>
  <c r="AC49" i="74"/>
  <c r="AB49" i="74"/>
  <c r="AA49" i="74"/>
  <c r="Z49" i="74"/>
  <c r="Y49" i="74"/>
  <c r="Q49" i="74"/>
  <c r="W49" i="74"/>
  <c r="O49" i="74"/>
  <c r="P49" i="74"/>
  <c r="N49" i="74"/>
  <c r="H49" i="74"/>
  <c r="E49" i="74"/>
  <c r="D49" i="74"/>
  <c r="C49" i="74"/>
  <c r="AQ48" i="74"/>
  <c r="AP48" i="74"/>
  <c r="AO48" i="74"/>
  <c r="E48" i="74"/>
  <c r="AN48" i="74"/>
  <c r="D48" i="74"/>
  <c r="AM48" i="74"/>
  <c r="H48" i="74"/>
  <c r="C48" i="74"/>
  <c r="AL48" i="74"/>
  <c r="AE48" i="74"/>
  <c r="AD48" i="74"/>
  <c r="AC48" i="74"/>
  <c r="AB48" i="74"/>
  <c r="AA48" i="74"/>
  <c r="Z48" i="74"/>
  <c r="Y48" i="74"/>
  <c r="Q48" i="74"/>
  <c r="W48" i="74"/>
  <c r="O48" i="74"/>
  <c r="P48" i="74"/>
  <c r="N48" i="74"/>
  <c r="AQ47" i="74"/>
  <c r="AP47" i="74"/>
  <c r="AO47" i="74"/>
  <c r="E47" i="74"/>
  <c r="AN47" i="74"/>
  <c r="D47" i="74"/>
  <c r="AM47" i="74"/>
  <c r="H47" i="74"/>
  <c r="C47" i="74"/>
  <c r="AL47" i="74"/>
  <c r="AE47" i="74"/>
  <c r="AD47" i="74"/>
  <c r="AC47" i="74"/>
  <c r="AB47" i="74"/>
  <c r="AA47" i="74"/>
  <c r="Z47" i="74"/>
  <c r="Y47" i="74"/>
  <c r="Q47" i="74"/>
  <c r="W47" i="74"/>
  <c r="O47" i="74"/>
  <c r="P47" i="74"/>
  <c r="N47" i="74"/>
  <c r="AT46" i="74"/>
  <c r="AQ46" i="74"/>
  <c r="AP46" i="74"/>
  <c r="AO46" i="74"/>
  <c r="AN46" i="74"/>
  <c r="AM46" i="74"/>
  <c r="H46" i="74"/>
  <c r="C46" i="74"/>
  <c r="AL46" i="74"/>
  <c r="AE46" i="74"/>
  <c r="AD46" i="74"/>
  <c r="AC46" i="74"/>
  <c r="AB46" i="74"/>
  <c r="AA46" i="74"/>
  <c r="Z46" i="74"/>
  <c r="Y46" i="74"/>
  <c r="X46" i="74"/>
  <c r="Q46" i="74"/>
  <c r="W46" i="74"/>
  <c r="O46" i="74"/>
  <c r="P46" i="74"/>
  <c r="N46" i="74"/>
  <c r="AT45" i="74"/>
  <c r="AQ45" i="74"/>
  <c r="AP45" i="74"/>
  <c r="AO45" i="74"/>
  <c r="E45" i="74"/>
  <c r="AN45" i="74"/>
  <c r="D45" i="74"/>
  <c r="AM45" i="74"/>
  <c r="H45" i="74"/>
  <c r="C45" i="74"/>
  <c r="AL45" i="74"/>
  <c r="AE45" i="74"/>
  <c r="AD45" i="74"/>
  <c r="AC45" i="74"/>
  <c r="AB45" i="74"/>
  <c r="AA45" i="74"/>
  <c r="Z45" i="74"/>
  <c r="Y45" i="74"/>
  <c r="X45" i="74"/>
  <c r="Q45" i="74"/>
  <c r="W45" i="74"/>
  <c r="O45" i="74"/>
  <c r="P45" i="74"/>
  <c r="N45" i="74"/>
  <c r="AT44" i="74"/>
  <c r="AQ44" i="74"/>
  <c r="AP44" i="74"/>
  <c r="AO44" i="74"/>
  <c r="AN44" i="74"/>
  <c r="AM44" i="74"/>
  <c r="H44" i="74"/>
  <c r="C44" i="74"/>
  <c r="AL44" i="74"/>
  <c r="AE44" i="74"/>
  <c r="AD44" i="74"/>
  <c r="AC44" i="74"/>
  <c r="AB44" i="74"/>
  <c r="AA44" i="74"/>
  <c r="Z44" i="74"/>
  <c r="Y44" i="74"/>
  <c r="Q44" i="74"/>
  <c r="W44" i="74"/>
  <c r="O44" i="74"/>
  <c r="P44" i="74"/>
  <c r="N44" i="74"/>
  <c r="AT43" i="74"/>
  <c r="AQ43" i="74"/>
  <c r="AP43" i="74"/>
  <c r="AO43" i="74"/>
  <c r="AN43" i="74"/>
  <c r="AM43" i="74"/>
  <c r="H43" i="74"/>
  <c r="C43" i="74"/>
  <c r="AL43" i="74"/>
  <c r="AE43" i="74"/>
  <c r="AD43" i="74"/>
  <c r="AC43" i="74"/>
  <c r="AB43" i="74"/>
  <c r="AA43" i="74"/>
  <c r="Z43" i="74"/>
  <c r="Y43" i="74"/>
  <c r="X43" i="74"/>
  <c r="Q43" i="74"/>
  <c r="W43" i="74"/>
  <c r="O43" i="74"/>
  <c r="P43" i="74"/>
  <c r="N43" i="74"/>
  <c r="AT42" i="74"/>
  <c r="AQ42" i="74"/>
  <c r="AP42" i="74"/>
  <c r="AO42" i="74"/>
  <c r="AN42" i="74"/>
  <c r="AM42" i="74"/>
  <c r="H42" i="74"/>
  <c r="C42" i="74"/>
  <c r="AL42" i="74"/>
  <c r="AE42" i="74"/>
  <c r="AD42" i="74"/>
  <c r="AC42" i="74"/>
  <c r="AB42" i="74"/>
  <c r="AA42" i="74"/>
  <c r="Z42" i="74"/>
  <c r="Y42" i="74"/>
  <c r="X42" i="74"/>
  <c r="Q42" i="74"/>
  <c r="W42" i="74"/>
  <c r="O42" i="74"/>
  <c r="P42" i="74"/>
  <c r="N42" i="74"/>
  <c r="AT41" i="74"/>
  <c r="AQ41" i="74"/>
  <c r="AP41" i="74"/>
  <c r="AO41" i="74"/>
  <c r="AN41" i="74"/>
  <c r="AM41" i="74"/>
  <c r="H41" i="74"/>
  <c r="C41" i="74"/>
  <c r="AL41" i="74"/>
  <c r="AE41" i="74"/>
  <c r="AD41" i="74"/>
  <c r="AC41" i="74"/>
  <c r="AB41" i="74"/>
  <c r="AA41" i="74"/>
  <c r="Z41" i="74"/>
  <c r="Y41" i="74"/>
  <c r="X41" i="74"/>
  <c r="Q41" i="74"/>
  <c r="W41" i="74"/>
  <c r="O41" i="74"/>
  <c r="P41" i="74"/>
  <c r="N41" i="74"/>
  <c r="AT40" i="74"/>
  <c r="AQ40" i="74"/>
  <c r="AP40" i="74"/>
  <c r="AO40" i="74"/>
  <c r="E40" i="74"/>
  <c r="AN40" i="74"/>
  <c r="D40" i="74"/>
  <c r="AM40" i="74"/>
  <c r="H40" i="74"/>
  <c r="C40" i="74"/>
  <c r="AL40" i="74"/>
  <c r="AE40" i="74"/>
  <c r="AD40" i="74"/>
  <c r="AC40" i="74"/>
  <c r="AB40" i="74"/>
  <c r="AA40" i="74"/>
  <c r="Z40" i="74"/>
  <c r="Y40" i="74"/>
  <c r="X40" i="74"/>
  <c r="Q40" i="74"/>
  <c r="W40" i="74"/>
  <c r="O40" i="74"/>
  <c r="P40" i="74"/>
  <c r="N40" i="74"/>
  <c r="AT39" i="74"/>
  <c r="AQ39" i="74"/>
  <c r="AP39" i="74"/>
  <c r="AO39" i="74"/>
  <c r="E39" i="74"/>
  <c r="AN39" i="74"/>
  <c r="D39" i="74"/>
  <c r="AM39" i="74"/>
  <c r="H39" i="74"/>
  <c r="C39" i="74"/>
  <c r="AL39" i="74"/>
  <c r="AE39" i="74"/>
  <c r="AD39" i="74"/>
  <c r="AC39" i="74"/>
  <c r="AB39" i="74"/>
  <c r="AA39" i="74"/>
  <c r="Z39" i="74"/>
  <c r="Y39" i="74"/>
  <c r="X39" i="74"/>
  <c r="Q39" i="74"/>
  <c r="W39" i="74"/>
  <c r="O39" i="74"/>
  <c r="P39" i="74"/>
  <c r="N39" i="74"/>
  <c r="AT38" i="74"/>
  <c r="AQ38" i="74"/>
  <c r="AP38" i="74"/>
  <c r="AO38" i="74"/>
  <c r="AN38" i="74"/>
  <c r="AM38" i="74"/>
  <c r="H38" i="74"/>
  <c r="C38" i="74"/>
  <c r="AL38" i="74"/>
  <c r="AE38" i="74"/>
  <c r="AD38" i="74"/>
  <c r="AC38" i="74"/>
  <c r="AB38" i="74"/>
  <c r="AA38" i="74"/>
  <c r="Z38" i="74"/>
  <c r="Y38" i="74"/>
  <c r="X38" i="74"/>
  <c r="Q38" i="74"/>
  <c r="W38" i="74"/>
  <c r="O38" i="74"/>
  <c r="P38" i="74"/>
  <c r="N38" i="74"/>
  <c r="AT37" i="74"/>
  <c r="AQ37" i="74"/>
  <c r="AP37" i="74"/>
  <c r="AO37" i="74"/>
  <c r="AN37" i="74"/>
  <c r="AM37" i="74"/>
  <c r="H37" i="74"/>
  <c r="C37" i="74"/>
  <c r="AL37" i="74"/>
  <c r="AE37" i="74"/>
  <c r="AD37" i="74"/>
  <c r="AC37" i="74"/>
  <c r="AB37" i="74"/>
  <c r="AA37" i="74"/>
  <c r="Z37" i="74"/>
  <c r="Y37" i="74"/>
  <c r="Q37" i="74"/>
  <c r="W37" i="74"/>
  <c r="O37" i="74"/>
  <c r="P37" i="74"/>
  <c r="N37" i="74"/>
  <c r="AT36" i="74"/>
  <c r="AQ36" i="74"/>
  <c r="AP36" i="74"/>
  <c r="AO36" i="74"/>
  <c r="E36" i="74"/>
  <c r="AN36" i="74"/>
  <c r="D36" i="74"/>
  <c r="AM36" i="74"/>
  <c r="H36" i="74"/>
  <c r="C36" i="74"/>
  <c r="AL36" i="74"/>
  <c r="AE36" i="74"/>
  <c r="AD36" i="74"/>
  <c r="AC36" i="74"/>
  <c r="AB36" i="74"/>
  <c r="AA36" i="74"/>
  <c r="Z36" i="74"/>
  <c r="Y36" i="74"/>
  <c r="Q36" i="74"/>
  <c r="W36" i="74"/>
  <c r="O36" i="74"/>
  <c r="P36" i="74"/>
  <c r="N36" i="74"/>
  <c r="AT35" i="74"/>
  <c r="AQ35" i="74"/>
  <c r="AP35" i="74"/>
  <c r="AO35" i="74"/>
  <c r="AN35" i="74"/>
  <c r="AM35" i="74"/>
  <c r="H35" i="74"/>
  <c r="C35" i="74"/>
  <c r="AL35" i="74"/>
  <c r="AE35" i="74"/>
  <c r="AD35" i="74"/>
  <c r="AC35" i="74"/>
  <c r="AB35" i="74"/>
  <c r="AA35" i="74"/>
  <c r="Z35" i="74"/>
  <c r="Y35" i="74"/>
  <c r="X35" i="74"/>
  <c r="Q35" i="74"/>
  <c r="W35" i="74"/>
  <c r="O35" i="74"/>
  <c r="P35" i="74"/>
  <c r="N35" i="74"/>
  <c r="AQ34" i="74"/>
  <c r="AP34" i="74"/>
  <c r="AO34" i="74"/>
  <c r="AN34" i="74"/>
  <c r="AM34" i="74"/>
  <c r="H34" i="74"/>
  <c r="C34" i="74"/>
  <c r="AL34" i="74"/>
  <c r="AE34" i="74"/>
  <c r="AD34" i="74"/>
  <c r="AC34" i="74"/>
  <c r="AB34" i="74"/>
  <c r="AA34" i="74"/>
  <c r="Z34" i="74"/>
  <c r="Y34" i="74"/>
  <c r="X34" i="74"/>
  <c r="Q34" i="74"/>
  <c r="W34" i="74"/>
  <c r="O34" i="74"/>
  <c r="P34" i="74"/>
  <c r="N34" i="74"/>
  <c r="AT33" i="74"/>
  <c r="AQ33" i="74"/>
  <c r="AP33" i="74"/>
  <c r="AO33" i="74"/>
  <c r="AN33" i="74"/>
  <c r="AM33" i="74"/>
  <c r="H33" i="74"/>
  <c r="C33" i="74"/>
  <c r="AL33" i="74"/>
  <c r="AE33" i="74"/>
  <c r="AD33" i="74"/>
  <c r="AC33" i="74"/>
  <c r="AB33" i="74"/>
  <c r="AA33" i="74"/>
  <c r="Z33" i="74"/>
  <c r="Y33" i="74"/>
  <c r="X33" i="74"/>
  <c r="Q33" i="74"/>
  <c r="W33" i="74"/>
  <c r="O33" i="74"/>
  <c r="P33" i="74"/>
  <c r="N33" i="74"/>
  <c r="AT32" i="74"/>
  <c r="AQ32" i="74"/>
  <c r="AP32" i="74"/>
  <c r="AO32" i="74"/>
  <c r="E32" i="74"/>
  <c r="AN32" i="74"/>
  <c r="D32" i="74"/>
  <c r="AM32" i="74"/>
  <c r="H32" i="74"/>
  <c r="C32" i="74"/>
  <c r="AL32" i="74"/>
  <c r="AE32" i="74"/>
  <c r="AD32" i="74"/>
  <c r="AC32" i="74"/>
  <c r="AB32" i="74"/>
  <c r="AA32" i="74"/>
  <c r="Z32" i="74"/>
  <c r="Y32" i="74"/>
  <c r="Q32" i="74"/>
  <c r="W32" i="74"/>
  <c r="O32" i="74"/>
  <c r="P32" i="74"/>
  <c r="N32" i="74"/>
  <c r="AT31" i="74"/>
  <c r="AQ31" i="74"/>
  <c r="AP31" i="74"/>
  <c r="AO31" i="74"/>
  <c r="E31" i="74"/>
  <c r="AN31" i="74"/>
  <c r="D31" i="74"/>
  <c r="AM31" i="74"/>
  <c r="H31" i="74"/>
  <c r="C31" i="74"/>
  <c r="AL31" i="74"/>
  <c r="AE31" i="74"/>
  <c r="AD31" i="74"/>
  <c r="AC31" i="74"/>
  <c r="AB31" i="74"/>
  <c r="AA31" i="74"/>
  <c r="Z31" i="74"/>
  <c r="Y31" i="74"/>
  <c r="Q31" i="74"/>
  <c r="W31" i="74"/>
  <c r="O31" i="74"/>
  <c r="P31" i="74"/>
  <c r="N31" i="74"/>
  <c r="AT30" i="74"/>
  <c r="AQ30" i="74"/>
  <c r="AP30" i="74"/>
  <c r="AO30" i="74"/>
  <c r="AN30" i="74"/>
  <c r="AM30" i="74"/>
  <c r="H30" i="74"/>
  <c r="C30" i="74"/>
  <c r="AL30" i="74"/>
  <c r="AE30" i="74"/>
  <c r="AD30" i="74"/>
  <c r="AC30" i="74"/>
  <c r="AB30" i="74"/>
  <c r="AA30" i="74"/>
  <c r="Z30" i="74"/>
  <c r="Y30" i="74"/>
  <c r="X30" i="74"/>
  <c r="Q30" i="74"/>
  <c r="W30" i="74"/>
  <c r="O30" i="74"/>
  <c r="P30" i="74"/>
  <c r="N30" i="74"/>
  <c r="AQ29" i="74"/>
  <c r="AP29" i="74"/>
  <c r="AO29" i="74"/>
  <c r="E29" i="74"/>
  <c r="AN29" i="74"/>
  <c r="D29" i="74"/>
  <c r="AM29" i="74"/>
  <c r="H29" i="74"/>
  <c r="C29" i="74"/>
  <c r="AL29" i="74"/>
  <c r="AE29" i="74"/>
  <c r="AD29" i="74"/>
  <c r="AC29" i="74"/>
  <c r="AB29" i="74"/>
  <c r="AA29" i="74"/>
  <c r="Z29" i="74"/>
  <c r="Y29" i="74"/>
  <c r="X29" i="74"/>
  <c r="Q29" i="74"/>
  <c r="W29" i="74"/>
  <c r="O29" i="74"/>
  <c r="P29" i="74"/>
  <c r="N29" i="74"/>
  <c r="AT28" i="74"/>
  <c r="AQ28" i="74"/>
  <c r="AP28" i="74"/>
  <c r="AO28" i="74"/>
  <c r="E28" i="74"/>
  <c r="AN28" i="74"/>
  <c r="D28" i="74"/>
  <c r="AM28" i="74"/>
  <c r="H28" i="74"/>
  <c r="C28" i="74"/>
  <c r="AL28" i="74"/>
  <c r="AE28" i="74"/>
  <c r="AD28" i="74"/>
  <c r="AC28" i="74"/>
  <c r="AB28" i="74"/>
  <c r="AA28" i="74"/>
  <c r="Z28" i="74"/>
  <c r="Y28" i="74"/>
  <c r="Q28" i="74"/>
  <c r="W28" i="74"/>
  <c r="O28" i="74"/>
  <c r="P28" i="74"/>
  <c r="N28" i="74"/>
  <c r="AT27" i="74"/>
  <c r="AQ27" i="74"/>
  <c r="AP27" i="74"/>
  <c r="AO27" i="74"/>
  <c r="AN27" i="74"/>
  <c r="AM27" i="74"/>
  <c r="H27" i="74"/>
  <c r="C27" i="74"/>
  <c r="AL27" i="74"/>
  <c r="AE27" i="74"/>
  <c r="AD27" i="74"/>
  <c r="AC27" i="74"/>
  <c r="AB27" i="74"/>
  <c r="AA27" i="74"/>
  <c r="Z27" i="74"/>
  <c r="Y27" i="74"/>
  <c r="X27" i="74"/>
  <c r="Q27" i="74"/>
  <c r="W27" i="74"/>
  <c r="O27" i="74"/>
  <c r="P27" i="74"/>
  <c r="N27" i="74"/>
  <c r="AT26" i="74"/>
  <c r="AQ26" i="74"/>
  <c r="AP26" i="74"/>
  <c r="AO26" i="74"/>
  <c r="AN26" i="74"/>
  <c r="AM26" i="74"/>
  <c r="H26" i="74"/>
  <c r="C26" i="74"/>
  <c r="AL26" i="74"/>
  <c r="AE26" i="74"/>
  <c r="AD26" i="74"/>
  <c r="AC26" i="74"/>
  <c r="AB26" i="74"/>
  <c r="AA26" i="74"/>
  <c r="Z26" i="74"/>
  <c r="Y26" i="74"/>
  <c r="X26" i="74"/>
  <c r="Q26" i="74"/>
  <c r="W26" i="74"/>
  <c r="O26" i="74"/>
  <c r="P26" i="74"/>
  <c r="N26" i="74"/>
  <c r="AT25" i="74"/>
  <c r="AQ25" i="74"/>
  <c r="AP25" i="74"/>
  <c r="AO25" i="74"/>
  <c r="AN25" i="74"/>
  <c r="AM25" i="74"/>
  <c r="H25" i="74"/>
  <c r="C25" i="74"/>
  <c r="AL25" i="74"/>
  <c r="AE25" i="74"/>
  <c r="AD25" i="74"/>
  <c r="AC25" i="74"/>
  <c r="AB25" i="74"/>
  <c r="AA25" i="74"/>
  <c r="Z25" i="74"/>
  <c r="Y25" i="74"/>
  <c r="X25" i="74"/>
  <c r="Q25" i="74"/>
  <c r="W25" i="74"/>
  <c r="O25" i="74"/>
  <c r="P25" i="74"/>
  <c r="N25" i="74"/>
  <c r="AQ24" i="74"/>
  <c r="AP24" i="74"/>
  <c r="AO24" i="74"/>
  <c r="AN24" i="74"/>
  <c r="AM24" i="74"/>
  <c r="H24" i="74"/>
  <c r="C24" i="74"/>
  <c r="AL24" i="74"/>
  <c r="AE24" i="74"/>
  <c r="AD24" i="74"/>
  <c r="AC24" i="74"/>
  <c r="AB24" i="74"/>
  <c r="AA24" i="74"/>
  <c r="Z24" i="74"/>
  <c r="Y24" i="74"/>
  <c r="X24" i="74"/>
  <c r="Q24" i="74"/>
  <c r="W24" i="74"/>
  <c r="O24" i="74"/>
  <c r="P24" i="74"/>
  <c r="N24" i="74"/>
  <c r="AT23" i="74"/>
  <c r="AQ23" i="74"/>
  <c r="AP23" i="74"/>
  <c r="AO23" i="74"/>
  <c r="AN23" i="74"/>
  <c r="AM23" i="74"/>
  <c r="H23" i="74"/>
  <c r="C23" i="74"/>
  <c r="AL23" i="74"/>
  <c r="AE23" i="74"/>
  <c r="AD23" i="74"/>
  <c r="AC23" i="74"/>
  <c r="AB23" i="74"/>
  <c r="AA23" i="74"/>
  <c r="Z23" i="74"/>
  <c r="Y23" i="74"/>
  <c r="X23" i="74"/>
  <c r="Q23" i="74"/>
  <c r="W23" i="74"/>
  <c r="O23" i="74"/>
  <c r="P23" i="74"/>
  <c r="N23" i="74"/>
  <c r="AT22" i="74"/>
  <c r="AQ22" i="74"/>
  <c r="AP22" i="74"/>
  <c r="AO22" i="74"/>
  <c r="E22" i="74"/>
  <c r="AN22" i="74"/>
  <c r="D22" i="74"/>
  <c r="AM22" i="74"/>
  <c r="H22" i="74"/>
  <c r="C22" i="74"/>
  <c r="AL22" i="74"/>
  <c r="AE22" i="74"/>
  <c r="AD22" i="74"/>
  <c r="AC22" i="74"/>
  <c r="AB22" i="74"/>
  <c r="AA22" i="74"/>
  <c r="Z22" i="74"/>
  <c r="Y22" i="74"/>
  <c r="Q22" i="74"/>
  <c r="W22" i="74"/>
  <c r="O22" i="74"/>
  <c r="P22" i="74"/>
  <c r="N22" i="74"/>
  <c r="AT21" i="74"/>
  <c r="AQ21" i="74"/>
  <c r="AP21" i="74"/>
  <c r="AO21" i="74"/>
  <c r="AN21" i="74"/>
  <c r="AM21" i="74"/>
  <c r="H21" i="74"/>
  <c r="C21" i="74"/>
  <c r="AL21" i="74"/>
  <c r="AE21" i="74"/>
  <c r="AD21" i="74"/>
  <c r="AC21" i="74"/>
  <c r="AB21" i="74"/>
  <c r="AA21" i="74"/>
  <c r="Z21" i="74"/>
  <c r="Y21" i="74"/>
  <c r="X21" i="74"/>
  <c r="Q21" i="74"/>
  <c r="W21" i="74"/>
  <c r="O21" i="74"/>
  <c r="P21" i="74"/>
  <c r="N21" i="74"/>
  <c r="AQ20" i="74"/>
  <c r="AP20" i="74"/>
  <c r="AO20" i="74"/>
  <c r="AN20" i="74"/>
  <c r="AM20" i="74"/>
  <c r="H20" i="74"/>
  <c r="C20" i="74"/>
  <c r="AL20" i="74"/>
  <c r="AE20" i="74"/>
  <c r="AD20" i="74"/>
  <c r="AC20" i="74"/>
  <c r="AB20" i="74"/>
  <c r="AA20" i="74"/>
  <c r="Z20" i="74"/>
  <c r="Y20" i="74"/>
  <c r="X20" i="74"/>
  <c r="Q20" i="74"/>
  <c r="W20" i="74"/>
  <c r="O20" i="74"/>
  <c r="P20" i="74"/>
  <c r="N20" i="74"/>
  <c r="AT19" i="74"/>
  <c r="AQ19" i="74"/>
  <c r="AP19" i="74"/>
  <c r="AO19" i="74"/>
  <c r="AN19" i="74"/>
  <c r="AM19" i="74"/>
  <c r="H19" i="74"/>
  <c r="C19" i="74"/>
  <c r="AL19" i="74"/>
  <c r="AE19" i="74"/>
  <c r="AD19" i="74"/>
  <c r="AC19" i="74"/>
  <c r="AB19" i="74"/>
  <c r="AA19" i="74"/>
  <c r="Z19" i="74"/>
  <c r="Y19" i="74"/>
  <c r="X19" i="74"/>
  <c r="Q19" i="74"/>
  <c r="W19" i="74"/>
  <c r="O19" i="74"/>
  <c r="P19" i="74"/>
  <c r="N19" i="74"/>
  <c r="AT18" i="74"/>
  <c r="AQ18" i="74"/>
  <c r="AP18" i="74"/>
  <c r="AO18" i="74"/>
  <c r="AN18" i="74"/>
  <c r="AM18" i="74"/>
  <c r="H18" i="74"/>
  <c r="C18" i="74"/>
  <c r="AL18" i="74"/>
  <c r="AE18" i="74"/>
  <c r="AD18" i="74"/>
  <c r="AC18" i="74"/>
  <c r="AB18" i="74"/>
  <c r="AA18" i="74"/>
  <c r="Z18" i="74"/>
  <c r="Y18" i="74"/>
  <c r="X18" i="74"/>
  <c r="Q18" i="74"/>
  <c r="W18" i="74"/>
  <c r="O18" i="74"/>
  <c r="P18" i="74"/>
  <c r="N18" i="74"/>
  <c r="AS17" i="74"/>
  <c r="AR17" i="74"/>
  <c r="AQ17" i="74"/>
  <c r="AE16" i="74"/>
  <c r="O16" i="74"/>
  <c r="P16" i="74"/>
  <c r="AA16" i="74"/>
  <c r="Z14" i="74"/>
  <c r="Z15" i="74"/>
  <c r="Z16" i="74"/>
  <c r="AE15" i="74"/>
  <c r="O14" i="74"/>
  <c r="O15" i="74"/>
  <c r="P15" i="74"/>
  <c r="AA15" i="74"/>
  <c r="F15" i="74"/>
  <c r="E15" i="74"/>
  <c r="AC14" i="74"/>
  <c r="AB14" i="74"/>
  <c r="P14" i="74"/>
  <c r="AA14" i="74"/>
  <c r="F14" i="74"/>
  <c r="E14" i="74"/>
  <c r="Z13" i="74"/>
  <c r="F13" i="74"/>
  <c r="E13" i="74"/>
  <c r="AT84" i="73"/>
  <c r="AQ84" i="73"/>
  <c r="AP84" i="73"/>
  <c r="AO84" i="73"/>
  <c r="E84" i="73"/>
  <c r="AN84" i="73"/>
  <c r="D84" i="73"/>
  <c r="AM84" i="73"/>
  <c r="H84" i="73"/>
  <c r="C84" i="73"/>
  <c r="AL84" i="73"/>
  <c r="AE84" i="73"/>
  <c r="AD84" i="73"/>
  <c r="AC84" i="73"/>
  <c r="AB84" i="73"/>
  <c r="AA84" i="73"/>
  <c r="Z84" i="73"/>
  <c r="Y84" i="73"/>
  <c r="X84" i="73"/>
  <c r="Q84" i="73"/>
  <c r="W84" i="73"/>
  <c r="O84" i="73"/>
  <c r="P84" i="73"/>
  <c r="N84" i="73"/>
  <c r="AT66" i="73"/>
  <c r="AQ66" i="73"/>
  <c r="AP66" i="73"/>
  <c r="AO66" i="73"/>
  <c r="E66" i="73"/>
  <c r="AN66" i="73"/>
  <c r="D66" i="73"/>
  <c r="AM66" i="73"/>
  <c r="H66" i="73"/>
  <c r="C66" i="73"/>
  <c r="AL66" i="73"/>
  <c r="AE66" i="73"/>
  <c r="AD66" i="73"/>
  <c r="AC66" i="73"/>
  <c r="AB66" i="73"/>
  <c r="AA66" i="73"/>
  <c r="Z66" i="73"/>
  <c r="Y66" i="73"/>
  <c r="X66" i="73"/>
  <c r="Q66" i="73"/>
  <c r="W66" i="73"/>
  <c r="O66" i="73"/>
  <c r="P66" i="73"/>
  <c r="N66" i="73"/>
  <c r="AT61" i="73"/>
  <c r="AQ61" i="73"/>
  <c r="AP61" i="73"/>
  <c r="AO61" i="73"/>
  <c r="E61" i="73"/>
  <c r="AN61" i="73"/>
  <c r="D61" i="73"/>
  <c r="AM61" i="73"/>
  <c r="H61" i="73"/>
  <c r="C61" i="73"/>
  <c r="AL61" i="73"/>
  <c r="AE61" i="73"/>
  <c r="AD61" i="73"/>
  <c r="AC61" i="73"/>
  <c r="AB61" i="73"/>
  <c r="AA61" i="73"/>
  <c r="Z61" i="73"/>
  <c r="Y61" i="73"/>
  <c r="X61" i="73"/>
  <c r="Q61" i="73"/>
  <c r="W61" i="73"/>
  <c r="O61" i="73"/>
  <c r="P61" i="73"/>
  <c r="N61" i="73"/>
  <c r="AQ29" i="73"/>
  <c r="AP29" i="73"/>
  <c r="AO29" i="73"/>
  <c r="E29" i="73"/>
  <c r="AN29" i="73"/>
  <c r="D29" i="73"/>
  <c r="AM29" i="73"/>
  <c r="H29" i="73"/>
  <c r="C29" i="73"/>
  <c r="AL29" i="73"/>
  <c r="AE29" i="73"/>
  <c r="AD29" i="73"/>
  <c r="AC29" i="73"/>
  <c r="AB29" i="73"/>
  <c r="AA29" i="73"/>
  <c r="Z29" i="73"/>
  <c r="Y29" i="73"/>
  <c r="X29" i="73"/>
  <c r="Q29" i="73"/>
  <c r="W29" i="73"/>
  <c r="O29" i="73"/>
  <c r="P29" i="73"/>
  <c r="N29" i="73"/>
  <c r="AT85" i="73"/>
  <c r="AQ85" i="73"/>
  <c r="AP85" i="73"/>
  <c r="AO85" i="73"/>
  <c r="E85" i="73"/>
  <c r="AN85" i="73"/>
  <c r="D85" i="73"/>
  <c r="AM85" i="73"/>
  <c r="H85" i="73"/>
  <c r="C85" i="73"/>
  <c r="AL85" i="73"/>
  <c r="AE85" i="73"/>
  <c r="AD85" i="73"/>
  <c r="AC85" i="73"/>
  <c r="AB85" i="73"/>
  <c r="AA85" i="73"/>
  <c r="Z85" i="73"/>
  <c r="Y85" i="73"/>
  <c r="X85" i="73"/>
  <c r="Q85" i="73"/>
  <c r="W85" i="73"/>
  <c r="O85" i="73"/>
  <c r="P85" i="73"/>
  <c r="N85" i="73"/>
  <c r="AT83" i="73"/>
  <c r="AQ83" i="73"/>
  <c r="AP83" i="73"/>
  <c r="AO83" i="73"/>
  <c r="E83" i="73"/>
  <c r="AN83" i="73"/>
  <c r="D83" i="73"/>
  <c r="AM83" i="73"/>
  <c r="H83" i="73"/>
  <c r="C83" i="73"/>
  <c r="AL83" i="73"/>
  <c r="AE83" i="73"/>
  <c r="AD83" i="73"/>
  <c r="AC83" i="73"/>
  <c r="AB83" i="73"/>
  <c r="AA83" i="73"/>
  <c r="Z83" i="73"/>
  <c r="Y83" i="73"/>
  <c r="X83" i="73"/>
  <c r="Q83" i="73"/>
  <c r="W83" i="73"/>
  <c r="O83" i="73"/>
  <c r="P83" i="73"/>
  <c r="N83" i="73"/>
  <c r="AT69" i="73"/>
  <c r="AQ69" i="73"/>
  <c r="AP69" i="73"/>
  <c r="AO69" i="73"/>
  <c r="AN69" i="73"/>
  <c r="AM69" i="73"/>
  <c r="H69" i="73"/>
  <c r="C69" i="73"/>
  <c r="AL69" i="73"/>
  <c r="AE69" i="73"/>
  <c r="AD69" i="73"/>
  <c r="AC69" i="73"/>
  <c r="AB69" i="73"/>
  <c r="AA69" i="73"/>
  <c r="Z69" i="73"/>
  <c r="Y69" i="73"/>
  <c r="X69" i="73"/>
  <c r="Q69" i="73"/>
  <c r="W69" i="73"/>
  <c r="O69" i="73"/>
  <c r="P69" i="73"/>
  <c r="N69" i="73"/>
  <c r="AT100" i="73"/>
  <c r="AQ100" i="73"/>
  <c r="AP100" i="73"/>
  <c r="AO100" i="73"/>
  <c r="AN100" i="73"/>
  <c r="AM100" i="73"/>
  <c r="H100" i="73"/>
  <c r="C100" i="73"/>
  <c r="AL100" i="73"/>
  <c r="AE100" i="73"/>
  <c r="AD100" i="73"/>
  <c r="AC100" i="73"/>
  <c r="AB100" i="73"/>
  <c r="AA100" i="73"/>
  <c r="Z100" i="73"/>
  <c r="Y100" i="73"/>
  <c r="Q100" i="73"/>
  <c r="W100" i="73"/>
  <c r="O100" i="73"/>
  <c r="P100" i="73"/>
  <c r="N100" i="73"/>
  <c r="AT62" i="73"/>
  <c r="AQ62" i="73"/>
  <c r="AP62" i="73"/>
  <c r="AO62" i="73"/>
  <c r="AN62" i="73"/>
  <c r="AM62" i="73"/>
  <c r="H62" i="73"/>
  <c r="C62" i="73"/>
  <c r="AL62" i="73"/>
  <c r="AE62" i="73"/>
  <c r="AD62" i="73"/>
  <c r="AC62" i="73"/>
  <c r="AB62" i="73"/>
  <c r="AA62" i="73"/>
  <c r="Z62" i="73"/>
  <c r="Y62" i="73"/>
  <c r="X62" i="73"/>
  <c r="Q62" i="73"/>
  <c r="W62" i="73"/>
  <c r="O62" i="73"/>
  <c r="P62" i="73"/>
  <c r="N62" i="73"/>
  <c r="AT57" i="73"/>
  <c r="AQ57" i="73"/>
  <c r="AP57" i="73"/>
  <c r="AO57" i="73"/>
  <c r="AN57" i="73"/>
  <c r="AM57" i="73"/>
  <c r="H57" i="73"/>
  <c r="C57" i="73"/>
  <c r="AL57" i="73"/>
  <c r="AE57" i="73"/>
  <c r="AD57" i="73"/>
  <c r="AC57" i="73"/>
  <c r="AB57" i="73"/>
  <c r="AA57" i="73"/>
  <c r="Z57" i="73"/>
  <c r="Y57" i="73"/>
  <c r="X57" i="73"/>
  <c r="Q57" i="73"/>
  <c r="W57" i="73"/>
  <c r="O57" i="73"/>
  <c r="P57" i="73"/>
  <c r="N57" i="73"/>
  <c r="AT80" i="73"/>
  <c r="AQ80" i="73"/>
  <c r="AP80" i="73"/>
  <c r="AO80" i="73"/>
  <c r="AN80" i="73"/>
  <c r="AM80" i="73"/>
  <c r="H80" i="73"/>
  <c r="C80" i="73"/>
  <c r="AL80" i="73"/>
  <c r="AE80" i="73"/>
  <c r="AD80" i="73"/>
  <c r="AC80" i="73"/>
  <c r="AB80" i="73"/>
  <c r="AA80" i="73"/>
  <c r="Z80" i="73"/>
  <c r="Y80" i="73"/>
  <c r="X80" i="73"/>
  <c r="Q80" i="73"/>
  <c r="W80" i="73"/>
  <c r="O80" i="73"/>
  <c r="P80" i="73"/>
  <c r="N80" i="73"/>
  <c r="AT42" i="73"/>
  <c r="AQ42" i="73"/>
  <c r="AP42" i="73"/>
  <c r="AO42" i="73"/>
  <c r="AN42" i="73"/>
  <c r="AM42" i="73"/>
  <c r="H42" i="73"/>
  <c r="C42" i="73"/>
  <c r="AL42" i="73"/>
  <c r="AE42" i="73"/>
  <c r="AD42" i="73"/>
  <c r="AC42" i="73"/>
  <c r="AB42" i="73"/>
  <c r="AA42" i="73"/>
  <c r="Z42" i="73"/>
  <c r="Y42" i="73"/>
  <c r="X42" i="73"/>
  <c r="Q42" i="73"/>
  <c r="W42" i="73"/>
  <c r="O42" i="73"/>
  <c r="P42" i="73"/>
  <c r="N42" i="73"/>
  <c r="AT25" i="73"/>
  <c r="AQ25" i="73"/>
  <c r="AP25" i="73"/>
  <c r="AO25" i="73"/>
  <c r="AN25" i="73"/>
  <c r="AM25" i="73"/>
  <c r="H25" i="73"/>
  <c r="C25" i="73"/>
  <c r="AL25" i="73"/>
  <c r="AE25" i="73"/>
  <c r="AD25" i="73"/>
  <c r="AC25" i="73"/>
  <c r="AB25" i="73"/>
  <c r="AA25" i="73"/>
  <c r="Z25" i="73"/>
  <c r="Y25" i="73"/>
  <c r="X25" i="73"/>
  <c r="Q25" i="73"/>
  <c r="W25" i="73"/>
  <c r="O25" i="73"/>
  <c r="P25" i="73"/>
  <c r="N25" i="73"/>
  <c r="AQ63" i="73"/>
  <c r="AQ64" i="73"/>
  <c r="AQ65" i="73"/>
  <c r="AQ67" i="73"/>
  <c r="AQ68" i="73"/>
  <c r="AQ70" i="73"/>
  <c r="AQ71" i="73"/>
  <c r="AQ72" i="73"/>
  <c r="AQ73" i="73"/>
  <c r="AQ74" i="73"/>
  <c r="E64" i="73"/>
  <c r="E67" i="73"/>
  <c r="E68" i="73"/>
  <c r="E71" i="73"/>
  <c r="E73" i="73"/>
  <c r="D64" i="73"/>
  <c r="D67" i="73"/>
  <c r="D68" i="73"/>
  <c r="D71" i="73"/>
  <c r="D73" i="73"/>
  <c r="H63" i="73"/>
  <c r="C63" i="73"/>
  <c r="H64" i="73"/>
  <c r="C64" i="73"/>
  <c r="H65" i="73"/>
  <c r="C65" i="73"/>
  <c r="H67" i="73"/>
  <c r="C67" i="73"/>
  <c r="H68" i="73"/>
  <c r="C68" i="73"/>
  <c r="H70" i="73"/>
  <c r="C70" i="73"/>
  <c r="H71" i="73"/>
  <c r="C71" i="73"/>
  <c r="H72" i="73"/>
  <c r="C72" i="73"/>
  <c r="H73" i="73"/>
  <c r="C73" i="73"/>
  <c r="H74" i="73"/>
  <c r="C74" i="73"/>
  <c r="AE63" i="73"/>
  <c r="AE64" i="73"/>
  <c r="AE65" i="73"/>
  <c r="AE67" i="73"/>
  <c r="AE68" i="73"/>
  <c r="AE70" i="73"/>
  <c r="AE71" i="73"/>
  <c r="AE72" i="73"/>
  <c r="AE73" i="73"/>
  <c r="AE74" i="73"/>
  <c r="AD63" i="73"/>
  <c r="AD64" i="73"/>
  <c r="AD65" i="73"/>
  <c r="AD67" i="73"/>
  <c r="AD68" i="73"/>
  <c r="AD70" i="73"/>
  <c r="AD71" i="73"/>
  <c r="AD72" i="73"/>
  <c r="AD73" i="73"/>
  <c r="AD74" i="73"/>
  <c r="AC63" i="73"/>
  <c r="AC64" i="73"/>
  <c r="AC65" i="73"/>
  <c r="AC67" i="73"/>
  <c r="AC68" i="73"/>
  <c r="AC70" i="73"/>
  <c r="AC71" i="73"/>
  <c r="AC72" i="73"/>
  <c r="AC73" i="73"/>
  <c r="AC74" i="73"/>
  <c r="AB63" i="73"/>
  <c r="AB64" i="73"/>
  <c r="AB65" i="73"/>
  <c r="AB67" i="73"/>
  <c r="AB68" i="73"/>
  <c r="AB70" i="73"/>
  <c r="AB71" i="73"/>
  <c r="AB72" i="73"/>
  <c r="AB73" i="73"/>
  <c r="AB74" i="73"/>
  <c r="AA63" i="73"/>
  <c r="AA64" i="73"/>
  <c r="AA65" i="73"/>
  <c r="AA67" i="73"/>
  <c r="AA68" i="73"/>
  <c r="AA70" i="73"/>
  <c r="AA71" i="73"/>
  <c r="AA72" i="73"/>
  <c r="AA73" i="73"/>
  <c r="AA74" i="73"/>
  <c r="Z63" i="73"/>
  <c r="Z64" i="73"/>
  <c r="Z65" i="73"/>
  <c r="Z67" i="73"/>
  <c r="Z68" i="73"/>
  <c r="Z70" i="73"/>
  <c r="Z71" i="73"/>
  <c r="Z72" i="73"/>
  <c r="Z73" i="73"/>
  <c r="Z74" i="73"/>
  <c r="Y63" i="73"/>
  <c r="Y64" i="73"/>
  <c r="Y65" i="73"/>
  <c r="Y67" i="73"/>
  <c r="Y68" i="73"/>
  <c r="Y70" i="73"/>
  <c r="Y71" i="73"/>
  <c r="Y72" i="73"/>
  <c r="Y73" i="73"/>
  <c r="Y74" i="73"/>
  <c r="X63" i="73"/>
  <c r="X64" i="73"/>
  <c r="X65" i="73"/>
  <c r="X70" i="73"/>
  <c r="X71" i="73"/>
  <c r="X72" i="73"/>
  <c r="X73" i="73"/>
  <c r="X74" i="73"/>
  <c r="Q63" i="73"/>
  <c r="W63" i="73"/>
  <c r="Q64" i="73"/>
  <c r="W64" i="73"/>
  <c r="Q65" i="73"/>
  <c r="W65" i="73"/>
  <c r="Q67" i="73"/>
  <c r="W67" i="73"/>
  <c r="Q68" i="73"/>
  <c r="W68" i="73"/>
  <c r="Q70" i="73"/>
  <c r="W70" i="73"/>
  <c r="Q71" i="73"/>
  <c r="W71" i="73"/>
  <c r="Q72" i="73"/>
  <c r="W72" i="73"/>
  <c r="Q73" i="73"/>
  <c r="W73" i="73"/>
  <c r="Q74" i="73"/>
  <c r="W74" i="73"/>
  <c r="O63" i="73"/>
  <c r="P63" i="73"/>
  <c r="O64" i="73"/>
  <c r="P64" i="73"/>
  <c r="O65" i="73"/>
  <c r="P65" i="73"/>
  <c r="O67" i="73"/>
  <c r="P67" i="73"/>
  <c r="O68" i="73"/>
  <c r="P68" i="73"/>
  <c r="O70" i="73"/>
  <c r="P70" i="73"/>
  <c r="O71" i="73"/>
  <c r="P71" i="73"/>
  <c r="O72" i="73"/>
  <c r="P72" i="73"/>
  <c r="O73" i="73"/>
  <c r="P73" i="73"/>
  <c r="O74" i="73"/>
  <c r="P74" i="73"/>
  <c r="N63" i="73"/>
  <c r="N64" i="73"/>
  <c r="N65" i="73"/>
  <c r="N67" i="73"/>
  <c r="N68" i="73"/>
  <c r="N70" i="73"/>
  <c r="N71" i="73"/>
  <c r="N72" i="73"/>
  <c r="N73" i="73"/>
  <c r="N74" i="73"/>
  <c r="AT22" i="73"/>
  <c r="AQ22" i="73"/>
  <c r="AP22" i="73"/>
  <c r="AO22" i="73"/>
  <c r="E22" i="73"/>
  <c r="AN22" i="73"/>
  <c r="D22" i="73"/>
  <c r="AM22" i="73"/>
  <c r="H22" i="73"/>
  <c r="C22" i="73"/>
  <c r="AL22" i="73"/>
  <c r="AE22" i="73"/>
  <c r="AD22" i="73"/>
  <c r="AC22" i="73"/>
  <c r="AB22" i="73"/>
  <c r="AA22" i="73"/>
  <c r="Z22" i="73"/>
  <c r="Y22" i="73"/>
  <c r="Q22" i="73"/>
  <c r="W22" i="73"/>
  <c r="O22" i="73"/>
  <c r="P22" i="73"/>
  <c r="N22" i="73"/>
  <c r="AT35" i="73"/>
  <c r="AQ35" i="73"/>
  <c r="AP35" i="73"/>
  <c r="AO35" i="73"/>
  <c r="AN35" i="73"/>
  <c r="AM35" i="73"/>
  <c r="H35" i="73"/>
  <c r="C35" i="73"/>
  <c r="AL35" i="73"/>
  <c r="AE35" i="73"/>
  <c r="AD35" i="73"/>
  <c r="AC35" i="73"/>
  <c r="AB35" i="73"/>
  <c r="AA35" i="73"/>
  <c r="Z35" i="73"/>
  <c r="Y35" i="73"/>
  <c r="X35" i="73"/>
  <c r="Q35" i="73"/>
  <c r="W35" i="73"/>
  <c r="O35" i="73"/>
  <c r="P35" i="73"/>
  <c r="N35" i="73"/>
  <c r="AT71" i="73"/>
  <c r="AP71" i="73"/>
  <c r="AO71" i="73"/>
  <c r="AN71" i="73"/>
  <c r="AM71" i="73"/>
  <c r="AL71" i="73"/>
  <c r="AT103" i="73"/>
  <c r="AQ103" i="73"/>
  <c r="AP103" i="73"/>
  <c r="AO103" i="73"/>
  <c r="AN103" i="73"/>
  <c r="AM103" i="73"/>
  <c r="H103" i="73"/>
  <c r="C103" i="73"/>
  <c r="AL103" i="73"/>
  <c r="AE103" i="73"/>
  <c r="AD103" i="73"/>
  <c r="AC103" i="73"/>
  <c r="AB103" i="73"/>
  <c r="AA103" i="73"/>
  <c r="Z103" i="73"/>
  <c r="Y103" i="73"/>
  <c r="Q103" i="73"/>
  <c r="W103" i="73"/>
  <c r="O103" i="73"/>
  <c r="P103" i="73"/>
  <c r="N103" i="73"/>
  <c r="AT37" i="73"/>
  <c r="AQ37" i="73"/>
  <c r="AP37" i="73"/>
  <c r="AO37" i="73"/>
  <c r="AN37" i="73"/>
  <c r="AM37" i="73"/>
  <c r="H37" i="73"/>
  <c r="C37" i="73"/>
  <c r="AL37" i="73"/>
  <c r="AE37" i="73"/>
  <c r="AD37" i="73"/>
  <c r="AC37" i="73"/>
  <c r="AB37" i="73"/>
  <c r="AA37" i="73"/>
  <c r="Z37" i="73"/>
  <c r="Y37" i="73"/>
  <c r="Q37" i="73"/>
  <c r="W37" i="73"/>
  <c r="O37" i="73"/>
  <c r="P37" i="73"/>
  <c r="N37" i="73"/>
  <c r="AT119" i="73"/>
  <c r="AQ119" i="73"/>
  <c r="AP119" i="73"/>
  <c r="AO119" i="73"/>
  <c r="E119" i="73"/>
  <c r="AN119" i="73"/>
  <c r="D119" i="73"/>
  <c r="AM119" i="73"/>
  <c r="H119" i="73"/>
  <c r="C119" i="73"/>
  <c r="AL119" i="73"/>
  <c r="AE119" i="73"/>
  <c r="AD119" i="73"/>
  <c r="AC119" i="73"/>
  <c r="AB119" i="73"/>
  <c r="AA119" i="73"/>
  <c r="Z119" i="73"/>
  <c r="Y119" i="73"/>
  <c r="Q119" i="73"/>
  <c r="W119" i="73"/>
  <c r="O119" i="73"/>
  <c r="P119" i="73"/>
  <c r="N119" i="73"/>
  <c r="AQ99" i="73"/>
  <c r="AQ101" i="73"/>
  <c r="AQ102" i="73"/>
  <c r="AQ104" i="73"/>
  <c r="AQ105" i="73"/>
  <c r="AQ106" i="73"/>
  <c r="AQ107" i="73"/>
  <c r="AQ108" i="73"/>
  <c r="AQ109" i="73"/>
  <c r="AQ110" i="73"/>
  <c r="AQ111" i="73"/>
  <c r="AQ112" i="73"/>
  <c r="AQ113" i="73"/>
  <c r="AQ114" i="73"/>
  <c r="AQ115" i="73"/>
  <c r="AQ116" i="73"/>
  <c r="AQ117" i="73"/>
  <c r="AQ118" i="73"/>
  <c r="AQ120" i="73"/>
  <c r="AQ121" i="73"/>
  <c r="AQ122" i="73"/>
  <c r="AQ123" i="73"/>
  <c r="AQ124" i="73"/>
  <c r="AQ125" i="73"/>
  <c r="AQ126" i="73"/>
  <c r="AQ127" i="73"/>
  <c r="AQ128" i="73"/>
  <c r="AQ129" i="73"/>
  <c r="AQ130" i="73"/>
  <c r="AQ131" i="73"/>
  <c r="AQ94" i="73"/>
  <c r="AQ92" i="73"/>
  <c r="AQ97" i="73"/>
  <c r="AQ91" i="73"/>
  <c r="AQ55" i="73"/>
  <c r="AQ78" i="73"/>
  <c r="AQ59" i="73"/>
  <c r="AQ95" i="73"/>
  <c r="AQ47" i="73"/>
  <c r="AQ48" i="73"/>
  <c r="AQ49" i="73"/>
  <c r="AQ89" i="73"/>
  <c r="AQ87" i="73"/>
  <c r="AQ90" i="73"/>
  <c r="AQ56" i="73"/>
  <c r="AQ93" i="73"/>
  <c r="AQ50" i="73"/>
  <c r="AQ86" i="73"/>
  <c r="AQ82" i="73"/>
  <c r="AQ51" i="73"/>
  <c r="AQ52" i="73"/>
  <c r="AQ96" i="73"/>
  <c r="AQ53" i="73"/>
  <c r="AQ54" i="73"/>
  <c r="E101" i="73"/>
  <c r="E102" i="73"/>
  <c r="E104" i="73"/>
  <c r="E105" i="73"/>
  <c r="E107" i="73"/>
  <c r="E110" i="73"/>
  <c r="E111" i="73"/>
  <c r="E112" i="73"/>
  <c r="E113" i="73"/>
  <c r="E114" i="73"/>
  <c r="E115" i="73"/>
  <c r="E116" i="73"/>
  <c r="E117" i="73"/>
  <c r="E118" i="73"/>
  <c r="E120" i="73"/>
  <c r="E121" i="73"/>
  <c r="E122" i="73"/>
  <c r="E123" i="73"/>
  <c r="E124" i="73"/>
  <c r="E125" i="73"/>
  <c r="E126" i="73"/>
  <c r="E127" i="73"/>
  <c r="E128" i="73"/>
  <c r="E129" i="73"/>
  <c r="E130" i="73"/>
  <c r="E131" i="73"/>
  <c r="E94" i="73"/>
  <c r="E92" i="73"/>
  <c r="E97" i="73"/>
  <c r="E91" i="73"/>
  <c r="E55" i="73"/>
  <c r="E78" i="73"/>
  <c r="E59" i="73"/>
  <c r="E95" i="73"/>
  <c r="E47" i="73"/>
  <c r="E48" i="73"/>
  <c r="E49" i="73"/>
  <c r="E89" i="73"/>
  <c r="E87" i="73"/>
  <c r="E90" i="73"/>
  <c r="E56" i="73"/>
  <c r="E93" i="73"/>
  <c r="E50" i="73"/>
  <c r="E86" i="73"/>
  <c r="E82" i="73"/>
  <c r="E51" i="73"/>
  <c r="E52" i="73"/>
  <c r="E96" i="73"/>
  <c r="E53" i="73"/>
  <c r="E54" i="73"/>
  <c r="D101" i="73"/>
  <c r="D102" i="73"/>
  <c r="D104" i="73"/>
  <c r="D105" i="73"/>
  <c r="D107" i="73"/>
  <c r="D110" i="73"/>
  <c r="D111" i="73"/>
  <c r="D112" i="73"/>
  <c r="D113" i="73"/>
  <c r="D114" i="73"/>
  <c r="D115" i="73"/>
  <c r="D116" i="73"/>
  <c r="D117" i="73"/>
  <c r="D118" i="73"/>
  <c r="D120" i="73"/>
  <c r="D121" i="73"/>
  <c r="D122" i="73"/>
  <c r="D123" i="73"/>
  <c r="D124" i="73"/>
  <c r="D125" i="73"/>
  <c r="D126" i="73"/>
  <c r="D127" i="73"/>
  <c r="D128" i="73"/>
  <c r="D129" i="73"/>
  <c r="D130" i="73"/>
  <c r="D131" i="73"/>
  <c r="D94" i="73"/>
  <c r="D92" i="73"/>
  <c r="D97" i="73"/>
  <c r="D91" i="73"/>
  <c r="D55" i="73"/>
  <c r="D78" i="73"/>
  <c r="D59" i="73"/>
  <c r="D95" i="73"/>
  <c r="D47" i="73"/>
  <c r="D48" i="73"/>
  <c r="D49" i="73"/>
  <c r="D89" i="73"/>
  <c r="D87" i="73"/>
  <c r="D90" i="73"/>
  <c r="D56" i="73"/>
  <c r="D93" i="73"/>
  <c r="D50" i="73"/>
  <c r="D86" i="73"/>
  <c r="D82" i="73"/>
  <c r="D51" i="73"/>
  <c r="D52" i="73"/>
  <c r="D96" i="73"/>
  <c r="D53" i="73"/>
  <c r="D54" i="73"/>
  <c r="H99" i="73"/>
  <c r="C99" i="73"/>
  <c r="H101" i="73"/>
  <c r="C101" i="73"/>
  <c r="H102" i="73"/>
  <c r="C102" i="73"/>
  <c r="H104" i="73"/>
  <c r="C104" i="73"/>
  <c r="H105" i="73"/>
  <c r="C105" i="73"/>
  <c r="H106" i="73"/>
  <c r="C106" i="73"/>
  <c r="H107" i="73"/>
  <c r="C107" i="73"/>
  <c r="H108" i="73"/>
  <c r="C108" i="73"/>
  <c r="H109" i="73"/>
  <c r="C109" i="73"/>
  <c r="H110" i="73"/>
  <c r="C110" i="73"/>
  <c r="H111" i="73"/>
  <c r="C111" i="73"/>
  <c r="H112" i="73"/>
  <c r="C112" i="73"/>
  <c r="H113" i="73"/>
  <c r="C113" i="73"/>
  <c r="H114" i="73"/>
  <c r="C114" i="73"/>
  <c r="H115" i="73"/>
  <c r="C115" i="73"/>
  <c r="H116" i="73"/>
  <c r="C116" i="73"/>
  <c r="H117" i="73"/>
  <c r="C117" i="73"/>
  <c r="H118" i="73"/>
  <c r="C118" i="73"/>
  <c r="H120" i="73"/>
  <c r="C120" i="73"/>
  <c r="H121" i="73"/>
  <c r="C121" i="73"/>
  <c r="H122" i="73"/>
  <c r="C122" i="73"/>
  <c r="H123" i="73"/>
  <c r="C123" i="73"/>
  <c r="H124" i="73"/>
  <c r="C124" i="73"/>
  <c r="H125" i="73"/>
  <c r="C125" i="73"/>
  <c r="H126" i="73"/>
  <c r="C126" i="73"/>
  <c r="H127" i="73"/>
  <c r="C127" i="73"/>
  <c r="H128" i="73"/>
  <c r="C128" i="73"/>
  <c r="H129" i="73"/>
  <c r="C129" i="73"/>
  <c r="H130" i="73"/>
  <c r="C130" i="73"/>
  <c r="H131" i="73"/>
  <c r="C131" i="73"/>
  <c r="H94" i="73"/>
  <c r="C94" i="73"/>
  <c r="H92" i="73"/>
  <c r="C92" i="73"/>
  <c r="H97" i="73"/>
  <c r="C97" i="73"/>
  <c r="H91" i="73"/>
  <c r="C91" i="73"/>
  <c r="H55" i="73"/>
  <c r="C55" i="73"/>
  <c r="H78" i="73"/>
  <c r="C78" i="73"/>
  <c r="H59" i="73"/>
  <c r="C59" i="73"/>
  <c r="H95" i="73"/>
  <c r="C95" i="73"/>
  <c r="H47" i="73"/>
  <c r="C47" i="73"/>
  <c r="H48" i="73"/>
  <c r="C48" i="73"/>
  <c r="H49" i="73"/>
  <c r="C49" i="73"/>
  <c r="H89" i="73"/>
  <c r="C89" i="73"/>
  <c r="H87" i="73"/>
  <c r="C87" i="73"/>
  <c r="H90" i="73"/>
  <c r="C90" i="73"/>
  <c r="H56" i="73"/>
  <c r="C56" i="73"/>
  <c r="H93" i="73"/>
  <c r="C93" i="73"/>
  <c r="H50" i="73"/>
  <c r="C50" i="73"/>
  <c r="H86" i="73"/>
  <c r="C86" i="73"/>
  <c r="H82" i="73"/>
  <c r="C82" i="73"/>
  <c r="H51" i="73"/>
  <c r="C51" i="73"/>
  <c r="H52" i="73"/>
  <c r="C52" i="73"/>
  <c r="H96" i="73"/>
  <c r="C96" i="73"/>
  <c r="H53" i="73"/>
  <c r="C53" i="73"/>
  <c r="H54" i="73"/>
  <c r="C54" i="73"/>
  <c r="AE99" i="73"/>
  <c r="AE101" i="73"/>
  <c r="AE102" i="73"/>
  <c r="AE104" i="73"/>
  <c r="AE105" i="73"/>
  <c r="AE106" i="73"/>
  <c r="AE107" i="73"/>
  <c r="AE108" i="73"/>
  <c r="AE109" i="73"/>
  <c r="AE110" i="73"/>
  <c r="AE111" i="73"/>
  <c r="AE112" i="73"/>
  <c r="AE113" i="73"/>
  <c r="AE114" i="73"/>
  <c r="AE115" i="73"/>
  <c r="AE116" i="73"/>
  <c r="AE117" i="73"/>
  <c r="AE118" i="73"/>
  <c r="AE120" i="73"/>
  <c r="AE121" i="73"/>
  <c r="AE122" i="73"/>
  <c r="AE123" i="73"/>
  <c r="AE124" i="73"/>
  <c r="AE125" i="73"/>
  <c r="AE126" i="73"/>
  <c r="AE127" i="73"/>
  <c r="AE128" i="73"/>
  <c r="AE129" i="73"/>
  <c r="AE130" i="73"/>
  <c r="AE131" i="73"/>
  <c r="AE94" i="73"/>
  <c r="AE92" i="73"/>
  <c r="AE97" i="73"/>
  <c r="AE91" i="73"/>
  <c r="AE55" i="73"/>
  <c r="AE78" i="73"/>
  <c r="AE59" i="73"/>
  <c r="AE95" i="73"/>
  <c r="AE47" i="73"/>
  <c r="AE48" i="73"/>
  <c r="AE49" i="73"/>
  <c r="AE89" i="73"/>
  <c r="AE87" i="73"/>
  <c r="AE90" i="73"/>
  <c r="AE56" i="73"/>
  <c r="AE93" i="73"/>
  <c r="AE50" i="73"/>
  <c r="AE86" i="73"/>
  <c r="AE82" i="73"/>
  <c r="AE51" i="73"/>
  <c r="AE52" i="73"/>
  <c r="AE96" i="73"/>
  <c r="AE53" i="73"/>
  <c r="AE54" i="73"/>
  <c r="AD99" i="73"/>
  <c r="AD101" i="73"/>
  <c r="AD102" i="73"/>
  <c r="AD104" i="73"/>
  <c r="AD105" i="73"/>
  <c r="AD106" i="73"/>
  <c r="AD107" i="73"/>
  <c r="AD108" i="73"/>
  <c r="AD109" i="73"/>
  <c r="AD110" i="73"/>
  <c r="AD111" i="73"/>
  <c r="AD112" i="73"/>
  <c r="AD113" i="73"/>
  <c r="AD114" i="73"/>
  <c r="AD115" i="73"/>
  <c r="AD116" i="73"/>
  <c r="AD117" i="73"/>
  <c r="AD118" i="73"/>
  <c r="AD120" i="73"/>
  <c r="AD121" i="73"/>
  <c r="AD122" i="73"/>
  <c r="AD123" i="73"/>
  <c r="AD124" i="73"/>
  <c r="AD125" i="73"/>
  <c r="AD126" i="73"/>
  <c r="AD127" i="73"/>
  <c r="AD128" i="73"/>
  <c r="AD129" i="73"/>
  <c r="AD130" i="73"/>
  <c r="AD131" i="73"/>
  <c r="AD94" i="73"/>
  <c r="AD92" i="73"/>
  <c r="AD97" i="73"/>
  <c r="AD91" i="73"/>
  <c r="AD55" i="73"/>
  <c r="AD78" i="73"/>
  <c r="AD59" i="73"/>
  <c r="AD95" i="73"/>
  <c r="AD47" i="73"/>
  <c r="AD48" i="73"/>
  <c r="AD49" i="73"/>
  <c r="AD89" i="73"/>
  <c r="AD87" i="73"/>
  <c r="AD90" i="73"/>
  <c r="AD56" i="73"/>
  <c r="AD93" i="73"/>
  <c r="AD50" i="73"/>
  <c r="AD86" i="73"/>
  <c r="AD82" i="73"/>
  <c r="AD51" i="73"/>
  <c r="AD52" i="73"/>
  <c r="AD96" i="73"/>
  <c r="AD53" i="73"/>
  <c r="AD54" i="73"/>
  <c r="AC99" i="73"/>
  <c r="AC101" i="73"/>
  <c r="AC102" i="73"/>
  <c r="AC104" i="73"/>
  <c r="AC105" i="73"/>
  <c r="AC106" i="73"/>
  <c r="AC107" i="73"/>
  <c r="AC108" i="73"/>
  <c r="AC109" i="73"/>
  <c r="AC110" i="73"/>
  <c r="AC111" i="73"/>
  <c r="AC112" i="73"/>
  <c r="AC113" i="73"/>
  <c r="AC114" i="73"/>
  <c r="AC115" i="73"/>
  <c r="AC116" i="73"/>
  <c r="AC117" i="73"/>
  <c r="AC118" i="73"/>
  <c r="AC120" i="73"/>
  <c r="AC121" i="73"/>
  <c r="AC122" i="73"/>
  <c r="AC123" i="73"/>
  <c r="AC124" i="73"/>
  <c r="AC125" i="73"/>
  <c r="AC126" i="73"/>
  <c r="AC127" i="73"/>
  <c r="AC128" i="73"/>
  <c r="AC129" i="73"/>
  <c r="AC130" i="73"/>
  <c r="AC131" i="73"/>
  <c r="AC94" i="73"/>
  <c r="AC92" i="73"/>
  <c r="AC97" i="73"/>
  <c r="AC91" i="73"/>
  <c r="AC55" i="73"/>
  <c r="AC78" i="73"/>
  <c r="AC59" i="73"/>
  <c r="AC95" i="73"/>
  <c r="AC47" i="73"/>
  <c r="AC48" i="73"/>
  <c r="AC49" i="73"/>
  <c r="AC89" i="73"/>
  <c r="AC87" i="73"/>
  <c r="AC90" i="73"/>
  <c r="AC56" i="73"/>
  <c r="AC93" i="73"/>
  <c r="AC50" i="73"/>
  <c r="AC86" i="73"/>
  <c r="AC82" i="73"/>
  <c r="AC51" i="73"/>
  <c r="AC52" i="73"/>
  <c r="AC96" i="73"/>
  <c r="AC53" i="73"/>
  <c r="AC54" i="73"/>
  <c r="AB99" i="73"/>
  <c r="AB101" i="73"/>
  <c r="AB102" i="73"/>
  <c r="AB104" i="73"/>
  <c r="AB105" i="73"/>
  <c r="AB106" i="73"/>
  <c r="AB107" i="73"/>
  <c r="AB108" i="73"/>
  <c r="AB109" i="73"/>
  <c r="AB110" i="73"/>
  <c r="AB111" i="73"/>
  <c r="AB112" i="73"/>
  <c r="AB113" i="73"/>
  <c r="AB114" i="73"/>
  <c r="AB115" i="73"/>
  <c r="AB116" i="73"/>
  <c r="AB117" i="73"/>
  <c r="AB118" i="73"/>
  <c r="AB120" i="73"/>
  <c r="AB121" i="73"/>
  <c r="AB122" i="73"/>
  <c r="AB123" i="73"/>
  <c r="AB124" i="73"/>
  <c r="AB125" i="73"/>
  <c r="AB126" i="73"/>
  <c r="AB127" i="73"/>
  <c r="AB128" i="73"/>
  <c r="AB129" i="73"/>
  <c r="AB130" i="73"/>
  <c r="AB131" i="73"/>
  <c r="AB94" i="73"/>
  <c r="AB92" i="73"/>
  <c r="AB97" i="73"/>
  <c r="AB91" i="73"/>
  <c r="AB55" i="73"/>
  <c r="AB78" i="73"/>
  <c r="AB59" i="73"/>
  <c r="AB95" i="73"/>
  <c r="AB47" i="73"/>
  <c r="AB48" i="73"/>
  <c r="AB49" i="73"/>
  <c r="AB89" i="73"/>
  <c r="AB87" i="73"/>
  <c r="AB90" i="73"/>
  <c r="AB56" i="73"/>
  <c r="AB93" i="73"/>
  <c r="AB50" i="73"/>
  <c r="AB86" i="73"/>
  <c r="AB82" i="73"/>
  <c r="AB51" i="73"/>
  <c r="AB52" i="73"/>
  <c r="AB96" i="73"/>
  <c r="AB53" i="73"/>
  <c r="AB54" i="73"/>
  <c r="AA99" i="73"/>
  <c r="AA101" i="73"/>
  <c r="AA102" i="73"/>
  <c r="AA104" i="73"/>
  <c r="AA105" i="73"/>
  <c r="AA106" i="73"/>
  <c r="AA107" i="73"/>
  <c r="AA108" i="73"/>
  <c r="AA109" i="73"/>
  <c r="AA110" i="73"/>
  <c r="AA111" i="73"/>
  <c r="AA112" i="73"/>
  <c r="AA113" i="73"/>
  <c r="AA114" i="73"/>
  <c r="AA115" i="73"/>
  <c r="AA116" i="73"/>
  <c r="AA117" i="73"/>
  <c r="AA118" i="73"/>
  <c r="AA120" i="73"/>
  <c r="AA121" i="73"/>
  <c r="AA122" i="73"/>
  <c r="AA123" i="73"/>
  <c r="AA124" i="73"/>
  <c r="AA125" i="73"/>
  <c r="AA126" i="73"/>
  <c r="AA127" i="73"/>
  <c r="AA128" i="73"/>
  <c r="AA129" i="73"/>
  <c r="AA130" i="73"/>
  <c r="AA131" i="73"/>
  <c r="AA94" i="73"/>
  <c r="AA92" i="73"/>
  <c r="AA97" i="73"/>
  <c r="AA91" i="73"/>
  <c r="AA55" i="73"/>
  <c r="AA78" i="73"/>
  <c r="AA59" i="73"/>
  <c r="AA95" i="73"/>
  <c r="AA47" i="73"/>
  <c r="AA48" i="73"/>
  <c r="AA49" i="73"/>
  <c r="AA89" i="73"/>
  <c r="AA87" i="73"/>
  <c r="AA90" i="73"/>
  <c r="AA56" i="73"/>
  <c r="AA93" i="73"/>
  <c r="AA50" i="73"/>
  <c r="AA86" i="73"/>
  <c r="AA82" i="73"/>
  <c r="AA51" i="73"/>
  <c r="AA52" i="73"/>
  <c r="AA96" i="73"/>
  <c r="AA53" i="73"/>
  <c r="AA54" i="73"/>
  <c r="Z99" i="73"/>
  <c r="Z101" i="73"/>
  <c r="Z102" i="73"/>
  <c r="Z104" i="73"/>
  <c r="Z105" i="73"/>
  <c r="Z106" i="73"/>
  <c r="Z107" i="73"/>
  <c r="Z108" i="73"/>
  <c r="Z109" i="73"/>
  <c r="Z110" i="73"/>
  <c r="Z111" i="73"/>
  <c r="Z112" i="73"/>
  <c r="Z113" i="73"/>
  <c r="Z114" i="73"/>
  <c r="Z115" i="73"/>
  <c r="Z116" i="73"/>
  <c r="Z117" i="73"/>
  <c r="Z118" i="73"/>
  <c r="Z120" i="73"/>
  <c r="Z121" i="73"/>
  <c r="Z122" i="73"/>
  <c r="Z123" i="73"/>
  <c r="Z124" i="73"/>
  <c r="Z125" i="73"/>
  <c r="Z126" i="73"/>
  <c r="Z127" i="73"/>
  <c r="Z128" i="73"/>
  <c r="Z129" i="73"/>
  <c r="Z130" i="73"/>
  <c r="Z131" i="73"/>
  <c r="Z94" i="73"/>
  <c r="Z92" i="73"/>
  <c r="Z97" i="73"/>
  <c r="Z91" i="73"/>
  <c r="Z55" i="73"/>
  <c r="Z78" i="73"/>
  <c r="Z59" i="73"/>
  <c r="Z95" i="73"/>
  <c r="Z47" i="73"/>
  <c r="Z48" i="73"/>
  <c r="Z49" i="73"/>
  <c r="Z89" i="73"/>
  <c r="Z87" i="73"/>
  <c r="Z90" i="73"/>
  <c r="Z56" i="73"/>
  <c r="Z93" i="73"/>
  <c r="Z50" i="73"/>
  <c r="Z86" i="73"/>
  <c r="Z82" i="73"/>
  <c r="Z51" i="73"/>
  <c r="Z52" i="73"/>
  <c r="Z96" i="73"/>
  <c r="Z53" i="73"/>
  <c r="Z54" i="73"/>
  <c r="Y101" i="73"/>
  <c r="Y102" i="73"/>
  <c r="Y104" i="73"/>
  <c r="Y105" i="73"/>
  <c r="Y106" i="73"/>
  <c r="Y107" i="73"/>
  <c r="Y108" i="73"/>
  <c r="Y109" i="73"/>
  <c r="Y110" i="73"/>
  <c r="Y111" i="73"/>
  <c r="Y112" i="73"/>
  <c r="Y113" i="73"/>
  <c r="Y114" i="73"/>
  <c r="Y115" i="73"/>
  <c r="Y116" i="73"/>
  <c r="Y117" i="73"/>
  <c r="Y118" i="73"/>
  <c r="Y120" i="73"/>
  <c r="Y121" i="73"/>
  <c r="Y122" i="73"/>
  <c r="Y123" i="73"/>
  <c r="Y124" i="73"/>
  <c r="Y125" i="73"/>
  <c r="Y126" i="73"/>
  <c r="Y127" i="73"/>
  <c r="Y128" i="73"/>
  <c r="Y129" i="73"/>
  <c r="Y130" i="73"/>
  <c r="Y131" i="73"/>
  <c r="Y94" i="73"/>
  <c r="Y92" i="73"/>
  <c r="Y97" i="73"/>
  <c r="Y91" i="73"/>
  <c r="Y55" i="73"/>
  <c r="Y78" i="73"/>
  <c r="Y59" i="73"/>
  <c r="Y95" i="73"/>
  <c r="Y47" i="73"/>
  <c r="Y48" i="73"/>
  <c r="Y49" i="73"/>
  <c r="Y89" i="73"/>
  <c r="Y87" i="73"/>
  <c r="Y90" i="73"/>
  <c r="Y56" i="73"/>
  <c r="Y93" i="73"/>
  <c r="Y50" i="73"/>
  <c r="Y86" i="73"/>
  <c r="Y82" i="73"/>
  <c r="Y51" i="73"/>
  <c r="Y52" i="73"/>
  <c r="Y96" i="73"/>
  <c r="Y53" i="73"/>
  <c r="Y54" i="73"/>
  <c r="X99" i="73"/>
  <c r="X106" i="73"/>
  <c r="X108" i="73"/>
  <c r="X109" i="73"/>
  <c r="X116" i="73"/>
  <c r="Q99" i="73"/>
  <c r="W99" i="73"/>
  <c r="Q101" i="73"/>
  <c r="W101" i="73"/>
  <c r="Q102" i="73"/>
  <c r="W102" i="73"/>
  <c r="Q104" i="73"/>
  <c r="W104" i="73"/>
  <c r="Q105" i="73"/>
  <c r="W105" i="73"/>
  <c r="Q106" i="73"/>
  <c r="W106" i="73"/>
  <c r="Q107" i="73"/>
  <c r="W107" i="73"/>
  <c r="Q108" i="73"/>
  <c r="W108" i="73"/>
  <c r="Q109" i="73"/>
  <c r="W109" i="73"/>
  <c r="Q110" i="73"/>
  <c r="W110" i="73"/>
  <c r="Q111" i="73"/>
  <c r="W111" i="73"/>
  <c r="Q112" i="73"/>
  <c r="W112" i="73"/>
  <c r="Q113" i="73"/>
  <c r="W113" i="73"/>
  <c r="Q114" i="73"/>
  <c r="W114" i="73"/>
  <c r="Q115" i="73"/>
  <c r="W115" i="73"/>
  <c r="Q116" i="73"/>
  <c r="W116" i="73"/>
  <c r="Q117" i="73"/>
  <c r="W117" i="73"/>
  <c r="Q118" i="73"/>
  <c r="W118" i="73"/>
  <c r="Q120" i="73"/>
  <c r="W120" i="73"/>
  <c r="Q121" i="73"/>
  <c r="W121" i="73"/>
  <c r="Q122" i="73"/>
  <c r="W122" i="73"/>
  <c r="Q123" i="73"/>
  <c r="W123" i="73"/>
  <c r="Q124" i="73"/>
  <c r="W124" i="73"/>
  <c r="Q125" i="73"/>
  <c r="W125" i="73"/>
  <c r="Q126" i="73"/>
  <c r="W126" i="73"/>
  <c r="Q127" i="73"/>
  <c r="W127" i="73"/>
  <c r="Q128" i="73"/>
  <c r="W128" i="73"/>
  <c r="Q129" i="73"/>
  <c r="W129" i="73"/>
  <c r="Q130" i="73"/>
  <c r="W130" i="73"/>
  <c r="Q131" i="73"/>
  <c r="W131" i="73"/>
  <c r="Q94" i="73"/>
  <c r="W94" i="73"/>
  <c r="Q92" i="73"/>
  <c r="W92" i="73"/>
  <c r="Q97" i="73"/>
  <c r="W97" i="73"/>
  <c r="Q91" i="73"/>
  <c r="W91" i="73"/>
  <c r="Q55" i="73"/>
  <c r="W55" i="73"/>
  <c r="Q78" i="73"/>
  <c r="W78" i="73"/>
  <c r="Q59" i="73"/>
  <c r="W59" i="73"/>
  <c r="Q95" i="73"/>
  <c r="W95" i="73"/>
  <c r="Q47" i="73"/>
  <c r="W47" i="73"/>
  <c r="Q48" i="73"/>
  <c r="W48" i="73"/>
  <c r="Q49" i="73"/>
  <c r="W49" i="73"/>
  <c r="Q89" i="73"/>
  <c r="W89" i="73"/>
  <c r="Q87" i="73"/>
  <c r="W87" i="73"/>
  <c r="Q90" i="73"/>
  <c r="W90" i="73"/>
  <c r="Q56" i="73"/>
  <c r="W56" i="73"/>
  <c r="Q93" i="73"/>
  <c r="W93" i="73"/>
  <c r="Q50" i="73"/>
  <c r="W50" i="73"/>
  <c r="Q86" i="73"/>
  <c r="W86" i="73"/>
  <c r="Q82" i="73"/>
  <c r="W82" i="73"/>
  <c r="Q51" i="73"/>
  <c r="W51" i="73"/>
  <c r="Q52" i="73"/>
  <c r="W52" i="73"/>
  <c r="Q96" i="73"/>
  <c r="W96" i="73"/>
  <c r="Q53" i="73"/>
  <c r="W53" i="73"/>
  <c r="Q54" i="73"/>
  <c r="W54" i="73"/>
  <c r="O99" i="73"/>
  <c r="P99" i="73"/>
  <c r="O101" i="73"/>
  <c r="P101" i="73"/>
  <c r="O102" i="73"/>
  <c r="P102" i="73"/>
  <c r="O104" i="73"/>
  <c r="P104" i="73"/>
  <c r="O105" i="73"/>
  <c r="P105" i="73"/>
  <c r="O106" i="73"/>
  <c r="P106" i="73"/>
  <c r="O107" i="73"/>
  <c r="P107" i="73"/>
  <c r="O108" i="73"/>
  <c r="P108" i="73"/>
  <c r="O109" i="73"/>
  <c r="P109" i="73"/>
  <c r="O110" i="73"/>
  <c r="P110" i="73"/>
  <c r="O111" i="73"/>
  <c r="P111" i="73"/>
  <c r="O112" i="73"/>
  <c r="P112" i="73"/>
  <c r="O113" i="73"/>
  <c r="P113" i="73"/>
  <c r="O114" i="73"/>
  <c r="P114" i="73"/>
  <c r="O115" i="73"/>
  <c r="P115" i="73"/>
  <c r="O116" i="73"/>
  <c r="P116" i="73"/>
  <c r="O117" i="73"/>
  <c r="P117" i="73"/>
  <c r="O118" i="73"/>
  <c r="P118" i="73"/>
  <c r="O120" i="73"/>
  <c r="P120" i="73"/>
  <c r="O121" i="73"/>
  <c r="P121" i="73"/>
  <c r="O122" i="73"/>
  <c r="P122" i="73"/>
  <c r="O123" i="73"/>
  <c r="P123" i="73"/>
  <c r="O124" i="73"/>
  <c r="P124" i="73"/>
  <c r="O125" i="73"/>
  <c r="P125" i="73"/>
  <c r="O126" i="73"/>
  <c r="P126" i="73"/>
  <c r="O127" i="73"/>
  <c r="P127" i="73"/>
  <c r="O128" i="73"/>
  <c r="P128" i="73"/>
  <c r="O129" i="73"/>
  <c r="P129" i="73"/>
  <c r="O130" i="73"/>
  <c r="P130" i="73"/>
  <c r="O131" i="73"/>
  <c r="P131" i="73"/>
  <c r="O94" i="73"/>
  <c r="P94" i="73"/>
  <c r="O92" i="73"/>
  <c r="P92" i="73"/>
  <c r="O97" i="73"/>
  <c r="P97" i="73"/>
  <c r="O91" i="73"/>
  <c r="P91" i="73"/>
  <c r="O55" i="73"/>
  <c r="P55" i="73"/>
  <c r="O78" i="73"/>
  <c r="P78" i="73"/>
  <c r="O59" i="73"/>
  <c r="P59" i="73"/>
  <c r="O95" i="73"/>
  <c r="P95" i="73"/>
  <c r="O47" i="73"/>
  <c r="P47" i="73"/>
  <c r="O48" i="73"/>
  <c r="P48" i="73"/>
  <c r="O49" i="73"/>
  <c r="P49" i="73"/>
  <c r="O89" i="73"/>
  <c r="P89" i="73"/>
  <c r="O87" i="73"/>
  <c r="P87" i="73"/>
  <c r="O90" i="73"/>
  <c r="P90" i="73"/>
  <c r="O56" i="73"/>
  <c r="P56" i="73"/>
  <c r="O93" i="73"/>
  <c r="P93" i="73"/>
  <c r="O50" i="73"/>
  <c r="P50" i="73"/>
  <c r="O86" i="73"/>
  <c r="P86" i="73"/>
  <c r="O82" i="73"/>
  <c r="P82" i="73"/>
  <c r="O51" i="73"/>
  <c r="P51" i="73"/>
  <c r="O52" i="73"/>
  <c r="P52" i="73"/>
  <c r="O96" i="73"/>
  <c r="P96" i="73"/>
  <c r="O53" i="73"/>
  <c r="P53" i="73"/>
  <c r="O54" i="73"/>
  <c r="P54" i="73"/>
  <c r="N99" i="73"/>
  <c r="N101" i="73"/>
  <c r="N102" i="73"/>
  <c r="N104" i="73"/>
  <c r="N105" i="73"/>
  <c r="N106" i="73"/>
  <c r="N107" i="73"/>
  <c r="N108" i="73"/>
  <c r="N109" i="73"/>
  <c r="N110" i="73"/>
  <c r="N111" i="73"/>
  <c r="N112" i="73"/>
  <c r="N113" i="73"/>
  <c r="N114" i="73"/>
  <c r="N115" i="73"/>
  <c r="N116" i="73"/>
  <c r="N117" i="73"/>
  <c r="N118" i="73"/>
  <c r="N120" i="73"/>
  <c r="N121" i="73"/>
  <c r="N122" i="73"/>
  <c r="N123" i="73"/>
  <c r="N124" i="73"/>
  <c r="N125" i="73"/>
  <c r="N126" i="73"/>
  <c r="N127" i="73"/>
  <c r="N128" i="73"/>
  <c r="N129" i="73"/>
  <c r="N130" i="73"/>
  <c r="N131" i="73"/>
  <c r="N94" i="73"/>
  <c r="N92" i="73"/>
  <c r="N97" i="73"/>
  <c r="N91" i="73"/>
  <c r="N55" i="73"/>
  <c r="N78" i="73"/>
  <c r="N59" i="73"/>
  <c r="N95" i="73"/>
  <c r="N47" i="73"/>
  <c r="N48" i="73"/>
  <c r="N49" i="73"/>
  <c r="N89" i="73"/>
  <c r="N87" i="73"/>
  <c r="N90" i="73"/>
  <c r="N56" i="73"/>
  <c r="N93" i="73"/>
  <c r="N50" i="73"/>
  <c r="N86" i="73"/>
  <c r="N82" i="73"/>
  <c r="N51" i="73"/>
  <c r="N52" i="73"/>
  <c r="N96" i="73"/>
  <c r="N53" i="73"/>
  <c r="N54" i="73"/>
  <c r="AT30" i="73"/>
  <c r="AQ30" i="73"/>
  <c r="AP30" i="73"/>
  <c r="AO30" i="73"/>
  <c r="AN30" i="73"/>
  <c r="AM30" i="73"/>
  <c r="H30" i="73"/>
  <c r="C30" i="73"/>
  <c r="AL30" i="73"/>
  <c r="AE30" i="73"/>
  <c r="AD30" i="73"/>
  <c r="AC30" i="73"/>
  <c r="AB30" i="73"/>
  <c r="AA30" i="73"/>
  <c r="Z30" i="73"/>
  <c r="Y30" i="73"/>
  <c r="X30" i="73"/>
  <c r="Q30" i="73"/>
  <c r="W30" i="73"/>
  <c r="O30" i="73"/>
  <c r="P30" i="73"/>
  <c r="N30" i="73"/>
  <c r="AT41" i="73"/>
  <c r="AQ41" i="73"/>
  <c r="AP41" i="73"/>
  <c r="AO41" i="73"/>
  <c r="AN41" i="73"/>
  <c r="AM41" i="73"/>
  <c r="H41" i="73"/>
  <c r="C41" i="73"/>
  <c r="AL41" i="73"/>
  <c r="AE41" i="73"/>
  <c r="AD41" i="73"/>
  <c r="AC41" i="73"/>
  <c r="AB41" i="73"/>
  <c r="AA41" i="73"/>
  <c r="Z41" i="73"/>
  <c r="Y41" i="73"/>
  <c r="X41" i="73"/>
  <c r="Q41" i="73"/>
  <c r="W41" i="73"/>
  <c r="O41" i="73"/>
  <c r="P41" i="73"/>
  <c r="N41" i="73"/>
  <c r="AT116" i="73"/>
  <c r="AP116" i="73"/>
  <c r="AO116" i="73"/>
  <c r="AN116" i="73"/>
  <c r="AM116" i="73"/>
  <c r="AL116" i="73"/>
  <c r="AT46" i="73"/>
  <c r="AQ46" i="73"/>
  <c r="AP46" i="73"/>
  <c r="AO46" i="73"/>
  <c r="AN46" i="73"/>
  <c r="AM46" i="73"/>
  <c r="H46" i="73"/>
  <c r="C46" i="73"/>
  <c r="AL46" i="73"/>
  <c r="AE46" i="73"/>
  <c r="AD46" i="73"/>
  <c r="AC46" i="73"/>
  <c r="AB46" i="73"/>
  <c r="AA46" i="73"/>
  <c r="Z46" i="73"/>
  <c r="Y46" i="73"/>
  <c r="X46" i="73"/>
  <c r="Q46" i="73"/>
  <c r="W46" i="73"/>
  <c r="O46" i="73"/>
  <c r="P46" i="73"/>
  <c r="N46" i="73"/>
  <c r="AT77" i="73"/>
  <c r="AQ77" i="73"/>
  <c r="AP77" i="73"/>
  <c r="AO77" i="73"/>
  <c r="E77" i="73"/>
  <c r="AN77" i="73"/>
  <c r="D77" i="73"/>
  <c r="AM77" i="73"/>
  <c r="H77" i="73"/>
  <c r="C77" i="73"/>
  <c r="AL77" i="73"/>
  <c r="AD77" i="73"/>
  <c r="AC77" i="73"/>
  <c r="AB77" i="73"/>
  <c r="AA77" i="73"/>
  <c r="Z77" i="73"/>
  <c r="Y77" i="73"/>
  <c r="X77" i="73"/>
  <c r="Q77" i="73"/>
  <c r="W77" i="73"/>
  <c r="O77" i="73"/>
  <c r="P77" i="73"/>
  <c r="N77" i="73"/>
  <c r="AQ60" i="73"/>
  <c r="H60" i="73"/>
  <c r="C60" i="73"/>
  <c r="AE60" i="73"/>
  <c r="AD60" i="73"/>
  <c r="AC60" i="73"/>
  <c r="AB60" i="73"/>
  <c r="AA60" i="73"/>
  <c r="Z60" i="73"/>
  <c r="Y60" i="73"/>
  <c r="X60" i="73"/>
  <c r="Q60" i="73"/>
  <c r="W60" i="73"/>
  <c r="O60" i="73"/>
  <c r="P60" i="73"/>
  <c r="N60" i="73"/>
  <c r="AT75" i="73"/>
  <c r="AQ75" i="73"/>
  <c r="AP75" i="73"/>
  <c r="AO75" i="73"/>
  <c r="AN75" i="73"/>
  <c r="AM75" i="73"/>
  <c r="H75" i="73"/>
  <c r="C75" i="73"/>
  <c r="AL75" i="73"/>
  <c r="AE75" i="73"/>
  <c r="AD75" i="73"/>
  <c r="AC75" i="73"/>
  <c r="AB75" i="73"/>
  <c r="AA75" i="73"/>
  <c r="Z75" i="73"/>
  <c r="Y75" i="73"/>
  <c r="X75" i="73"/>
  <c r="Q75" i="73"/>
  <c r="W75" i="73"/>
  <c r="O75" i="73"/>
  <c r="P75" i="73"/>
  <c r="N75" i="73"/>
  <c r="AT70" i="73"/>
  <c r="AP70" i="73"/>
  <c r="AO70" i="73"/>
  <c r="AN70" i="73"/>
  <c r="AM70" i="73"/>
  <c r="AL70" i="73"/>
  <c r="AT43" i="73"/>
  <c r="AQ43" i="73"/>
  <c r="AP43" i="73"/>
  <c r="AO43" i="73"/>
  <c r="AN43" i="73"/>
  <c r="AM43" i="73"/>
  <c r="H43" i="73"/>
  <c r="C43" i="73"/>
  <c r="AL43" i="73"/>
  <c r="AE43" i="73"/>
  <c r="AD43" i="73"/>
  <c r="AC43" i="73"/>
  <c r="AB43" i="73"/>
  <c r="AA43" i="73"/>
  <c r="Z43" i="73"/>
  <c r="Y43" i="73"/>
  <c r="X43" i="73"/>
  <c r="Q43" i="73"/>
  <c r="W43" i="73"/>
  <c r="O43" i="73"/>
  <c r="P43" i="73"/>
  <c r="N43" i="73"/>
  <c r="AT81" i="73"/>
  <c r="AQ81" i="73"/>
  <c r="AP81" i="73"/>
  <c r="AO81" i="73"/>
  <c r="AN81" i="73"/>
  <c r="AM81" i="73"/>
  <c r="H81" i="73"/>
  <c r="C81" i="73"/>
  <c r="AL81" i="73"/>
  <c r="AE81" i="73"/>
  <c r="AD81" i="73"/>
  <c r="AC81" i="73"/>
  <c r="AB81" i="73"/>
  <c r="AA81" i="73"/>
  <c r="Z81" i="73"/>
  <c r="Y81" i="73"/>
  <c r="X81" i="73"/>
  <c r="Q81" i="73"/>
  <c r="W81" i="73"/>
  <c r="O81" i="73"/>
  <c r="P81" i="73"/>
  <c r="N81" i="73"/>
  <c r="AT38" i="73"/>
  <c r="AQ38" i="73"/>
  <c r="AP38" i="73"/>
  <c r="AO38" i="73"/>
  <c r="AN38" i="73"/>
  <c r="AM38" i="73"/>
  <c r="H38" i="73"/>
  <c r="C38" i="73"/>
  <c r="AL38" i="73"/>
  <c r="AE38" i="73"/>
  <c r="AD38" i="73"/>
  <c r="AC38" i="73"/>
  <c r="AB38" i="73"/>
  <c r="AA38" i="73"/>
  <c r="Z38" i="73"/>
  <c r="Y38" i="73"/>
  <c r="X38" i="73"/>
  <c r="Q38" i="73"/>
  <c r="W38" i="73"/>
  <c r="O38" i="73"/>
  <c r="P38" i="73"/>
  <c r="N38" i="73"/>
  <c r="AT23" i="73"/>
  <c r="AQ23" i="73"/>
  <c r="AP23" i="73"/>
  <c r="AO23" i="73"/>
  <c r="AN23" i="73"/>
  <c r="AM23" i="73"/>
  <c r="H23" i="73"/>
  <c r="C23" i="73"/>
  <c r="AL23" i="73"/>
  <c r="AE23" i="73"/>
  <c r="AD23" i="73"/>
  <c r="AC23" i="73"/>
  <c r="AB23" i="73"/>
  <c r="AA23" i="73"/>
  <c r="Z23" i="73"/>
  <c r="Y23" i="73"/>
  <c r="X23" i="73"/>
  <c r="Q23" i="73"/>
  <c r="W23" i="73"/>
  <c r="O23" i="73"/>
  <c r="P23" i="73"/>
  <c r="N23" i="73"/>
  <c r="AT39" i="73"/>
  <c r="AQ39" i="73"/>
  <c r="AP39" i="73"/>
  <c r="AO39" i="73"/>
  <c r="E39" i="73"/>
  <c r="AN39" i="73"/>
  <c r="D39" i="73"/>
  <c r="AM39" i="73"/>
  <c r="H39" i="73"/>
  <c r="C39" i="73"/>
  <c r="AL39" i="73"/>
  <c r="AE39" i="73"/>
  <c r="AD39" i="73"/>
  <c r="AC39" i="73"/>
  <c r="AB39" i="73"/>
  <c r="AA39" i="73"/>
  <c r="Z39" i="73"/>
  <c r="Y39" i="73"/>
  <c r="X39" i="73"/>
  <c r="Q39" i="73"/>
  <c r="W39" i="73"/>
  <c r="O39" i="73"/>
  <c r="P39" i="73"/>
  <c r="N39" i="73"/>
  <c r="AT36" i="73"/>
  <c r="AQ36" i="73"/>
  <c r="AP36" i="73"/>
  <c r="AO36" i="73"/>
  <c r="E36" i="73"/>
  <c r="AN36" i="73"/>
  <c r="D36" i="73"/>
  <c r="AM36" i="73"/>
  <c r="H36" i="73"/>
  <c r="C36" i="73"/>
  <c r="AL36" i="73"/>
  <c r="AE36" i="73"/>
  <c r="AD36" i="73"/>
  <c r="AC36" i="73"/>
  <c r="AB36" i="73"/>
  <c r="AA36" i="73"/>
  <c r="Z36" i="73"/>
  <c r="Y36" i="73"/>
  <c r="Q36" i="73"/>
  <c r="W36" i="73"/>
  <c r="O36" i="73"/>
  <c r="P36" i="73"/>
  <c r="N36" i="73"/>
  <c r="AT40" i="73"/>
  <c r="AQ40" i="73"/>
  <c r="AP40" i="73"/>
  <c r="AO40" i="73"/>
  <c r="E40" i="73"/>
  <c r="AN40" i="73"/>
  <c r="D40" i="73"/>
  <c r="AM40" i="73"/>
  <c r="H40" i="73"/>
  <c r="C40" i="73"/>
  <c r="AL40" i="73"/>
  <c r="AE40" i="73"/>
  <c r="AD40" i="73"/>
  <c r="AC40" i="73"/>
  <c r="AB40" i="73"/>
  <c r="AA40" i="73"/>
  <c r="Z40" i="73"/>
  <c r="Y40" i="73"/>
  <c r="X40" i="73"/>
  <c r="Q40" i="73"/>
  <c r="W40" i="73"/>
  <c r="O40" i="73"/>
  <c r="P40" i="73"/>
  <c r="N40" i="73"/>
  <c r="AT98" i="73"/>
  <c r="AQ98" i="73"/>
  <c r="AP98" i="73"/>
  <c r="AO98" i="73"/>
  <c r="AN98" i="73"/>
  <c r="AM98" i="73"/>
  <c r="H98" i="73"/>
  <c r="C98" i="73"/>
  <c r="AL98" i="73"/>
  <c r="AE98" i="73"/>
  <c r="AD98" i="73"/>
  <c r="AC98" i="73"/>
  <c r="AB98" i="73"/>
  <c r="AA98" i="73"/>
  <c r="Z98" i="73"/>
  <c r="Y98" i="73"/>
  <c r="X98" i="73"/>
  <c r="Q98" i="73"/>
  <c r="W98" i="73"/>
  <c r="O98" i="73"/>
  <c r="P98" i="73"/>
  <c r="N98" i="73"/>
  <c r="AT64" i="73"/>
  <c r="AP64" i="73"/>
  <c r="AO64" i="73"/>
  <c r="AN64" i="73"/>
  <c r="AM64" i="73"/>
  <c r="AL64" i="73"/>
  <c r="AT58" i="73"/>
  <c r="AQ58" i="73"/>
  <c r="AP58" i="73"/>
  <c r="AO58" i="73"/>
  <c r="E58" i="73"/>
  <c r="AN58" i="73"/>
  <c r="D58" i="73"/>
  <c r="AM58" i="73"/>
  <c r="H58" i="73"/>
  <c r="C58" i="73"/>
  <c r="AL58" i="73"/>
  <c r="AE58" i="73"/>
  <c r="AD58" i="73"/>
  <c r="AC58" i="73"/>
  <c r="AB58" i="73"/>
  <c r="AA58" i="73"/>
  <c r="Z58" i="73"/>
  <c r="Y58" i="73"/>
  <c r="X58" i="73"/>
  <c r="Q58" i="73"/>
  <c r="W58" i="73"/>
  <c r="O58" i="73"/>
  <c r="P58" i="73"/>
  <c r="N58" i="73"/>
  <c r="AT74" i="73"/>
  <c r="AP74" i="73"/>
  <c r="AO74" i="73"/>
  <c r="AN74" i="73"/>
  <c r="AM74" i="73"/>
  <c r="AL74" i="73"/>
  <c r="AT73" i="73"/>
  <c r="AP73" i="73"/>
  <c r="AO73" i="73"/>
  <c r="AN73" i="73"/>
  <c r="AM73" i="73"/>
  <c r="AL73" i="73"/>
  <c r="AQ76" i="73"/>
  <c r="AQ45" i="73"/>
  <c r="AQ34" i="73"/>
  <c r="AQ33" i="73"/>
  <c r="AQ24" i="73"/>
  <c r="AQ26" i="73"/>
  <c r="AQ88" i="73"/>
  <c r="AQ79" i="73"/>
  <c r="AQ28" i="73"/>
  <c r="AQ31" i="73"/>
  <c r="AQ18" i="73"/>
  <c r="AQ32" i="73"/>
  <c r="AQ44" i="73"/>
  <c r="AQ20" i="73"/>
  <c r="AQ27" i="73"/>
  <c r="AQ21" i="73"/>
  <c r="AQ19" i="73"/>
  <c r="E45" i="73"/>
  <c r="E79" i="73"/>
  <c r="E28" i="73"/>
  <c r="E31" i="73"/>
  <c r="E32" i="73"/>
  <c r="D45" i="73"/>
  <c r="D79" i="73"/>
  <c r="D28" i="73"/>
  <c r="D31" i="73"/>
  <c r="D32" i="73"/>
  <c r="H76" i="73"/>
  <c r="C76" i="73"/>
  <c r="H45" i="73"/>
  <c r="C45" i="73"/>
  <c r="H34" i="73"/>
  <c r="C34" i="73"/>
  <c r="H33" i="73"/>
  <c r="C33" i="73"/>
  <c r="H24" i="73"/>
  <c r="C24" i="73"/>
  <c r="H26" i="73"/>
  <c r="C26" i="73"/>
  <c r="H88" i="73"/>
  <c r="C88" i="73"/>
  <c r="H79" i="73"/>
  <c r="C79" i="73"/>
  <c r="H28" i="73"/>
  <c r="C28" i="73"/>
  <c r="H31" i="73"/>
  <c r="C31" i="73"/>
  <c r="H18" i="73"/>
  <c r="C18" i="73"/>
  <c r="H32" i="73"/>
  <c r="C32" i="73"/>
  <c r="H44" i="73"/>
  <c r="C44" i="73"/>
  <c r="H20" i="73"/>
  <c r="C20" i="73"/>
  <c r="H27" i="73"/>
  <c r="C27" i="73"/>
  <c r="H21" i="73"/>
  <c r="C21" i="73"/>
  <c r="H19" i="73"/>
  <c r="C19" i="73"/>
  <c r="AE76" i="73"/>
  <c r="AE45" i="73"/>
  <c r="AE34" i="73"/>
  <c r="AE33" i="73"/>
  <c r="AE24" i="73"/>
  <c r="AE26" i="73"/>
  <c r="AE88" i="73"/>
  <c r="AE79" i="73"/>
  <c r="AE28" i="73"/>
  <c r="AE31" i="73"/>
  <c r="AE18" i="73"/>
  <c r="AE32" i="73"/>
  <c r="AE44" i="73"/>
  <c r="AE20" i="73"/>
  <c r="AE27" i="73"/>
  <c r="AE21" i="73"/>
  <c r="AE19" i="73"/>
  <c r="AD76" i="73"/>
  <c r="AD45" i="73"/>
  <c r="AD34" i="73"/>
  <c r="AD33" i="73"/>
  <c r="AD24" i="73"/>
  <c r="AD26" i="73"/>
  <c r="AD88" i="73"/>
  <c r="AD79" i="73"/>
  <c r="AD28" i="73"/>
  <c r="AD31" i="73"/>
  <c r="AD18" i="73"/>
  <c r="AD32" i="73"/>
  <c r="AD44" i="73"/>
  <c r="AD20" i="73"/>
  <c r="AD27" i="73"/>
  <c r="AD21" i="73"/>
  <c r="AD19" i="73"/>
  <c r="AC76" i="73"/>
  <c r="AC45" i="73"/>
  <c r="AC34" i="73"/>
  <c r="AC33" i="73"/>
  <c r="AC24" i="73"/>
  <c r="AC26" i="73"/>
  <c r="AC88" i="73"/>
  <c r="AC79" i="73"/>
  <c r="AC28" i="73"/>
  <c r="AC31" i="73"/>
  <c r="AC18" i="73"/>
  <c r="AC32" i="73"/>
  <c r="AC44" i="73"/>
  <c r="AC20" i="73"/>
  <c r="AC27" i="73"/>
  <c r="AC21" i="73"/>
  <c r="AC19" i="73"/>
  <c r="AB76" i="73"/>
  <c r="AB45" i="73"/>
  <c r="AB34" i="73"/>
  <c r="AB33" i="73"/>
  <c r="AB24" i="73"/>
  <c r="AB26" i="73"/>
  <c r="AB88" i="73"/>
  <c r="AB79" i="73"/>
  <c r="AB28" i="73"/>
  <c r="AB31" i="73"/>
  <c r="AB18" i="73"/>
  <c r="AB32" i="73"/>
  <c r="AB44" i="73"/>
  <c r="AB20" i="73"/>
  <c r="AB27" i="73"/>
  <c r="AB21" i="73"/>
  <c r="AB19" i="73"/>
  <c r="AA76" i="73"/>
  <c r="AA45" i="73"/>
  <c r="AA34" i="73"/>
  <c r="AA33" i="73"/>
  <c r="AA24" i="73"/>
  <c r="AA26" i="73"/>
  <c r="AA88" i="73"/>
  <c r="AA79" i="73"/>
  <c r="AA28" i="73"/>
  <c r="AA31" i="73"/>
  <c r="AA18" i="73"/>
  <c r="AA32" i="73"/>
  <c r="AA44" i="73"/>
  <c r="AA20" i="73"/>
  <c r="AA27" i="73"/>
  <c r="AA21" i="73"/>
  <c r="AA19" i="73"/>
  <c r="Z76" i="73"/>
  <c r="Z45" i="73"/>
  <c r="Z34" i="73"/>
  <c r="Z33" i="73"/>
  <c r="Z24" i="73"/>
  <c r="Z26" i="73"/>
  <c r="Z88" i="73"/>
  <c r="Z79" i="73"/>
  <c r="Z28" i="73"/>
  <c r="Z31" i="73"/>
  <c r="Z18" i="73"/>
  <c r="Z32" i="73"/>
  <c r="Z44" i="73"/>
  <c r="Z20" i="73"/>
  <c r="Z27" i="73"/>
  <c r="Z21" i="73"/>
  <c r="Z19" i="73"/>
  <c r="Y76" i="73"/>
  <c r="Y45" i="73"/>
  <c r="Y34" i="73"/>
  <c r="Y33" i="73"/>
  <c r="Y24" i="73"/>
  <c r="Y26" i="73"/>
  <c r="Y88" i="73"/>
  <c r="Y79" i="73"/>
  <c r="Y28" i="73"/>
  <c r="Y31" i="73"/>
  <c r="Y18" i="73"/>
  <c r="Y32" i="73"/>
  <c r="Y44" i="73"/>
  <c r="Y20" i="73"/>
  <c r="Y27" i="73"/>
  <c r="Y21" i="73"/>
  <c r="Y19" i="73"/>
  <c r="X76" i="73"/>
  <c r="X45" i="73"/>
  <c r="X34" i="73"/>
  <c r="X33" i="73"/>
  <c r="X24" i="73"/>
  <c r="X26" i="73"/>
  <c r="X88" i="73"/>
  <c r="X18" i="73"/>
  <c r="X20" i="73"/>
  <c r="X27" i="73"/>
  <c r="X21" i="73"/>
  <c r="X19" i="73"/>
  <c r="Q76" i="73"/>
  <c r="W76" i="73"/>
  <c r="Q45" i="73"/>
  <c r="W45" i="73"/>
  <c r="Q34" i="73"/>
  <c r="W34" i="73"/>
  <c r="Q33" i="73"/>
  <c r="W33" i="73"/>
  <c r="Q24" i="73"/>
  <c r="W24" i="73"/>
  <c r="Q26" i="73"/>
  <c r="W26" i="73"/>
  <c r="Q88" i="73"/>
  <c r="W88" i="73"/>
  <c r="Q79" i="73"/>
  <c r="W79" i="73"/>
  <c r="Q28" i="73"/>
  <c r="W28" i="73"/>
  <c r="Q31" i="73"/>
  <c r="W31" i="73"/>
  <c r="Q18" i="73"/>
  <c r="W18" i="73"/>
  <c r="Q32" i="73"/>
  <c r="W32" i="73"/>
  <c r="Q44" i="73"/>
  <c r="W44" i="73"/>
  <c r="Q20" i="73"/>
  <c r="W20" i="73"/>
  <c r="Q27" i="73"/>
  <c r="W27" i="73"/>
  <c r="Q21" i="73"/>
  <c r="W21" i="73"/>
  <c r="Q19" i="73"/>
  <c r="W19" i="73"/>
  <c r="O76" i="73"/>
  <c r="P76" i="73"/>
  <c r="O45" i="73"/>
  <c r="P45" i="73"/>
  <c r="O34" i="73"/>
  <c r="P34" i="73"/>
  <c r="O33" i="73"/>
  <c r="P33" i="73"/>
  <c r="O24" i="73"/>
  <c r="P24" i="73"/>
  <c r="O26" i="73"/>
  <c r="P26" i="73"/>
  <c r="O88" i="73"/>
  <c r="P88" i="73"/>
  <c r="O79" i="73"/>
  <c r="P79" i="73"/>
  <c r="O28" i="73"/>
  <c r="P28" i="73"/>
  <c r="O31" i="73"/>
  <c r="P31" i="73"/>
  <c r="O18" i="73"/>
  <c r="P18" i="73"/>
  <c r="O32" i="73"/>
  <c r="P32" i="73"/>
  <c r="O44" i="73"/>
  <c r="P44" i="73"/>
  <c r="O20" i="73"/>
  <c r="P20" i="73"/>
  <c r="O27" i="73"/>
  <c r="P27" i="73"/>
  <c r="O21" i="73"/>
  <c r="P21" i="73"/>
  <c r="O19" i="73"/>
  <c r="P19" i="73"/>
  <c r="N76" i="73"/>
  <c r="N45" i="73"/>
  <c r="N34" i="73"/>
  <c r="N33" i="73"/>
  <c r="N24" i="73"/>
  <c r="N26" i="73"/>
  <c r="N88" i="73"/>
  <c r="N79" i="73"/>
  <c r="N28" i="73"/>
  <c r="N31" i="73"/>
  <c r="N18" i="73"/>
  <c r="N32" i="73"/>
  <c r="N44" i="73"/>
  <c r="N20" i="73"/>
  <c r="N27" i="73"/>
  <c r="N21" i="73"/>
  <c r="N19" i="73"/>
  <c r="AT19" i="73"/>
  <c r="AP19" i="73"/>
  <c r="AO19" i="73"/>
  <c r="AN19" i="73"/>
  <c r="AM19" i="73"/>
  <c r="AL19" i="73"/>
  <c r="AT21" i="73"/>
  <c r="AP21" i="73"/>
  <c r="AO21" i="73"/>
  <c r="AN21" i="73"/>
  <c r="AM21" i="73"/>
  <c r="AL21" i="73"/>
  <c r="AT27" i="73"/>
  <c r="AP27" i="73"/>
  <c r="AO27" i="73"/>
  <c r="AN27" i="73"/>
  <c r="AM27" i="73"/>
  <c r="AL27" i="73"/>
  <c r="AP20" i="73"/>
  <c r="AO20" i="73"/>
  <c r="AN20" i="73"/>
  <c r="AM20" i="73"/>
  <c r="AL20" i="73"/>
  <c r="AT44" i="73"/>
  <c r="AP44" i="73"/>
  <c r="AO44" i="73"/>
  <c r="AN44" i="73"/>
  <c r="AM44" i="73"/>
  <c r="AL44" i="73"/>
  <c r="AT32" i="73"/>
  <c r="AP32" i="73"/>
  <c r="AO32" i="73"/>
  <c r="AN32" i="73"/>
  <c r="AM32" i="73"/>
  <c r="AL32" i="73"/>
  <c r="AT18" i="73"/>
  <c r="AP18" i="73"/>
  <c r="AO18" i="73"/>
  <c r="AN18" i="73"/>
  <c r="AM18" i="73"/>
  <c r="AL18" i="73"/>
  <c r="AT60" i="73"/>
  <c r="AP60" i="73"/>
  <c r="AO60" i="73"/>
  <c r="AN60" i="73"/>
  <c r="AM60" i="73"/>
  <c r="AL60" i="73"/>
  <c r="AT31" i="73"/>
  <c r="AP31" i="73"/>
  <c r="AO31" i="73"/>
  <c r="AN31" i="73"/>
  <c r="AM31" i="73"/>
  <c r="AL31" i="73"/>
  <c r="AT28" i="73"/>
  <c r="AP28" i="73"/>
  <c r="AO28" i="73"/>
  <c r="AN28" i="73"/>
  <c r="AM28" i="73"/>
  <c r="AL28" i="73"/>
  <c r="AT79" i="73"/>
  <c r="AP79" i="73"/>
  <c r="AO79" i="73"/>
  <c r="AN79" i="73"/>
  <c r="AM79" i="73"/>
  <c r="AL79" i="73"/>
  <c r="AT109" i="73"/>
  <c r="AP109" i="73"/>
  <c r="AO109" i="73"/>
  <c r="AN109" i="73"/>
  <c r="AM109" i="73"/>
  <c r="AL109" i="73"/>
  <c r="AT72" i="73"/>
  <c r="AP72" i="73"/>
  <c r="AO72" i="73"/>
  <c r="AN72" i="73"/>
  <c r="AM72" i="73"/>
  <c r="AL72" i="73"/>
  <c r="AT88" i="73"/>
  <c r="AP88" i="73"/>
  <c r="AO88" i="73"/>
  <c r="AN88" i="73"/>
  <c r="AM88" i="73"/>
  <c r="AL88" i="73"/>
  <c r="AP106" i="73"/>
  <c r="AO106" i="73"/>
  <c r="AN106" i="73"/>
  <c r="AM106" i="73"/>
  <c r="AL106" i="73"/>
  <c r="AT26" i="73"/>
  <c r="AP26" i="73"/>
  <c r="AO26" i="73"/>
  <c r="AN26" i="73"/>
  <c r="AM26" i="73"/>
  <c r="AL26" i="73"/>
  <c r="AT63" i="73"/>
  <c r="AP63" i="73"/>
  <c r="AO63" i="73"/>
  <c r="AN63" i="73"/>
  <c r="AM63" i="73"/>
  <c r="AL63" i="73"/>
  <c r="AT99" i="73"/>
  <c r="AP99" i="73"/>
  <c r="AO99" i="73"/>
  <c r="AN99" i="73"/>
  <c r="AM99" i="73"/>
  <c r="AL99" i="73"/>
  <c r="AP24" i="73"/>
  <c r="AO24" i="73"/>
  <c r="AN24" i="73"/>
  <c r="AM24" i="73"/>
  <c r="AL24" i="73"/>
  <c r="AT33" i="73"/>
  <c r="AP33" i="73"/>
  <c r="AO33" i="73"/>
  <c r="AN33" i="73"/>
  <c r="AM33" i="73"/>
  <c r="AL33" i="73"/>
  <c r="AP34" i="73"/>
  <c r="AO34" i="73"/>
  <c r="AN34" i="73"/>
  <c r="AM34" i="73"/>
  <c r="AL34" i="73"/>
  <c r="AT45" i="73"/>
  <c r="AP45" i="73"/>
  <c r="AO45" i="73"/>
  <c r="AN45" i="73"/>
  <c r="AM45" i="73"/>
  <c r="AL45" i="73"/>
  <c r="AP76" i="73"/>
  <c r="AO76" i="73"/>
  <c r="AN76" i="73"/>
  <c r="AM76" i="73"/>
  <c r="AL76" i="73"/>
  <c r="AP65" i="73"/>
  <c r="AO65" i="73"/>
  <c r="AN65" i="73"/>
  <c r="AM65" i="73"/>
  <c r="AL65" i="73"/>
  <c r="AP108" i="73"/>
  <c r="AO108" i="73"/>
  <c r="AN108" i="73"/>
  <c r="AM108" i="73"/>
  <c r="AL108" i="73"/>
  <c r="AP54" i="73"/>
  <c r="AO54" i="73"/>
  <c r="AN54" i="73"/>
  <c r="AM54" i="73"/>
  <c r="AL54" i="73"/>
  <c r="AP53" i="73"/>
  <c r="AO53" i="73"/>
  <c r="AN53" i="73"/>
  <c r="AM53" i="73"/>
  <c r="AL53" i="73"/>
  <c r="AP122" i="73"/>
  <c r="AO122" i="73"/>
  <c r="AN122" i="73"/>
  <c r="AM122" i="73"/>
  <c r="AL122" i="73"/>
  <c r="AP96" i="73"/>
  <c r="AO96" i="73"/>
  <c r="AN96" i="73"/>
  <c r="AM96" i="73"/>
  <c r="AL96" i="73"/>
  <c r="AP52" i="73"/>
  <c r="AO52" i="73"/>
  <c r="AN52" i="73"/>
  <c r="AM52" i="73"/>
  <c r="AL52" i="73"/>
  <c r="AP117" i="73"/>
  <c r="AO117" i="73"/>
  <c r="AN117" i="73"/>
  <c r="AM117" i="73"/>
  <c r="AL117" i="73"/>
  <c r="AP51" i="73"/>
  <c r="AO51" i="73"/>
  <c r="AN51" i="73"/>
  <c r="AM51" i="73"/>
  <c r="AL51" i="73"/>
  <c r="AP82" i="73"/>
  <c r="AO82" i="73"/>
  <c r="AN82" i="73"/>
  <c r="AM82" i="73"/>
  <c r="AL82" i="73"/>
  <c r="AP86" i="73"/>
  <c r="AO86" i="73"/>
  <c r="AN86" i="73"/>
  <c r="AM86" i="73"/>
  <c r="AL86" i="73"/>
  <c r="AP121" i="73"/>
  <c r="AO121" i="73"/>
  <c r="AN121" i="73"/>
  <c r="AM121" i="73"/>
  <c r="AL121" i="73"/>
  <c r="AP50" i="73"/>
  <c r="AO50" i="73"/>
  <c r="AN50" i="73"/>
  <c r="AM50" i="73"/>
  <c r="AL50" i="73"/>
  <c r="AP123" i="73"/>
  <c r="AO123" i="73"/>
  <c r="AN123" i="73"/>
  <c r="AM123" i="73"/>
  <c r="AL123" i="73"/>
  <c r="AP129" i="73"/>
  <c r="AO129" i="73"/>
  <c r="AN129" i="73"/>
  <c r="AM129" i="73"/>
  <c r="AL129" i="73"/>
  <c r="AP126" i="73"/>
  <c r="AO126" i="73"/>
  <c r="AN126" i="73"/>
  <c r="AM126" i="73"/>
  <c r="AL126" i="73"/>
  <c r="AP111" i="73"/>
  <c r="AO111" i="73"/>
  <c r="AN111" i="73"/>
  <c r="AM111" i="73"/>
  <c r="AL111" i="73"/>
  <c r="AP93" i="73"/>
  <c r="AO93" i="73"/>
  <c r="AN93" i="73"/>
  <c r="AM93" i="73"/>
  <c r="AL93" i="73"/>
  <c r="AP56" i="73"/>
  <c r="AO56" i="73"/>
  <c r="AN56" i="73"/>
  <c r="AM56" i="73"/>
  <c r="AL56" i="73"/>
  <c r="AP68" i="73"/>
  <c r="AO68" i="73"/>
  <c r="AN68" i="73"/>
  <c r="AM68" i="73"/>
  <c r="AL68" i="73"/>
  <c r="AP67" i="73"/>
  <c r="AO67" i="73"/>
  <c r="AN67" i="73"/>
  <c r="AM67" i="73"/>
  <c r="AL67" i="73"/>
  <c r="AP90" i="73"/>
  <c r="AO90" i="73"/>
  <c r="AN90" i="73"/>
  <c r="AM90" i="73"/>
  <c r="AL90" i="73"/>
  <c r="AP87" i="73"/>
  <c r="AO87" i="73"/>
  <c r="AN87" i="73"/>
  <c r="AM87" i="73"/>
  <c r="AL87" i="73"/>
  <c r="AP130" i="73"/>
  <c r="AO130" i="73"/>
  <c r="AN130" i="73"/>
  <c r="AM130" i="73"/>
  <c r="AL130" i="73"/>
  <c r="AP113" i="73"/>
  <c r="AO113" i="73"/>
  <c r="AN113" i="73"/>
  <c r="AM113" i="73"/>
  <c r="AL113" i="73"/>
  <c r="AP89" i="73"/>
  <c r="AO89" i="73"/>
  <c r="AN89" i="73"/>
  <c r="AM89" i="73"/>
  <c r="AL89" i="73"/>
  <c r="AP131" i="73"/>
  <c r="AO131" i="73"/>
  <c r="AN131" i="73"/>
  <c r="AM131" i="73"/>
  <c r="AL131" i="73"/>
  <c r="AP49" i="73"/>
  <c r="AO49" i="73"/>
  <c r="AP48" i="73"/>
  <c r="AO48" i="73"/>
  <c r="AN48" i="73"/>
  <c r="AM48" i="73"/>
  <c r="AL48" i="73"/>
  <c r="AP104" i="73"/>
  <c r="AO104" i="73"/>
  <c r="AN104" i="73"/>
  <c r="AM104" i="73"/>
  <c r="AL104" i="73"/>
  <c r="AP115" i="73"/>
  <c r="AO115" i="73"/>
  <c r="AN115" i="73"/>
  <c r="AM115" i="73"/>
  <c r="AL115" i="73"/>
  <c r="AP47" i="73"/>
  <c r="AO47" i="73"/>
  <c r="AN47" i="73"/>
  <c r="AM47" i="73"/>
  <c r="AL47" i="73"/>
  <c r="AP127" i="73"/>
  <c r="AO127" i="73"/>
  <c r="AN127" i="73"/>
  <c r="AM127" i="73"/>
  <c r="AL127" i="73"/>
  <c r="AP114" i="73"/>
  <c r="AO114" i="73"/>
  <c r="AN114" i="73"/>
  <c r="AM114" i="73"/>
  <c r="AL114" i="73"/>
  <c r="AP128" i="73"/>
  <c r="AO128" i="73"/>
  <c r="AN128" i="73"/>
  <c r="AM128" i="73"/>
  <c r="AL128" i="73"/>
  <c r="AP112" i="73"/>
  <c r="AO112" i="73"/>
  <c r="AN112" i="73"/>
  <c r="AM112" i="73"/>
  <c r="AL112" i="73"/>
  <c r="AP95" i="73"/>
  <c r="AO95" i="73"/>
  <c r="AN95" i="73"/>
  <c r="AM95" i="73"/>
  <c r="AL95" i="73"/>
  <c r="AP101" i="73"/>
  <c r="AO101" i="73"/>
  <c r="AN101" i="73"/>
  <c r="AM101" i="73"/>
  <c r="AL101" i="73"/>
  <c r="AP59" i="73"/>
  <c r="AO59" i="73"/>
  <c r="AN59" i="73"/>
  <c r="AM59" i="73"/>
  <c r="AL59" i="73"/>
  <c r="AP124" i="73"/>
  <c r="AO124" i="73"/>
  <c r="AN124" i="73"/>
  <c r="AM124" i="73"/>
  <c r="AL124" i="73"/>
  <c r="AP102" i="73"/>
  <c r="AO102" i="73"/>
  <c r="AN102" i="73"/>
  <c r="AM102" i="73"/>
  <c r="AL102" i="73"/>
  <c r="AP107" i="73"/>
  <c r="AO107" i="73"/>
  <c r="AN107" i="73"/>
  <c r="AM107" i="73"/>
  <c r="AL107" i="73"/>
  <c r="AP118" i="73"/>
  <c r="AO118" i="73"/>
  <c r="AN118" i="73"/>
  <c r="AM118" i="73"/>
  <c r="AL118" i="73"/>
  <c r="AP125" i="73"/>
  <c r="AO125" i="73"/>
  <c r="AN125" i="73"/>
  <c r="AM125" i="73"/>
  <c r="AL125" i="73"/>
  <c r="AP120" i="73"/>
  <c r="AO120" i="73"/>
  <c r="AN120" i="73"/>
  <c r="AM120" i="73"/>
  <c r="AL120" i="73"/>
  <c r="AP78" i="73"/>
  <c r="AO78" i="73"/>
  <c r="AN78" i="73"/>
  <c r="AM78" i="73"/>
  <c r="AL78" i="73"/>
  <c r="AP55" i="73"/>
  <c r="AO55" i="73"/>
  <c r="AN55" i="73"/>
  <c r="AM55" i="73"/>
  <c r="AL55" i="73"/>
  <c r="AP91" i="73"/>
  <c r="AO91" i="73"/>
  <c r="AN91" i="73"/>
  <c r="AM91" i="73"/>
  <c r="AL91" i="73"/>
  <c r="AP97" i="73"/>
  <c r="AO97" i="73"/>
  <c r="AN97" i="73"/>
  <c r="AM97" i="73"/>
  <c r="AL97" i="73"/>
  <c r="AP92" i="73"/>
  <c r="AO92" i="73"/>
  <c r="AN92" i="73"/>
  <c r="AM92" i="73"/>
  <c r="AL92" i="73"/>
  <c r="AP110" i="73"/>
  <c r="AO110" i="73"/>
  <c r="AN110" i="73"/>
  <c r="AM110" i="73"/>
  <c r="AL110" i="73"/>
  <c r="AP105" i="73"/>
  <c r="AO105" i="73"/>
  <c r="AN105" i="73"/>
  <c r="AM105" i="73"/>
  <c r="AL105" i="73"/>
  <c r="AP94" i="73"/>
  <c r="AO94" i="73"/>
  <c r="AN94" i="73"/>
  <c r="AM94" i="73"/>
  <c r="AL94" i="73"/>
  <c r="AS17" i="73"/>
  <c r="AR17" i="73"/>
  <c r="AQ17" i="73"/>
  <c r="AE16" i="73"/>
  <c r="O16" i="73"/>
  <c r="P16" i="73"/>
  <c r="AA16" i="73"/>
  <c r="Z14" i="73"/>
  <c r="Z15" i="73"/>
  <c r="Z16" i="73"/>
  <c r="AE15" i="73"/>
  <c r="O14" i="73"/>
  <c r="O15" i="73"/>
  <c r="P15" i="73"/>
  <c r="AA15" i="73"/>
  <c r="F15" i="73"/>
  <c r="E15" i="73"/>
  <c r="AC14" i="73"/>
  <c r="AB14" i="73"/>
  <c r="P14" i="73"/>
  <c r="AA14" i="73"/>
  <c r="F14" i="73"/>
  <c r="E14" i="73"/>
  <c r="Z13" i="73"/>
  <c r="F13" i="73"/>
  <c r="E13" i="73"/>
  <c r="AT139" i="72"/>
  <c r="AQ139" i="72"/>
  <c r="AP139" i="72"/>
  <c r="AO139" i="72"/>
  <c r="E139" i="72"/>
  <c r="AN139" i="72"/>
  <c r="D139" i="72"/>
  <c r="AM139" i="72"/>
  <c r="H139" i="72"/>
  <c r="C139" i="72"/>
  <c r="AL139" i="72"/>
  <c r="AE139" i="72"/>
  <c r="AD139" i="72"/>
  <c r="AC139" i="72"/>
  <c r="AB139" i="72"/>
  <c r="AA139" i="72"/>
  <c r="Z139" i="72"/>
  <c r="Y139" i="72"/>
  <c r="X139" i="72"/>
  <c r="Q139" i="72"/>
  <c r="W139" i="72"/>
  <c r="O139" i="72"/>
  <c r="P139" i="72"/>
  <c r="N139" i="72"/>
  <c r="AT138" i="72"/>
  <c r="AQ138" i="72"/>
  <c r="AP138" i="72"/>
  <c r="AO138" i="72"/>
  <c r="E138" i="72"/>
  <c r="AN138" i="72"/>
  <c r="D138" i="72"/>
  <c r="AM138" i="72"/>
  <c r="H138" i="72"/>
  <c r="C138" i="72"/>
  <c r="AL138" i="72"/>
  <c r="AE138" i="72"/>
  <c r="AD138" i="72"/>
  <c r="AC138" i="72"/>
  <c r="AB138" i="72"/>
  <c r="AA138" i="72"/>
  <c r="Z138" i="72"/>
  <c r="Y138" i="72"/>
  <c r="X138" i="72"/>
  <c r="Q138" i="72"/>
  <c r="W138" i="72"/>
  <c r="O138" i="72"/>
  <c r="P138" i="72"/>
  <c r="N138" i="72"/>
  <c r="AT137" i="72"/>
  <c r="AQ137" i="72"/>
  <c r="AP137" i="72"/>
  <c r="AO137" i="72"/>
  <c r="E137" i="72"/>
  <c r="AN137" i="72"/>
  <c r="D137" i="72"/>
  <c r="AM137" i="72"/>
  <c r="H137" i="72"/>
  <c r="C137" i="72"/>
  <c r="AL137" i="72"/>
  <c r="AE137" i="72"/>
  <c r="AD137" i="72"/>
  <c r="AC137" i="72"/>
  <c r="AB137" i="72"/>
  <c r="AA137" i="72"/>
  <c r="Z137" i="72"/>
  <c r="Y137" i="72"/>
  <c r="X137" i="72"/>
  <c r="Q137" i="72"/>
  <c r="W137" i="72"/>
  <c r="O137" i="72"/>
  <c r="P137" i="72"/>
  <c r="N137" i="72"/>
  <c r="AQ136" i="72"/>
  <c r="AP136" i="72"/>
  <c r="AO136" i="72"/>
  <c r="E136" i="72"/>
  <c r="AN136" i="72"/>
  <c r="D136" i="72"/>
  <c r="AM136" i="72"/>
  <c r="H136" i="72"/>
  <c r="C136" i="72"/>
  <c r="AL136" i="72"/>
  <c r="AE136" i="72"/>
  <c r="AD136" i="72"/>
  <c r="AC136" i="72"/>
  <c r="AB136" i="72"/>
  <c r="AA136" i="72"/>
  <c r="Z136" i="72"/>
  <c r="Y136" i="72"/>
  <c r="X136" i="72"/>
  <c r="Q136" i="72"/>
  <c r="W136" i="72"/>
  <c r="O136" i="72"/>
  <c r="P136" i="72"/>
  <c r="N136" i="72"/>
  <c r="AT135" i="72"/>
  <c r="AQ135" i="72"/>
  <c r="AP135" i="72"/>
  <c r="AO135" i="72"/>
  <c r="E135" i="72"/>
  <c r="AN135" i="72"/>
  <c r="D135" i="72"/>
  <c r="AM135" i="72"/>
  <c r="H135" i="72"/>
  <c r="C135" i="72"/>
  <c r="AL135" i="72"/>
  <c r="AE135" i="72"/>
  <c r="AD135" i="72"/>
  <c r="AC135" i="72"/>
  <c r="AB135" i="72"/>
  <c r="AA135" i="72"/>
  <c r="Z135" i="72"/>
  <c r="Y135" i="72"/>
  <c r="X135" i="72"/>
  <c r="Q135" i="72"/>
  <c r="W135" i="72"/>
  <c r="O135" i="72"/>
  <c r="P135" i="72"/>
  <c r="N135" i="72"/>
  <c r="AT134" i="72"/>
  <c r="AQ134" i="72"/>
  <c r="AP134" i="72"/>
  <c r="AO134" i="72"/>
  <c r="E134" i="72"/>
  <c r="AN134" i="72"/>
  <c r="D134" i="72"/>
  <c r="AM134" i="72"/>
  <c r="H134" i="72"/>
  <c r="C134" i="72"/>
  <c r="AL134" i="72"/>
  <c r="AE134" i="72"/>
  <c r="AD134" i="72"/>
  <c r="AC134" i="72"/>
  <c r="AB134" i="72"/>
  <c r="AA134" i="72"/>
  <c r="Z134" i="72"/>
  <c r="Y134" i="72"/>
  <c r="X134" i="72"/>
  <c r="Q134" i="72"/>
  <c r="W134" i="72"/>
  <c r="O134" i="72"/>
  <c r="P134" i="72"/>
  <c r="N134" i="72"/>
  <c r="AT133" i="72"/>
  <c r="AQ133" i="72"/>
  <c r="AP133" i="72"/>
  <c r="AO133" i="72"/>
  <c r="AN133" i="72"/>
  <c r="AM133" i="72"/>
  <c r="H133" i="72"/>
  <c r="C133" i="72"/>
  <c r="AL133" i="72"/>
  <c r="AE133" i="72"/>
  <c r="AD133" i="72"/>
  <c r="AC133" i="72"/>
  <c r="AB133" i="72"/>
  <c r="AA133" i="72"/>
  <c r="Z133" i="72"/>
  <c r="Y133" i="72"/>
  <c r="X133" i="72"/>
  <c r="Q133" i="72"/>
  <c r="W133" i="72"/>
  <c r="O133" i="72"/>
  <c r="P133" i="72"/>
  <c r="N133" i="72"/>
  <c r="AT132" i="72"/>
  <c r="AQ132" i="72"/>
  <c r="AP132" i="72"/>
  <c r="AO132" i="72"/>
  <c r="AN132" i="72"/>
  <c r="AM132" i="72"/>
  <c r="H132" i="72"/>
  <c r="C132" i="72"/>
  <c r="AL132" i="72"/>
  <c r="AE132" i="72"/>
  <c r="AD132" i="72"/>
  <c r="AC132" i="72"/>
  <c r="AB132" i="72"/>
  <c r="AA132" i="72"/>
  <c r="Z132" i="72"/>
  <c r="Y132" i="72"/>
  <c r="Q132" i="72"/>
  <c r="W132" i="72"/>
  <c r="O132" i="72"/>
  <c r="P132" i="72"/>
  <c r="N132" i="72"/>
  <c r="AT131" i="72"/>
  <c r="AQ131" i="72"/>
  <c r="AP131" i="72"/>
  <c r="AO131" i="72"/>
  <c r="AN131" i="72"/>
  <c r="AM131" i="72"/>
  <c r="H131" i="72"/>
  <c r="C131" i="72"/>
  <c r="AL131" i="72"/>
  <c r="AE131" i="72"/>
  <c r="AD131" i="72"/>
  <c r="AC131" i="72"/>
  <c r="AB131" i="72"/>
  <c r="AA131" i="72"/>
  <c r="Z131" i="72"/>
  <c r="Y131" i="72"/>
  <c r="X131" i="72"/>
  <c r="Q131" i="72"/>
  <c r="W131" i="72"/>
  <c r="O131" i="72"/>
  <c r="P131" i="72"/>
  <c r="N131" i="72"/>
  <c r="AT130" i="72"/>
  <c r="AQ130" i="72"/>
  <c r="AP130" i="72"/>
  <c r="AO130" i="72"/>
  <c r="AN130" i="72"/>
  <c r="AM130" i="72"/>
  <c r="H130" i="72"/>
  <c r="C130" i="72"/>
  <c r="AL130" i="72"/>
  <c r="AE130" i="72"/>
  <c r="AD130" i="72"/>
  <c r="AC130" i="72"/>
  <c r="AB130" i="72"/>
  <c r="AA130" i="72"/>
  <c r="Z130" i="72"/>
  <c r="Y130" i="72"/>
  <c r="X130" i="72"/>
  <c r="Q130" i="72"/>
  <c r="W130" i="72"/>
  <c r="O130" i="72"/>
  <c r="P130" i="72"/>
  <c r="N130" i="72"/>
  <c r="AT129" i="72"/>
  <c r="AQ129" i="72"/>
  <c r="AP129" i="72"/>
  <c r="AO129" i="72"/>
  <c r="AN129" i="72"/>
  <c r="AM129" i="72"/>
  <c r="H129" i="72"/>
  <c r="C129" i="72"/>
  <c r="AL129" i="72"/>
  <c r="AE129" i="72"/>
  <c r="AD129" i="72"/>
  <c r="AC129" i="72"/>
  <c r="AB129" i="72"/>
  <c r="AA129" i="72"/>
  <c r="Z129" i="72"/>
  <c r="Y129" i="72"/>
  <c r="X129" i="72"/>
  <c r="Q129" i="72"/>
  <c r="W129" i="72"/>
  <c r="O129" i="72"/>
  <c r="P129" i="72"/>
  <c r="N129" i="72"/>
  <c r="AT128" i="72"/>
  <c r="AQ128" i="72"/>
  <c r="AP128" i="72"/>
  <c r="AO128" i="72"/>
  <c r="AN128" i="72"/>
  <c r="AM128" i="72"/>
  <c r="H128" i="72"/>
  <c r="C128" i="72"/>
  <c r="AL128" i="72"/>
  <c r="AE128" i="72"/>
  <c r="AD128" i="72"/>
  <c r="AC128" i="72"/>
  <c r="AB128" i="72"/>
  <c r="AA128" i="72"/>
  <c r="Z128" i="72"/>
  <c r="Y128" i="72"/>
  <c r="X128" i="72"/>
  <c r="Q128" i="72"/>
  <c r="W128" i="72"/>
  <c r="O128" i="72"/>
  <c r="P128" i="72"/>
  <c r="N128" i="72"/>
  <c r="AT127" i="72"/>
  <c r="AQ127" i="72"/>
  <c r="AP127" i="72"/>
  <c r="AO127" i="72"/>
  <c r="AN127" i="72"/>
  <c r="AM127" i="72"/>
  <c r="H127" i="72"/>
  <c r="C127" i="72"/>
  <c r="AL127" i="72"/>
  <c r="AE127" i="72"/>
  <c r="AD127" i="72"/>
  <c r="AC127" i="72"/>
  <c r="AB127" i="72"/>
  <c r="AA127" i="72"/>
  <c r="Z127" i="72"/>
  <c r="Y127" i="72"/>
  <c r="X127" i="72"/>
  <c r="Q127" i="72"/>
  <c r="W127" i="72"/>
  <c r="O127" i="72"/>
  <c r="P127" i="72"/>
  <c r="N127" i="72"/>
  <c r="AS126" i="72"/>
  <c r="AR126" i="72"/>
  <c r="AQ126" i="72"/>
  <c r="G126" i="72"/>
  <c r="AP126" i="72"/>
  <c r="F126" i="72"/>
  <c r="AO126" i="72"/>
  <c r="E126" i="72"/>
  <c r="AN126" i="72"/>
  <c r="D126" i="72"/>
  <c r="AM126" i="72"/>
  <c r="C126" i="72"/>
  <c r="AL126" i="72"/>
  <c r="AF126" i="72"/>
  <c r="AE126" i="72"/>
  <c r="AD126" i="72"/>
  <c r="AC126" i="72"/>
  <c r="AB126" i="72"/>
  <c r="AA126" i="72"/>
  <c r="Z126" i="72"/>
  <c r="Y126" i="72"/>
  <c r="X126" i="72"/>
  <c r="W126" i="72"/>
  <c r="U126" i="72"/>
  <c r="T126" i="72"/>
  <c r="S126" i="72"/>
  <c r="R126" i="72"/>
  <c r="Q126" i="72"/>
  <c r="P126" i="72"/>
  <c r="O126" i="72"/>
  <c r="N126" i="72"/>
  <c r="M126" i="72"/>
  <c r="L126" i="72"/>
  <c r="K126" i="72"/>
  <c r="J126" i="72"/>
  <c r="I126" i="72"/>
  <c r="H126" i="72"/>
  <c r="AT125" i="72"/>
  <c r="AQ125" i="72"/>
  <c r="AP125" i="72"/>
  <c r="AO125" i="72"/>
  <c r="E125" i="72"/>
  <c r="AN125" i="72"/>
  <c r="D125" i="72"/>
  <c r="AM125" i="72"/>
  <c r="H125" i="72"/>
  <c r="C125" i="72"/>
  <c r="AL125" i="72"/>
  <c r="AE125" i="72"/>
  <c r="AD125" i="72"/>
  <c r="AC125" i="72"/>
  <c r="AB125" i="72"/>
  <c r="AA125" i="72"/>
  <c r="Z125" i="72"/>
  <c r="Y125" i="72"/>
  <c r="Q125" i="72"/>
  <c r="W125" i="72"/>
  <c r="O125" i="72"/>
  <c r="P125" i="72"/>
  <c r="N125" i="72"/>
  <c r="AT124" i="72"/>
  <c r="AQ124" i="72"/>
  <c r="AP124" i="72"/>
  <c r="AO124" i="72"/>
  <c r="AN124" i="72"/>
  <c r="AM124" i="72"/>
  <c r="H124" i="72"/>
  <c r="C124" i="72"/>
  <c r="AL124" i="72"/>
  <c r="AE124" i="72"/>
  <c r="AD124" i="72"/>
  <c r="AC124" i="72"/>
  <c r="AB124" i="72"/>
  <c r="AA124" i="72"/>
  <c r="Z124" i="72"/>
  <c r="Y124" i="72"/>
  <c r="X124" i="72"/>
  <c r="Q124" i="72"/>
  <c r="W124" i="72"/>
  <c r="O124" i="72"/>
  <c r="P124" i="72"/>
  <c r="N124" i="72"/>
  <c r="AT123" i="72"/>
  <c r="AQ123" i="72"/>
  <c r="AP123" i="72"/>
  <c r="AO123" i="72"/>
  <c r="E123" i="72"/>
  <c r="AN123" i="72"/>
  <c r="D123" i="72"/>
  <c r="AM123" i="72"/>
  <c r="H123" i="72"/>
  <c r="C123" i="72"/>
  <c r="AL123" i="72"/>
  <c r="AE123" i="72"/>
  <c r="AD123" i="72"/>
  <c r="AC123" i="72"/>
  <c r="AB123" i="72"/>
  <c r="AA123" i="72"/>
  <c r="Z123" i="72"/>
  <c r="Y123" i="72"/>
  <c r="X123" i="72"/>
  <c r="Q123" i="72"/>
  <c r="W123" i="72"/>
  <c r="O123" i="72"/>
  <c r="P123" i="72"/>
  <c r="N123" i="72"/>
  <c r="AT122" i="72"/>
  <c r="AQ122" i="72"/>
  <c r="AP122" i="72"/>
  <c r="AO122" i="72"/>
  <c r="AN122" i="72"/>
  <c r="AM122" i="72"/>
  <c r="H122" i="72"/>
  <c r="C122" i="72"/>
  <c r="AL122" i="72"/>
  <c r="AE122" i="72"/>
  <c r="AD122" i="72"/>
  <c r="AC122" i="72"/>
  <c r="AB122" i="72"/>
  <c r="AA122" i="72"/>
  <c r="Z122" i="72"/>
  <c r="Y122" i="72"/>
  <c r="Q122" i="72"/>
  <c r="W122" i="72"/>
  <c r="O122" i="72"/>
  <c r="P122" i="72"/>
  <c r="N122" i="72"/>
  <c r="AT121" i="72"/>
  <c r="AQ121" i="72"/>
  <c r="AP121" i="72"/>
  <c r="AO121" i="72"/>
  <c r="AN121" i="72"/>
  <c r="AM121" i="72"/>
  <c r="H121" i="72"/>
  <c r="C121" i="72"/>
  <c r="AL121" i="72"/>
  <c r="AE121" i="72"/>
  <c r="AD121" i="72"/>
  <c r="AC121" i="72"/>
  <c r="AB121" i="72"/>
  <c r="AA121" i="72"/>
  <c r="Z121" i="72"/>
  <c r="Y121" i="72"/>
  <c r="Q121" i="72"/>
  <c r="W121" i="72"/>
  <c r="O121" i="72"/>
  <c r="P121" i="72"/>
  <c r="N121" i="72"/>
  <c r="AT120" i="72"/>
  <c r="AQ120" i="72"/>
  <c r="AP120" i="72"/>
  <c r="AO120" i="72"/>
  <c r="E120" i="72"/>
  <c r="AN120" i="72"/>
  <c r="D120" i="72"/>
  <c r="AM120" i="72"/>
  <c r="H120" i="72"/>
  <c r="C120" i="72"/>
  <c r="AL120" i="72"/>
  <c r="AE120" i="72"/>
  <c r="AD120" i="72"/>
  <c r="AC120" i="72"/>
  <c r="AB120" i="72"/>
  <c r="AA120" i="72"/>
  <c r="Z120" i="72"/>
  <c r="Y120" i="72"/>
  <c r="Q120" i="72"/>
  <c r="W120" i="72"/>
  <c r="O120" i="72"/>
  <c r="P120" i="72"/>
  <c r="N120" i="72"/>
  <c r="AS119" i="72"/>
  <c r="AR119" i="72"/>
  <c r="AQ119" i="72"/>
  <c r="G119" i="72"/>
  <c r="AP119" i="72"/>
  <c r="F119" i="72"/>
  <c r="AO119" i="72"/>
  <c r="E119" i="72"/>
  <c r="AN119" i="72"/>
  <c r="D119" i="72"/>
  <c r="AM119" i="72"/>
  <c r="C119" i="72"/>
  <c r="AL119" i="72"/>
  <c r="AF119" i="72"/>
  <c r="AE119" i="72"/>
  <c r="AD119" i="72"/>
  <c r="AC119" i="72"/>
  <c r="AB119" i="72"/>
  <c r="AA119" i="72"/>
  <c r="Z119" i="72"/>
  <c r="Y119" i="72"/>
  <c r="X119" i="72"/>
  <c r="W119" i="72"/>
  <c r="U119" i="72"/>
  <c r="T119" i="72"/>
  <c r="S119" i="72"/>
  <c r="R119" i="72"/>
  <c r="Q119" i="72"/>
  <c r="P119" i="72"/>
  <c r="O119" i="72"/>
  <c r="N119" i="72"/>
  <c r="M119" i="72"/>
  <c r="L119" i="72"/>
  <c r="K119" i="72"/>
  <c r="J119" i="72"/>
  <c r="I119" i="72"/>
  <c r="H119" i="72"/>
  <c r="AT118" i="72"/>
  <c r="AQ118" i="72"/>
  <c r="AP118" i="72"/>
  <c r="AO118" i="72"/>
  <c r="AN118" i="72"/>
  <c r="AM118" i="72"/>
  <c r="H118" i="72"/>
  <c r="C118" i="72"/>
  <c r="AL118" i="72"/>
  <c r="AE118" i="72"/>
  <c r="AD118" i="72"/>
  <c r="AC118" i="72"/>
  <c r="AB118" i="72"/>
  <c r="AA118" i="72"/>
  <c r="Z118" i="72"/>
  <c r="Y118" i="72"/>
  <c r="X118" i="72"/>
  <c r="Q118" i="72"/>
  <c r="W118" i="72"/>
  <c r="O118" i="72"/>
  <c r="P118" i="72"/>
  <c r="N118" i="72"/>
  <c r="AT117" i="72"/>
  <c r="AQ117" i="72"/>
  <c r="AP117" i="72"/>
  <c r="AO117" i="72"/>
  <c r="AN117" i="72"/>
  <c r="AM117" i="72"/>
  <c r="H117" i="72"/>
  <c r="C117" i="72"/>
  <c r="AL117" i="72"/>
  <c r="AE117" i="72"/>
  <c r="AD117" i="72"/>
  <c r="AC117" i="72"/>
  <c r="AB117" i="72"/>
  <c r="AA117" i="72"/>
  <c r="Z117" i="72"/>
  <c r="Y117" i="72"/>
  <c r="X117" i="72"/>
  <c r="Q117" i="72"/>
  <c r="W117" i="72"/>
  <c r="O117" i="72"/>
  <c r="P117" i="72"/>
  <c r="N117" i="72"/>
  <c r="AT116" i="72"/>
  <c r="AQ116" i="72"/>
  <c r="AP116" i="72"/>
  <c r="AO116" i="72"/>
  <c r="E116" i="72"/>
  <c r="AN116" i="72"/>
  <c r="D116" i="72"/>
  <c r="AM116" i="72"/>
  <c r="H116" i="72"/>
  <c r="C116" i="72"/>
  <c r="AL116" i="72"/>
  <c r="AE116" i="72"/>
  <c r="AD116" i="72"/>
  <c r="AC116" i="72"/>
  <c r="AB116" i="72"/>
  <c r="AA116" i="72"/>
  <c r="Z116" i="72"/>
  <c r="Y116" i="72"/>
  <c r="X116" i="72"/>
  <c r="Q116" i="72"/>
  <c r="W116" i="72"/>
  <c r="O116" i="72"/>
  <c r="P116" i="72"/>
  <c r="N116" i="72"/>
  <c r="AT115" i="72"/>
  <c r="AQ115" i="72"/>
  <c r="AP115" i="72"/>
  <c r="AO115" i="72"/>
  <c r="AN115" i="72"/>
  <c r="AM115" i="72"/>
  <c r="H115" i="72"/>
  <c r="C115" i="72"/>
  <c r="AL115" i="72"/>
  <c r="AE115" i="72"/>
  <c r="AD115" i="72"/>
  <c r="AC115" i="72"/>
  <c r="AB115" i="72"/>
  <c r="AA115" i="72"/>
  <c r="Z115" i="72"/>
  <c r="Y115" i="72"/>
  <c r="X115" i="72"/>
  <c r="Q115" i="72"/>
  <c r="W115" i="72"/>
  <c r="O115" i="72"/>
  <c r="P115" i="72"/>
  <c r="N115" i="72"/>
  <c r="AT114" i="72"/>
  <c r="AQ114" i="72"/>
  <c r="AP114" i="72"/>
  <c r="AO114" i="72"/>
  <c r="E114" i="72"/>
  <c r="AN114" i="72"/>
  <c r="D114" i="72"/>
  <c r="AM114" i="72"/>
  <c r="H114" i="72"/>
  <c r="C114" i="72"/>
  <c r="AL114" i="72"/>
  <c r="AD114" i="72"/>
  <c r="AC114" i="72"/>
  <c r="AB114" i="72"/>
  <c r="AA114" i="72"/>
  <c r="Z114" i="72"/>
  <c r="Y114" i="72"/>
  <c r="X114" i="72"/>
  <c r="Q114" i="72"/>
  <c r="W114" i="72"/>
  <c r="O114" i="72"/>
  <c r="P114" i="72"/>
  <c r="N114" i="72"/>
  <c r="AS113" i="72"/>
  <c r="AR113" i="72"/>
  <c r="AQ113" i="72"/>
  <c r="G113" i="72"/>
  <c r="AP113" i="72"/>
  <c r="F113" i="72"/>
  <c r="AO113" i="72"/>
  <c r="E113" i="72"/>
  <c r="AN113" i="72"/>
  <c r="D113" i="72"/>
  <c r="AM113" i="72"/>
  <c r="C113" i="72"/>
  <c r="AL113" i="72"/>
  <c r="AF113" i="72"/>
  <c r="AE113" i="72"/>
  <c r="AD113" i="72"/>
  <c r="AC113" i="72"/>
  <c r="AB113" i="72"/>
  <c r="AA113" i="72"/>
  <c r="Z113" i="72"/>
  <c r="Y113" i="72"/>
  <c r="X113" i="72"/>
  <c r="W113" i="72"/>
  <c r="U113" i="72"/>
  <c r="T113" i="72"/>
  <c r="S113" i="72"/>
  <c r="R113" i="72"/>
  <c r="Q113" i="72"/>
  <c r="P113" i="72"/>
  <c r="O113" i="72"/>
  <c r="N113" i="72"/>
  <c r="M113" i="72"/>
  <c r="L113" i="72"/>
  <c r="K113" i="72"/>
  <c r="J113" i="72"/>
  <c r="I113" i="72"/>
  <c r="H113" i="72"/>
  <c r="AT112" i="72"/>
  <c r="AQ112" i="72"/>
  <c r="AP112" i="72"/>
  <c r="AO112" i="72"/>
  <c r="AN112" i="72"/>
  <c r="AM112" i="72"/>
  <c r="H112" i="72"/>
  <c r="C112" i="72"/>
  <c r="AL112" i="72"/>
  <c r="AE112" i="72"/>
  <c r="AD112" i="72"/>
  <c r="AC112" i="72"/>
  <c r="AB112" i="72"/>
  <c r="AA112" i="72"/>
  <c r="Z112" i="72"/>
  <c r="Y112" i="72"/>
  <c r="X112" i="72"/>
  <c r="Q112" i="72"/>
  <c r="W112" i="72"/>
  <c r="O112" i="72"/>
  <c r="P112" i="72"/>
  <c r="N112" i="72"/>
  <c r="AT111" i="72"/>
  <c r="AQ111" i="72"/>
  <c r="AP111" i="72"/>
  <c r="AO111" i="72"/>
  <c r="AN111" i="72"/>
  <c r="AM111" i="72"/>
  <c r="H111" i="72"/>
  <c r="C111" i="72"/>
  <c r="AL111" i="72"/>
  <c r="AE111" i="72"/>
  <c r="AD111" i="72"/>
  <c r="AC111" i="72"/>
  <c r="AB111" i="72"/>
  <c r="AA111" i="72"/>
  <c r="Z111" i="72"/>
  <c r="Y111" i="72"/>
  <c r="X111" i="72"/>
  <c r="Q111" i="72"/>
  <c r="W111" i="72"/>
  <c r="O111" i="72"/>
  <c r="P111" i="72"/>
  <c r="N111" i="72"/>
  <c r="AT110" i="72"/>
  <c r="AQ110" i="72"/>
  <c r="AP110" i="72"/>
  <c r="AO110" i="72"/>
  <c r="AN110" i="72"/>
  <c r="AM110" i="72"/>
  <c r="H110" i="72"/>
  <c r="C110" i="72"/>
  <c r="AL110" i="72"/>
  <c r="AE110" i="72"/>
  <c r="AD110" i="72"/>
  <c r="AC110" i="72"/>
  <c r="AB110" i="72"/>
  <c r="AA110" i="72"/>
  <c r="Z110" i="72"/>
  <c r="Y110" i="72"/>
  <c r="X110" i="72"/>
  <c r="Q110" i="72"/>
  <c r="W110" i="72"/>
  <c r="O110" i="72"/>
  <c r="P110" i="72"/>
  <c r="N110" i="72"/>
  <c r="AT109" i="72"/>
  <c r="AQ109" i="72"/>
  <c r="AP109" i="72"/>
  <c r="AO109" i="72"/>
  <c r="AN109" i="72"/>
  <c r="AM109" i="72"/>
  <c r="H109" i="72"/>
  <c r="C109" i="72"/>
  <c r="AL109" i="72"/>
  <c r="AE109" i="72"/>
  <c r="AD109" i="72"/>
  <c r="AC109" i="72"/>
  <c r="AB109" i="72"/>
  <c r="AA109" i="72"/>
  <c r="Z109" i="72"/>
  <c r="Y109" i="72"/>
  <c r="X109" i="72"/>
  <c r="Q109" i="72"/>
  <c r="W109" i="72"/>
  <c r="O109" i="72"/>
  <c r="P109" i="72"/>
  <c r="N109" i="72"/>
  <c r="AT108" i="72"/>
  <c r="AQ108" i="72"/>
  <c r="AP108" i="72"/>
  <c r="AO108" i="72"/>
  <c r="AN108" i="72"/>
  <c r="AM108" i="72"/>
  <c r="H108" i="72"/>
  <c r="C108" i="72"/>
  <c r="AL108" i="72"/>
  <c r="AE108" i="72"/>
  <c r="AD108" i="72"/>
  <c r="AC108" i="72"/>
  <c r="AB108" i="72"/>
  <c r="AA108" i="72"/>
  <c r="Z108" i="72"/>
  <c r="Y108" i="72"/>
  <c r="X108" i="72"/>
  <c r="Q108" i="72"/>
  <c r="W108" i="72"/>
  <c r="O108" i="72"/>
  <c r="P108" i="72"/>
  <c r="N108" i="72"/>
  <c r="AT107" i="72"/>
  <c r="AQ107" i="72"/>
  <c r="AP107" i="72"/>
  <c r="AO107" i="72"/>
  <c r="AN107" i="72"/>
  <c r="AM107" i="72"/>
  <c r="H107" i="72"/>
  <c r="C107" i="72"/>
  <c r="AL107" i="72"/>
  <c r="AE107" i="72"/>
  <c r="AD107" i="72"/>
  <c r="AC107" i="72"/>
  <c r="AB107" i="72"/>
  <c r="AA107" i="72"/>
  <c r="Z107" i="72"/>
  <c r="Y107" i="72"/>
  <c r="X107" i="72"/>
  <c r="Q107" i="72"/>
  <c r="W107" i="72"/>
  <c r="O107" i="72"/>
  <c r="P107" i="72"/>
  <c r="N107" i="72"/>
  <c r="AT106" i="72"/>
  <c r="AQ106" i="72"/>
  <c r="AP106" i="72"/>
  <c r="AO106" i="72"/>
  <c r="E106" i="72"/>
  <c r="AN106" i="72"/>
  <c r="D106" i="72"/>
  <c r="AM106" i="72"/>
  <c r="H106" i="72"/>
  <c r="C106" i="72"/>
  <c r="AL106" i="72"/>
  <c r="AE106" i="72"/>
  <c r="AD106" i="72"/>
  <c r="AC106" i="72"/>
  <c r="AB106" i="72"/>
  <c r="AA106" i="72"/>
  <c r="Z106" i="72"/>
  <c r="Y106" i="72"/>
  <c r="X106" i="72"/>
  <c r="Q106" i="72"/>
  <c r="W106" i="72"/>
  <c r="O106" i="72"/>
  <c r="P106" i="72"/>
  <c r="N106" i="72"/>
  <c r="AT105" i="72"/>
  <c r="AQ105" i="72"/>
  <c r="AP105" i="72"/>
  <c r="AO105" i="72"/>
  <c r="E105" i="72"/>
  <c r="AN105" i="72"/>
  <c r="D105" i="72"/>
  <c r="AM105" i="72"/>
  <c r="H105" i="72"/>
  <c r="C105" i="72"/>
  <c r="AL105" i="72"/>
  <c r="AE105" i="72"/>
  <c r="AD105" i="72"/>
  <c r="AC105" i="72"/>
  <c r="AB105" i="72"/>
  <c r="AA105" i="72"/>
  <c r="Z105" i="72"/>
  <c r="Y105" i="72"/>
  <c r="Q105" i="72"/>
  <c r="W105" i="72"/>
  <c r="O105" i="72"/>
  <c r="P105" i="72"/>
  <c r="N105" i="72"/>
  <c r="AT104" i="72"/>
  <c r="AQ104" i="72"/>
  <c r="AP104" i="72"/>
  <c r="AO104" i="72"/>
  <c r="E104" i="72"/>
  <c r="AN104" i="72"/>
  <c r="D104" i="72"/>
  <c r="AM104" i="72"/>
  <c r="H104" i="72"/>
  <c r="C104" i="72"/>
  <c r="AL104" i="72"/>
  <c r="AE104" i="72"/>
  <c r="AD104" i="72"/>
  <c r="AC104" i="72"/>
  <c r="AB104" i="72"/>
  <c r="AA104" i="72"/>
  <c r="Z104" i="72"/>
  <c r="Y104" i="72"/>
  <c r="X104" i="72"/>
  <c r="Q104" i="72"/>
  <c r="W104" i="72"/>
  <c r="O104" i="72"/>
  <c r="P104" i="72"/>
  <c r="N104" i="72"/>
  <c r="AT103" i="72"/>
  <c r="AQ103" i="72"/>
  <c r="AP103" i="72"/>
  <c r="AO103" i="72"/>
  <c r="AN103" i="72"/>
  <c r="AM103" i="72"/>
  <c r="H103" i="72"/>
  <c r="C103" i="72"/>
  <c r="AL103" i="72"/>
  <c r="AE103" i="72"/>
  <c r="AD103" i="72"/>
  <c r="AC103" i="72"/>
  <c r="AB103" i="72"/>
  <c r="AA103" i="72"/>
  <c r="Z103" i="72"/>
  <c r="Y103" i="72"/>
  <c r="X103" i="72"/>
  <c r="Q103" i="72"/>
  <c r="W103" i="72"/>
  <c r="O103" i="72"/>
  <c r="P103" i="72"/>
  <c r="N103" i="72"/>
  <c r="AT102" i="72"/>
  <c r="AQ102" i="72"/>
  <c r="AP102" i="72"/>
  <c r="AO102" i="72"/>
  <c r="E102" i="72"/>
  <c r="AN102" i="72"/>
  <c r="D102" i="72"/>
  <c r="AM102" i="72"/>
  <c r="H102" i="72"/>
  <c r="C102" i="72"/>
  <c r="AL102" i="72"/>
  <c r="AE102" i="72"/>
  <c r="AD102" i="72"/>
  <c r="AC102" i="72"/>
  <c r="AB102" i="72"/>
  <c r="AA102" i="72"/>
  <c r="Z102" i="72"/>
  <c r="Y102" i="72"/>
  <c r="X102" i="72"/>
  <c r="Q102" i="72"/>
  <c r="W102" i="72"/>
  <c r="O102" i="72"/>
  <c r="P102" i="72"/>
  <c r="N102" i="72"/>
  <c r="AT101" i="72"/>
  <c r="AQ101" i="72"/>
  <c r="AP101" i="72"/>
  <c r="AO101" i="72"/>
  <c r="E101" i="72"/>
  <c r="AN101" i="72"/>
  <c r="D101" i="72"/>
  <c r="AM101" i="72"/>
  <c r="H101" i="72"/>
  <c r="C101" i="72"/>
  <c r="AL101" i="72"/>
  <c r="AE101" i="72"/>
  <c r="AD101" i="72"/>
  <c r="AC101" i="72"/>
  <c r="AB101" i="72"/>
  <c r="AA101" i="72"/>
  <c r="Z101" i="72"/>
  <c r="Y101" i="72"/>
  <c r="X101" i="72"/>
  <c r="Q101" i="72"/>
  <c r="W101" i="72"/>
  <c r="O101" i="72"/>
  <c r="P101" i="72"/>
  <c r="N101" i="72"/>
  <c r="AT100" i="72"/>
  <c r="AQ100" i="72"/>
  <c r="AP100" i="72"/>
  <c r="AO100" i="72"/>
  <c r="AN100" i="72"/>
  <c r="AM100" i="72"/>
  <c r="H100" i="72"/>
  <c r="C100" i="72"/>
  <c r="AL100" i="72"/>
  <c r="AE100" i="72"/>
  <c r="AD100" i="72"/>
  <c r="AC100" i="72"/>
  <c r="AB100" i="72"/>
  <c r="AA100" i="72"/>
  <c r="Z100" i="72"/>
  <c r="Y100" i="72"/>
  <c r="X100" i="72"/>
  <c r="Q100" i="72"/>
  <c r="W100" i="72"/>
  <c r="O100" i="72"/>
  <c r="P100" i="72"/>
  <c r="N100" i="72"/>
  <c r="AT99" i="72"/>
  <c r="AQ99" i="72"/>
  <c r="AP99" i="72"/>
  <c r="AO99" i="72"/>
  <c r="E99" i="72"/>
  <c r="AN99" i="72"/>
  <c r="D99" i="72"/>
  <c r="AM99" i="72"/>
  <c r="H99" i="72"/>
  <c r="C99" i="72"/>
  <c r="AL99" i="72"/>
  <c r="AE99" i="72"/>
  <c r="AD99" i="72"/>
  <c r="AC99" i="72"/>
  <c r="AB99" i="72"/>
  <c r="AA99" i="72"/>
  <c r="Z99" i="72"/>
  <c r="Y99" i="72"/>
  <c r="X99" i="72"/>
  <c r="Q99" i="72"/>
  <c r="W99" i="72"/>
  <c r="O99" i="72"/>
  <c r="P99" i="72"/>
  <c r="N99" i="72"/>
  <c r="AS98" i="72"/>
  <c r="AR98" i="72"/>
  <c r="AQ98" i="72"/>
  <c r="G98" i="72"/>
  <c r="AP98" i="72"/>
  <c r="F98" i="72"/>
  <c r="AO98" i="72"/>
  <c r="E98" i="72"/>
  <c r="AN98" i="72"/>
  <c r="D98" i="72"/>
  <c r="AM98" i="72"/>
  <c r="C98" i="72"/>
  <c r="AL98" i="72"/>
  <c r="AF98" i="72"/>
  <c r="AE98" i="72"/>
  <c r="AD98" i="72"/>
  <c r="AC98" i="72"/>
  <c r="AB98" i="72"/>
  <c r="AA98" i="72"/>
  <c r="Z98" i="72"/>
  <c r="Y98" i="72"/>
  <c r="X98" i="72"/>
  <c r="W98" i="72"/>
  <c r="U98" i="72"/>
  <c r="T98" i="72"/>
  <c r="S98" i="72"/>
  <c r="R98" i="72"/>
  <c r="Q98" i="72"/>
  <c r="P98" i="72"/>
  <c r="O98" i="72"/>
  <c r="N98" i="72"/>
  <c r="M98" i="72"/>
  <c r="L98" i="72"/>
  <c r="K98" i="72"/>
  <c r="J98" i="72"/>
  <c r="I98" i="72"/>
  <c r="H98" i="72"/>
  <c r="AT97" i="72"/>
  <c r="AQ97" i="72"/>
  <c r="AP97" i="72"/>
  <c r="AO97" i="72"/>
  <c r="AN97" i="72"/>
  <c r="AM97" i="72"/>
  <c r="H97" i="72"/>
  <c r="C97" i="72"/>
  <c r="AL97" i="72"/>
  <c r="AE97" i="72"/>
  <c r="AD97" i="72"/>
  <c r="AC97" i="72"/>
  <c r="AB97" i="72"/>
  <c r="AA97" i="72"/>
  <c r="Z97" i="72"/>
  <c r="Y97" i="72"/>
  <c r="X97" i="72"/>
  <c r="Q97" i="72"/>
  <c r="W97" i="72"/>
  <c r="O97" i="72"/>
  <c r="P97" i="72"/>
  <c r="N97" i="72"/>
  <c r="AT96" i="72"/>
  <c r="AQ96" i="72"/>
  <c r="AP96" i="72"/>
  <c r="AO96" i="72"/>
  <c r="AN96" i="72"/>
  <c r="AM96" i="72"/>
  <c r="H96" i="72"/>
  <c r="C96" i="72"/>
  <c r="AL96" i="72"/>
  <c r="AE96" i="72"/>
  <c r="AD96" i="72"/>
  <c r="AC96" i="72"/>
  <c r="AB96" i="72"/>
  <c r="AA96" i="72"/>
  <c r="Z96" i="72"/>
  <c r="Y96" i="72"/>
  <c r="X96" i="72"/>
  <c r="Q96" i="72"/>
  <c r="W96" i="72"/>
  <c r="O96" i="72"/>
  <c r="P96" i="72"/>
  <c r="N96" i="72"/>
  <c r="AT95" i="72"/>
  <c r="AQ95" i="72"/>
  <c r="AP95" i="72"/>
  <c r="AO95" i="72"/>
  <c r="AN95" i="72"/>
  <c r="AM95" i="72"/>
  <c r="H95" i="72"/>
  <c r="C95" i="72"/>
  <c r="AL95" i="72"/>
  <c r="AE95" i="72"/>
  <c r="AD95" i="72"/>
  <c r="AC95" i="72"/>
  <c r="AB95" i="72"/>
  <c r="AA95" i="72"/>
  <c r="Z95" i="72"/>
  <c r="Y95" i="72"/>
  <c r="X95" i="72"/>
  <c r="Q95" i="72"/>
  <c r="W95" i="72"/>
  <c r="O95" i="72"/>
  <c r="P95" i="72"/>
  <c r="N95" i="72"/>
  <c r="AQ94" i="72"/>
  <c r="AP94" i="72"/>
  <c r="AO94" i="72"/>
  <c r="AN94" i="72"/>
  <c r="AM94" i="72"/>
  <c r="H94" i="72"/>
  <c r="C94" i="72"/>
  <c r="AL94" i="72"/>
  <c r="AE94" i="72"/>
  <c r="AD94" i="72"/>
  <c r="AC94" i="72"/>
  <c r="AB94" i="72"/>
  <c r="AA94" i="72"/>
  <c r="Z94" i="72"/>
  <c r="Y94" i="72"/>
  <c r="X94" i="72"/>
  <c r="Q94" i="72"/>
  <c r="W94" i="72"/>
  <c r="O94" i="72"/>
  <c r="P94" i="72"/>
  <c r="N94" i="72"/>
  <c r="AT93" i="72"/>
  <c r="AQ93" i="72"/>
  <c r="AP93" i="72"/>
  <c r="AO93" i="72"/>
  <c r="AN93" i="72"/>
  <c r="AM93" i="72"/>
  <c r="H93" i="72"/>
  <c r="C93" i="72"/>
  <c r="AL93" i="72"/>
  <c r="AE93" i="72"/>
  <c r="AD93" i="72"/>
  <c r="AC93" i="72"/>
  <c r="AB93" i="72"/>
  <c r="AA93" i="72"/>
  <c r="Z93" i="72"/>
  <c r="Y93" i="72"/>
  <c r="Q93" i="72"/>
  <c r="W93" i="72"/>
  <c r="O93" i="72"/>
  <c r="P93" i="72"/>
  <c r="N93" i="72"/>
  <c r="AT92" i="72"/>
  <c r="AQ92" i="72"/>
  <c r="AP92" i="72"/>
  <c r="AO92" i="72"/>
  <c r="E92" i="72"/>
  <c r="AN92" i="72"/>
  <c r="D92" i="72"/>
  <c r="AM92" i="72"/>
  <c r="H92" i="72"/>
  <c r="C92" i="72"/>
  <c r="AL92" i="72"/>
  <c r="AE92" i="72"/>
  <c r="AD92" i="72"/>
  <c r="AC92" i="72"/>
  <c r="AB92" i="72"/>
  <c r="AA92" i="72"/>
  <c r="Z92" i="72"/>
  <c r="Y92" i="72"/>
  <c r="Q92" i="72"/>
  <c r="W92" i="72"/>
  <c r="O92" i="72"/>
  <c r="P92" i="72"/>
  <c r="N92" i="72"/>
  <c r="AT91" i="72"/>
  <c r="AQ91" i="72"/>
  <c r="AP91" i="72"/>
  <c r="AO91" i="72"/>
  <c r="AN91" i="72"/>
  <c r="AM91" i="72"/>
  <c r="H91" i="72"/>
  <c r="C91" i="72"/>
  <c r="AL91" i="72"/>
  <c r="AE91" i="72"/>
  <c r="AD91" i="72"/>
  <c r="AC91" i="72"/>
  <c r="AB91" i="72"/>
  <c r="AA91" i="72"/>
  <c r="Z91" i="72"/>
  <c r="Y91" i="72"/>
  <c r="X91" i="72"/>
  <c r="Q91" i="72"/>
  <c r="W91" i="72"/>
  <c r="O91" i="72"/>
  <c r="P91" i="72"/>
  <c r="N91" i="72"/>
  <c r="AT90" i="72"/>
  <c r="AQ90" i="72"/>
  <c r="AP90" i="72"/>
  <c r="AO90" i="72"/>
  <c r="AN90" i="72"/>
  <c r="AM90" i="72"/>
  <c r="H90" i="72"/>
  <c r="C90" i="72"/>
  <c r="AL90" i="72"/>
  <c r="AE90" i="72"/>
  <c r="AD90" i="72"/>
  <c r="AC90" i="72"/>
  <c r="AB90" i="72"/>
  <c r="AA90" i="72"/>
  <c r="Z90" i="72"/>
  <c r="Y90" i="72"/>
  <c r="X90" i="72"/>
  <c r="Q90" i="72"/>
  <c r="W90" i="72"/>
  <c r="O90" i="72"/>
  <c r="P90" i="72"/>
  <c r="N90" i="72"/>
  <c r="AT89" i="72"/>
  <c r="AQ89" i="72"/>
  <c r="AP89" i="72"/>
  <c r="AO89" i="72"/>
  <c r="E89" i="72"/>
  <c r="AN89" i="72"/>
  <c r="D89" i="72"/>
  <c r="AM89" i="72"/>
  <c r="H89" i="72"/>
  <c r="C89" i="72"/>
  <c r="AL89" i="72"/>
  <c r="AE89" i="72"/>
  <c r="AD89" i="72"/>
  <c r="AC89" i="72"/>
  <c r="AB89" i="72"/>
  <c r="AA89" i="72"/>
  <c r="Z89" i="72"/>
  <c r="Y89" i="72"/>
  <c r="Q89" i="72"/>
  <c r="W89" i="72"/>
  <c r="O89" i="72"/>
  <c r="P89" i="72"/>
  <c r="N89" i="72"/>
  <c r="AT88" i="72"/>
  <c r="AQ88" i="72"/>
  <c r="AP88" i="72"/>
  <c r="AO88" i="72"/>
  <c r="E88" i="72"/>
  <c r="AN88" i="72"/>
  <c r="D88" i="72"/>
  <c r="AM88" i="72"/>
  <c r="H88" i="72"/>
  <c r="C88" i="72"/>
  <c r="AL88" i="72"/>
  <c r="AE88" i="72"/>
  <c r="AD88" i="72"/>
  <c r="AC88" i="72"/>
  <c r="AB88" i="72"/>
  <c r="AA88" i="72"/>
  <c r="Z88" i="72"/>
  <c r="Y88" i="72"/>
  <c r="Q88" i="72"/>
  <c r="W88" i="72"/>
  <c r="O88" i="72"/>
  <c r="P88" i="72"/>
  <c r="N88" i="72"/>
  <c r="AT87" i="72"/>
  <c r="AQ87" i="72"/>
  <c r="AP87" i="72"/>
  <c r="AO87" i="72"/>
  <c r="E87" i="72"/>
  <c r="AN87" i="72"/>
  <c r="D87" i="72"/>
  <c r="AM87" i="72"/>
  <c r="H87" i="72"/>
  <c r="C87" i="72"/>
  <c r="AL87" i="72"/>
  <c r="AE87" i="72"/>
  <c r="AD87" i="72"/>
  <c r="AC87" i="72"/>
  <c r="AB87" i="72"/>
  <c r="AA87" i="72"/>
  <c r="Z87" i="72"/>
  <c r="Y87" i="72"/>
  <c r="Q87" i="72"/>
  <c r="W87" i="72"/>
  <c r="O87" i="72"/>
  <c r="P87" i="72"/>
  <c r="N87" i="72"/>
  <c r="AS86" i="72"/>
  <c r="AR86" i="72"/>
  <c r="AQ86" i="72"/>
  <c r="G86" i="72"/>
  <c r="AP86" i="72"/>
  <c r="F86" i="72"/>
  <c r="AO86" i="72"/>
  <c r="E86" i="72"/>
  <c r="AN86" i="72"/>
  <c r="D86" i="72"/>
  <c r="AM86" i="72"/>
  <c r="C86" i="72"/>
  <c r="AL86" i="72"/>
  <c r="AF86" i="72"/>
  <c r="AE86" i="72"/>
  <c r="AD86" i="72"/>
  <c r="AC86" i="72"/>
  <c r="AB86" i="72"/>
  <c r="AA86" i="72"/>
  <c r="Z86" i="72"/>
  <c r="Y86" i="72"/>
  <c r="X86" i="72"/>
  <c r="W86" i="72"/>
  <c r="U86" i="72"/>
  <c r="T86" i="72"/>
  <c r="S86" i="72"/>
  <c r="R86" i="72"/>
  <c r="Q86" i="72"/>
  <c r="P86" i="72"/>
  <c r="O86" i="72"/>
  <c r="N86" i="72"/>
  <c r="M86" i="72"/>
  <c r="L86" i="72"/>
  <c r="K86" i="72"/>
  <c r="J86" i="72"/>
  <c r="I86" i="72"/>
  <c r="H86" i="72"/>
  <c r="AT85" i="72"/>
  <c r="AQ85" i="72"/>
  <c r="AP85" i="72"/>
  <c r="AO85" i="72"/>
  <c r="AN85" i="72"/>
  <c r="AM85" i="72"/>
  <c r="H85" i="72"/>
  <c r="C85" i="72"/>
  <c r="AL85" i="72"/>
  <c r="AE85" i="72"/>
  <c r="AD85" i="72"/>
  <c r="AC85" i="72"/>
  <c r="AB85" i="72"/>
  <c r="AA85" i="72"/>
  <c r="Z85" i="72"/>
  <c r="Y85" i="72"/>
  <c r="X85" i="72"/>
  <c r="Q85" i="72"/>
  <c r="W85" i="72"/>
  <c r="O85" i="72"/>
  <c r="P85" i="72"/>
  <c r="N85" i="72"/>
  <c r="AT84" i="72"/>
  <c r="AQ84" i="72"/>
  <c r="AP84" i="72"/>
  <c r="AO84" i="72"/>
  <c r="AN84" i="72"/>
  <c r="AM84" i="72"/>
  <c r="H84" i="72"/>
  <c r="C84" i="72"/>
  <c r="AL84" i="72"/>
  <c r="AE84" i="72"/>
  <c r="AD84" i="72"/>
  <c r="AC84" i="72"/>
  <c r="AB84" i="72"/>
  <c r="AA84" i="72"/>
  <c r="Z84" i="72"/>
  <c r="Y84" i="72"/>
  <c r="X84" i="72"/>
  <c r="Q84" i="72"/>
  <c r="W84" i="72"/>
  <c r="O84" i="72"/>
  <c r="P84" i="72"/>
  <c r="N84" i="72"/>
  <c r="AT83" i="72"/>
  <c r="AQ83" i="72"/>
  <c r="AP83" i="72"/>
  <c r="AO83" i="72"/>
  <c r="AN83" i="72"/>
  <c r="AM83" i="72"/>
  <c r="H83" i="72"/>
  <c r="C83" i="72"/>
  <c r="AL83" i="72"/>
  <c r="AE83" i="72"/>
  <c r="AD83" i="72"/>
  <c r="AC83" i="72"/>
  <c r="AB83" i="72"/>
  <c r="AA83" i="72"/>
  <c r="Z83" i="72"/>
  <c r="Y83" i="72"/>
  <c r="X83" i="72"/>
  <c r="Q83" i="72"/>
  <c r="W83" i="72"/>
  <c r="O83" i="72"/>
  <c r="P83" i="72"/>
  <c r="N83" i="72"/>
  <c r="AQ82" i="72"/>
  <c r="AP82" i="72"/>
  <c r="AO82" i="72"/>
  <c r="AN82" i="72"/>
  <c r="AM82" i="72"/>
  <c r="H82" i="72"/>
  <c r="C82" i="72"/>
  <c r="AL82" i="72"/>
  <c r="AE82" i="72"/>
  <c r="AD82" i="72"/>
  <c r="AC82" i="72"/>
  <c r="AB82" i="72"/>
  <c r="AA82" i="72"/>
  <c r="Z82" i="72"/>
  <c r="Y82" i="72"/>
  <c r="X82" i="72"/>
  <c r="Q82" i="72"/>
  <c r="W82" i="72"/>
  <c r="O82" i="72"/>
  <c r="P82" i="72"/>
  <c r="N82" i="72"/>
  <c r="AT81" i="72"/>
  <c r="AQ81" i="72"/>
  <c r="AP81" i="72"/>
  <c r="AO81" i="72"/>
  <c r="AN81" i="72"/>
  <c r="AM81" i="72"/>
  <c r="H81" i="72"/>
  <c r="C81" i="72"/>
  <c r="AL81" i="72"/>
  <c r="AE81" i="72"/>
  <c r="AD81" i="72"/>
  <c r="AC81" i="72"/>
  <c r="AB81" i="72"/>
  <c r="AA81" i="72"/>
  <c r="Z81" i="72"/>
  <c r="Y81" i="72"/>
  <c r="X81" i="72"/>
  <c r="Q81" i="72"/>
  <c r="W81" i="72"/>
  <c r="O81" i="72"/>
  <c r="P81" i="72"/>
  <c r="N81" i="72"/>
  <c r="AT80" i="72"/>
  <c r="AQ80" i="72"/>
  <c r="AP80" i="72"/>
  <c r="AO80" i="72"/>
  <c r="AN80" i="72"/>
  <c r="AM80" i="72"/>
  <c r="H80" i="72"/>
  <c r="C80" i="72"/>
  <c r="AL80" i="72"/>
  <c r="AE80" i="72"/>
  <c r="AD80" i="72"/>
  <c r="AC80" i="72"/>
  <c r="AB80" i="72"/>
  <c r="AA80" i="72"/>
  <c r="Z80" i="72"/>
  <c r="Y80" i="72"/>
  <c r="X80" i="72"/>
  <c r="Q80" i="72"/>
  <c r="W80" i="72"/>
  <c r="O80" i="72"/>
  <c r="P80" i="72"/>
  <c r="N80" i="72"/>
  <c r="AT79" i="72"/>
  <c r="AQ79" i="72"/>
  <c r="AP79" i="72"/>
  <c r="AO79" i="72"/>
  <c r="AN79" i="72"/>
  <c r="AM79" i="72"/>
  <c r="H79" i="72"/>
  <c r="C79" i="72"/>
  <c r="AL79" i="72"/>
  <c r="AE79" i="72"/>
  <c r="AD79" i="72"/>
  <c r="AC79" i="72"/>
  <c r="AB79" i="72"/>
  <c r="AA79" i="72"/>
  <c r="Z79" i="72"/>
  <c r="X79" i="72"/>
  <c r="Q79" i="72"/>
  <c r="W79" i="72"/>
  <c r="O79" i="72"/>
  <c r="P79" i="72"/>
  <c r="N79" i="72"/>
  <c r="AQ78" i="72"/>
  <c r="AP78" i="72"/>
  <c r="AO78" i="72"/>
  <c r="AN78" i="72"/>
  <c r="AM78" i="72"/>
  <c r="H78" i="72"/>
  <c r="C78" i="72"/>
  <c r="AL78" i="72"/>
  <c r="AE78" i="72"/>
  <c r="AD78" i="72"/>
  <c r="AC78" i="72"/>
  <c r="AB78" i="72"/>
  <c r="AA78" i="72"/>
  <c r="Z78" i="72"/>
  <c r="Y78" i="72"/>
  <c r="X78" i="72"/>
  <c r="Q78" i="72"/>
  <c r="W78" i="72"/>
  <c r="O78" i="72"/>
  <c r="P78" i="72"/>
  <c r="N78" i="72"/>
  <c r="AT77" i="72"/>
  <c r="AQ77" i="72"/>
  <c r="AP77" i="72"/>
  <c r="AO77" i="72"/>
  <c r="AN77" i="72"/>
  <c r="AM77" i="72"/>
  <c r="H77" i="72"/>
  <c r="C77" i="72"/>
  <c r="AL77" i="72"/>
  <c r="AE77" i="72"/>
  <c r="AD77" i="72"/>
  <c r="AC77" i="72"/>
  <c r="AB77" i="72"/>
  <c r="AA77" i="72"/>
  <c r="Z77" i="72"/>
  <c r="Y77" i="72"/>
  <c r="X77" i="72"/>
  <c r="Q77" i="72"/>
  <c r="W77" i="72"/>
  <c r="O77" i="72"/>
  <c r="P77" i="72"/>
  <c r="N77" i="72"/>
  <c r="AQ76" i="72"/>
  <c r="AP76" i="72"/>
  <c r="AO76" i="72"/>
  <c r="AN76" i="72"/>
  <c r="AM76" i="72"/>
  <c r="H76" i="72"/>
  <c r="C76" i="72"/>
  <c r="AL76" i="72"/>
  <c r="AE76" i="72"/>
  <c r="AD76" i="72"/>
  <c r="AC76" i="72"/>
  <c r="AB76" i="72"/>
  <c r="AA76" i="72"/>
  <c r="Z76" i="72"/>
  <c r="Y76" i="72"/>
  <c r="X76" i="72"/>
  <c r="Q76" i="72"/>
  <c r="W76" i="72"/>
  <c r="O76" i="72"/>
  <c r="P76" i="72"/>
  <c r="N76" i="72"/>
  <c r="AT75" i="72"/>
  <c r="AQ75" i="72"/>
  <c r="AP75" i="72"/>
  <c r="AO75" i="72"/>
  <c r="E75" i="72"/>
  <c r="AN75" i="72"/>
  <c r="D75" i="72"/>
  <c r="AM75" i="72"/>
  <c r="H75" i="72"/>
  <c r="C75" i="72"/>
  <c r="AL75" i="72"/>
  <c r="AE75" i="72"/>
  <c r="AD75" i="72"/>
  <c r="AC75" i="72"/>
  <c r="AB75" i="72"/>
  <c r="AA75" i="72"/>
  <c r="Z75" i="72"/>
  <c r="Y75" i="72"/>
  <c r="X75" i="72"/>
  <c r="Q75" i="72"/>
  <c r="W75" i="72"/>
  <c r="O75" i="72"/>
  <c r="P75" i="72"/>
  <c r="N75" i="72"/>
  <c r="AQ74" i="72"/>
  <c r="AP74" i="72"/>
  <c r="AO74" i="72"/>
  <c r="AN74" i="72"/>
  <c r="AM74" i="72"/>
  <c r="H74" i="72"/>
  <c r="C74" i="72"/>
  <c r="AL74" i="72"/>
  <c r="AE74" i="72"/>
  <c r="AD74" i="72"/>
  <c r="AC74" i="72"/>
  <c r="AB74" i="72"/>
  <c r="AA74" i="72"/>
  <c r="Z74" i="72"/>
  <c r="Y74" i="72"/>
  <c r="X74" i="72"/>
  <c r="Q74" i="72"/>
  <c r="W74" i="72"/>
  <c r="O74" i="72"/>
  <c r="P74" i="72"/>
  <c r="N74" i="72"/>
  <c r="AQ73" i="72"/>
  <c r="AP73" i="72"/>
  <c r="AO73" i="72"/>
  <c r="AN73" i="72"/>
  <c r="AM73" i="72"/>
  <c r="H73" i="72"/>
  <c r="C73" i="72"/>
  <c r="AL73" i="72"/>
  <c r="AE73" i="72"/>
  <c r="AD73" i="72"/>
  <c r="AC73" i="72"/>
  <c r="AB73" i="72"/>
  <c r="AA73" i="72"/>
  <c r="Z73" i="72"/>
  <c r="Y73" i="72"/>
  <c r="X73" i="72"/>
  <c r="Q73" i="72"/>
  <c r="W73" i="72"/>
  <c r="O73" i="72"/>
  <c r="P73" i="72"/>
  <c r="N73" i="72"/>
  <c r="AQ72" i="72"/>
  <c r="AP72" i="72"/>
  <c r="AO72" i="72"/>
  <c r="AN72" i="72"/>
  <c r="AM72" i="72"/>
  <c r="H72" i="72"/>
  <c r="C72" i="72"/>
  <c r="AL72" i="72"/>
  <c r="AE72" i="72"/>
  <c r="AD72" i="72"/>
  <c r="AC72" i="72"/>
  <c r="AB72" i="72"/>
  <c r="AA72" i="72"/>
  <c r="Z72" i="72"/>
  <c r="Y72" i="72"/>
  <c r="X72" i="72"/>
  <c r="Q72" i="72"/>
  <c r="W72" i="72"/>
  <c r="O72" i="72"/>
  <c r="P72" i="72"/>
  <c r="N72" i="72"/>
  <c r="AS71" i="72"/>
  <c r="AR71" i="72"/>
  <c r="AQ71" i="72"/>
  <c r="G71" i="72"/>
  <c r="AP71" i="72"/>
  <c r="F71" i="72"/>
  <c r="AO71" i="72"/>
  <c r="E71" i="72"/>
  <c r="AN71" i="72"/>
  <c r="D71" i="72"/>
  <c r="AM71" i="72"/>
  <c r="C71" i="72"/>
  <c r="AL71" i="72"/>
  <c r="AF71" i="72"/>
  <c r="AE71" i="72"/>
  <c r="AD71" i="72"/>
  <c r="AC71" i="72"/>
  <c r="AB71" i="72"/>
  <c r="AA71" i="72"/>
  <c r="Z71" i="72"/>
  <c r="Y71" i="72"/>
  <c r="X71" i="72"/>
  <c r="W71" i="72"/>
  <c r="U71" i="72"/>
  <c r="T71" i="72"/>
  <c r="S71" i="72"/>
  <c r="R71" i="72"/>
  <c r="Q71" i="72"/>
  <c r="P71" i="72"/>
  <c r="O71" i="72"/>
  <c r="N71" i="72"/>
  <c r="M71" i="72"/>
  <c r="L71" i="72"/>
  <c r="K71" i="72"/>
  <c r="J71" i="72"/>
  <c r="I71" i="72"/>
  <c r="H71" i="72"/>
  <c r="AS70" i="72"/>
  <c r="AR70" i="72"/>
  <c r="AQ70" i="72"/>
  <c r="G70" i="72"/>
  <c r="AP70" i="72"/>
  <c r="F70" i="72"/>
  <c r="AO70" i="72"/>
  <c r="E70" i="72"/>
  <c r="AN70" i="72"/>
  <c r="D70" i="72"/>
  <c r="AM70" i="72"/>
  <c r="C70" i="72"/>
  <c r="AL70" i="72"/>
  <c r="AF70" i="72"/>
  <c r="AE70" i="72"/>
  <c r="AD70" i="72"/>
  <c r="AC70" i="72"/>
  <c r="AB70" i="72"/>
  <c r="AA70" i="72"/>
  <c r="Z70" i="72"/>
  <c r="Y70" i="72"/>
  <c r="X70" i="72"/>
  <c r="W70" i="72"/>
  <c r="U70" i="72"/>
  <c r="T70" i="72"/>
  <c r="S70" i="72"/>
  <c r="R70" i="72"/>
  <c r="Q70" i="72"/>
  <c r="P70" i="72"/>
  <c r="O70" i="72"/>
  <c r="N70" i="72"/>
  <c r="M70" i="72"/>
  <c r="L70" i="72"/>
  <c r="K70" i="72"/>
  <c r="J70" i="72"/>
  <c r="I70" i="72"/>
  <c r="H70" i="72"/>
  <c r="AQ69" i="72"/>
  <c r="AP69" i="72"/>
  <c r="AO69" i="72"/>
  <c r="E69" i="72"/>
  <c r="AN69" i="72"/>
  <c r="D69" i="72"/>
  <c r="AM69" i="72"/>
  <c r="H69" i="72"/>
  <c r="C69" i="72"/>
  <c r="AL69" i="72"/>
  <c r="AE69" i="72"/>
  <c r="AD69" i="72"/>
  <c r="AC69" i="72"/>
  <c r="AB69" i="72"/>
  <c r="AA69" i="72"/>
  <c r="Z69" i="72"/>
  <c r="Y69" i="72"/>
  <c r="Q69" i="72"/>
  <c r="W69" i="72"/>
  <c r="O69" i="72"/>
  <c r="P69" i="72"/>
  <c r="N69" i="72"/>
  <c r="AQ68" i="72"/>
  <c r="AP68" i="72"/>
  <c r="AO68" i="72"/>
  <c r="E68" i="72"/>
  <c r="AN68" i="72"/>
  <c r="D68" i="72"/>
  <c r="AM68" i="72"/>
  <c r="H68" i="72"/>
  <c r="C68" i="72"/>
  <c r="AL68" i="72"/>
  <c r="AE68" i="72"/>
  <c r="AD68" i="72"/>
  <c r="AC68" i="72"/>
  <c r="AB68" i="72"/>
  <c r="AA68" i="72"/>
  <c r="Z68" i="72"/>
  <c r="Y68" i="72"/>
  <c r="Q68" i="72"/>
  <c r="W68" i="72"/>
  <c r="O68" i="72"/>
  <c r="P68" i="72"/>
  <c r="N68" i="72"/>
  <c r="AQ67" i="72"/>
  <c r="AP67" i="72"/>
  <c r="AO67" i="72"/>
  <c r="E67" i="72"/>
  <c r="AN67" i="72"/>
  <c r="D67" i="72"/>
  <c r="AM67" i="72"/>
  <c r="H67" i="72"/>
  <c r="C67" i="72"/>
  <c r="AL67" i="72"/>
  <c r="AE67" i="72"/>
  <c r="AD67" i="72"/>
  <c r="AC67" i="72"/>
  <c r="AB67" i="72"/>
  <c r="AA67" i="72"/>
  <c r="Z67" i="72"/>
  <c r="Y67" i="72"/>
  <c r="Q67" i="72"/>
  <c r="W67" i="72"/>
  <c r="O67" i="72"/>
  <c r="P67" i="72"/>
  <c r="N67" i="72"/>
  <c r="AQ66" i="72"/>
  <c r="AP66" i="72"/>
  <c r="AO66" i="72"/>
  <c r="E66" i="72"/>
  <c r="AN66" i="72"/>
  <c r="D66" i="72"/>
  <c r="AM66" i="72"/>
  <c r="H66" i="72"/>
  <c r="C66" i="72"/>
  <c r="AL66" i="72"/>
  <c r="AE66" i="72"/>
  <c r="AD66" i="72"/>
  <c r="AC66" i="72"/>
  <c r="AB66" i="72"/>
  <c r="AA66" i="72"/>
  <c r="Z66" i="72"/>
  <c r="Y66" i="72"/>
  <c r="Q66" i="72"/>
  <c r="W66" i="72"/>
  <c r="O66" i="72"/>
  <c r="P66" i="72"/>
  <c r="N66" i="72"/>
  <c r="AQ65" i="72"/>
  <c r="AP65" i="72"/>
  <c r="AO65" i="72"/>
  <c r="E65" i="72"/>
  <c r="AN65" i="72"/>
  <c r="D65" i="72"/>
  <c r="AM65" i="72"/>
  <c r="H65" i="72"/>
  <c r="C65" i="72"/>
  <c r="AL65" i="72"/>
  <c r="AE65" i="72"/>
  <c r="AD65" i="72"/>
  <c r="AC65" i="72"/>
  <c r="AB65" i="72"/>
  <c r="AA65" i="72"/>
  <c r="Z65" i="72"/>
  <c r="Y65" i="72"/>
  <c r="Q65" i="72"/>
  <c r="W65" i="72"/>
  <c r="O65" i="72"/>
  <c r="P65" i="72"/>
  <c r="N65" i="72"/>
  <c r="AQ64" i="72"/>
  <c r="AP64" i="72"/>
  <c r="AO64" i="72"/>
  <c r="E64" i="72"/>
  <c r="AN64" i="72"/>
  <c r="D64" i="72"/>
  <c r="AM64" i="72"/>
  <c r="H64" i="72"/>
  <c r="C64" i="72"/>
  <c r="AL64" i="72"/>
  <c r="AE64" i="72"/>
  <c r="AD64" i="72"/>
  <c r="AC64" i="72"/>
  <c r="AB64" i="72"/>
  <c r="AA64" i="72"/>
  <c r="Z64" i="72"/>
  <c r="Y64" i="72"/>
  <c r="Q64" i="72"/>
  <c r="W64" i="72"/>
  <c r="O64" i="72"/>
  <c r="P64" i="72"/>
  <c r="N64" i="72"/>
  <c r="AQ63" i="72"/>
  <c r="AP63" i="72"/>
  <c r="AO63" i="72"/>
  <c r="E63" i="72"/>
  <c r="AN63" i="72"/>
  <c r="D63" i="72"/>
  <c r="AM63" i="72"/>
  <c r="H63" i="72"/>
  <c r="C63" i="72"/>
  <c r="AL63" i="72"/>
  <c r="AE63" i="72"/>
  <c r="AD63" i="72"/>
  <c r="AC63" i="72"/>
  <c r="AB63" i="72"/>
  <c r="AA63" i="72"/>
  <c r="Z63" i="72"/>
  <c r="Y63" i="72"/>
  <c r="Q63" i="72"/>
  <c r="W63" i="72"/>
  <c r="O63" i="72"/>
  <c r="P63" i="72"/>
  <c r="N63" i="72"/>
  <c r="AQ62" i="72"/>
  <c r="AP62" i="72"/>
  <c r="AO62" i="72"/>
  <c r="E62" i="72"/>
  <c r="AN62" i="72"/>
  <c r="D62" i="72"/>
  <c r="AM62" i="72"/>
  <c r="H62" i="72"/>
  <c r="C62" i="72"/>
  <c r="AL62" i="72"/>
  <c r="AE62" i="72"/>
  <c r="AD62" i="72"/>
  <c r="AC62" i="72"/>
  <c r="AB62" i="72"/>
  <c r="AA62" i="72"/>
  <c r="Z62" i="72"/>
  <c r="Y62" i="72"/>
  <c r="Q62" i="72"/>
  <c r="W62" i="72"/>
  <c r="O62" i="72"/>
  <c r="P62" i="72"/>
  <c r="N62" i="72"/>
  <c r="AQ61" i="72"/>
  <c r="AP61" i="72"/>
  <c r="AO61" i="72"/>
  <c r="E61" i="72"/>
  <c r="AN61" i="72"/>
  <c r="D61" i="72"/>
  <c r="AM61" i="72"/>
  <c r="H61" i="72"/>
  <c r="C61" i="72"/>
  <c r="AL61" i="72"/>
  <c r="AE61" i="72"/>
  <c r="AD61" i="72"/>
  <c r="AC61" i="72"/>
  <c r="AB61" i="72"/>
  <c r="AA61" i="72"/>
  <c r="Z61" i="72"/>
  <c r="Y61" i="72"/>
  <c r="Q61" i="72"/>
  <c r="W61" i="72"/>
  <c r="O61" i="72"/>
  <c r="P61" i="72"/>
  <c r="N61" i="72"/>
  <c r="AQ60" i="72"/>
  <c r="AP60" i="72"/>
  <c r="AO60" i="72"/>
  <c r="E60" i="72"/>
  <c r="AN60" i="72"/>
  <c r="D60" i="72"/>
  <c r="AM60" i="72"/>
  <c r="H60" i="72"/>
  <c r="C60" i="72"/>
  <c r="AL60" i="72"/>
  <c r="AE60" i="72"/>
  <c r="AD60" i="72"/>
  <c r="AC60" i="72"/>
  <c r="AB60" i="72"/>
  <c r="AA60" i="72"/>
  <c r="Z60" i="72"/>
  <c r="Y60" i="72"/>
  <c r="Q60" i="72"/>
  <c r="W60" i="72"/>
  <c r="O60" i="72"/>
  <c r="P60" i="72"/>
  <c r="N60" i="72"/>
  <c r="AQ59" i="72"/>
  <c r="AP59" i="72"/>
  <c r="AO59" i="72"/>
  <c r="E59" i="72"/>
  <c r="AN59" i="72"/>
  <c r="D59" i="72"/>
  <c r="AM59" i="72"/>
  <c r="H59" i="72"/>
  <c r="C59" i="72"/>
  <c r="AL59" i="72"/>
  <c r="AE59" i="72"/>
  <c r="AD59" i="72"/>
  <c r="AC59" i="72"/>
  <c r="AB59" i="72"/>
  <c r="AA59" i="72"/>
  <c r="Z59" i="72"/>
  <c r="Y59" i="72"/>
  <c r="Q59" i="72"/>
  <c r="W59" i="72"/>
  <c r="O59" i="72"/>
  <c r="P59" i="72"/>
  <c r="N59" i="72"/>
  <c r="AQ58" i="72"/>
  <c r="AP58" i="72"/>
  <c r="AO58" i="72"/>
  <c r="E58" i="72"/>
  <c r="AN58" i="72"/>
  <c r="D58" i="72"/>
  <c r="AM58" i="72"/>
  <c r="H58" i="72"/>
  <c r="C58" i="72"/>
  <c r="AL58" i="72"/>
  <c r="AE58" i="72"/>
  <c r="AD58" i="72"/>
  <c r="AC58" i="72"/>
  <c r="AB58" i="72"/>
  <c r="AA58" i="72"/>
  <c r="Z58" i="72"/>
  <c r="Y58" i="72"/>
  <c r="Q58" i="72"/>
  <c r="W58" i="72"/>
  <c r="O58" i="72"/>
  <c r="P58" i="72"/>
  <c r="N58" i="72"/>
  <c r="AQ57" i="72"/>
  <c r="AP57" i="72"/>
  <c r="AO57" i="72"/>
  <c r="E57" i="72"/>
  <c r="AN57" i="72"/>
  <c r="D57" i="72"/>
  <c r="AM57" i="72"/>
  <c r="H57" i="72"/>
  <c r="C57" i="72"/>
  <c r="AL57" i="72"/>
  <c r="AE57" i="72"/>
  <c r="AD57" i="72"/>
  <c r="AC57" i="72"/>
  <c r="AB57" i="72"/>
  <c r="AA57" i="72"/>
  <c r="Z57" i="72"/>
  <c r="Y57" i="72"/>
  <c r="Q57" i="72"/>
  <c r="W57" i="72"/>
  <c r="O57" i="72"/>
  <c r="P57" i="72"/>
  <c r="N57" i="72"/>
  <c r="AQ56" i="72"/>
  <c r="AP56" i="72"/>
  <c r="AO56" i="72"/>
  <c r="E56" i="72"/>
  <c r="AN56" i="72"/>
  <c r="D56" i="72"/>
  <c r="AM56" i="72"/>
  <c r="H56" i="72"/>
  <c r="C56" i="72"/>
  <c r="AL56" i="72"/>
  <c r="AE56" i="72"/>
  <c r="AD56" i="72"/>
  <c r="AC56" i="72"/>
  <c r="AB56" i="72"/>
  <c r="AA56" i="72"/>
  <c r="Z56" i="72"/>
  <c r="Y56" i="72"/>
  <c r="Q56" i="72"/>
  <c r="W56" i="72"/>
  <c r="O56" i="72"/>
  <c r="P56" i="72"/>
  <c r="N56" i="72"/>
  <c r="AQ55" i="72"/>
  <c r="AP55" i="72"/>
  <c r="AO55" i="72"/>
  <c r="E55" i="72"/>
  <c r="AN55" i="72"/>
  <c r="D55" i="72"/>
  <c r="AM55" i="72"/>
  <c r="H55" i="72"/>
  <c r="C55" i="72"/>
  <c r="AL55" i="72"/>
  <c r="AE55" i="72"/>
  <c r="AD55" i="72"/>
  <c r="AC55" i="72"/>
  <c r="AB55" i="72"/>
  <c r="AA55" i="72"/>
  <c r="Z55" i="72"/>
  <c r="Y55" i="72"/>
  <c r="Q55" i="72"/>
  <c r="W55" i="72"/>
  <c r="O55" i="72"/>
  <c r="P55" i="72"/>
  <c r="N55" i="72"/>
  <c r="AQ54" i="72"/>
  <c r="AP54" i="72"/>
  <c r="AO54" i="72"/>
  <c r="E54" i="72"/>
  <c r="AN54" i="72"/>
  <c r="D54" i="72"/>
  <c r="AM54" i="72"/>
  <c r="H54" i="72"/>
  <c r="C54" i="72"/>
  <c r="AL54" i="72"/>
  <c r="AE54" i="72"/>
  <c r="AD54" i="72"/>
  <c r="AC54" i="72"/>
  <c r="AB54" i="72"/>
  <c r="AA54" i="72"/>
  <c r="Z54" i="72"/>
  <c r="Y54" i="72"/>
  <c r="Q54" i="72"/>
  <c r="W54" i="72"/>
  <c r="O54" i="72"/>
  <c r="P54" i="72"/>
  <c r="N54" i="72"/>
  <c r="AQ53" i="72"/>
  <c r="AP53" i="72"/>
  <c r="AO53" i="72"/>
  <c r="E53" i="72"/>
  <c r="AN53" i="72"/>
  <c r="D53" i="72"/>
  <c r="AM53" i="72"/>
  <c r="H53" i="72"/>
  <c r="C53" i="72"/>
  <c r="AL53" i="72"/>
  <c r="AE53" i="72"/>
  <c r="AD53" i="72"/>
  <c r="AC53" i="72"/>
  <c r="AB53" i="72"/>
  <c r="AA53" i="72"/>
  <c r="Z53" i="72"/>
  <c r="Y53" i="72"/>
  <c r="Q53" i="72"/>
  <c r="W53" i="72"/>
  <c r="O53" i="72"/>
  <c r="P53" i="72"/>
  <c r="N53" i="72"/>
  <c r="AQ52" i="72"/>
  <c r="AP52" i="72"/>
  <c r="AO52" i="72"/>
  <c r="E52" i="72"/>
  <c r="AN52" i="72"/>
  <c r="D52" i="72"/>
  <c r="AM52" i="72"/>
  <c r="H52" i="72"/>
  <c r="C52" i="72"/>
  <c r="AL52" i="72"/>
  <c r="AE52" i="72"/>
  <c r="AD52" i="72"/>
  <c r="AC52" i="72"/>
  <c r="AB52" i="72"/>
  <c r="AA52" i="72"/>
  <c r="Z52" i="72"/>
  <c r="Y52" i="72"/>
  <c r="Q52" i="72"/>
  <c r="W52" i="72"/>
  <c r="O52" i="72"/>
  <c r="P52" i="72"/>
  <c r="N52" i="72"/>
  <c r="AQ51" i="72"/>
  <c r="AP51" i="72"/>
  <c r="AO51" i="72"/>
  <c r="E51" i="72"/>
  <c r="AN51" i="72"/>
  <c r="D51" i="72"/>
  <c r="AM51" i="72"/>
  <c r="H51" i="72"/>
  <c r="C51" i="72"/>
  <c r="AL51" i="72"/>
  <c r="AE51" i="72"/>
  <c r="AD51" i="72"/>
  <c r="AC51" i="72"/>
  <c r="AB51" i="72"/>
  <c r="AA51" i="72"/>
  <c r="Z51" i="72"/>
  <c r="Y51" i="72"/>
  <c r="Q51" i="72"/>
  <c r="W51" i="72"/>
  <c r="O51" i="72"/>
  <c r="P51" i="72"/>
  <c r="N51" i="72"/>
  <c r="AQ50" i="72"/>
  <c r="AP50" i="72"/>
  <c r="AO50" i="72"/>
  <c r="E50" i="72"/>
  <c r="AN50" i="72"/>
  <c r="D50" i="72"/>
  <c r="AM50" i="72"/>
  <c r="H50" i="72"/>
  <c r="C50" i="72"/>
  <c r="AL50" i="72"/>
  <c r="AE50" i="72"/>
  <c r="AD50" i="72"/>
  <c r="AC50" i="72"/>
  <c r="AB50" i="72"/>
  <c r="AA50" i="72"/>
  <c r="Z50" i="72"/>
  <c r="Y50" i="72"/>
  <c r="Q50" i="72"/>
  <c r="W50" i="72"/>
  <c r="O50" i="72"/>
  <c r="P50" i="72"/>
  <c r="N50" i="72"/>
  <c r="AQ49" i="72"/>
  <c r="AP49" i="72"/>
  <c r="AO49" i="72"/>
  <c r="E49" i="72"/>
  <c r="AN49" i="72"/>
  <c r="D49" i="72"/>
  <c r="AM49" i="72"/>
  <c r="H49" i="72"/>
  <c r="C49" i="72"/>
  <c r="AL49" i="72"/>
  <c r="AE49" i="72"/>
  <c r="AD49" i="72"/>
  <c r="AC49" i="72"/>
  <c r="AB49" i="72"/>
  <c r="AA49" i="72"/>
  <c r="Z49" i="72"/>
  <c r="Y49" i="72"/>
  <c r="Q49" i="72"/>
  <c r="W49" i="72"/>
  <c r="O49" i="72"/>
  <c r="P49" i="72"/>
  <c r="N49" i="72"/>
  <c r="AQ48" i="72"/>
  <c r="AP48" i="72"/>
  <c r="AO48" i="72"/>
  <c r="E48" i="72"/>
  <c r="AN48" i="72"/>
  <c r="D48" i="72"/>
  <c r="AM48" i="72"/>
  <c r="H48" i="72"/>
  <c r="C48" i="72"/>
  <c r="AL48" i="72"/>
  <c r="AE48" i="72"/>
  <c r="AD48" i="72"/>
  <c r="AC48" i="72"/>
  <c r="AB48" i="72"/>
  <c r="AA48" i="72"/>
  <c r="Z48" i="72"/>
  <c r="Y48" i="72"/>
  <c r="Q48" i="72"/>
  <c r="W48" i="72"/>
  <c r="O48" i="72"/>
  <c r="P48" i="72"/>
  <c r="N48" i="72"/>
  <c r="AQ47" i="72"/>
  <c r="AP47" i="72"/>
  <c r="AO47" i="72"/>
  <c r="E47" i="72"/>
  <c r="AN47" i="72"/>
  <c r="D47" i="72"/>
  <c r="AM47" i="72"/>
  <c r="H47" i="72"/>
  <c r="C47" i="72"/>
  <c r="AL47" i="72"/>
  <c r="AE47" i="72"/>
  <c r="AD47" i="72"/>
  <c r="AC47" i="72"/>
  <c r="AB47" i="72"/>
  <c r="AA47" i="72"/>
  <c r="Z47" i="72"/>
  <c r="Y47" i="72"/>
  <c r="Q47" i="72"/>
  <c r="W47" i="72"/>
  <c r="O47" i="72"/>
  <c r="P47" i="72"/>
  <c r="N47" i="72"/>
  <c r="AQ46" i="72"/>
  <c r="AP46" i="72"/>
  <c r="AO46" i="72"/>
  <c r="E46" i="72"/>
  <c r="AN46" i="72"/>
  <c r="D46" i="72"/>
  <c r="AM46" i="72"/>
  <c r="H46" i="72"/>
  <c r="C46" i="72"/>
  <c r="AL46" i="72"/>
  <c r="AE46" i="72"/>
  <c r="AD46" i="72"/>
  <c r="AC46" i="72"/>
  <c r="AB46" i="72"/>
  <c r="AA46" i="72"/>
  <c r="Z46" i="72"/>
  <c r="Y46" i="72"/>
  <c r="Q46" i="72"/>
  <c r="W46" i="72"/>
  <c r="O46" i="72"/>
  <c r="P46" i="72"/>
  <c r="N46" i="72"/>
  <c r="AQ45" i="72"/>
  <c r="AP45" i="72"/>
  <c r="AO45" i="72"/>
  <c r="E45" i="72"/>
  <c r="AN45" i="72"/>
  <c r="D45" i="72"/>
  <c r="AM45" i="72"/>
  <c r="H45" i="72"/>
  <c r="C45" i="72"/>
  <c r="AL45" i="72"/>
  <c r="AE45" i="72"/>
  <c r="AD45" i="72"/>
  <c r="AC45" i="72"/>
  <c r="AB45" i="72"/>
  <c r="AA45" i="72"/>
  <c r="Z45" i="72"/>
  <c r="Y45" i="72"/>
  <c r="Q45" i="72"/>
  <c r="W45" i="72"/>
  <c r="O45" i="72"/>
  <c r="P45" i="72"/>
  <c r="N45" i="72"/>
  <c r="AQ44" i="72"/>
  <c r="AP44" i="72"/>
  <c r="AO44" i="72"/>
  <c r="E44" i="72"/>
  <c r="D44" i="72"/>
  <c r="H44" i="72"/>
  <c r="C44" i="72"/>
  <c r="AE44" i="72"/>
  <c r="AD44" i="72"/>
  <c r="AC44" i="72"/>
  <c r="AB44" i="72"/>
  <c r="AA44" i="72"/>
  <c r="Z44" i="72"/>
  <c r="Y44" i="72"/>
  <c r="Q44" i="72"/>
  <c r="W44" i="72"/>
  <c r="O44" i="72"/>
  <c r="P44" i="72"/>
  <c r="N44" i="72"/>
  <c r="AQ43" i="72"/>
  <c r="AP43" i="72"/>
  <c r="AO43" i="72"/>
  <c r="E43" i="72"/>
  <c r="AN43" i="72"/>
  <c r="D43" i="72"/>
  <c r="AM43" i="72"/>
  <c r="H43" i="72"/>
  <c r="C43" i="72"/>
  <c r="AL43" i="72"/>
  <c r="AE43" i="72"/>
  <c r="AD43" i="72"/>
  <c r="AC43" i="72"/>
  <c r="AB43" i="72"/>
  <c r="AA43" i="72"/>
  <c r="Z43" i="72"/>
  <c r="Y43" i="72"/>
  <c r="Q43" i="72"/>
  <c r="W43" i="72"/>
  <c r="O43" i="72"/>
  <c r="P43" i="72"/>
  <c r="N43" i="72"/>
  <c r="AQ42" i="72"/>
  <c r="AP42" i="72"/>
  <c r="AO42" i="72"/>
  <c r="E42" i="72"/>
  <c r="AN42" i="72"/>
  <c r="D42" i="72"/>
  <c r="AM42" i="72"/>
  <c r="H42" i="72"/>
  <c r="C42" i="72"/>
  <c r="AL42" i="72"/>
  <c r="AE42" i="72"/>
  <c r="AD42" i="72"/>
  <c r="AC42" i="72"/>
  <c r="AB42" i="72"/>
  <c r="AA42" i="72"/>
  <c r="Z42" i="72"/>
  <c r="Y42" i="72"/>
  <c r="Q42" i="72"/>
  <c r="W42" i="72"/>
  <c r="O42" i="72"/>
  <c r="P42" i="72"/>
  <c r="N42" i="72"/>
  <c r="AQ41" i="72"/>
  <c r="AP41" i="72"/>
  <c r="AO41" i="72"/>
  <c r="E41" i="72"/>
  <c r="AN41" i="72"/>
  <c r="D41" i="72"/>
  <c r="AM41" i="72"/>
  <c r="H41" i="72"/>
  <c r="C41" i="72"/>
  <c r="AL41" i="72"/>
  <c r="AE41" i="72"/>
  <c r="AD41" i="72"/>
  <c r="AC41" i="72"/>
  <c r="AB41" i="72"/>
  <c r="AA41" i="72"/>
  <c r="Z41" i="72"/>
  <c r="Y41" i="72"/>
  <c r="Q41" i="72"/>
  <c r="W41" i="72"/>
  <c r="O41" i="72"/>
  <c r="P41" i="72"/>
  <c r="N41" i="72"/>
  <c r="AQ40" i="72"/>
  <c r="AP40" i="72"/>
  <c r="AO40" i="72"/>
  <c r="E40" i="72"/>
  <c r="AN40" i="72"/>
  <c r="D40" i="72"/>
  <c r="AM40" i="72"/>
  <c r="H40" i="72"/>
  <c r="C40" i="72"/>
  <c r="AL40" i="72"/>
  <c r="AE40" i="72"/>
  <c r="AD40" i="72"/>
  <c r="AC40" i="72"/>
  <c r="AB40" i="72"/>
  <c r="AA40" i="72"/>
  <c r="Z40" i="72"/>
  <c r="Y40" i="72"/>
  <c r="Q40" i="72"/>
  <c r="W40" i="72"/>
  <c r="O40" i="72"/>
  <c r="P40" i="72"/>
  <c r="N40" i="72"/>
  <c r="AQ39" i="72"/>
  <c r="AP39" i="72"/>
  <c r="AO39" i="72"/>
  <c r="E39" i="72"/>
  <c r="AN39" i="72"/>
  <c r="D39" i="72"/>
  <c r="AM39" i="72"/>
  <c r="H39" i="72"/>
  <c r="C39" i="72"/>
  <c r="AL39" i="72"/>
  <c r="AE39" i="72"/>
  <c r="AD39" i="72"/>
  <c r="AC39" i="72"/>
  <c r="AB39" i="72"/>
  <c r="AA39" i="72"/>
  <c r="Z39" i="72"/>
  <c r="Y39" i="72"/>
  <c r="Q39" i="72"/>
  <c r="W39" i="72"/>
  <c r="O39" i="72"/>
  <c r="P39" i="72"/>
  <c r="N39" i="72"/>
  <c r="AQ38" i="72"/>
  <c r="AP38" i="72"/>
  <c r="AO38" i="72"/>
  <c r="E38" i="72"/>
  <c r="AN38" i="72"/>
  <c r="D38" i="72"/>
  <c r="AM38" i="72"/>
  <c r="H38" i="72"/>
  <c r="C38" i="72"/>
  <c r="AL38" i="72"/>
  <c r="AE38" i="72"/>
  <c r="AD38" i="72"/>
  <c r="AC38" i="72"/>
  <c r="AB38" i="72"/>
  <c r="AA38" i="72"/>
  <c r="Z38" i="72"/>
  <c r="Y38" i="72"/>
  <c r="Q38" i="72"/>
  <c r="W38" i="72"/>
  <c r="O38" i="72"/>
  <c r="P38" i="72"/>
  <c r="N38" i="72"/>
  <c r="AQ37" i="72"/>
  <c r="AP37" i="72"/>
  <c r="AO37" i="72"/>
  <c r="E37" i="72"/>
  <c r="AN37" i="72"/>
  <c r="D37" i="72"/>
  <c r="AM37" i="72"/>
  <c r="H37" i="72"/>
  <c r="C37" i="72"/>
  <c r="AL37" i="72"/>
  <c r="AE37" i="72"/>
  <c r="AD37" i="72"/>
  <c r="AC37" i="72"/>
  <c r="AB37" i="72"/>
  <c r="AA37" i="72"/>
  <c r="Z37" i="72"/>
  <c r="Y37" i="72"/>
  <c r="Q37" i="72"/>
  <c r="W37" i="72"/>
  <c r="O37" i="72"/>
  <c r="P37" i="72"/>
  <c r="N37" i="72"/>
  <c r="AQ36" i="72"/>
  <c r="AP36" i="72"/>
  <c r="AO36" i="72"/>
  <c r="E36" i="72"/>
  <c r="AN36" i="72"/>
  <c r="D36" i="72"/>
  <c r="AM36" i="72"/>
  <c r="H36" i="72"/>
  <c r="C36" i="72"/>
  <c r="AL36" i="72"/>
  <c r="AE36" i="72"/>
  <c r="AD36" i="72"/>
  <c r="AC36" i="72"/>
  <c r="AB36" i="72"/>
  <c r="AA36" i="72"/>
  <c r="Z36" i="72"/>
  <c r="Y36" i="72"/>
  <c r="Q36" i="72"/>
  <c r="W36" i="72"/>
  <c r="O36" i="72"/>
  <c r="P36" i="72"/>
  <c r="N36" i="72"/>
  <c r="AQ35" i="72"/>
  <c r="AP35" i="72"/>
  <c r="AO35" i="72"/>
  <c r="E35" i="72"/>
  <c r="AN35" i="72"/>
  <c r="D35" i="72"/>
  <c r="AM35" i="72"/>
  <c r="H35" i="72"/>
  <c r="C35" i="72"/>
  <c r="AL35" i="72"/>
  <c r="AE35" i="72"/>
  <c r="AD35" i="72"/>
  <c r="AC35" i="72"/>
  <c r="AB35" i="72"/>
  <c r="AA35" i="72"/>
  <c r="Z35" i="72"/>
  <c r="Y35" i="72"/>
  <c r="Q35" i="72"/>
  <c r="W35" i="72"/>
  <c r="O35" i="72"/>
  <c r="P35" i="72"/>
  <c r="N35" i="72"/>
  <c r="AQ34" i="72"/>
  <c r="AP34" i="72"/>
  <c r="AO34" i="72"/>
  <c r="E34" i="72"/>
  <c r="AN34" i="72"/>
  <c r="D34" i="72"/>
  <c r="AM34" i="72"/>
  <c r="H34" i="72"/>
  <c r="C34" i="72"/>
  <c r="AL34" i="72"/>
  <c r="AE34" i="72"/>
  <c r="AD34" i="72"/>
  <c r="AC34" i="72"/>
  <c r="AB34" i="72"/>
  <c r="AA34" i="72"/>
  <c r="Z34" i="72"/>
  <c r="Y34" i="72"/>
  <c r="Q34" i="72"/>
  <c r="W34" i="72"/>
  <c r="O34" i="72"/>
  <c r="P34" i="72"/>
  <c r="N34" i="72"/>
  <c r="AQ33" i="72"/>
  <c r="AP33" i="72"/>
  <c r="AO33" i="72"/>
  <c r="E33" i="72"/>
  <c r="AN33" i="72"/>
  <c r="D33" i="72"/>
  <c r="AM33" i="72"/>
  <c r="H33" i="72"/>
  <c r="C33" i="72"/>
  <c r="AL33" i="72"/>
  <c r="AE33" i="72"/>
  <c r="AD33" i="72"/>
  <c r="AC33" i="72"/>
  <c r="AB33" i="72"/>
  <c r="AA33" i="72"/>
  <c r="Z33" i="72"/>
  <c r="Y33" i="72"/>
  <c r="Q33" i="72"/>
  <c r="W33" i="72"/>
  <c r="O33" i="72"/>
  <c r="P33" i="72"/>
  <c r="N33" i="72"/>
  <c r="AQ32" i="72"/>
  <c r="AP32" i="72"/>
  <c r="AO32" i="72"/>
  <c r="E32" i="72"/>
  <c r="AN32" i="72"/>
  <c r="D32" i="72"/>
  <c r="AM32" i="72"/>
  <c r="H32" i="72"/>
  <c r="C32" i="72"/>
  <c r="AL32" i="72"/>
  <c r="AE32" i="72"/>
  <c r="AD32" i="72"/>
  <c r="AC32" i="72"/>
  <c r="AB32" i="72"/>
  <c r="AA32" i="72"/>
  <c r="Z32" i="72"/>
  <c r="Y32" i="72"/>
  <c r="Q32" i="72"/>
  <c r="W32" i="72"/>
  <c r="O32" i="72"/>
  <c r="P32" i="72"/>
  <c r="N32" i="72"/>
  <c r="AQ31" i="72"/>
  <c r="AP31" i="72"/>
  <c r="AO31" i="72"/>
  <c r="E31" i="72"/>
  <c r="AN31" i="72"/>
  <c r="D31" i="72"/>
  <c r="AM31" i="72"/>
  <c r="H31" i="72"/>
  <c r="C31" i="72"/>
  <c r="AL31" i="72"/>
  <c r="AE31" i="72"/>
  <c r="AD31" i="72"/>
  <c r="AC31" i="72"/>
  <c r="AB31" i="72"/>
  <c r="AA31" i="72"/>
  <c r="Z31" i="72"/>
  <c r="Y31" i="72"/>
  <c r="Q31" i="72"/>
  <c r="W31" i="72"/>
  <c r="O31" i="72"/>
  <c r="P31" i="72"/>
  <c r="N31" i="72"/>
  <c r="AQ30" i="72"/>
  <c r="AP30" i="72"/>
  <c r="AO30" i="72"/>
  <c r="E30" i="72"/>
  <c r="AN30" i="72"/>
  <c r="D30" i="72"/>
  <c r="AM30" i="72"/>
  <c r="H30" i="72"/>
  <c r="C30" i="72"/>
  <c r="AL30" i="72"/>
  <c r="AE30" i="72"/>
  <c r="AD30" i="72"/>
  <c r="AC30" i="72"/>
  <c r="AB30" i="72"/>
  <c r="AA30" i="72"/>
  <c r="Z30" i="72"/>
  <c r="Y30" i="72"/>
  <c r="Q30" i="72"/>
  <c r="W30" i="72"/>
  <c r="O30" i="72"/>
  <c r="P30" i="72"/>
  <c r="N30" i="72"/>
  <c r="AQ29" i="72"/>
  <c r="AP29" i="72"/>
  <c r="AO29" i="72"/>
  <c r="E29" i="72"/>
  <c r="AN29" i="72"/>
  <c r="D29" i="72"/>
  <c r="AM29" i="72"/>
  <c r="H29" i="72"/>
  <c r="C29" i="72"/>
  <c r="AL29" i="72"/>
  <c r="AE29" i="72"/>
  <c r="AD29" i="72"/>
  <c r="AC29" i="72"/>
  <c r="AB29" i="72"/>
  <c r="AA29" i="72"/>
  <c r="Z29" i="72"/>
  <c r="Y29" i="72"/>
  <c r="Q29" i="72"/>
  <c r="W29" i="72"/>
  <c r="O29" i="72"/>
  <c r="P29" i="72"/>
  <c r="N29" i="72"/>
  <c r="AQ28" i="72"/>
  <c r="AP28" i="72"/>
  <c r="AO28" i="72"/>
  <c r="E28" i="72"/>
  <c r="AN28" i="72"/>
  <c r="D28" i="72"/>
  <c r="AM28" i="72"/>
  <c r="H28" i="72"/>
  <c r="C28" i="72"/>
  <c r="AL28" i="72"/>
  <c r="AE28" i="72"/>
  <c r="AD28" i="72"/>
  <c r="AC28" i="72"/>
  <c r="AB28" i="72"/>
  <c r="AA28" i="72"/>
  <c r="Z28" i="72"/>
  <c r="Y28" i="72"/>
  <c r="Q28" i="72"/>
  <c r="W28" i="72"/>
  <c r="O28" i="72"/>
  <c r="P28" i="72"/>
  <c r="N28" i="72"/>
  <c r="AQ27" i="72"/>
  <c r="AP27" i="72"/>
  <c r="AO27" i="72"/>
  <c r="E27" i="72"/>
  <c r="AN27" i="72"/>
  <c r="D27" i="72"/>
  <c r="AM27" i="72"/>
  <c r="H27" i="72"/>
  <c r="C27" i="72"/>
  <c r="AL27" i="72"/>
  <c r="AE27" i="72"/>
  <c r="AD27" i="72"/>
  <c r="AC27" i="72"/>
  <c r="AB27" i="72"/>
  <c r="AA27" i="72"/>
  <c r="Z27" i="72"/>
  <c r="Y27" i="72"/>
  <c r="Q27" i="72"/>
  <c r="W27" i="72"/>
  <c r="O27" i="72"/>
  <c r="P27" i="72"/>
  <c r="N27" i="72"/>
  <c r="AQ26" i="72"/>
  <c r="AP26" i="72"/>
  <c r="AO26" i="72"/>
  <c r="E26" i="72"/>
  <c r="AN26" i="72"/>
  <c r="D26" i="72"/>
  <c r="AM26" i="72"/>
  <c r="H26" i="72"/>
  <c r="C26" i="72"/>
  <c r="AL26" i="72"/>
  <c r="AE26" i="72"/>
  <c r="AD26" i="72"/>
  <c r="AC26" i="72"/>
  <c r="AB26" i="72"/>
  <c r="AA26" i="72"/>
  <c r="Z26" i="72"/>
  <c r="Y26" i="72"/>
  <c r="Q26" i="72"/>
  <c r="W26" i="72"/>
  <c r="O26" i="72"/>
  <c r="P26" i="72"/>
  <c r="N26" i="72"/>
  <c r="AQ25" i="72"/>
  <c r="AP25" i="72"/>
  <c r="AO25" i="72"/>
  <c r="E25" i="72"/>
  <c r="AN25" i="72"/>
  <c r="D25" i="72"/>
  <c r="AM25" i="72"/>
  <c r="H25" i="72"/>
  <c r="C25" i="72"/>
  <c r="AL25" i="72"/>
  <c r="AE25" i="72"/>
  <c r="AD25" i="72"/>
  <c r="AC25" i="72"/>
  <c r="AB25" i="72"/>
  <c r="AA25" i="72"/>
  <c r="Z25" i="72"/>
  <c r="Y25" i="72"/>
  <c r="Q25" i="72"/>
  <c r="W25" i="72"/>
  <c r="O25" i="72"/>
  <c r="P25" i="72"/>
  <c r="N25" i="72"/>
  <c r="AQ24" i="72"/>
  <c r="AP24" i="72"/>
  <c r="AO24" i="72"/>
  <c r="E24" i="72"/>
  <c r="AN24" i="72"/>
  <c r="D24" i="72"/>
  <c r="AM24" i="72"/>
  <c r="H24" i="72"/>
  <c r="C24" i="72"/>
  <c r="AL24" i="72"/>
  <c r="AE24" i="72"/>
  <c r="AD24" i="72"/>
  <c r="AC24" i="72"/>
  <c r="AB24" i="72"/>
  <c r="AA24" i="72"/>
  <c r="Z24" i="72"/>
  <c r="Y24" i="72"/>
  <c r="Q24" i="72"/>
  <c r="W24" i="72"/>
  <c r="O24" i="72"/>
  <c r="P24" i="72"/>
  <c r="N24" i="72"/>
  <c r="AQ23" i="72"/>
  <c r="AP23" i="72"/>
  <c r="AO23" i="72"/>
  <c r="E23" i="72"/>
  <c r="AN23" i="72"/>
  <c r="D23" i="72"/>
  <c r="AM23" i="72"/>
  <c r="H23" i="72"/>
  <c r="C23" i="72"/>
  <c r="AL23" i="72"/>
  <c r="AE23" i="72"/>
  <c r="AD23" i="72"/>
  <c r="AC23" i="72"/>
  <c r="AB23" i="72"/>
  <c r="AA23" i="72"/>
  <c r="Z23" i="72"/>
  <c r="Y23" i="72"/>
  <c r="Q23" i="72"/>
  <c r="W23" i="72"/>
  <c r="O23" i="72"/>
  <c r="P23" i="72"/>
  <c r="N23" i="72"/>
  <c r="AQ22" i="72"/>
  <c r="AP22" i="72"/>
  <c r="AO22" i="72"/>
  <c r="E22" i="72"/>
  <c r="AN22" i="72"/>
  <c r="D22" i="72"/>
  <c r="AM22" i="72"/>
  <c r="H22" i="72"/>
  <c r="C22" i="72"/>
  <c r="AL22" i="72"/>
  <c r="AE22" i="72"/>
  <c r="AD22" i="72"/>
  <c r="AC22" i="72"/>
  <c r="AB22" i="72"/>
  <c r="AA22" i="72"/>
  <c r="Z22" i="72"/>
  <c r="Y22" i="72"/>
  <c r="Q22" i="72"/>
  <c r="W22" i="72"/>
  <c r="O22" i="72"/>
  <c r="P22" i="72"/>
  <c r="N22" i="72"/>
  <c r="AQ21" i="72"/>
  <c r="AP21" i="72"/>
  <c r="AO21" i="72"/>
  <c r="E21" i="72"/>
  <c r="AN21" i="72"/>
  <c r="D21" i="72"/>
  <c r="AM21" i="72"/>
  <c r="H21" i="72"/>
  <c r="C21" i="72"/>
  <c r="AL21" i="72"/>
  <c r="AE21" i="72"/>
  <c r="AD21" i="72"/>
  <c r="AC21" i="72"/>
  <c r="AB21" i="72"/>
  <c r="AA21" i="72"/>
  <c r="Z21" i="72"/>
  <c r="Y21" i="72"/>
  <c r="Q21" i="72"/>
  <c r="W21" i="72"/>
  <c r="O21" i="72"/>
  <c r="P21" i="72"/>
  <c r="N21" i="72"/>
  <c r="AQ20" i="72"/>
  <c r="AP20" i="72"/>
  <c r="AO20" i="72"/>
  <c r="E20" i="72"/>
  <c r="AN20" i="72"/>
  <c r="D20" i="72"/>
  <c r="AM20" i="72"/>
  <c r="H20" i="72"/>
  <c r="C20" i="72"/>
  <c r="AL20" i="72"/>
  <c r="AE20" i="72"/>
  <c r="AD20" i="72"/>
  <c r="AC20" i="72"/>
  <c r="AB20" i="72"/>
  <c r="AA20" i="72"/>
  <c r="Z20" i="72"/>
  <c r="Y20" i="72"/>
  <c r="Q20" i="72"/>
  <c r="W20" i="72"/>
  <c r="O20" i="72"/>
  <c r="P20" i="72"/>
  <c r="N20" i="72"/>
  <c r="AQ19" i="72"/>
  <c r="AP19" i="72"/>
  <c r="AO19" i="72"/>
  <c r="E19" i="72"/>
  <c r="AN19" i="72"/>
  <c r="D19" i="72"/>
  <c r="AM19" i="72"/>
  <c r="H19" i="72"/>
  <c r="C19" i="72"/>
  <c r="AL19" i="72"/>
  <c r="AE19" i="72"/>
  <c r="AD19" i="72"/>
  <c r="AC19" i="72"/>
  <c r="AB19" i="72"/>
  <c r="AA19" i="72"/>
  <c r="Z19" i="72"/>
  <c r="Y19" i="72"/>
  <c r="Q19" i="72"/>
  <c r="W19" i="72"/>
  <c r="O19" i="72"/>
  <c r="P19" i="72"/>
  <c r="N19" i="72"/>
  <c r="AS18" i="72"/>
  <c r="AR18" i="72"/>
  <c r="AQ18" i="72"/>
  <c r="G18" i="72"/>
  <c r="AP18" i="72"/>
  <c r="F18" i="72"/>
  <c r="AO18" i="72"/>
  <c r="E18" i="72"/>
  <c r="AN18" i="72"/>
  <c r="D18" i="72"/>
  <c r="AM18" i="72"/>
  <c r="C18" i="72"/>
  <c r="AL18" i="72"/>
  <c r="AF18" i="72"/>
  <c r="AE18" i="72"/>
  <c r="AD18" i="72"/>
  <c r="AC18" i="72"/>
  <c r="AB18" i="72"/>
  <c r="AA18" i="72"/>
  <c r="Z18" i="72"/>
  <c r="Y18" i="72"/>
  <c r="X18" i="72"/>
  <c r="W18" i="72"/>
  <c r="U18" i="72"/>
  <c r="T18" i="72"/>
  <c r="S18" i="72"/>
  <c r="R18" i="72"/>
  <c r="Q18" i="72"/>
  <c r="P18" i="72"/>
  <c r="O18" i="72"/>
  <c r="N18" i="72"/>
  <c r="M18" i="72"/>
  <c r="L18" i="72"/>
  <c r="K18" i="72"/>
  <c r="J18" i="72"/>
  <c r="I18" i="72"/>
  <c r="H18" i="72"/>
  <c r="AS17" i="72"/>
  <c r="AR17" i="72"/>
  <c r="AQ17" i="72"/>
  <c r="G17" i="72"/>
  <c r="AP17" i="72"/>
  <c r="F17" i="72"/>
  <c r="AO17" i="72"/>
  <c r="E17" i="72"/>
  <c r="AN17" i="72"/>
  <c r="D17" i="72"/>
  <c r="AM17" i="72"/>
  <c r="C17" i="72"/>
  <c r="AL17" i="72"/>
  <c r="AF17" i="72"/>
  <c r="AE17" i="72"/>
  <c r="AD17" i="72"/>
  <c r="AC17" i="72"/>
  <c r="AB17" i="72"/>
  <c r="AA17" i="72"/>
  <c r="Z17" i="72"/>
  <c r="Y17" i="72"/>
  <c r="X17" i="72"/>
  <c r="W17" i="72"/>
  <c r="U17" i="72"/>
  <c r="T17" i="72"/>
  <c r="S17" i="72"/>
  <c r="R17" i="72"/>
  <c r="Q17" i="72"/>
  <c r="P17" i="72"/>
  <c r="O17" i="72"/>
  <c r="N17" i="72"/>
  <c r="M17" i="72"/>
  <c r="L17" i="72"/>
  <c r="K17" i="72"/>
  <c r="J17" i="72"/>
  <c r="I17" i="72"/>
  <c r="H17" i="72"/>
  <c r="AE16" i="72"/>
  <c r="O16" i="72"/>
  <c r="P16" i="72"/>
  <c r="AA16" i="72"/>
  <c r="Z14" i="72"/>
  <c r="Z15" i="72"/>
  <c r="Z16" i="72"/>
  <c r="AE15" i="72"/>
  <c r="O14" i="72"/>
  <c r="O15" i="72"/>
  <c r="P15" i="72"/>
  <c r="AA15" i="72"/>
  <c r="F15" i="72"/>
  <c r="E15" i="72"/>
  <c r="AC14" i="72"/>
  <c r="AB14" i="72"/>
  <c r="P14" i="72"/>
  <c r="AA14" i="72"/>
  <c r="F14" i="72"/>
  <c r="E14" i="72"/>
  <c r="Z13" i="72"/>
  <c r="F13" i="72"/>
  <c r="E13" i="72"/>
  <c r="AB72" i="42"/>
  <c r="AC72" i="42"/>
  <c r="AA72" i="42"/>
  <c r="AD72" i="42"/>
  <c r="Z72" i="42"/>
  <c r="AB73" i="42"/>
  <c r="AC73" i="42"/>
  <c r="AA73" i="42"/>
  <c r="AD73" i="42"/>
  <c r="Z73" i="42"/>
  <c r="AB74" i="42"/>
  <c r="AC74" i="42"/>
  <c r="AA74" i="42"/>
  <c r="AD74" i="42"/>
  <c r="Z74" i="42"/>
  <c r="AB75" i="42"/>
  <c r="AC75" i="42"/>
  <c r="AA75" i="42"/>
  <c r="AD75" i="42"/>
  <c r="Z75" i="42"/>
  <c r="AB76" i="42"/>
  <c r="AC76" i="42"/>
  <c r="AA76" i="42"/>
  <c r="AD76" i="42"/>
  <c r="Z76" i="42"/>
  <c r="AB77" i="42"/>
  <c r="AC77" i="42"/>
  <c r="AA77" i="42"/>
  <c r="AD77" i="42"/>
  <c r="Z77" i="42"/>
  <c r="AB78" i="42"/>
  <c r="AC78" i="42"/>
  <c r="AA78" i="42"/>
  <c r="AD78" i="42"/>
  <c r="Z78" i="42"/>
  <c r="AB79" i="42"/>
  <c r="AC79" i="42"/>
  <c r="AA79" i="42"/>
  <c r="AD79" i="42"/>
  <c r="Z79" i="42"/>
  <c r="AB80" i="42"/>
  <c r="AC80" i="42"/>
  <c r="AA80" i="42"/>
  <c r="AD80" i="42"/>
  <c r="Z80" i="42"/>
  <c r="AB81" i="42"/>
  <c r="AC81" i="42"/>
  <c r="AA81" i="42"/>
  <c r="AD81" i="42"/>
  <c r="Z81" i="42"/>
  <c r="AB82" i="42"/>
  <c r="AC82" i="42"/>
  <c r="AA82" i="42"/>
  <c r="AD82" i="42"/>
  <c r="Z82" i="42"/>
  <c r="AB83" i="42"/>
  <c r="AC83" i="42"/>
  <c r="AA83" i="42"/>
  <c r="AD83" i="42"/>
  <c r="Z83" i="42"/>
  <c r="AB84" i="42"/>
  <c r="AC84" i="42"/>
  <c r="AA84" i="42"/>
  <c r="AD84" i="42"/>
  <c r="Z84" i="42"/>
  <c r="AB85" i="42"/>
  <c r="AC85" i="42"/>
  <c r="AA85" i="42"/>
  <c r="AD85" i="42"/>
  <c r="Z85" i="42"/>
  <c r="Z71" i="42"/>
  <c r="AB87" i="42"/>
  <c r="AC87" i="42"/>
  <c r="AA87" i="42"/>
  <c r="AD87" i="42"/>
  <c r="Z87" i="42"/>
  <c r="AB88" i="42"/>
  <c r="AC88" i="42"/>
  <c r="AA88" i="42"/>
  <c r="AD88" i="42"/>
  <c r="Z88" i="42"/>
  <c r="AB89" i="42"/>
  <c r="AC89" i="42"/>
  <c r="AA89" i="42"/>
  <c r="AD89" i="42"/>
  <c r="Z89" i="42"/>
  <c r="AB90" i="42"/>
  <c r="AC90" i="42"/>
  <c r="AA90" i="42"/>
  <c r="AB91" i="42"/>
  <c r="AC91" i="42"/>
  <c r="AA91" i="42"/>
  <c r="AD91" i="42"/>
  <c r="Z91" i="42"/>
  <c r="AB92" i="42"/>
  <c r="AC92" i="42"/>
  <c r="AA92" i="42"/>
  <c r="AD92" i="42"/>
  <c r="Z92" i="42"/>
  <c r="AB93" i="42"/>
  <c r="AC93" i="42"/>
  <c r="AA93" i="42"/>
  <c r="AD93" i="42"/>
  <c r="Z93" i="42"/>
  <c r="AB94" i="42"/>
  <c r="AC94" i="42"/>
  <c r="AA94" i="42"/>
  <c r="AD94" i="42"/>
  <c r="Z94" i="42"/>
  <c r="AB95" i="42"/>
  <c r="AC95" i="42"/>
  <c r="AA95" i="42"/>
  <c r="AD95" i="42"/>
  <c r="Z95" i="42"/>
  <c r="AB96" i="42"/>
  <c r="AC96" i="42"/>
  <c r="AA96" i="42"/>
  <c r="AD96" i="42"/>
  <c r="Z96" i="42"/>
  <c r="AB97" i="42"/>
  <c r="AC97" i="42"/>
  <c r="AA97" i="42"/>
  <c r="AD97" i="42"/>
  <c r="Z97" i="42"/>
  <c r="Z86" i="42"/>
  <c r="AB99" i="42"/>
  <c r="AC99" i="42"/>
  <c r="AA99" i="42"/>
  <c r="AD99" i="42"/>
  <c r="Z99" i="42"/>
  <c r="AB100" i="42"/>
  <c r="AC100" i="42"/>
  <c r="AA100" i="42"/>
  <c r="AD100" i="42"/>
  <c r="Z100" i="42"/>
  <c r="AB101" i="42"/>
  <c r="AC101" i="42"/>
  <c r="AA101" i="42"/>
  <c r="AD101" i="42"/>
  <c r="Z101" i="42"/>
  <c r="AB102" i="42"/>
  <c r="AC102" i="42"/>
  <c r="AA102" i="42"/>
  <c r="AD102" i="42"/>
  <c r="Z102" i="42"/>
  <c r="AB103" i="42"/>
  <c r="AC103" i="42"/>
  <c r="AA103" i="42"/>
  <c r="AD103" i="42"/>
  <c r="Z103" i="42"/>
  <c r="AB104" i="42"/>
  <c r="AC104" i="42"/>
  <c r="AA104" i="42"/>
  <c r="AD104" i="42"/>
  <c r="Z104" i="42"/>
  <c r="AB105" i="42"/>
  <c r="AC105" i="42"/>
  <c r="AA105" i="42"/>
  <c r="AD105" i="42"/>
  <c r="Z105" i="42"/>
  <c r="AB106" i="42"/>
  <c r="AC106" i="42"/>
  <c r="AA106" i="42"/>
  <c r="AD106" i="42"/>
  <c r="Z106" i="42"/>
  <c r="AB107" i="42"/>
  <c r="AC107" i="42"/>
  <c r="AA107" i="42"/>
  <c r="AD107" i="42"/>
  <c r="Z107" i="42"/>
  <c r="AB108" i="42"/>
  <c r="AC108" i="42"/>
  <c r="AA108" i="42"/>
  <c r="AD108" i="42"/>
  <c r="Z108" i="42"/>
  <c r="AB109" i="42"/>
  <c r="AC109" i="42"/>
  <c r="AA109" i="42"/>
  <c r="AD109" i="42"/>
  <c r="Z109" i="42"/>
  <c r="AB110" i="42"/>
  <c r="AC110" i="42"/>
  <c r="AA110" i="42"/>
  <c r="AD110" i="42"/>
  <c r="Z110" i="42"/>
  <c r="AB111" i="42"/>
  <c r="AC111" i="42"/>
  <c r="AA111" i="42"/>
  <c r="AD111" i="42"/>
  <c r="Z111" i="42"/>
  <c r="AB112" i="42"/>
  <c r="AC112" i="42"/>
  <c r="AA112" i="42"/>
  <c r="AD112" i="42"/>
  <c r="Z112" i="42"/>
  <c r="Z98" i="42"/>
  <c r="AB114" i="42"/>
  <c r="AC114" i="42"/>
  <c r="AA114" i="42"/>
  <c r="AD114" i="42"/>
  <c r="Z114" i="42"/>
  <c r="AB115" i="42"/>
  <c r="AC115" i="42"/>
  <c r="AA115" i="42"/>
  <c r="AD115" i="42"/>
  <c r="Z115" i="42"/>
  <c r="AB116" i="42"/>
  <c r="AC116" i="42"/>
  <c r="AA116" i="42"/>
  <c r="AD116" i="42"/>
  <c r="Z116" i="42"/>
  <c r="AB117" i="42"/>
  <c r="AC117" i="42"/>
  <c r="AA117" i="42"/>
  <c r="AD117" i="42"/>
  <c r="Z117" i="42"/>
  <c r="AB118" i="42"/>
  <c r="AC118" i="42"/>
  <c r="AA118" i="42"/>
  <c r="AD118" i="42"/>
  <c r="Z118" i="42"/>
  <c r="Z113" i="42"/>
  <c r="AB120" i="42"/>
  <c r="AC120" i="42"/>
  <c r="AA120" i="42"/>
  <c r="AD120" i="42"/>
  <c r="Z120" i="42"/>
  <c r="AB121" i="42"/>
  <c r="AC121" i="42"/>
  <c r="AA121" i="42"/>
  <c r="AD121" i="42"/>
  <c r="Z121" i="42"/>
  <c r="AB122" i="42"/>
  <c r="AC122" i="42"/>
  <c r="AA122" i="42"/>
  <c r="AD122" i="42"/>
  <c r="Z122" i="42"/>
  <c r="AB123" i="42"/>
  <c r="AC123" i="42"/>
  <c r="AA123" i="42"/>
  <c r="AD123" i="42"/>
  <c r="Z123" i="42"/>
  <c r="AB124" i="42"/>
  <c r="AC124" i="42"/>
  <c r="AA124" i="42"/>
  <c r="AD124" i="42"/>
  <c r="Z124" i="42"/>
  <c r="AB125" i="42"/>
  <c r="AC125" i="42"/>
  <c r="AA125" i="42"/>
  <c r="AD125" i="42"/>
  <c r="Z125" i="42"/>
  <c r="Z119" i="42"/>
  <c r="AB127" i="42"/>
  <c r="AC127" i="42"/>
  <c r="AA127" i="42"/>
  <c r="AD127" i="42"/>
  <c r="Z127" i="42"/>
  <c r="AB128" i="42"/>
  <c r="AC128" i="42"/>
  <c r="AA128" i="42"/>
  <c r="AD128" i="42"/>
  <c r="Z128" i="42"/>
  <c r="AB129" i="42"/>
  <c r="AC129" i="42"/>
  <c r="AA129" i="42"/>
  <c r="AD129" i="42"/>
  <c r="Z129" i="42"/>
  <c r="AB130" i="42"/>
  <c r="AC130" i="42"/>
  <c r="AA130" i="42"/>
  <c r="AD130" i="42"/>
  <c r="Z130" i="42"/>
  <c r="AB131" i="42"/>
  <c r="AC131" i="42"/>
  <c r="AA131" i="42"/>
  <c r="AD131" i="42"/>
  <c r="Z131" i="42"/>
  <c r="AB132" i="42"/>
  <c r="AC132" i="42"/>
  <c r="AA132" i="42"/>
  <c r="AD132" i="42"/>
  <c r="Z132" i="42"/>
  <c r="AB133" i="42"/>
  <c r="AC133" i="42"/>
  <c r="AA133" i="42"/>
  <c r="AD133" i="42"/>
  <c r="Z133" i="42"/>
  <c r="AB134" i="42"/>
  <c r="AC134" i="42"/>
  <c r="AA134" i="42"/>
  <c r="AD134" i="42"/>
  <c r="Z134" i="42"/>
  <c r="AB135" i="42"/>
  <c r="AC135" i="42"/>
  <c r="AA135" i="42"/>
  <c r="AD135" i="42"/>
  <c r="Z135" i="42"/>
  <c r="AB136" i="42"/>
  <c r="AC136" i="42"/>
  <c r="AA136" i="42"/>
  <c r="AD136" i="42"/>
  <c r="Z136" i="42"/>
  <c r="AB137" i="42"/>
  <c r="AC137" i="42"/>
  <c r="AA137" i="42"/>
  <c r="AD137" i="42"/>
  <c r="Z137" i="42"/>
  <c r="AB138" i="42"/>
  <c r="AC138" i="42"/>
  <c r="AA138" i="42"/>
  <c r="AD138" i="42"/>
  <c r="Z138" i="42"/>
  <c r="AB139" i="42"/>
  <c r="AC139" i="42"/>
  <c r="AA139" i="42"/>
  <c r="AD139" i="42"/>
  <c r="Z139" i="42"/>
  <c r="Z126" i="42"/>
  <c r="Z70" i="42"/>
  <c r="H72" i="42"/>
  <c r="C72" i="42"/>
  <c r="H73" i="42"/>
  <c r="C73" i="42"/>
  <c r="H74" i="42"/>
  <c r="C74" i="42"/>
  <c r="H75" i="42"/>
  <c r="C75" i="42"/>
  <c r="H76" i="42"/>
  <c r="C76" i="42"/>
  <c r="H77" i="42"/>
  <c r="C77" i="42"/>
  <c r="H78" i="42"/>
  <c r="C78" i="42"/>
  <c r="H79" i="42"/>
  <c r="C79" i="42"/>
  <c r="H80" i="42"/>
  <c r="C80" i="42"/>
  <c r="H81" i="42"/>
  <c r="C81" i="42"/>
  <c r="H82" i="42"/>
  <c r="C82" i="42"/>
  <c r="H83" i="42"/>
  <c r="C83" i="42"/>
  <c r="H84" i="42"/>
  <c r="C84" i="42"/>
  <c r="H85" i="42"/>
  <c r="C85" i="42"/>
  <c r="C71" i="42"/>
  <c r="H87" i="42"/>
  <c r="C87" i="42"/>
  <c r="H88" i="42"/>
  <c r="C88" i="42"/>
  <c r="H89" i="42"/>
  <c r="C89" i="42"/>
  <c r="H90" i="42"/>
  <c r="C90" i="42"/>
  <c r="H91" i="42"/>
  <c r="C91" i="42"/>
  <c r="H92" i="42"/>
  <c r="C92" i="42"/>
  <c r="H93" i="42"/>
  <c r="C93" i="42"/>
  <c r="H94" i="42"/>
  <c r="C94" i="42"/>
  <c r="H95" i="42"/>
  <c r="C95" i="42"/>
  <c r="H96" i="42"/>
  <c r="C96" i="42"/>
  <c r="H97" i="42"/>
  <c r="C97" i="42"/>
  <c r="C86" i="42"/>
  <c r="H99" i="42"/>
  <c r="C99" i="42"/>
  <c r="H100" i="42"/>
  <c r="C100" i="42"/>
  <c r="H101" i="42"/>
  <c r="C101" i="42"/>
  <c r="H102" i="42"/>
  <c r="C102" i="42"/>
  <c r="H103" i="42"/>
  <c r="C103" i="42"/>
  <c r="H104" i="42"/>
  <c r="C104" i="42"/>
  <c r="H105" i="42"/>
  <c r="C105" i="42"/>
  <c r="H106" i="42"/>
  <c r="C106" i="42"/>
  <c r="H107" i="42"/>
  <c r="C107" i="42"/>
  <c r="H108" i="42"/>
  <c r="C108" i="42"/>
  <c r="H109" i="42"/>
  <c r="C109" i="42"/>
  <c r="H110" i="42"/>
  <c r="C110" i="42"/>
  <c r="H111" i="42"/>
  <c r="C111" i="42"/>
  <c r="H112" i="42"/>
  <c r="C112" i="42"/>
  <c r="C98" i="42"/>
  <c r="H114" i="42"/>
  <c r="C114" i="42"/>
  <c r="H115" i="42"/>
  <c r="C115" i="42"/>
  <c r="H116" i="42"/>
  <c r="C116" i="42"/>
  <c r="H117" i="42"/>
  <c r="C117" i="42"/>
  <c r="H118" i="42"/>
  <c r="C118" i="42"/>
  <c r="C113" i="42"/>
  <c r="H120" i="42"/>
  <c r="C120" i="42"/>
  <c r="H121" i="42"/>
  <c r="C121" i="42"/>
  <c r="H122" i="42"/>
  <c r="C122" i="42"/>
  <c r="H123" i="42"/>
  <c r="C123" i="42"/>
  <c r="H124" i="42"/>
  <c r="C124" i="42"/>
  <c r="H125" i="42"/>
  <c r="C125" i="42"/>
  <c r="C119" i="42"/>
  <c r="H127" i="42"/>
  <c r="C127" i="42"/>
  <c r="H128" i="42"/>
  <c r="C128" i="42"/>
  <c r="H129" i="42"/>
  <c r="C129" i="42"/>
  <c r="H130" i="42"/>
  <c r="C130" i="42"/>
  <c r="H131" i="42"/>
  <c r="C131" i="42"/>
  <c r="H132" i="42"/>
  <c r="C132" i="42"/>
  <c r="H133" i="42"/>
  <c r="C133" i="42"/>
  <c r="H134" i="42"/>
  <c r="C134" i="42"/>
  <c r="H135" i="42"/>
  <c r="C135" i="42"/>
  <c r="H136" i="42"/>
  <c r="C136" i="42"/>
  <c r="H137" i="42"/>
  <c r="C137" i="42"/>
  <c r="H138" i="42"/>
  <c r="C138" i="42"/>
  <c r="H139" i="42"/>
  <c r="C139" i="42"/>
  <c r="C126" i="42"/>
  <c r="C70" i="42"/>
  <c r="AC14" i="42"/>
  <c r="AB19" i="42"/>
  <c r="AC19" i="42"/>
  <c r="AA19" i="42"/>
  <c r="AD19" i="42"/>
  <c r="Z19" i="42"/>
  <c r="AB20" i="42"/>
  <c r="AC20" i="42"/>
  <c r="AA20" i="42"/>
  <c r="AD20" i="42"/>
  <c r="Z20" i="42"/>
  <c r="AB21" i="42"/>
  <c r="AC21" i="42"/>
  <c r="AA21" i="42"/>
  <c r="AD21" i="42"/>
  <c r="Z21" i="42"/>
  <c r="AB22" i="42"/>
  <c r="AC22" i="42"/>
  <c r="AA22" i="42"/>
  <c r="AD22" i="42"/>
  <c r="Z22" i="42"/>
  <c r="AB23" i="42"/>
  <c r="AC23" i="42"/>
  <c r="AA23" i="42"/>
  <c r="AD23" i="42"/>
  <c r="Z23" i="42"/>
  <c r="AB24" i="42"/>
  <c r="AC24" i="42"/>
  <c r="AA24" i="42"/>
  <c r="AD24" i="42"/>
  <c r="Z24" i="42"/>
  <c r="AB25" i="42"/>
  <c r="AA25" i="42"/>
  <c r="AD25" i="42"/>
  <c r="Z25" i="42"/>
  <c r="AB26" i="42"/>
  <c r="AC26" i="42"/>
  <c r="AA26" i="42"/>
  <c r="AD26" i="42"/>
  <c r="Z26" i="42"/>
  <c r="AB27" i="42"/>
  <c r="AC27" i="42"/>
  <c r="AA27" i="42"/>
  <c r="AD27" i="42"/>
  <c r="Z27" i="42"/>
  <c r="AB28" i="42"/>
  <c r="AC28" i="42"/>
  <c r="AA28" i="42"/>
  <c r="AD28" i="42"/>
  <c r="Z28" i="42"/>
  <c r="AB29" i="42"/>
  <c r="AC29" i="42"/>
  <c r="AA29" i="42"/>
  <c r="AD29" i="42"/>
  <c r="Z29" i="42"/>
  <c r="AB30" i="42"/>
  <c r="AC30" i="42"/>
  <c r="AA30" i="42"/>
  <c r="AD30" i="42"/>
  <c r="Z30" i="42"/>
  <c r="AB31" i="42"/>
  <c r="AC31" i="42"/>
  <c r="AA31" i="42"/>
  <c r="AD31" i="42"/>
  <c r="Z31" i="42"/>
  <c r="AB32" i="42"/>
  <c r="AC32" i="42"/>
  <c r="AA32" i="42"/>
  <c r="AD32" i="42"/>
  <c r="Z32" i="42"/>
  <c r="AB33" i="42"/>
  <c r="AC33" i="42"/>
  <c r="AA33" i="42"/>
  <c r="AD33" i="42"/>
  <c r="Z33" i="42"/>
  <c r="AB34" i="42"/>
  <c r="AC34" i="42"/>
  <c r="AA34" i="42"/>
  <c r="AD34" i="42"/>
  <c r="Z34" i="42"/>
  <c r="AB35" i="42"/>
  <c r="AC35" i="42"/>
  <c r="AA35" i="42"/>
  <c r="AD35" i="42"/>
  <c r="Z35" i="42"/>
  <c r="AB36" i="42"/>
  <c r="AC36" i="42"/>
  <c r="AA36" i="42"/>
  <c r="AD36" i="42"/>
  <c r="Z36" i="42"/>
  <c r="AB37" i="42"/>
  <c r="AC37" i="42"/>
  <c r="AA37" i="42"/>
  <c r="AD37" i="42"/>
  <c r="Z37" i="42"/>
  <c r="AB38" i="42"/>
  <c r="AC38" i="42"/>
  <c r="AA38" i="42"/>
  <c r="AD38" i="42"/>
  <c r="Z38" i="42"/>
  <c r="AB39" i="42"/>
  <c r="AC39" i="42"/>
  <c r="AA39" i="42"/>
  <c r="AD39" i="42"/>
  <c r="Z39" i="42"/>
  <c r="AB40" i="42"/>
  <c r="AC40" i="42"/>
  <c r="AA40" i="42"/>
  <c r="AD40" i="42"/>
  <c r="Z40" i="42"/>
  <c r="AB41" i="42"/>
  <c r="AC41" i="42"/>
  <c r="AA41" i="42"/>
  <c r="AD41" i="42"/>
  <c r="Z41" i="42"/>
  <c r="AB42" i="42"/>
  <c r="AC42" i="42"/>
  <c r="AA42" i="42"/>
  <c r="AD42" i="42"/>
  <c r="Z42" i="42"/>
  <c r="AB43" i="42"/>
  <c r="AC43" i="42"/>
  <c r="AA43" i="42"/>
  <c r="AD43" i="42"/>
  <c r="Z43" i="42"/>
  <c r="AB44" i="42"/>
  <c r="AC44" i="42"/>
  <c r="AA44" i="42"/>
  <c r="AD44" i="42"/>
  <c r="Z44" i="42"/>
  <c r="AB45" i="42"/>
  <c r="AC45" i="42"/>
  <c r="AA45" i="42"/>
  <c r="AD45" i="42"/>
  <c r="Z45" i="42"/>
  <c r="AB46" i="42"/>
  <c r="AC46" i="42"/>
  <c r="AA46" i="42"/>
  <c r="AD46" i="42"/>
  <c r="Z46" i="42"/>
  <c r="AB47" i="42"/>
  <c r="AC47" i="42"/>
  <c r="AA47" i="42"/>
  <c r="AD47" i="42"/>
  <c r="Z47" i="42"/>
  <c r="AB48" i="42"/>
  <c r="AC48" i="42"/>
  <c r="AA48" i="42"/>
  <c r="AD48" i="42"/>
  <c r="Z48" i="42"/>
  <c r="AB49" i="42"/>
  <c r="AC49" i="42"/>
  <c r="AA49" i="42"/>
  <c r="AD49" i="42"/>
  <c r="Z49" i="42"/>
  <c r="AB50" i="42"/>
  <c r="AC50" i="42"/>
  <c r="AA50" i="42"/>
  <c r="AD50" i="42"/>
  <c r="Z50" i="42"/>
  <c r="AB51" i="42"/>
  <c r="AC51" i="42"/>
  <c r="AA51" i="42"/>
  <c r="AD51" i="42"/>
  <c r="Z51" i="42"/>
  <c r="AB52" i="42"/>
  <c r="AC52" i="42"/>
  <c r="AA52" i="42"/>
  <c r="AD52" i="42"/>
  <c r="Z52" i="42"/>
  <c r="AB53" i="42"/>
  <c r="AC53" i="42"/>
  <c r="AA53" i="42"/>
  <c r="AD53" i="42"/>
  <c r="Z53" i="42"/>
  <c r="AB54" i="42"/>
  <c r="AC54" i="42"/>
  <c r="AA54" i="42"/>
  <c r="AD54" i="42"/>
  <c r="Z54" i="42"/>
  <c r="AB55" i="42"/>
  <c r="AC55" i="42"/>
  <c r="AA55" i="42"/>
  <c r="AD55" i="42"/>
  <c r="Z55" i="42"/>
  <c r="AB56" i="42"/>
  <c r="AC56" i="42"/>
  <c r="AA56" i="42"/>
  <c r="AD56" i="42"/>
  <c r="Z56" i="42"/>
  <c r="AB57" i="42"/>
  <c r="AC57" i="42"/>
  <c r="AA57" i="42"/>
  <c r="AD57" i="42"/>
  <c r="Z57" i="42"/>
  <c r="AB58" i="42"/>
  <c r="AC58" i="42"/>
  <c r="AA58" i="42"/>
  <c r="AD58" i="42"/>
  <c r="Z58" i="42"/>
  <c r="AB59" i="42"/>
  <c r="AC59" i="42"/>
  <c r="AA59" i="42"/>
  <c r="AD59" i="42"/>
  <c r="Z59" i="42"/>
  <c r="AB60" i="42"/>
  <c r="AC60" i="42"/>
  <c r="AA60" i="42"/>
  <c r="AD60" i="42"/>
  <c r="Z60" i="42"/>
  <c r="AB61" i="42"/>
  <c r="AC61" i="42"/>
  <c r="AA61" i="42"/>
  <c r="AD61" i="42"/>
  <c r="Z61" i="42"/>
  <c r="AB62" i="42"/>
  <c r="AC62" i="42"/>
  <c r="AA62" i="42"/>
  <c r="AD62" i="42"/>
  <c r="Z62" i="42"/>
  <c r="AB63" i="42"/>
  <c r="AC63" i="42"/>
  <c r="AA63" i="42"/>
  <c r="AD63" i="42"/>
  <c r="Z63" i="42"/>
  <c r="AB64" i="42"/>
  <c r="AC64" i="42"/>
  <c r="AA64" i="42"/>
  <c r="AD64" i="42"/>
  <c r="Z64" i="42"/>
  <c r="AB65" i="42"/>
  <c r="AC65" i="42"/>
  <c r="AA65" i="42"/>
  <c r="AD65" i="42"/>
  <c r="Z65" i="42"/>
  <c r="AB66" i="42"/>
  <c r="AC66" i="42"/>
  <c r="AA66" i="42"/>
  <c r="AD66" i="42"/>
  <c r="Z66" i="42"/>
  <c r="AB67" i="42"/>
  <c r="AC67" i="42"/>
  <c r="AA67" i="42"/>
  <c r="AD67" i="42"/>
  <c r="Z67" i="42"/>
  <c r="AB68" i="42"/>
  <c r="AC68" i="42"/>
  <c r="AA68" i="42"/>
  <c r="AD68" i="42"/>
  <c r="Z68" i="42"/>
  <c r="AB69" i="42"/>
  <c r="AC69" i="42"/>
  <c r="AA69" i="42"/>
  <c r="AD69" i="42"/>
  <c r="Z69" i="42"/>
  <c r="Z18" i="42"/>
  <c r="H19" i="42"/>
  <c r="C19" i="42"/>
  <c r="H20" i="42"/>
  <c r="C20" i="42"/>
  <c r="H21" i="42"/>
  <c r="C21" i="42"/>
  <c r="H22" i="42"/>
  <c r="C22" i="42"/>
  <c r="H23" i="42"/>
  <c r="C23" i="42"/>
  <c r="H24" i="42"/>
  <c r="C24" i="42"/>
  <c r="H25" i="42"/>
  <c r="C25" i="42"/>
  <c r="H26" i="42"/>
  <c r="C26" i="42"/>
  <c r="H27" i="42"/>
  <c r="C27" i="42"/>
  <c r="H28" i="42"/>
  <c r="C28" i="42"/>
  <c r="H29" i="42"/>
  <c r="C29" i="42"/>
  <c r="H30" i="42"/>
  <c r="C30" i="42"/>
  <c r="H31" i="42"/>
  <c r="C31" i="42"/>
  <c r="H32" i="42"/>
  <c r="C32" i="42"/>
  <c r="H33" i="42"/>
  <c r="C33" i="42"/>
  <c r="H34" i="42"/>
  <c r="C34" i="42"/>
  <c r="H35" i="42"/>
  <c r="C35" i="42"/>
  <c r="H36" i="42"/>
  <c r="C36" i="42"/>
  <c r="H37" i="42"/>
  <c r="C37" i="42"/>
  <c r="H38" i="42"/>
  <c r="C38" i="42"/>
  <c r="H39" i="42"/>
  <c r="C39" i="42"/>
  <c r="H40" i="42"/>
  <c r="C40" i="42"/>
  <c r="H41" i="42"/>
  <c r="C41" i="42"/>
  <c r="H42" i="42"/>
  <c r="C42" i="42"/>
  <c r="H43" i="42"/>
  <c r="C43" i="42"/>
  <c r="H44" i="42"/>
  <c r="C44" i="42"/>
  <c r="H45" i="42"/>
  <c r="C45" i="42"/>
  <c r="H46" i="42"/>
  <c r="C46" i="42"/>
  <c r="H47" i="42"/>
  <c r="C47" i="42"/>
  <c r="H48" i="42"/>
  <c r="C48" i="42"/>
  <c r="H49" i="42"/>
  <c r="C49" i="42"/>
  <c r="H50" i="42"/>
  <c r="C50" i="42"/>
  <c r="H51" i="42"/>
  <c r="C51" i="42"/>
  <c r="H52" i="42"/>
  <c r="C52" i="42"/>
  <c r="H53" i="42"/>
  <c r="C53" i="42"/>
  <c r="H54" i="42"/>
  <c r="C54" i="42"/>
  <c r="H55" i="42"/>
  <c r="C55" i="42"/>
  <c r="H56" i="42"/>
  <c r="C56" i="42"/>
  <c r="H57" i="42"/>
  <c r="C57" i="42"/>
  <c r="H58" i="42"/>
  <c r="C58" i="42"/>
  <c r="H59" i="42"/>
  <c r="C59" i="42"/>
  <c r="H60" i="42"/>
  <c r="C60" i="42"/>
  <c r="H61" i="42"/>
  <c r="C61" i="42"/>
  <c r="H62" i="42"/>
  <c r="C62" i="42"/>
  <c r="H63" i="42"/>
  <c r="C63" i="42"/>
  <c r="H64" i="42"/>
  <c r="C64" i="42"/>
  <c r="H65" i="42"/>
  <c r="C65" i="42"/>
  <c r="H66" i="42"/>
  <c r="C66" i="42"/>
  <c r="H67" i="42"/>
  <c r="C67" i="42"/>
  <c r="H68" i="42"/>
  <c r="C68" i="42"/>
  <c r="H69" i="42"/>
  <c r="C69" i="42"/>
  <c r="C18" i="42"/>
  <c r="AB14" i="42"/>
  <c r="D38" i="42"/>
  <c r="D19" i="42"/>
  <c r="D20" i="42"/>
  <c r="D21" i="42"/>
  <c r="D22" i="42"/>
  <c r="D23" i="42"/>
  <c r="D24" i="42"/>
  <c r="D25" i="42"/>
  <c r="D26" i="42"/>
  <c r="D27" i="42"/>
  <c r="D28" i="42"/>
  <c r="D29" i="42"/>
  <c r="D30" i="42"/>
  <c r="D31" i="42"/>
  <c r="D32" i="42"/>
  <c r="D33" i="42"/>
  <c r="D34" i="42"/>
  <c r="D35" i="42"/>
  <c r="D36" i="42"/>
  <c r="D37" i="42"/>
  <c r="D39" i="42"/>
  <c r="D40" i="42"/>
  <c r="D41" i="42"/>
  <c r="D42" i="42"/>
  <c r="D43" i="42"/>
  <c r="D44" i="42"/>
  <c r="D45" i="42"/>
  <c r="D46" i="42"/>
  <c r="D47" i="42"/>
  <c r="D48" i="42"/>
  <c r="D49" i="42"/>
  <c r="D50" i="42"/>
  <c r="D51" i="42"/>
  <c r="D52" i="42"/>
  <c r="D53" i="42"/>
  <c r="D54" i="42"/>
  <c r="D55" i="42"/>
  <c r="D56" i="42"/>
  <c r="D57" i="42"/>
  <c r="D58" i="42"/>
  <c r="D59" i="42"/>
  <c r="D60" i="42"/>
  <c r="D61" i="42"/>
  <c r="D62" i="42"/>
  <c r="D63" i="42"/>
  <c r="D64" i="42"/>
  <c r="D65" i="42"/>
  <c r="D66" i="42"/>
  <c r="D67" i="42"/>
  <c r="D68" i="42"/>
  <c r="D69" i="42"/>
  <c r="D18" i="42"/>
  <c r="C17" i="42"/>
  <c r="F71" i="42"/>
  <c r="F86" i="42"/>
  <c r="F98" i="42"/>
  <c r="F113" i="42"/>
  <c r="F119" i="42"/>
  <c r="F126" i="42"/>
  <c r="F70" i="42"/>
  <c r="F15" i="42"/>
  <c r="E75" i="42"/>
  <c r="E71" i="42"/>
  <c r="E87" i="42"/>
  <c r="E88" i="42"/>
  <c r="E89" i="42"/>
  <c r="E92" i="42"/>
  <c r="E86" i="42"/>
  <c r="E99" i="42"/>
  <c r="E101" i="42"/>
  <c r="E102" i="42"/>
  <c r="E104" i="42"/>
  <c r="E105" i="42"/>
  <c r="E106" i="42"/>
  <c r="E98" i="42"/>
  <c r="E114" i="42"/>
  <c r="E116" i="42"/>
  <c r="E113" i="42"/>
  <c r="E120" i="42"/>
  <c r="E123" i="42"/>
  <c r="E125" i="42"/>
  <c r="E119" i="42"/>
  <c r="E134" i="42"/>
  <c r="E135" i="42"/>
  <c r="E136" i="42"/>
  <c r="E137" i="42"/>
  <c r="E138" i="42"/>
  <c r="E139" i="42"/>
  <c r="E126" i="42"/>
  <c r="E70" i="42"/>
  <c r="G71" i="42"/>
  <c r="G86" i="42"/>
  <c r="G98" i="42"/>
  <c r="G113" i="42"/>
  <c r="G119" i="42"/>
  <c r="G126" i="42"/>
  <c r="G70" i="42"/>
  <c r="E15" i="42"/>
  <c r="E19" i="42"/>
  <c r="E20" i="42"/>
  <c r="E21" i="42"/>
  <c r="E22" i="42"/>
  <c r="E23" i="42"/>
  <c r="E24" i="42"/>
  <c r="E25" i="42"/>
  <c r="E26" i="42"/>
  <c r="E27" i="42"/>
  <c r="E28" i="42"/>
  <c r="E29" i="42"/>
  <c r="E30" i="42"/>
  <c r="E31" i="42"/>
  <c r="E32" i="42"/>
  <c r="E33" i="42"/>
  <c r="E34" i="42"/>
  <c r="E35" i="42"/>
  <c r="E36" i="42"/>
  <c r="E37" i="42"/>
  <c r="E38" i="42"/>
  <c r="E39" i="42"/>
  <c r="E40" i="42"/>
  <c r="E41" i="42"/>
  <c r="E42" i="42"/>
  <c r="E43" i="42"/>
  <c r="E44" i="42"/>
  <c r="E45" i="42"/>
  <c r="E46" i="42"/>
  <c r="E47" i="42"/>
  <c r="E48" i="42"/>
  <c r="E49" i="42"/>
  <c r="E50" i="42"/>
  <c r="E51" i="42"/>
  <c r="E52" i="42"/>
  <c r="E53" i="42"/>
  <c r="E54" i="42"/>
  <c r="E55" i="42"/>
  <c r="E56" i="42"/>
  <c r="E57" i="42"/>
  <c r="E58" i="42"/>
  <c r="E59" i="42"/>
  <c r="E60" i="42"/>
  <c r="E61" i="42"/>
  <c r="E62" i="42"/>
  <c r="E63" i="42"/>
  <c r="E64" i="42"/>
  <c r="E65" i="42"/>
  <c r="E66" i="42"/>
  <c r="E67" i="42"/>
  <c r="E68" i="42"/>
  <c r="E69" i="42"/>
  <c r="E18" i="42"/>
  <c r="G18" i="42"/>
  <c r="E14" i="42"/>
  <c r="F18" i="42"/>
  <c r="F14" i="42"/>
  <c r="F17" i="42"/>
  <c r="F13" i="42"/>
  <c r="E17" i="42"/>
  <c r="G17" i="42"/>
  <c r="E13" i="42"/>
  <c r="O14" i="42"/>
  <c r="AT139" i="66"/>
  <c r="AQ139" i="66"/>
  <c r="AP139" i="66"/>
  <c r="AO139" i="66"/>
  <c r="E139" i="66"/>
  <c r="AN139" i="66"/>
  <c r="D139" i="66"/>
  <c r="AM139" i="66"/>
  <c r="H139" i="66"/>
  <c r="C139" i="66"/>
  <c r="AL139" i="66"/>
  <c r="AE139" i="66"/>
  <c r="AD139" i="66"/>
  <c r="AC139" i="66"/>
  <c r="AB139" i="66"/>
  <c r="AA139" i="66"/>
  <c r="Z139" i="66"/>
  <c r="Y139" i="66"/>
  <c r="X139" i="66"/>
  <c r="Q139" i="66"/>
  <c r="W139" i="66"/>
  <c r="O139" i="66"/>
  <c r="P139" i="66"/>
  <c r="N139" i="66"/>
  <c r="AT138" i="66"/>
  <c r="AQ138" i="66"/>
  <c r="AP138" i="66"/>
  <c r="AO138" i="66"/>
  <c r="E138" i="66"/>
  <c r="AN138" i="66"/>
  <c r="D138" i="66"/>
  <c r="AM138" i="66"/>
  <c r="H138" i="66"/>
  <c r="C138" i="66"/>
  <c r="AL138" i="66"/>
  <c r="AE138" i="66"/>
  <c r="AD138" i="66"/>
  <c r="AC138" i="66"/>
  <c r="AB138" i="66"/>
  <c r="AA138" i="66"/>
  <c r="Z138" i="66"/>
  <c r="Y138" i="66"/>
  <c r="X138" i="66"/>
  <c r="Q138" i="66"/>
  <c r="W138" i="66"/>
  <c r="O138" i="66"/>
  <c r="P138" i="66"/>
  <c r="N138" i="66"/>
  <c r="AT137" i="66"/>
  <c r="AQ137" i="66"/>
  <c r="AP137" i="66"/>
  <c r="AO137" i="66"/>
  <c r="E137" i="66"/>
  <c r="AN137" i="66"/>
  <c r="D137" i="66"/>
  <c r="AM137" i="66"/>
  <c r="H137" i="66"/>
  <c r="C137" i="66"/>
  <c r="AL137" i="66"/>
  <c r="AE137" i="66"/>
  <c r="AD137" i="66"/>
  <c r="AC137" i="66"/>
  <c r="AB137" i="66"/>
  <c r="AA137" i="66"/>
  <c r="Z137" i="66"/>
  <c r="Y137" i="66"/>
  <c r="X137" i="66"/>
  <c r="Q137" i="66"/>
  <c r="W137" i="66"/>
  <c r="O137" i="66"/>
  <c r="P137" i="66"/>
  <c r="N137" i="66"/>
  <c r="AQ136" i="66"/>
  <c r="AP136" i="66"/>
  <c r="AO136" i="66"/>
  <c r="E136" i="66"/>
  <c r="AN136" i="66"/>
  <c r="D136" i="66"/>
  <c r="AM136" i="66"/>
  <c r="H136" i="66"/>
  <c r="C136" i="66"/>
  <c r="AL136" i="66"/>
  <c r="AE136" i="66"/>
  <c r="AD136" i="66"/>
  <c r="AC136" i="66"/>
  <c r="AB136" i="66"/>
  <c r="AA136" i="66"/>
  <c r="Z136" i="66"/>
  <c r="Y136" i="66"/>
  <c r="X136" i="66"/>
  <c r="Q136" i="66"/>
  <c r="W136" i="66"/>
  <c r="O136" i="66"/>
  <c r="P136" i="66"/>
  <c r="N136" i="66"/>
  <c r="AT135" i="66"/>
  <c r="AQ135" i="66"/>
  <c r="AP135" i="66"/>
  <c r="AO135" i="66"/>
  <c r="E135" i="66"/>
  <c r="AN135" i="66"/>
  <c r="D135" i="66"/>
  <c r="AM135" i="66"/>
  <c r="H135" i="66"/>
  <c r="C135" i="66"/>
  <c r="AL135" i="66"/>
  <c r="AE135" i="66"/>
  <c r="AD135" i="66"/>
  <c r="AC135" i="66"/>
  <c r="AB135" i="66"/>
  <c r="AA135" i="66"/>
  <c r="Z135" i="66"/>
  <c r="Y135" i="66"/>
  <c r="X135" i="66"/>
  <c r="Q135" i="66"/>
  <c r="W135" i="66"/>
  <c r="O135" i="66"/>
  <c r="P135" i="66"/>
  <c r="N135" i="66"/>
  <c r="AT134" i="66"/>
  <c r="AQ134" i="66"/>
  <c r="AP134" i="66"/>
  <c r="AO134" i="66"/>
  <c r="E134" i="66"/>
  <c r="AN134" i="66"/>
  <c r="D134" i="66"/>
  <c r="AM134" i="66"/>
  <c r="H134" i="66"/>
  <c r="C134" i="66"/>
  <c r="AL134" i="66"/>
  <c r="AE134" i="66"/>
  <c r="AD134" i="66"/>
  <c r="AC134" i="66"/>
  <c r="AB134" i="66"/>
  <c r="AA134" i="66"/>
  <c r="Z134" i="66"/>
  <c r="Y134" i="66"/>
  <c r="X134" i="66"/>
  <c r="Q134" i="66"/>
  <c r="W134" i="66"/>
  <c r="O134" i="66"/>
  <c r="P134" i="66"/>
  <c r="N134" i="66"/>
  <c r="AT133" i="66"/>
  <c r="AQ133" i="66"/>
  <c r="AP133" i="66"/>
  <c r="AO133" i="66"/>
  <c r="AN133" i="66"/>
  <c r="AM133" i="66"/>
  <c r="H133" i="66"/>
  <c r="C133" i="66"/>
  <c r="AL133" i="66"/>
  <c r="AE133" i="66"/>
  <c r="AD133" i="66"/>
  <c r="AC133" i="66"/>
  <c r="AB133" i="66"/>
  <c r="AA133" i="66"/>
  <c r="Z133" i="66"/>
  <c r="Y133" i="66"/>
  <c r="X133" i="66"/>
  <c r="Q133" i="66"/>
  <c r="W133" i="66"/>
  <c r="O133" i="66"/>
  <c r="P133" i="66"/>
  <c r="N133" i="66"/>
  <c r="AT132" i="66"/>
  <c r="AQ132" i="66"/>
  <c r="AP132" i="66"/>
  <c r="AO132" i="66"/>
  <c r="AN132" i="66"/>
  <c r="AM132" i="66"/>
  <c r="H132" i="66"/>
  <c r="C132" i="66"/>
  <c r="AL132" i="66"/>
  <c r="AE132" i="66"/>
  <c r="AD132" i="66"/>
  <c r="AC132" i="66"/>
  <c r="AB132" i="66"/>
  <c r="AA132" i="66"/>
  <c r="Z132" i="66"/>
  <c r="Y132" i="66"/>
  <c r="Q132" i="66"/>
  <c r="W132" i="66"/>
  <c r="O132" i="66"/>
  <c r="P132" i="66"/>
  <c r="N132" i="66"/>
  <c r="AT131" i="66"/>
  <c r="AQ131" i="66"/>
  <c r="AP131" i="66"/>
  <c r="AO131" i="66"/>
  <c r="AN131" i="66"/>
  <c r="AM131" i="66"/>
  <c r="H131" i="66"/>
  <c r="C131" i="66"/>
  <c r="AL131" i="66"/>
  <c r="AE131" i="66"/>
  <c r="AD131" i="66"/>
  <c r="AC131" i="66"/>
  <c r="AB131" i="66"/>
  <c r="AA131" i="66"/>
  <c r="Z131" i="66"/>
  <c r="Y131" i="66"/>
  <c r="X131" i="66"/>
  <c r="Q131" i="66"/>
  <c r="W131" i="66"/>
  <c r="O131" i="66"/>
  <c r="P131" i="66"/>
  <c r="N131" i="66"/>
  <c r="AT130" i="66"/>
  <c r="AQ130" i="66"/>
  <c r="AP130" i="66"/>
  <c r="AO130" i="66"/>
  <c r="AN130" i="66"/>
  <c r="AM130" i="66"/>
  <c r="H130" i="66"/>
  <c r="C130" i="66"/>
  <c r="AL130" i="66"/>
  <c r="AE130" i="66"/>
  <c r="AD130" i="66"/>
  <c r="AC130" i="66"/>
  <c r="AB130" i="66"/>
  <c r="AA130" i="66"/>
  <c r="Z130" i="66"/>
  <c r="Y130" i="66"/>
  <c r="X130" i="66"/>
  <c r="Q130" i="66"/>
  <c r="W130" i="66"/>
  <c r="O130" i="66"/>
  <c r="P130" i="66"/>
  <c r="N130" i="66"/>
  <c r="AT129" i="66"/>
  <c r="AQ129" i="66"/>
  <c r="AP129" i="66"/>
  <c r="AO129" i="66"/>
  <c r="AN129" i="66"/>
  <c r="AM129" i="66"/>
  <c r="H129" i="66"/>
  <c r="C129" i="66"/>
  <c r="AL129" i="66"/>
  <c r="AE129" i="66"/>
  <c r="AD129" i="66"/>
  <c r="AC129" i="66"/>
  <c r="AB129" i="66"/>
  <c r="AA129" i="66"/>
  <c r="Z129" i="66"/>
  <c r="Y129" i="66"/>
  <c r="X129" i="66"/>
  <c r="Q129" i="66"/>
  <c r="W129" i="66"/>
  <c r="O129" i="66"/>
  <c r="P129" i="66"/>
  <c r="N129" i="66"/>
  <c r="AT128" i="66"/>
  <c r="AQ128" i="66"/>
  <c r="AP128" i="66"/>
  <c r="AO128" i="66"/>
  <c r="AN128" i="66"/>
  <c r="AM128" i="66"/>
  <c r="H128" i="66"/>
  <c r="C128" i="66"/>
  <c r="AL128" i="66"/>
  <c r="AE128" i="66"/>
  <c r="AD128" i="66"/>
  <c r="AC128" i="66"/>
  <c r="AB128" i="66"/>
  <c r="AA128" i="66"/>
  <c r="Z128" i="66"/>
  <c r="Y128" i="66"/>
  <c r="X128" i="66"/>
  <c r="Q128" i="66"/>
  <c r="W128" i="66"/>
  <c r="O128" i="66"/>
  <c r="P128" i="66"/>
  <c r="N128" i="66"/>
  <c r="AT127" i="66"/>
  <c r="AQ127" i="66"/>
  <c r="AP127" i="66"/>
  <c r="AO127" i="66"/>
  <c r="AN127" i="66"/>
  <c r="AM127" i="66"/>
  <c r="H127" i="66"/>
  <c r="C127" i="66"/>
  <c r="AL127" i="66"/>
  <c r="AE127" i="66"/>
  <c r="AD127" i="66"/>
  <c r="AC127" i="66"/>
  <c r="AB127" i="66"/>
  <c r="AA127" i="66"/>
  <c r="Z127" i="66"/>
  <c r="Y127" i="66"/>
  <c r="X127" i="66"/>
  <c r="Q127" i="66"/>
  <c r="W127" i="66"/>
  <c r="O127" i="66"/>
  <c r="P127" i="66"/>
  <c r="N127" i="66"/>
  <c r="AS126" i="66"/>
  <c r="AR126" i="66"/>
  <c r="AQ126" i="66"/>
  <c r="G126" i="66"/>
  <c r="AP126" i="66"/>
  <c r="F126" i="66"/>
  <c r="AO126" i="66"/>
  <c r="E126" i="66"/>
  <c r="AN126" i="66"/>
  <c r="D126" i="66"/>
  <c r="AM126" i="66"/>
  <c r="C126" i="66"/>
  <c r="AL126" i="66"/>
  <c r="AF126" i="66"/>
  <c r="AE126" i="66"/>
  <c r="AD126" i="66"/>
  <c r="AC126" i="66"/>
  <c r="AB126" i="66"/>
  <c r="AA126" i="66"/>
  <c r="Z126" i="66"/>
  <c r="Y126" i="66"/>
  <c r="X126" i="66"/>
  <c r="W126" i="66"/>
  <c r="U126" i="66"/>
  <c r="T126" i="66"/>
  <c r="S126" i="66"/>
  <c r="R126" i="66"/>
  <c r="Q126" i="66"/>
  <c r="P126" i="66"/>
  <c r="O126" i="66"/>
  <c r="N126" i="66"/>
  <c r="M126" i="66"/>
  <c r="L126" i="66"/>
  <c r="K126" i="66"/>
  <c r="J126" i="66"/>
  <c r="I126" i="66"/>
  <c r="H126" i="66"/>
  <c r="AT125" i="66"/>
  <c r="AQ125" i="66"/>
  <c r="AP125" i="66"/>
  <c r="AO125" i="66"/>
  <c r="E125" i="66"/>
  <c r="AN125" i="66"/>
  <c r="D125" i="66"/>
  <c r="AM125" i="66"/>
  <c r="H125" i="66"/>
  <c r="C125" i="66"/>
  <c r="AL125" i="66"/>
  <c r="AE125" i="66"/>
  <c r="AD125" i="66"/>
  <c r="AC125" i="66"/>
  <c r="AB125" i="66"/>
  <c r="AA125" i="66"/>
  <c r="Z125" i="66"/>
  <c r="Y125" i="66"/>
  <c r="Q125" i="66"/>
  <c r="W125" i="66"/>
  <c r="O125" i="66"/>
  <c r="P125" i="66"/>
  <c r="N125" i="66"/>
  <c r="AT124" i="66"/>
  <c r="AQ124" i="66"/>
  <c r="AP124" i="66"/>
  <c r="AO124" i="66"/>
  <c r="AN124" i="66"/>
  <c r="AM124" i="66"/>
  <c r="H124" i="66"/>
  <c r="C124" i="66"/>
  <c r="AL124" i="66"/>
  <c r="AE124" i="66"/>
  <c r="AD124" i="66"/>
  <c r="AC124" i="66"/>
  <c r="AB124" i="66"/>
  <c r="AA124" i="66"/>
  <c r="Z124" i="66"/>
  <c r="Y124" i="66"/>
  <c r="X124" i="66"/>
  <c r="Q124" i="66"/>
  <c r="W124" i="66"/>
  <c r="O124" i="66"/>
  <c r="P124" i="66"/>
  <c r="N124" i="66"/>
  <c r="AT123" i="66"/>
  <c r="AQ123" i="66"/>
  <c r="AP123" i="66"/>
  <c r="AO123" i="66"/>
  <c r="E123" i="66"/>
  <c r="AN123" i="66"/>
  <c r="D123" i="66"/>
  <c r="AM123" i="66"/>
  <c r="H123" i="66"/>
  <c r="C123" i="66"/>
  <c r="AL123" i="66"/>
  <c r="AE123" i="66"/>
  <c r="AD123" i="66"/>
  <c r="AC123" i="66"/>
  <c r="AB123" i="66"/>
  <c r="AA123" i="66"/>
  <c r="Z123" i="66"/>
  <c r="Y123" i="66"/>
  <c r="X123" i="66"/>
  <c r="Q123" i="66"/>
  <c r="W123" i="66"/>
  <c r="O123" i="66"/>
  <c r="P123" i="66"/>
  <c r="N123" i="66"/>
  <c r="AT122" i="66"/>
  <c r="AQ122" i="66"/>
  <c r="AP122" i="66"/>
  <c r="AO122" i="66"/>
  <c r="AN122" i="66"/>
  <c r="AM122" i="66"/>
  <c r="H122" i="66"/>
  <c r="C122" i="66"/>
  <c r="AL122" i="66"/>
  <c r="AE122" i="66"/>
  <c r="AD122" i="66"/>
  <c r="AC122" i="66"/>
  <c r="AB122" i="66"/>
  <c r="AA122" i="66"/>
  <c r="Z122" i="66"/>
  <c r="Y122" i="66"/>
  <c r="Q122" i="66"/>
  <c r="W122" i="66"/>
  <c r="O122" i="66"/>
  <c r="P122" i="66"/>
  <c r="N122" i="66"/>
  <c r="AT121" i="66"/>
  <c r="AQ121" i="66"/>
  <c r="AP121" i="66"/>
  <c r="AO121" i="66"/>
  <c r="AN121" i="66"/>
  <c r="AM121" i="66"/>
  <c r="H121" i="66"/>
  <c r="C121" i="66"/>
  <c r="AL121" i="66"/>
  <c r="AE121" i="66"/>
  <c r="AD121" i="66"/>
  <c r="AC121" i="66"/>
  <c r="AB121" i="66"/>
  <c r="AA121" i="66"/>
  <c r="Z121" i="66"/>
  <c r="Y121" i="66"/>
  <c r="Q121" i="66"/>
  <c r="W121" i="66"/>
  <c r="O121" i="66"/>
  <c r="P121" i="66"/>
  <c r="N121" i="66"/>
  <c r="AT120" i="66"/>
  <c r="AQ120" i="66"/>
  <c r="AP120" i="66"/>
  <c r="AO120" i="66"/>
  <c r="E120" i="66"/>
  <c r="AN120" i="66"/>
  <c r="D120" i="66"/>
  <c r="AM120" i="66"/>
  <c r="H120" i="66"/>
  <c r="C120" i="66"/>
  <c r="AL120" i="66"/>
  <c r="AE120" i="66"/>
  <c r="AD120" i="66"/>
  <c r="AC120" i="66"/>
  <c r="AB120" i="66"/>
  <c r="AA120" i="66"/>
  <c r="Z120" i="66"/>
  <c r="Y120" i="66"/>
  <c r="Q120" i="66"/>
  <c r="W120" i="66"/>
  <c r="O120" i="66"/>
  <c r="P120" i="66"/>
  <c r="N120" i="66"/>
  <c r="AS119" i="66"/>
  <c r="AR119" i="66"/>
  <c r="AQ119" i="66"/>
  <c r="G119" i="66"/>
  <c r="AP119" i="66"/>
  <c r="F119" i="66"/>
  <c r="AO119" i="66"/>
  <c r="E119" i="66"/>
  <c r="AN119" i="66"/>
  <c r="D119" i="66"/>
  <c r="AM119" i="66"/>
  <c r="C119" i="66"/>
  <c r="AL119" i="66"/>
  <c r="AF119" i="66"/>
  <c r="AE119" i="66"/>
  <c r="AD119" i="66"/>
  <c r="AC119" i="66"/>
  <c r="AB119" i="66"/>
  <c r="AA119" i="66"/>
  <c r="Z119" i="66"/>
  <c r="Y119" i="66"/>
  <c r="X119" i="66"/>
  <c r="W119" i="66"/>
  <c r="U119" i="66"/>
  <c r="T119" i="66"/>
  <c r="S119" i="66"/>
  <c r="R119" i="66"/>
  <c r="Q119" i="66"/>
  <c r="P119" i="66"/>
  <c r="O119" i="66"/>
  <c r="N119" i="66"/>
  <c r="M119" i="66"/>
  <c r="L119" i="66"/>
  <c r="K119" i="66"/>
  <c r="J119" i="66"/>
  <c r="I119" i="66"/>
  <c r="H119" i="66"/>
  <c r="AT118" i="66"/>
  <c r="AQ118" i="66"/>
  <c r="AP118" i="66"/>
  <c r="AO118" i="66"/>
  <c r="AN118" i="66"/>
  <c r="AM118" i="66"/>
  <c r="H118" i="66"/>
  <c r="C118" i="66"/>
  <c r="AL118" i="66"/>
  <c r="AE118" i="66"/>
  <c r="AD118" i="66"/>
  <c r="AC118" i="66"/>
  <c r="AB118" i="66"/>
  <c r="AA118" i="66"/>
  <c r="Z118" i="66"/>
  <c r="Y118" i="66"/>
  <c r="X118" i="66"/>
  <c r="Q118" i="66"/>
  <c r="W118" i="66"/>
  <c r="O118" i="66"/>
  <c r="P118" i="66"/>
  <c r="N118" i="66"/>
  <c r="AT117" i="66"/>
  <c r="AQ117" i="66"/>
  <c r="AP117" i="66"/>
  <c r="AO117" i="66"/>
  <c r="AN117" i="66"/>
  <c r="AM117" i="66"/>
  <c r="H117" i="66"/>
  <c r="C117" i="66"/>
  <c r="AL117" i="66"/>
  <c r="AE117" i="66"/>
  <c r="AD117" i="66"/>
  <c r="AC117" i="66"/>
  <c r="AB117" i="66"/>
  <c r="AA117" i="66"/>
  <c r="Z117" i="66"/>
  <c r="Y117" i="66"/>
  <c r="X117" i="66"/>
  <c r="Q117" i="66"/>
  <c r="W117" i="66"/>
  <c r="O117" i="66"/>
  <c r="P117" i="66"/>
  <c r="N117" i="66"/>
  <c r="AT116" i="66"/>
  <c r="AQ116" i="66"/>
  <c r="AP116" i="66"/>
  <c r="AO116" i="66"/>
  <c r="E116" i="66"/>
  <c r="AN116" i="66"/>
  <c r="D116" i="66"/>
  <c r="AM116" i="66"/>
  <c r="H116" i="66"/>
  <c r="C116" i="66"/>
  <c r="AL116" i="66"/>
  <c r="AE116" i="66"/>
  <c r="AD116" i="66"/>
  <c r="AC116" i="66"/>
  <c r="AB116" i="66"/>
  <c r="AA116" i="66"/>
  <c r="Z116" i="66"/>
  <c r="Y116" i="66"/>
  <c r="X116" i="66"/>
  <c r="Q116" i="66"/>
  <c r="W116" i="66"/>
  <c r="O116" i="66"/>
  <c r="P116" i="66"/>
  <c r="N116" i="66"/>
  <c r="AT115" i="66"/>
  <c r="AQ115" i="66"/>
  <c r="AP115" i="66"/>
  <c r="AO115" i="66"/>
  <c r="AN115" i="66"/>
  <c r="AM115" i="66"/>
  <c r="H115" i="66"/>
  <c r="C115" i="66"/>
  <c r="AL115" i="66"/>
  <c r="AE115" i="66"/>
  <c r="AD115" i="66"/>
  <c r="AC115" i="66"/>
  <c r="AB115" i="66"/>
  <c r="AA115" i="66"/>
  <c r="Z115" i="66"/>
  <c r="Y115" i="66"/>
  <c r="X115" i="66"/>
  <c r="Q115" i="66"/>
  <c r="W115" i="66"/>
  <c r="O115" i="66"/>
  <c r="P115" i="66"/>
  <c r="N115" i="66"/>
  <c r="AT114" i="66"/>
  <c r="AQ114" i="66"/>
  <c r="AP114" i="66"/>
  <c r="AO114" i="66"/>
  <c r="E114" i="66"/>
  <c r="AN114" i="66"/>
  <c r="D114" i="66"/>
  <c r="AM114" i="66"/>
  <c r="H114" i="66"/>
  <c r="C114" i="66"/>
  <c r="AL114" i="66"/>
  <c r="AD114" i="66"/>
  <c r="AC114" i="66"/>
  <c r="AB114" i="66"/>
  <c r="AA114" i="66"/>
  <c r="Z114" i="66"/>
  <c r="Y114" i="66"/>
  <c r="X114" i="66"/>
  <c r="Q114" i="66"/>
  <c r="W114" i="66"/>
  <c r="O114" i="66"/>
  <c r="P114" i="66"/>
  <c r="N114" i="66"/>
  <c r="AS113" i="66"/>
  <c r="AR113" i="66"/>
  <c r="AQ113" i="66"/>
  <c r="G113" i="66"/>
  <c r="AP113" i="66"/>
  <c r="F113" i="66"/>
  <c r="AO113" i="66"/>
  <c r="E113" i="66"/>
  <c r="AN113" i="66"/>
  <c r="D113" i="66"/>
  <c r="AM113" i="66"/>
  <c r="C113" i="66"/>
  <c r="AL113" i="66"/>
  <c r="AF113" i="66"/>
  <c r="AE113" i="66"/>
  <c r="AD113" i="66"/>
  <c r="AC113" i="66"/>
  <c r="AB113" i="66"/>
  <c r="AA113" i="66"/>
  <c r="Z113" i="66"/>
  <c r="Y113" i="66"/>
  <c r="X113" i="66"/>
  <c r="W113" i="66"/>
  <c r="U113" i="66"/>
  <c r="T113" i="66"/>
  <c r="S113" i="66"/>
  <c r="R113" i="66"/>
  <c r="Q113" i="66"/>
  <c r="P113" i="66"/>
  <c r="O113" i="66"/>
  <c r="N113" i="66"/>
  <c r="M113" i="66"/>
  <c r="L113" i="66"/>
  <c r="K113" i="66"/>
  <c r="J113" i="66"/>
  <c r="I113" i="66"/>
  <c r="H113" i="66"/>
  <c r="AT112" i="66"/>
  <c r="AQ112" i="66"/>
  <c r="AP112" i="66"/>
  <c r="AO112" i="66"/>
  <c r="AN112" i="66"/>
  <c r="AM112" i="66"/>
  <c r="H112" i="66"/>
  <c r="C112" i="66"/>
  <c r="AL112" i="66"/>
  <c r="AE112" i="66"/>
  <c r="AD112" i="66"/>
  <c r="AC112" i="66"/>
  <c r="AB112" i="66"/>
  <c r="AA112" i="66"/>
  <c r="Z112" i="66"/>
  <c r="Y112" i="66"/>
  <c r="X112" i="66"/>
  <c r="Q112" i="66"/>
  <c r="W112" i="66"/>
  <c r="O112" i="66"/>
  <c r="P112" i="66"/>
  <c r="N112" i="66"/>
  <c r="AT111" i="66"/>
  <c r="AQ111" i="66"/>
  <c r="AP111" i="66"/>
  <c r="AO111" i="66"/>
  <c r="AN111" i="66"/>
  <c r="AM111" i="66"/>
  <c r="H111" i="66"/>
  <c r="C111" i="66"/>
  <c r="AL111" i="66"/>
  <c r="AE111" i="66"/>
  <c r="AD111" i="66"/>
  <c r="AC111" i="66"/>
  <c r="AB111" i="66"/>
  <c r="AA111" i="66"/>
  <c r="Z111" i="66"/>
  <c r="Y111" i="66"/>
  <c r="X111" i="66"/>
  <c r="Q111" i="66"/>
  <c r="W111" i="66"/>
  <c r="O111" i="66"/>
  <c r="P111" i="66"/>
  <c r="N111" i="66"/>
  <c r="AT110" i="66"/>
  <c r="AQ110" i="66"/>
  <c r="AP110" i="66"/>
  <c r="AO110" i="66"/>
  <c r="AN110" i="66"/>
  <c r="AM110" i="66"/>
  <c r="H110" i="66"/>
  <c r="C110" i="66"/>
  <c r="AL110" i="66"/>
  <c r="AE110" i="66"/>
  <c r="AD110" i="66"/>
  <c r="AC110" i="66"/>
  <c r="AB110" i="66"/>
  <c r="AA110" i="66"/>
  <c r="Z110" i="66"/>
  <c r="Y110" i="66"/>
  <c r="X110" i="66"/>
  <c r="Q110" i="66"/>
  <c r="W110" i="66"/>
  <c r="O110" i="66"/>
  <c r="P110" i="66"/>
  <c r="N110" i="66"/>
  <c r="AT109" i="66"/>
  <c r="AQ109" i="66"/>
  <c r="AP109" i="66"/>
  <c r="AO109" i="66"/>
  <c r="AN109" i="66"/>
  <c r="AM109" i="66"/>
  <c r="H109" i="66"/>
  <c r="C109" i="66"/>
  <c r="AL109" i="66"/>
  <c r="AE109" i="66"/>
  <c r="AD109" i="66"/>
  <c r="AC109" i="66"/>
  <c r="AB109" i="66"/>
  <c r="AA109" i="66"/>
  <c r="Z109" i="66"/>
  <c r="Y109" i="66"/>
  <c r="X109" i="66"/>
  <c r="Q109" i="66"/>
  <c r="W109" i="66"/>
  <c r="O109" i="66"/>
  <c r="P109" i="66"/>
  <c r="N109" i="66"/>
  <c r="AT108" i="66"/>
  <c r="AQ108" i="66"/>
  <c r="AP108" i="66"/>
  <c r="AO108" i="66"/>
  <c r="AN108" i="66"/>
  <c r="AM108" i="66"/>
  <c r="H108" i="66"/>
  <c r="C108" i="66"/>
  <c r="AL108" i="66"/>
  <c r="AE108" i="66"/>
  <c r="AD108" i="66"/>
  <c r="AC108" i="66"/>
  <c r="AB108" i="66"/>
  <c r="AA108" i="66"/>
  <c r="Z108" i="66"/>
  <c r="Y108" i="66"/>
  <c r="X108" i="66"/>
  <c r="Q108" i="66"/>
  <c r="W108" i="66"/>
  <c r="O108" i="66"/>
  <c r="P108" i="66"/>
  <c r="N108" i="66"/>
  <c r="AT107" i="66"/>
  <c r="AQ107" i="66"/>
  <c r="AP107" i="66"/>
  <c r="AO107" i="66"/>
  <c r="AN107" i="66"/>
  <c r="AM107" i="66"/>
  <c r="H107" i="66"/>
  <c r="C107" i="66"/>
  <c r="AL107" i="66"/>
  <c r="AE107" i="66"/>
  <c r="AD107" i="66"/>
  <c r="AC107" i="66"/>
  <c r="AB107" i="66"/>
  <c r="AA107" i="66"/>
  <c r="Z107" i="66"/>
  <c r="Y107" i="66"/>
  <c r="X107" i="66"/>
  <c r="Q107" i="66"/>
  <c r="W107" i="66"/>
  <c r="O107" i="66"/>
  <c r="P107" i="66"/>
  <c r="N107" i="66"/>
  <c r="AT106" i="66"/>
  <c r="AQ106" i="66"/>
  <c r="AP106" i="66"/>
  <c r="AO106" i="66"/>
  <c r="E106" i="66"/>
  <c r="AN106" i="66"/>
  <c r="D106" i="66"/>
  <c r="AM106" i="66"/>
  <c r="H106" i="66"/>
  <c r="C106" i="66"/>
  <c r="AL106" i="66"/>
  <c r="AE106" i="66"/>
  <c r="AD106" i="66"/>
  <c r="AC106" i="66"/>
  <c r="AB106" i="66"/>
  <c r="AA106" i="66"/>
  <c r="Z106" i="66"/>
  <c r="Y106" i="66"/>
  <c r="X106" i="66"/>
  <c r="Q106" i="66"/>
  <c r="W106" i="66"/>
  <c r="O106" i="66"/>
  <c r="P106" i="66"/>
  <c r="N106" i="66"/>
  <c r="AT105" i="66"/>
  <c r="AQ105" i="66"/>
  <c r="AP105" i="66"/>
  <c r="AO105" i="66"/>
  <c r="E105" i="66"/>
  <c r="AN105" i="66"/>
  <c r="D105" i="66"/>
  <c r="AM105" i="66"/>
  <c r="H105" i="66"/>
  <c r="C105" i="66"/>
  <c r="AL105" i="66"/>
  <c r="AE105" i="66"/>
  <c r="AD105" i="66"/>
  <c r="AC105" i="66"/>
  <c r="AB105" i="66"/>
  <c r="AA105" i="66"/>
  <c r="Z105" i="66"/>
  <c r="Y105" i="66"/>
  <c r="Q105" i="66"/>
  <c r="W105" i="66"/>
  <c r="O105" i="66"/>
  <c r="P105" i="66"/>
  <c r="N105" i="66"/>
  <c r="AT104" i="66"/>
  <c r="AQ104" i="66"/>
  <c r="AP104" i="66"/>
  <c r="AO104" i="66"/>
  <c r="E104" i="66"/>
  <c r="AN104" i="66"/>
  <c r="D104" i="66"/>
  <c r="AM104" i="66"/>
  <c r="H104" i="66"/>
  <c r="C104" i="66"/>
  <c r="AL104" i="66"/>
  <c r="AE104" i="66"/>
  <c r="AD104" i="66"/>
  <c r="AC104" i="66"/>
  <c r="AB104" i="66"/>
  <c r="AA104" i="66"/>
  <c r="Z104" i="66"/>
  <c r="Y104" i="66"/>
  <c r="X104" i="66"/>
  <c r="Q104" i="66"/>
  <c r="W104" i="66"/>
  <c r="O104" i="66"/>
  <c r="P104" i="66"/>
  <c r="N104" i="66"/>
  <c r="AT103" i="66"/>
  <c r="AQ103" i="66"/>
  <c r="AP103" i="66"/>
  <c r="AO103" i="66"/>
  <c r="AN103" i="66"/>
  <c r="AM103" i="66"/>
  <c r="H103" i="66"/>
  <c r="C103" i="66"/>
  <c r="AL103" i="66"/>
  <c r="AE103" i="66"/>
  <c r="AD103" i="66"/>
  <c r="AC103" i="66"/>
  <c r="AB103" i="66"/>
  <c r="AA103" i="66"/>
  <c r="Z103" i="66"/>
  <c r="Y103" i="66"/>
  <c r="X103" i="66"/>
  <c r="Q103" i="66"/>
  <c r="W103" i="66"/>
  <c r="O103" i="66"/>
  <c r="P103" i="66"/>
  <c r="N103" i="66"/>
  <c r="AT102" i="66"/>
  <c r="AQ102" i="66"/>
  <c r="AP102" i="66"/>
  <c r="AO102" i="66"/>
  <c r="E102" i="66"/>
  <c r="AN102" i="66"/>
  <c r="D102" i="66"/>
  <c r="AM102" i="66"/>
  <c r="H102" i="66"/>
  <c r="C102" i="66"/>
  <c r="AL102" i="66"/>
  <c r="AE102" i="66"/>
  <c r="AD102" i="66"/>
  <c r="AC102" i="66"/>
  <c r="AB102" i="66"/>
  <c r="AA102" i="66"/>
  <c r="Z102" i="66"/>
  <c r="Y102" i="66"/>
  <c r="X102" i="66"/>
  <c r="Q102" i="66"/>
  <c r="W102" i="66"/>
  <c r="O102" i="66"/>
  <c r="P102" i="66"/>
  <c r="N102" i="66"/>
  <c r="AT101" i="66"/>
  <c r="AQ101" i="66"/>
  <c r="AP101" i="66"/>
  <c r="AO101" i="66"/>
  <c r="E101" i="66"/>
  <c r="AN101" i="66"/>
  <c r="D101" i="66"/>
  <c r="AM101" i="66"/>
  <c r="H101" i="66"/>
  <c r="C101" i="66"/>
  <c r="AL101" i="66"/>
  <c r="AE101" i="66"/>
  <c r="AD101" i="66"/>
  <c r="AC101" i="66"/>
  <c r="AB101" i="66"/>
  <c r="AA101" i="66"/>
  <c r="Z101" i="66"/>
  <c r="Y101" i="66"/>
  <c r="X101" i="66"/>
  <c r="Q101" i="66"/>
  <c r="W101" i="66"/>
  <c r="O101" i="66"/>
  <c r="P101" i="66"/>
  <c r="N101" i="66"/>
  <c r="AT100" i="66"/>
  <c r="AQ100" i="66"/>
  <c r="AP100" i="66"/>
  <c r="AO100" i="66"/>
  <c r="AN100" i="66"/>
  <c r="AM100" i="66"/>
  <c r="H100" i="66"/>
  <c r="C100" i="66"/>
  <c r="AL100" i="66"/>
  <c r="AE100" i="66"/>
  <c r="AD100" i="66"/>
  <c r="AC100" i="66"/>
  <c r="AB100" i="66"/>
  <c r="AA100" i="66"/>
  <c r="Z100" i="66"/>
  <c r="Y100" i="66"/>
  <c r="X100" i="66"/>
  <c r="Q100" i="66"/>
  <c r="W100" i="66"/>
  <c r="O100" i="66"/>
  <c r="P100" i="66"/>
  <c r="N100" i="66"/>
  <c r="AT99" i="66"/>
  <c r="AQ99" i="66"/>
  <c r="AP99" i="66"/>
  <c r="AO99" i="66"/>
  <c r="E99" i="66"/>
  <c r="AN99" i="66"/>
  <c r="D99" i="66"/>
  <c r="AM99" i="66"/>
  <c r="H99" i="66"/>
  <c r="C99" i="66"/>
  <c r="AL99" i="66"/>
  <c r="AE99" i="66"/>
  <c r="AD99" i="66"/>
  <c r="AC99" i="66"/>
  <c r="AB99" i="66"/>
  <c r="AA99" i="66"/>
  <c r="Z99" i="66"/>
  <c r="Y99" i="66"/>
  <c r="X99" i="66"/>
  <c r="Q99" i="66"/>
  <c r="W99" i="66"/>
  <c r="O99" i="66"/>
  <c r="P99" i="66"/>
  <c r="N99" i="66"/>
  <c r="AS98" i="66"/>
  <c r="AR98" i="66"/>
  <c r="AQ98" i="66"/>
  <c r="G98" i="66"/>
  <c r="AP98" i="66"/>
  <c r="F98" i="66"/>
  <c r="AO98" i="66"/>
  <c r="E98" i="66"/>
  <c r="AN98" i="66"/>
  <c r="D98" i="66"/>
  <c r="AM98" i="66"/>
  <c r="C98" i="66"/>
  <c r="AL98" i="66"/>
  <c r="AF98" i="66"/>
  <c r="AE98" i="66"/>
  <c r="AD98" i="66"/>
  <c r="AC98" i="66"/>
  <c r="AB98" i="66"/>
  <c r="AA98" i="66"/>
  <c r="Z98" i="66"/>
  <c r="Y98" i="66"/>
  <c r="X98" i="66"/>
  <c r="W98" i="66"/>
  <c r="U98" i="66"/>
  <c r="T98" i="66"/>
  <c r="S98" i="66"/>
  <c r="R98" i="66"/>
  <c r="Q98" i="66"/>
  <c r="P98" i="66"/>
  <c r="O98" i="66"/>
  <c r="N98" i="66"/>
  <c r="M98" i="66"/>
  <c r="L98" i="66"/>
  <c r="K98" i="66"/>
  <c r="J98" i="66"/>
  <c r="I98" i="66"/>
  <c r="H98" i="66"/>
  <c r="AT97" i="66"/>
  <c r="AQ97" i="66"/>
  <c r="AP97" i="66"/>
  <c r="AO97" i="66"/>
  <c r="AN97" i="66"/>
  <c r="AM97" i="66"/>
  <c r="H97" i="66"/>
  <c r="C97" i="66"/>
  <c r="AL97" i="66"/>
  <c r="AE97" i="66"/>
  <c r="AD97" i="66"/>
  <c r="AC97" i="66"/>
  <c r="AB97" i="66"/>
  <c r="AA97" i="66"/>
  <c r="Z97" i="66"/>
  <c r="Y97" i="66"/>
  <c r="X97" i="66"/>
  <c r="Q97" i="66"/>
  <c r="W97" i="66"/>
  <c r="O97" i="66"/>
  <c r="P97" i="66"/>
  <c r="N97" i="66"/>
  <c r="AT96" i="66"/>
  <c r="AQ96" i="66"/>
  <c r="AP96" i="66"/>
  <c r="AO96" i="66"/>
  <c r="AN96" i="66"/>
  <c r="AM96" i="66"/>
  <c r="H96" i="66"/>
  <c r="C96" i="66"/>
  <c r="AL96" i="66"/>
  <c r="AE96" i="66"/>
  <c r="AD96" i="66"/>
  <c r="AC96" i="66"/>
  <c r="AB96" i="66"/>
  <c r="AA96" i="66"/>
  <c r="Z96" i="66"/>
  <c r="Y96" i="66"/>
  <c r="X96" i="66"/>
  <c r="Q96" i="66"/>
  <c r="W96" i="66"/>
  <c r="O96" i="66"/>
  <c r="P96" i="66"/>
  <c r="N96" i="66"/>
  <c r="AT95" i="66"/>
  <c r="AQ95" i="66"/>
  <c r="AP95" i="66"/>
  <c r="AO95" i="66"/>
  <c r="AN95" i="66"/>
  <c r="AM95" i="66"/>
  <c r="H95" i="66"/>
  <c r="C95" i="66"/>
  <c r="AL95" i="66"/>
  <c r="AE95" i="66"/>
  <c r="AD95" i="66"/>
  <c r="AC95" i="66"/>
  <c r="AB95" i="66"/>
  <c r="AA95" i="66"/>
  <c r="Z95" i="66"/>
  <c r="Y95" i="66"/>
  <c r="X95" i="66"/>
  <c r="Q95" i="66"/>
  <c r="W95" i="66"/>
  <c r="O95" i="66"/>
  <c r="P95" i="66"/>
  <c r="N95" i="66"/>
  <c r="AQ94" i="66"/>
  <c r="AP94" i="66"/>
  <c r="AO94" i="66"/>
  <c r="AN94" i="66"/>
  <c r="AM94" i="66"/>
  <c r="H94" i="66"/>
  <c r="C94" i="66"/>
  <c r="AL94" i="66"/>
  <c r="AE94" i="66"/>
  <c r="AD94" i="66"/>
  <c r="AC94" i="66"/>
  <c r="AB94" i="66"/>
  <c r="AA94" i="66"/>
  <c r="Z94" i="66"/>
  <c r="Y94" i="66"/>
  <c r="X94" i="66"/>
  <c r="Q94" i="66"/>
  <c r="W94" i="66"/>
  <c r="O94" i="66"/>
  <c r="P94" i="66"/>
  <c r="N94" i="66"/>
  <c r="AT93" i="66"/>
  <c r="AQ93" i="66"/>
  <c r="AP93" i="66"/>
  <c r="AO93" i="66"/>
  <c r="AN93" i="66"/>
  <c r="AM93" i="66"/>
  <c r="H93" i="66"/>
  <c r="C93" i="66"/>
  <c r="AL93" i="66"/>
  <c r="AE93" i="66"/>
  <c r="AD93" i="66"/>
  <c r="AC93" i="66"/>
  <c r="AB93" i="66"/>
  <c r="AA93" i="66"/>
  <c r="Z93" i="66"/>
  <c r="Y93" i="66"/>
  <c r="Q93" i="66"/>
  <c r="W93" i="66"/>
  <c r="O93" i="66"/>
  <c r="P93" i="66"/>
  <c r="N93" i="66"/>
  <c r="AT92" i="66"/>
  <c r="AQ92" i="66"/>
  <c r="AP92" i="66"/>
  <c r="AO92" i="66"/>
  <c r="E92" i="66"/>
  <c r="AN92" i="66"/>
  <c r="D92" i="66"/>
  <c r="AM92" i="66"/>
  <c r="H92" i="66"/>
  <c r="C92" i="66"/>
  <c r="AL92" i="66"/>
  <c r="AE92" i="66"/>
  <c r="AD92" i="66"/>
  <c r="AC92" i="66"/>
  <c r="AB92" i="66"/>
  <c r="AA92" i="66"/>
  <c r="Z92" i="66"/>
  <c r="Y92" i="66"/>
  <c r="Q92" i="66"/>
  <c r="W92" i="66"/>
  <c r="O92" i="66"/>
  <c r="P92" i="66"/>
  <c r="N92" i="66"/>
  <c r="AT91" i="66"/>
  <c r="AQ91" i="66"/>
  <c r="AP91" i="66"/>
  <c r="AO91" i="66"/>
  <c r="AN91" i="66"/>
  <c r="AM91" i="66"/>
  <c r="H91" i="66"/>
  <c r="C91" i="66"/>
  <c r="AL91" i="66"/>
  <c r="AE91" i="66"/>
  <c r="AD91" i="66"/>
  <c r="AC91" i="66"/>
  <c r="AB91" i="66"/>
  <c r="AA91" i="66"/>
  <c r="Z91" i="66"/>
  <c r="Y91" i="66"/>
  <c r="X91" i="66"/>
  <c r="Q91" i="66"/>
  <c r="W91" i="66"/>
  <c r="O91" i="66"/>
  <c r="P91" i="66"/>
  <c r="N91" i="66"/>
  <c r="AT90" i="66"/>
  <c r="AQ90" i="66"/>
  <c r="AP90" i="66"/>
  <c r="AO90" i="66"/>
  <c r="AN90" i="66"/>
  <c r="AM90" i="66"/>
  <c r="H90" i="66"/>
  <c r="C90" i="66"/>
  <c r="AL90" i="66"/>
  <c r="AE90" i="66"/>
  <c r="AD90" i="66"/>
  <c r="AC90" i="66"/>
  <c r="AB90" i="66"/>
  <c r="AA90" i="66"/>
  <c r="Z90" i="66"/>
  <c r="Y90" i="66"/>
  <c r="X90" i="66"/>
  <c r="Q90" i="66"/>
  <c r="W90" i="66"/>
  <c r="O90" i="66"/>
  <c r="P90" i="66"/>
  <c r="N90" i="66"/>
  <c r="AT89" i="66"/>
  <c r="AQ89" i="66"/>
  <c r="AP89" i="66"/>
  <c r="AO89" i="66"/>
  <c r="E89" i="66"/>
  <c r="AN89" i="66"/>
  <c r="D89" i="66"/>
  <c r="AM89" i="66"/>
  <c r="H89" i="66"/>
  <c r="C89" i="66"/>
  <c r="AL89" i="66"/>
  <c r="AE89" i="66"/>
  <c r="AD89" i="66"/>
  <c r="AC89" i="66"/>
  <c r="AB89" i="66"/>
  <c r="AA89" i="66"/>
  <c r="Z89" i="66"/>
  <c r="Y89" i="66"/>
  <c r="Q89" i="66"/>
  <c r="W89" i="66"/>
  <c r="O89" i="66"/>
  <c r="P89" i="66"/>
  <c r="N89" i="66"/>
  <c r="AT88" i="66"/>
  <c r="AQ88" i="66"/>
  <c r="AP88" i="66"/>
  <c r="AO88" i="66"/>
  <c r="E88" i="66"/>
  <c r="AN88" i="66"/>
  <c r="D88" i="66"/>
  <c r="AM88" i="66"/>
  <c r="H88" i="66"/>
  <c r="C88" i="66"/>
  <c r="AL88" i="66"/>
  <c r="AE88" i="66"/>
  <c r="AD88" i="66"/>
  <c r="AC88" i="66"/>
  <c r="AB88" i="66"/>
  <c r="AA88" i="66"/>
  <c r="Z88" i="66"/>
  <c r="Y88" i="66"/>
  <c r="Q88" i="66"/>
  <c r="W88" i="66"/>
  <c r="O88" i="66"/>
  <c r="P88" i="66"/>
  <c r="N88" i="66"/>
  <c r="AT87" i="66"/>
  <c r="AQ87" i="66"/>
  <c r="AP87" i="66"/>
  <c r="AO87" i="66"/>
  <c r="E87" i="66"/>
  <c r="AN87" i="66"/>
  <c r="D87" i="66"/>
  <c r="AM87" i="66"/>
  <c r="H87" i="66"/>
  <c r="C87" i="66"/>
  <c r="AL87" i="66"/>
  <c r="AE87" i="66"/>
  <c r="AD87" i="66"/>
  <c r="AC87" i="66"/>
  <c r="AB87" i="66"/>
  <c r="AA87" i="66"/>
  <c r="Z87" i="66"/>
  <c r="Y87" i="66"/>
  <c r="Q87" i="66"/>
  <c r="W87" i="66"/>
  <c r="O87" i="66"/>
  <c r="P87" i="66"/>
  <c r="N87" i="66"/>
  <c r="AS86" i="66"/>
  <c r="AR86" i="66"/>
  <c r="AQ86" i="66"/>
  <c r="G86" i="66"/>
  <c r="AP86" i="66"/>
  <c r="F86" i="66"/>
  <c r="AO86" i="66"/>
  <c r="E86" i="66"/>
  <c r="AN86" i="66"/>
  <c r="D86" i="66"/>
  <c r="AM86" i="66"/>
  <c r="C86" i="66"/>
  <c r="AL86" i="66"/>
  <c r="AF86" i="66"/>
  <c r="AE86" i="66"/>
  <c r="AD86" i="66"/>
  <c r="AC86" i="66"/>
  <c r="AB86" i="66"/>
  <c r="AA86" i="66"/>
  <c r="Z86" i="66"/>
  <c r="Y86" i="66"/>
  <c r="X86" i="66"/>
  <c r="W86" i="66"/>
  <c r="U86" i="66"/>
  <c r="T86" i="66"/>
  <c r="S86" i="66"/>
  <c r="R86" i="66"/>
  <c r="Q86" i="66"/>
  <c r="P86" i="66"/>
  <c r="O86" i="66"/>
  <c r="N86" i="66"/>
  <c r="M86" i="66"/>
  <c r="L86" i="66"/>
  <c r="K86" i="66"/>
  <c r="J86" i="66"/>
  <c r="I86" i="66"/>
  <c r="H86" i="66"/>
  <c r="AT85" i="66"/>
  <c r="AQ85" i="66"/>
  <c r="AP85" i="66"/>
  <c r="AO85" i="66"/>
  <c r="AN85" i="66"/>
  <c r="AM85" i="66"/>
  <c r="H85" i="66"/>
  <c r="C85" i="66"/>
  <c r="AL85" i="66"/>
  <c r="AE85" i="66"/>
  <c r="AD85" i="66"/>
  <c r="AC85" i="66"/>
  <c r="AB85" i="66"/>
  <c r="AA85" i="66"/>
  <c r="Z85" i="66"/>
  <c r="Y85" i="66"/>
  <c r="X85" i="66"/>
  <c r="Q85" i="66"/>
  <c r="W85" i="66"/>
  <c r="O85" i="66"/>
  <c r="P85" i="66"/>
  <c r="N85" i="66"/>
  <c r="AT84" i="66"/>
  <c r="AQ84" i="66"/>
  <c r="AP84" i="66"/>
  <c r="AO84" i="66"/>
  <c r="AN84" i="66"/>
  <c r="AM84" i="66"/>
  <c r="H84" i="66"/>
  <c r="C84" i="66"/>
  <c r="AL84" i="66"/>
  <c r="AE84" i="66"/>
  <c r="AD84" i="66"/>
  <c r="AC84" i="66"/>
  <c r="AB84" i="66"/>
  <c r="AA84" i="66"/>
  <c r="Z84" i="66"/>
  <c r="Y84" i="66"/>
  <c r="X84" i="66"/>
  <c r="Q84" i="66"/>
  <c r="W84" i="66"/>
  <c r="O84" i="66"/>
  <c r="P84" i="66"/>
  <c r="N84" i="66"/>
  <c r="AT83" i="66"/>
  <c r="AQ83" i="66"/>
  <c r="AP83" i="66"/>
  <c r="AO83" i="66"/>
  <c r="AN83" i="66"/>
  <c r="AM83" i="66"/>
  <c r="H83" i="66"/>
  <c r="C83" i="66"/>
  <c r="AL83" i="66"/>
  <c r="AE83" i="66"/>
  <c r="AD83" i="66"/>
  <c r="AC83" i="66"/>
  <c r="AB83" i="66"/>
  <c r="AA83" i="66"/>
  <c r="Z83" i="66"/>
  <c r="Y83" i="66"/>
  <c r="X83" i="66"/>
  <c r="Q83" i="66"/>
  <c r="W83" i="66"/>
  <c r="O83" i="66"/>
  <c r="P83" i="66"/>
  <c r="N83" i="66"/>
  <c r="AQ82" i="66"/>
  <c r="AP82" i="66"/>
  <c r="AO82" i="66"/>
  <c r="AN82" i="66"/>
  <c r="AM82" i="66"/>
  <c r="H82" i="66"/>
  <c r="C82" i="66"/>
  <c r="AL82" i="66"/>
  <c r="AE82" i="66"/>
  <c r="AD82" i="66"/>
  <c r="AC82" i="66"/>
  <c r="AB82" i="66"/>
  <c r="AA82" i="66"/>
  <c r="Z82" i="66"/>
  <c r="Y82" i="66"/>
  <c r="X82" i="66"/>
  <c r="Q82" i="66"/>
  <c r="W82" i="66"/>
  <c r="O82" i="66"/>
  <c r="P82" i="66"/>
  <c r="N82" i="66"/>
  <c r="AT81" i="66"/>
  <c r="AQ81" i="66"/>
  <c r="AP81" i="66"/>
  <c r="AO81" i="66"/>
  <c r="AN81" i="66"/>
  <c r="AM81" i="66"/>
  <c r="H81" i="66"/>
  <c r="C81" i="66"/>
  <c r="AL81" i="66"/>
  <c r="AE81" i="66"/>
  <c r="AD81" i="66"/>
  <c r="AC81" i="66"/>
  <c r="AB81" i="66"/>
  <c r="AA81" i="66"/>
  <c r="Z81" i="66"/>
  <c r="Y81" i="66"/>
  <c r="X81" i="66"/>
  <c r="Q81" i="66"/>
  <c r="W81" i="66"/>
  <c r="O81" i="66"/>
  <c r="P81" i="66"/>
  <c r="N81" i="66"/>
  <c r="AT80" i="66"/>
  <c r="AQ80" i="66"/>
  <c r="AP80" i="66"/>
  <c r="AO80" i="66"/>
  <c r="AN80" i="66"/>
  <c r="AM80" i="66"/>
  <c r="H80" i="66"/>
  <c r="C80" i="66"/>
  <c r="AL80" i="66"/>
  <c r="AE80" i="66"/>
  <c r="AD80" i="66"/>
  <c r="AC80" i="66"/>
  <c r="AB80" i="66"/>
  <c r="AA80" i="66"/>
  <c r="Z80" i="66"/>
  <c r="Y80" i="66"/>
  <c r="X80" i="66"/>
  <c r="Q80" i="66"/>
  <c r="W80" i="66"/>
  <c r="O80" i="66"/>
  <c r="P80" i="66"/>
  <c r="N80" i="66"/>
  <c r="AT79" i="66"/>
  <c r="AQ79" i="66"/>
  <c r="AP79" i="66"/>
  <c r="AO79" i="66"/>
  <c r="AN79" i="66"/>
  <c r="AM79" i="66"/>
  <c r="H79" i="66"/>
  <c r="C79" i="66"/>
  <c r="AL79" i="66"/>
  <c r="AE79" i="66"/>
  <c r="AD79" i="66"/>
  <c r="AC79" i="66"/>
  <c r="AB79" i="66"/>
  <c r="AA79" i="66"/>
  <c r="Z79" i="66"/>
  <c r="X79" i="66"/>
  <c r="Q79" i="66"/>
  <c r="W79" i="66"/>
  <c r="O79" i="66"/>
  <c r="P79" i="66"/>
  <c r="N79" i="66"/>
  <c r="AQ78" i="66"/>
  <c r="AP78" i="66"/>
  <c r="AO78" i="66"/>
  <c r="AN78" i="66"/>
  <c r="AM78" i="66"/>
  <c r="H78" i="66"/>
  <c r="C78" i="66"/>
  <c r="AL78" i="66"/>
  <c r="AE78" i="66"/>
  <c r="AD78" i="66"/>
  <c r="AC78" i="66"/>
  <c r="AB78" i="66"/>
  <c r="AA78" i="66"/>
  <c r="Z78" i="66"/>
  <c r="Y78" i="66"/>
  <c r="X78" i="66"/>
  <c r="Q78" i="66"/>
  <c r="W78" i="66"/>
  <c r="O78" i="66"/>
  <c r="P78" i="66"/>
  <c r="N78" i="66"/>
  <c r="AT77" i="66"/>
  <c r="AQ77" i="66"/>
  <c r="AP77" i="66"/>
  <c r="AO77" i="66"/>
  <c r="AN77" i="66"/>
  <c r="AM77" i="66"/>
  <c r="H77" i="66"/>
  <c r="C77" i="66"/>
  <c r="AL77" i="66"/>
  <c r="AE77" i="66"/>
  <c r="AD77" i="66"/>
  <c r="AC77" i="66"/>
  <c r="AB77" i="66"/>
  <c r="AA77" i="66"/>
  <c r="Z77" i="66"/>
  <c r="Y77" i="66"/>
  <c r="X77" i="66"/>
  <c r="Q77" i="66"/>
  <c r="W77" i="66"/>
  <c r="O77" i="66"/>
  <c r="P77" i="66"/>
  <c r="N77" i="66"/>
  <c r="AQ76" i="66"/>
  <c r="AP76" i="66"/>
  <c r="AO76" i="66"/>
  <c r="AN76" i="66"/>
  <c r="AM76" i="66"/>
  <c r="H76" i="66"/>
  <c r="C76" i="66"/>
  <c r="AL76" i="66"/>
  <c r="AE76" i="66"/>
  <c r="AD76" i="66"/>
  <c r="AC76" i="66"/>
  <c r="AB76" i="66"/>
  <c r="AA76" i="66"/>
  <c r="Z76" i="66"/>
  <c r="Y76" i="66"/>
  <c r="X76" i="66"/>
  <c r="Q76" i="66"/>
  <c r="W76" i="66"/>
  <c r="O76" i="66"/>
  <c r="P76" i="66"/>
  <c r="N76" i="66"/>
  <c r="AT75" i="66"/>
  <c r="AQ75" i="66"/>
  <c r="AP75" i="66"/>
  <c r="AO75" i="66"/>
  <c r="E75" i="66"/>
  <c r="AN75" i="66"/>
  <c r="D75" i="66"/>
  <c r="AM75" i="66"/>
  <c r="H75" i="66"/>
  <c r="C75" i="66"/>
  <c r="AL75" i="66"/>
  <c r="AE75" i="66"/>
  <c r="AD75" i="66"/>
  <c r="AC75" i="66"/>
  <c r="AB75" i="66"/>
  <c r="AA75" i="66"/>
  <c r="Z75" i="66"/>
  <c r="Y75" i="66"/>
  <c r="X75" i="66"/>
  <c r="Q75" i="66"/>
  <c r="W75" i="66"/>
  <c r="O75" i="66"/>
  <c r="P75" i="66"/>
  <c r="N75" i="66"/>
  <c r="AQ74" i="66"/>
  <c r="AP74" i="66"/>
  <c r="AO74" i="66"/>
  <c r="AN74" i="66"/>
  <c r="AM74" i="66"/>
  <c r="H74" i="66"/>
  <c r="C74" i="66"/>
  <c r="AL74" i="66"/>
  <c r="AE74" i="66"/>
  <c r="AD74" i="66"/>
  <c r="AC74" i="66"/>
  <c r="AB74" i="66"/>
  <c r="AA74" i="66"/>
  <c r="Z74" i="66"/>
  <c r="Y74" i="66"/>
  <c r="X74" i="66"/>
  <c r="Q74" i="66"/>
  <c r="W74" i="66"/>
  <c r="O74" i="66"/>
  <c r="P74" i="66"/>
  <c r="N74" i="66"/>
  <c r="AQ73" i="66"/>
  <c r="AP73" i="66"/>
  <c r="AO73" i="66"/>
  <c r="AN73" i="66"/>
  <c r="AM73" i="66"/>
  <c r="H73" i="66"/>
  <c r="C73" i="66"/>
  <c r="AL73" i="66"/>
  <c r="AE73" i="66"/>
  <c r="AD73" i="66"/>
  <c r="AC73" i="66"/>
  <c r="AB73" i="66"/>
  <c r="AA73" i="66"/>
  <c r="Z73" i="66"/>
  <c r="Y73" i="66"/>
  <c r="X73" i="66"/>
  <c r="Q73" i="66"/>
  <c r="W73" i="66"/>
  <c r="O73" i="66"/>
  <c r="P73" i="66"/>
  <c r="N73" i="66"/>
  <c r="AQ72" i="66"/>
  <c r="AP72" i="66"/>
  <c r="AO72" i="66"/>
  <c r="AN72" i="66"/>
  <c r="AM72" i="66"/>
  <c r="H72" i="66"/>
  <c r="C72" i="66"/>
  <c r="AL72" i="66"/>
  <c r="AE72" i="66"/>
  <c r="AD72" i="66"/>
  <c r="AC72" i="66"/>
  <c r="AB72" i="66"/>
  <c r="AA72" i="66"/>
  <c r="Z72" i="66"/>
  <c r="Y72" i="66"/>
  <c r="X72" i="66"/>
  <c r="Q72" i="66"/>
  <c r="W72" i="66"/>
  <c r="O72" i="66"/>
  <c r="P72" i="66"/>
  <c r="N72" i="66"/>
  <c r="AS71" i="66"/>
  <c r="AR71" i="66"/>
  <c r="AQ71" i="66"/>
  <c r="G71" i="66"/>
  <c r="AP71" i="66"/>
  <c r="F71" i="66"/>
  <c r="AO71" i="66"/>
  <c r="E71" i="66"/>
  <c r="AN71" i="66"/>
  <c r="D71" i="66"/>
  <c r="AM71" i="66"/>
  <c r="C71" i="66"/>
  <c r="AL71" i="66"/>
  <c r="AF71" i="66"/>
  <c r="AE71" i="66"/>
  <c r="AD71" i="66"/>
  <c r="AC71" i="66"/>
  <c r="AB71" i="66"/>
  <c r="AA71" i="66"/>
  <c r="Z71" i="66"/>
  <c r="Y71" i="66"/>
  <c r="X71" i="66"/>
  <c r="W71" i="66"/>
  <c r="U71" i="66"/>
  <c r="T71" i="66"/>
  <c r="S71" i="66"/>
  <c r="R71" i="66"/>
  <c r="Q71" i="66"/>
  <c r="P71" i="66"/>
  <c r="O71" i="66"/>
  <c r="N71" i="66"/>
  <c r="M71" i="66"/>
  <c r="L71" i="66"/>
  <c r="K71" i="66"/>
  <c r="J71" i="66"/>
  <c r="I71" i="66"/>
  <c r="H71" i="66"/>
  <c r="AS70" i="66"/>
  <c r="AR70" i="66"/>
  <c r="AQ70" i="66"/>
  <c r="G70" i="66"/>
  <c r="AP70" i="66"/>
  <c r="F70" i="66"/>
  <c r="AO70" i="66"/>
  <c r="E70" i="66"/>
  <c r="AN70" i="66"/>
  <c r="D70" i="66"/>
  <c r="AM70" i="66"/>
  <c r="C70" i="66"/>
  <c r="AL70" i="66"/>
  <c r="AF70" i="66"/>
  <c r="AE70" i="66"/>
  <c r="AD70" i="66"/>
  <c r="AC70" i="66"/>
  <c r="AB70" i="66"/>
  <c r="AA70" i="66"/>
  <c r="Z70" i="66"/>
  <c r="Y70" i="66"/>
  <c r="X70" i="66"/>
  <c r="W70" i="66"/>
  <c r="U70" i="66"/>
  <c r="T70" i="66"/>
  <c r="S70" i="66"/>
  <c r="R70" i="66"/>
  <c r="Q70" i="66"/>
  <c r="P70" i="66"/>
  <c r="O70" i="66"/>
  <c r="N70" i="66"/>
  <c r="M70" i="66"/>
  <c r="L70" i="66"/>
  <c r="K70" i="66"/>
  <c r="J70" i="66"/>
  <c r="I70" i="66"/>
  <c r="H70" i="66"/>
  <c r="AQ69" i="66"/>
  <c r="AP69" i="66"/>
  <c r="AO69" i="66"/>
  <c r="E69" i="66"/>
  <c r="AN69" i="66"/>
  <c r="D69" i="66"/>
  <c r="AM69" i="66"/>
  <c r="H69" i="66"/>
  <c r="C69" i="66"/>
  <c r="AL69" i="66"/>
  <c r="AE69" i="66"/>
  <c r="AD69" i="66"/>
  <c r="AC69" i="66"/>
  <c r="AB69" i="66"/>
  <c r="AA69" i="66"/>
  <c r="Z69" i="66"/>
  <c r="Y69" i="66"/>
  <c r="Q69" i="66"/>
  <c r="W69" i="66"/>
  <c r="O69" i="66"/>
  <c r="P69" i="66"/>
  <c r="N69" i="66"/>
  <c r="AQ68" i="66"/>
  <c r="AP68" i="66"/>
  <c r="AO68" i="66"/>
  <c r="E68" i="66"/>
  <c r="AN68" i="66"/>
  <c r="D68" i="66"/>
  <c r="AM68" i="66"/>
  <c r="H68" i="66"/>
  <c r="C68" i="66"/>
  <c r="AL68" i="66"/>
  <c r="AE68" i="66"/>
  <c r="AD68" i="66"/>
  <c r="AC68" i="66"/>
  <c r="AB68" i="66"/>
  <c r="AA68" i="66"/>
  <c r="Z68" i="66"/>
  <c r="Y68" i="66"/>
  <c r="Q68" i="66"/>
  <c r="W68" i="66"/>
  <c r="O68" i="66"/>
  <c r="P68" i="66"/>
  <c r="N68" i="66"/>
  <c r="AQ67" i="66"/>
  <c r="AP67" i="66"/>
  <c r="AO67" i="66"/>
  <c r="E67" i="66"/>
  <c r="AN67" i="66"/>
  <c r="D67" i="66"/>
  <c r="AM67" i="66"/>
  <c r="H67" i="66"/>
  <c r="C67" i="66"/>
  <c r="AL67" i="66"/>
  <c r="AE67" i="66"/>
  <c r="AD67" i="66"/>
  <c r="AC67" i="66"/>
  <c r="AB67" i="66"/>
  <c r="AA67" i="66"/>
  <c r="Z67" i="66"/>
  <c r="Y67" i="66"/>
  <c r="Q67" i="66"/>
  <c r="W67" i="66"/>
  <c r="O67" i="66"/>
  <c r="P67" i="66"/>
  <c r="N67" i="66"/>
  <c r="AQ66" i="66"/>
  <c r="AP66" i="66"/>
  <c r="AO66" i="66"/>
  <c r="E66" i="66"/>
  <c r="AN66" i="66"/>
  <c r="D66" i="66"/>
  <c r="AM66" i="66"/>
  <c r="H66" i="66"/>
  <c r="C66" i="66"/>
  <c r="AL66" i="66"/>
  <c r="AE66" i="66"/>
  <c r="AD66" i="66"/>
  <c r="AC66" i="66"/>
  <c r="AB66" i="66"/>
  <c r="AA66" i="66"/>
  <c r="Z66" i="66"/>
  <c r="Y66" i="66"/>
  <c r="Q66" i="66"/>
  <c r="W66" i="66"/>
  <c r="O66" i="66"/>
  <c r="P66" i="66"/>
  <c r="N66" i="66"/>
  <c r="AQ65" i="66"/>
  <c r="AP65" i="66"/>
  <c r="AO65" i="66"/>
  <c r="E65" i="66"/>
  <c r="AN65" i="66"/>
  <c r="D65" i="66"/>
  <c r="AM65" i="66"/>
  <c r="H65" i="66"/>
  <c r="C65" i="66"/>
  <c r="AL65" i="66"/>
  <c r="AE65" i="66"/>
  <c r="AD65" i="66"/>
  <c r="AC65" i="66"/>
  <c r="AB65" i="66"/>
  <c r="AA65" i="66"/>
  <c r="Z65" i="66"/>
  <c r="Y65" i="66"/>
  <c r="Q65" i="66"/>
  <c r="W65" i="66"/>
  <c r="O65" i="66"/>
  <c r="P65" i="66"/>
  <c r="N65" i="66"/>
  <c r="AQ64" i="66"/>
  <c r="AP64" i="66"/>
  <c r="AO64" i="66"/>
  <c r="E64" i="66"/>
  <c r="AN64" i="66"/>
  <c r="D64" i="66"/>
  <c r="AM64" i="66"/>
  <c r="H64" i="66"/>
  <c r="C64" i="66"/>
  <c r="AL64" i="66"/>
  <c r="AE64" i="66"/>
  <c r="AD64" i="66"/>
  <c r="AC64" i="66"/>
  <c r="AB64" i="66"/>
  <c r="AA64" i="66"/>
  <c r="Z64" i="66"/>
  <c r="Y64" i="66"/>
  <c r="Q64" i="66"/>
  <c r="W64" i="66"/>
  <c r="O64" i="66"/>
  <c r="P64" i="66"/>
  <c r="N64" i="66"/>
  <c r="AQ63" i="66"/>
  <c r="AP63" i="66"/>
  <c r="AO63" i="66"/>
  <c r="E63" i="66"/>
  <c r="AN63" i="66"/>
  <c r="D63" i="66"/>
  <c r="AM63" i="66"/>
  <c r="H63" i="66"/>
  <c r="C63" i="66"/>
  <c r="AL63" i="66"/>
  <c r="AE63" i="66"/>
  <c r="AD63" i="66"/>
  <c r="AC63" i="66"/>
  <c r="AB63" i="66"/>
  <c r="AA63" i="66"/>
  <c r="Z63" i="66"/>
  <c r="Y63" i="66"/>
  <c r="Q63" i="66"/>
  <c r="W63" i="66"/>
  <c r="O63" i="66"/>
  <c r="P63" i="66"/>
  <c r="N63" i="66"/>
  <c r="AQ62" i="66"/>
  <c r="AP62" i="66"/>
  <c r="AO62" i="66"/>
  <c r="E62" i="66"/>
  <c r="AN62" i="66"/>
  <c r="D62" i="66"/>
  <c r="AM62" i="66"/>
  <c r="H62" i="66"/>
  <c r="C62" i="66"/>
  <c r="AL62" i="66"/>
  <c r="AE62" i="66"/>
  <c r="AD62" i="66"/>
  <c r="AC62" i="66"/>
  <c r="AB62" i="66"/>
  <c r="AA62" i="66"/>
  <c r="Z62" i="66"/>
  <c r="Y62" i="66"/>
  <c r="Q62" i="66"/>
  <c r="W62" i="66"/>
  <c r="O62" i="66"/>
  <c r="P62" i="66"/>
  <c r="N62" i="66"/>
  <c r="AQ61" i="66"/>
  <c r="AP61" i="66"/>
  <c r="AO61" i="66"/>
  <c r="E61" i="66"/>
  <c r="AN61" i="66"/>
  <c r="D61" i="66"/>
  <c r="AM61" i="66"/>
  <c r="H61" i="66"/>
  <c r="C61" i="66"/>
  <c r="AL61" i="66"/>
  <c r="AE61" i="66"/>
  <c r="AD61" i="66"/>
  <c r="AC61" i="66"/>
  <c r="AB61" i="66"/>
  <c r="AA61" i="66"/>
  <c r="Z61" i="66"/>
  <c r="Y61" i="66"/>
  <c r="Q61" i="66"/>
  <c r="W61" i="66"/>
  <c r="O61" i="66"/>
  <c r="P61" i="66"/>
  <c r="N61" i="66"/>
  <c r="AQ60" i="66"/>
  <c r="AP60" i="66"/>
  <c r="AO60" i="66"/>
  <c r="E60" i="66"/>
  <c r="AN60" i="66"/>
  <c r="D60" i="66"/>
  <c r="AM60" i="66"/>
  <c r="H60" i="66"/>
  <c r="C60" i="66"/>
  <c r="AL60" i="66"/>
  <c r="AE60" i="66"/>
  <c r="AD60" i="66"/>
  <c r="AC60" i="66"/>
  <c r="AB60" i="66"/>
  <c r="AA60" i="66"/>
  <c r="Z60" i="66"/>
  <c r="Y60" i="66"/>
  <c r="Q60" i="66"/>
  <c r="W60" i="66"/>
  <c r="O60" i="66"/>
  <c r="P60" i="66"/>
  <c r="N60" i="66"/>
  <c r="AQ59" i="66"/>
  <c r="AP59" i="66"/>
  <c r="AO59" i="66"/>
  <c r="E59" i="66"/>
  <c r="AN59" i="66"/>
  <c r="D59" i="66"/>
  <c r="AM59" i="66"/>
  <c r="H59" i="66"/>
  <c r="C59" i="66"/>
  <c r="AL59" i="66"/>
  <c r="AE59" i="66"/>
  <c r="AD59" i="66"/>
  <c r="AC59" i="66"/>
  <c r="AB59" i="66"/>
  <c r="AA59" i="66"/>
  <c r="Z59" i="66"/>
  <c r="Y59" i="66"/>
  <c r="Q59" i="66"/>
  <c r="W59" i="66"/>
  <c r="O59" i="66"/>
  <c r="P59" i="66"/>
  <c r="N59" i="66"/>
  <c r="AQ58" i="66"/>
  <c r="AP58" i="66"/>
  <c r="AO58" i="66"/>
  <c r="E58" i="66"/>
  <c r="AN58" i="66"/>
  <c r="D58" i="66"/>
  <c r="AM58" i="66"/>
  <c r="H58" i="66"/>
  <c r="C58" i="66"/>
  <c r="AL58" i="66"/>
  <c r="AE58" i="66"/>
  <c r="AD58" i="66"/>
  <c r="AC58" i="66"/>
  <c r="AB58" i="66"/>
  <c r="AA58" i="66"/>
  <c r="Z58" i="66"/>
  <c r="Y58" i="66"/>
  <c r="Q58" i="66"/>
  <c r="W58" i="66"/>
  <c r="O58" i="66"/>
  <c r="P58" i="66"/>
  <c r="N58" i="66"/>
  <c r="AQ57" i="66"/>
  <c r="AP57" i="66"/>
  <c r="AO57" i="66"/>
  <c r="E57" i="66"/>
  <c r="AN57" i="66"/>
  <c r="D57" i="66"/>
  <c r="AM57" i="66"/>
  <c r="H57" i="66"/>
  <c r="C57" i="66"/>
  <c r="AL57" i="66"/>
  <c r="AE57" i="66"/>
  <c r="AD57" i="66"/>
  <c r="AC57" i="66"/>
  <c r="AB57" i="66"/>
  <c r="AA57" i="66"/>
  <c r="Z57" i="66"/>
  <c r="Y57" i="66"/>
  <c r="Q57" i="66"/>
  <c r="W57" i="66"/>
  <c r="O57" i="66"/>
  <c r="P57" i="66"/>
  <c r="N57" i="66"/>
  <c r="AQ56" i="66"/>
  <c r="AP56" i="66"/>
  <c r="AO56" i="66"/>
  <c r="E56" i="66"/>
  <c r="AN56" i="66"/>
  <c r="D56" i="66"/>
  <c r="AM56" i="66"/>
  <c r="H56" i="66"/>
  <c r="C56" i="66"/>
  <c r="AL56" i="66"/>
  <c r="AE56" i="66"/>
  <c r="AD56" i="66"/>
  <c r="AC56" i="66"/>
  <c r="AB56" i="66"/>
  <c r="AA56" i="66"/>
  <c r="Z56" i="66"/>
  <c r="Y56" i="66"/>
  <c r="Q56" i="66"/>
  <c r="W56" i="66"/>
  <c r="O56" i="66"/>
  <c r="P56" i="66"/>
  <c r="N56" i="66"/>
  <c r="AQ55" i="66"/>
  <c r="AP55" i="66"/>
  <c r="AO55" i="66"/>
  <c r="E55" i="66"/>
  <c r="AN55" i="66"/>
  <c r="D55" i="66"/>
  <c r="AM55" i="66"/>
  <c r="H55" i="66"/>
  <c r="C55" i="66"/>
  <c r="AL55" i="66"/>
  <c r="AE55" i="66"/>
  <c r="AD55" i="66"/>
  <c r="AC55" i="66"/>
  <c r="AB55" i="66"/>
  <c r="AA55" i="66"/>
  <c r="Z55" i="66"/>
  <c r="Y55" i="66"/>
  <c r="Q55" i="66"/>
  <c r="W55" i="66"/>
  <c r="O55" i="66"/>
  <c r="P55" i="66"/>
  <c r="N55" i="66"/>
  <c r="AQ54" i="66"/>
  <c r="AP54" i="66"/>
  <c r="AO54" i="66"/>
  <c r="E54" i="66"/>
  <c r="AN54" i="66"/>
  <c r="D54" i="66"/>
  <c r="AM54" i="66"/>
  <c r="H54" i="66"/>
  <c r="C54" i="66"/>
  <c r="AL54" i="66"/>
  <c r="AE54" i="66"/>
  <c r="AD54" i="66"/>
  <c r="AC54" i="66"/>
  <c r="AB54" i="66"/>
  <c r="AA54" i="66"/>
  <c r="Z54" i="66"/>
  <c r="Y54" i="66"/>
  <c r="Q54" i="66"/>
  <c r="W54" i="66"/>
  <c r="O54" i="66"/>
  <c r="P54" i="66"/>
  <c r="N54" i="66"/>
  <c r="AQ53" i="66"/>
  <c r="AP53" i="66"/>
  <c r="AO53" i="66"/>
  <c r="E53" i="66"/>
  <c r="AN53" i="66"/>
  <c r="D53" i="66"/>
  <c r="AM53" i="66"/>
  <c r="H53" i="66"/>
  <c r="C53" i="66"/>
  <c r="AL53" i="66"/>
  <c r="AE53" i="66"/>
  <c r="AD53" i="66"/>
  <c r="AC53" i="66"/>
  <c r="AB53" i="66"/>
  <c r="AA53" i="66"/>
  <c r="Z53" i="66"/>
  <c r="Y53" i="66"/>
  <c r="Q53" i="66"/>
  <c r="W53" i="66"/>
  <c r="O53" i="66"/>
  <c r="P53" i="66"/>
  <c r="N53" i="66"/>
  <c r="AQ52" i="66"/>
  <c r="AP52" i="66"/>
  <c r="AO52" i="66"/>
  <c r="E52" i="66"/>
  <c r="AN52" i="66"/>
  <c r="D52" i="66"/>
  <c r="AM52" i="66"/>
  <c r="H52" i="66"/>
  <c r="C52" i="66"/>
  <c r="AL52" i="66"/>
  <c r="AE52" i="66"/>
  <c r="AD52" i="66"/>
  <c r="AC52" i="66"/>
  <c r="AB52" i="66"/>
  <c r="AA52" i="66"/>
  <c r="Z52" i="66"/>
  <c r="Y52" i="66"/>
  <c r="Q52" i="66"/>
  <c r="W52" i="66"/>
  <c r="O52" i="66"/>
  <c r="P52" i="66"/>
  <c r="N52" i="66"/>
  <c r="AQ51" i="66"/>
  <c r="AP51" i="66"/>
  <c r="AO51" i="66"/>
  <c r="E51" i="66"/>
  <c r="AN51" i="66"/>
  <c r="D51" i="66"/>
  <c r="AM51" i="66"/>
  <c r="H51" i="66"/>
  <c r="C51" i="66"/>
  <c r="AL51" i="66"/>
  <c r="AE51" i="66"/>
  <c r="AD51" i="66"/>
  <c r="AC51" i="66"/>
  <c r="AB51" i="66"/>
  <c r="AA51" i="66"/>
  <c r="Z51" i="66"/>
  <c r="Y51" i="66"/>
  <c r="Q51" i="66"/>
  <c r="W51" i="66"/>
  <c r="O51" i="66"/>
  <c r="P51" i="66"/>
  <c r="N51" i="66"/>
  <c r="AQ50" i="66"/>
  <c r="AP50" i="66"/>
  <c r="AO50" i="66"/>
  <c r="E50" i="66"/>
  <c r="AN50" i="66"/>
  <c r="D50" i="66"/>
  <c r="AM50" i="66"/>
  <c r="H50" i="66"/>
  <c r="C50" i="66"/>
  <c r="AL50" i="66"/>
  <c r="AE50" i="66"/>
  <c r="AD50" i="66"/>
  <c r="AC50" i="66"/>
  <c r="AB50" i="66"/>
  <c r="AA50" i="66"/>
  <c r="Z50" i="66"/>
  <c r="Y50" i="66"/>
  <c r="Q50" i="66"/>
  <c r="W50" i="66"/>
  <c r="O50" i="66"/>
  <c r="P50" i="66"/>
  <c r="N50" i="66"/>
  <c r="AQ49" i="66"/>
  <c r="AP49" i="66"/>
  <c r="AO49" i="66"/>
  <c r="E49" i="66"/>
  <c r="AN49" i="66"/>
  <c r="D49" i="66"/>
  <c r="AM49" i="66"/>
  <c r="H49" i="66"/>
  <c r="C49" i="66"/>
  <c r="AL49" i="66"/>
  <c r="AE49" i="66"/>
  <c r="AD49" i="66"/>
  <c r="AC49" i="66"/>
  <c r="AB49" i="66"/>
  <c r="AA49" i="66"/>
  <c r="Z49" i="66"/>
  <c r="Y49" i="66"/>
  <c r="Q49" i="66"/>
  <c r="W49" i="66"/>
  <c r="O49" i="66"/>
  <c r="P49" i="66"/>
  <c r="N49" i="66"/>
  <c r="AQ48" i="66"/>
  <c r="AP48" i="66"/>
  <c r="AO48" i="66"/>
  <c r="E48" i="66"/>
  <c r="AN48" i="66"/>
  <c r="D48" i="66"/>
  <c r="AM48" i="66"/>
  <c r="H48" i="66"/>
  <c r="C48" i="66"/>
  <c r="AL48" i="66"/>
  <c r="AE48" i="66"/>
  <c r="AD48" i="66"/>
  <c r="AC48" i="66"/>
  <c r="AB48" i="66"/>
  <c r="AA48" i="66"/>
  <c r="Z48" i="66"/>
  <c r="Y48" i="66"/>
  <c r="Q48" i="66"/>
  <c r="W48" i="66"/>
  <c r="O48" i="66"/>
  <c r="P48" i="66"/>
  <c r="N48" i="66"/>
  <c r="AQ47" i="66"/>
  <c r="AP47" i="66"/>
  <c r="AO47" i="66"/>
  <c r="E47" i="66"/>
  <c r="AN47" i="66"/>
  <c r="D47" i="66"/>
  <c r="AM47" i="66"/>
  <c r="H47" i="66"/>
  <c r="C47" i="66"/>
  <c r="AL47" i="66"/>
  <c r="AE47" i="66"/>
  <c r="AD47" i="66"/>
  <c r="AC47" i="66"/>
  <c r="AB47" i="66"/>
  <c r="AA47" i="66"/>
  <c r="Z47" i="66"/>
  <c r="Y47" i="66"/>
  <c r="Q47" i="66"/>
  <c r="W47" i="66"/>
  <c r="O47" i="66"/>
  <c r="P47" i="66"/>
  <c r="N47" i="66"/>
  <c r="AQ46" i="66"/>
  <c r="AP46" i="66"/>
  <c r="AO46" i="66"/>
  <c r="E46" i="66"/>
  <c r="AN46" i="66"/>
  <c r="D46" i="66"/>
  <c r="AM46" i="66"/>
  <c r="H46" i="66"/>
  <c r="C46" i="66"/>
  <c r="AL46" i="66"/>
  <c r="AE46" i="66"/>
  <c r="AD46" i="66"/>
  <c r="AC46" i="66"/>
  <c r="AB46" i="66"/>
  <c r="AA46" i="66"/>
  <c r="Z46" i="66"/>
  <c r="Y46" i="66"/>
  <c r="Q46" i="66"/>
  <c r="W46" i="66"/>
  <c r="O46" i="66"/>
  <c r="P46" i="66"/>
  <c r="N46" i="66"/>
  <c r="AQ45" i="66"/>
  <c r="AP45" i="66"/>
  <c r="AO45" i="66"/>
  <c r="E45" i="66"/>
  <c r="AN45" i="66"/>
  <c r="D45" i="66"/>
  <c r="AM45" i="66"/>
  <c r="H45" i="66"/>
  <c r="C45" i="66"/>
  <c r="AL45" i="66"/>
  <c r="AE45" i="66"/>
  <c r="AD45" i="66"/>
  <c r="AC45" i="66"/>
  <c r="AB45" i="66"/>
  <c r="AA45" i="66"/>
  <c r="Z45" i="66"/>
  <c r="Y45" i="66"/>
  <c r="Q45" i="66"/>
  <c r="W45" i="66"/>
  <c r="O45" i="66"/>
  <c r="P45" i="66"/>
  <c r="N45" i="66"/>
  <c r="AQ44" i="66"/>
  <c r="AP44" i="66"/>
  <c r="AO44" i="66"/>
  <c r="E44" i="66"/>
  <c r="AN44" i="66"/>
  <c r="D44" i="66"/>
  <c r="AM44" i="66"/>
  <c r="H44" i="66"/>
  <c r="C44" i="66"/>
  <c r="AL44" i="66"/>
  <c r="AE44" i="66"/>
  <c r="AD44" i="66"/>
  <c r="AC44" i="66"/>
  <c r="AB44" i="66"/>
  <c r="AA44" i="66"/>
  <c r="Z44" i="66"/>
  <c r="Y44" i="66"/>
  <c r="Q44" i="66"/>
  <c r="W44" i="66"/>
  <c r="O44" i="66"/>
  <c r="P44" i="66"/>
  <c r="N44" i="66"/>
  <c r="AQ43" i="66"/>
  <c r="AP43" i="66"/>
  <c r="AO43" i="66"/>
  <c r="E43" i="66"/>
  <c r="AN43" i="66"/>
  <c r="D43" i="66"/>
  <c r="AM43" i="66"/>
  <c r="H43" i="66"/>
  <c r="C43" i="66"/>
  <c r="AL43" i="66"/>
  <c r="AE43" i="66"/>
  <c r="AD43" i="66"/>
  <c r="AC43" i="66"/>
  <c r="AB43" i="66"/>
  <c r="AA43" i="66"/>
  <c r="Z43" i="66"/>
  <c r="Y43" i="66"/>
  <c r="Q43" i="66"/>
  <c r="W43" i="66"/>
  <c r="O43" i="66"/>
  <c r="P43" i="66"/>
  <c r="N43" i="66"/>
  <c r="AQ42" i="66"/>
  <c r="AP42" i="66"/>
  <c r="AO42" i="66"/>
  <c r="E42" i="66"/>
  <c r="AN42" i="66"/>
  <c r="D42" i="66"/>
  <c r="AM42" i="66"/>
  <c r="H42" i="66"/>
  <c r="C42" i="66"/>
  <c r="AL42" i="66"/>
  <c r="AE42" i="66"/>
  <c r="AD42" i="66"/>
  <c r="AC42" i="66"/>
  <c r="AB42" i="66"/>
  <c r="AA42" i="66"/>
  <c r="Z42" i="66"/>
  <c r="Y42" i="66"/>
  <c r="Q42" i="66"/>
  <c r="W42" i="66"/>
  <c r="O42" i="66"/>
  <c r="P42" i="66"/>
  <c r="N42" i="66"/>
  <c r="AQ41" i="66"/>
  <c r="AP41" i="66"/>
  <c r="AO41" i="66"/>
  <c r="E41" i="66"/>
  <c r="AN41" i="66"/>
  <c r="D41" i="66"/>
  <c r="AM41" i="66"/>
  <c r="H41" i="66"/>
  <c r="C41" i="66"/>
  <c r="AL41" i="66"/>
  <c r="AE41" i="66"/>
  <c r="AD41" i="66"/>
  <c r="AC41" i="66"/>
  <c r="AB41" i="66"/>
  <c r="AA41" i="66"/>
  <c r="Z41" i="66"/>
  <c r="Y41" i="66"/>
  <c r="Q41" i="66"/>
  <c r="W41" i="66"/>
  <c r="O41" i="66"/>
  <c r="P41" i="66"/>
  <c r="N41" i="66"/>
  <c r="AQ40" i="66"/>
  <c r="AP40" i="66"/>
  <c r="AO40" i="66"/>
  <c r="E40" i="66"/>
  <c r="AN40" i="66"/>
  <c r="D40" i="66"/>
  <c r="AM40" i="66"/>
  <c r="H40" i="66"/>
  <c r="C40" i="66"/>
  <c r="AL40" i="66"/>
  <c r="AE40" i="66"/>
  <c r="AD40" i="66"/>
  <c r="AC40" i="66"/>
  <c r="AB40" i="66"/>
  <c r="AA40" i="66"/>
  <c r="Z40" i="66"/>
  <c r="Y40" i="66"/>
  <c r="Q40" i="66"/>
  <c r="W40" i="66"/>
  <c r="O40" i="66"/>
  <c r="P40" i="66"/>
  <c r="N40" i="66"/>
  <c r="AQ39" i="66"/>
  <c r="AP39" i="66"/>
  <c r="AO39" i="66"/>
  <c r="E39" i="66"/>
  <c r="AN39" i="66"/>
  <c r="D39" i="66"/>
  <c r="AM39" i="66"/>
  <c r="H39" i="66"/>
  <c r="C39" i="66"/>
  <c r="AL39" i="66"/>
  <c r="AE39" i="66"/>
  <c r="AD39" i="66"/>
  <c r="AC39" i="66"/>
  <c r="AB39" i="66"/>
  <c r="AA39" i="66"/>
  <c r="Z39" i="66"/>
  <c r="Y39" i="66"/>
  <c r="Q39" i="66"/>
  <c r="W39" i="66"/>
  <c r="O39" i="66"/>
  <c r="P39" i="66"/>
  <c r="N39" i="66"/>
  <c r="AQ38" i="66"/>
  <c r="AP38" i="66"/>
  <c r="AO38" i="66"/>
  <c r="E38" i="66"/>
  <c r="AN38" i="66"/>
  <c r="D38" i="66"/>
  <c r="AM38" i="66"/>
  <c r="H38" i="66"/>
  <c r="C38" i="66"/>
  <c r="AL38" i="66"/>
  <c r="AE38" i="66"/>
  <c r="AD38" i="66"/>
  <c r="AC38" i="66"/>
  <c r="AB38" i="66"/>
  <c r="AA38" i="66"/>
  <c r="Z38" i="66"/>
  <c r="Y38" i="66"/>
  <c r="Q38" i="66"/>
  <c r="W38" i="66"/>
  <c r="O38" i="66"/>
  <c r="P38" i="66"/>
  <c r="N38" i="66"/>
  <c r="AQ37" i="66"/>
  <c r="AP37" i="66"/>
  <c r="AO37" i="66"/>
  <c r="E37" i="66"/>
  <c r="AN37" i="66"/>
  <c r="D37" i="66"/>
  <c r="AM37" i="66"/>
  <c r="H37" i="66"/>
  <c r="C37" i="66"/>
  <c r="AL37" i="66"/>
  <c r="AE37" i="66"/>
  <c r="AD37" i="66"/>
  <c r="AC37" i="66"/>
  <c r="AB37" i="66"/>
  <c r="AA37" i="66"/>
  <c r="Z37" i="66"/>
  <c r="Y37" i="66"/>
  <c r="Q37" i="66"/>
  <c r="W37" i="66"/>
  <c r="O37" i="66"/>
  <c r="P37" i="66"/>
  <c r="N37" i="66"/>
  <c r="AQ36" i="66"/>
  <c r="AP36" i="66"/>
  <c r="AO36" i="66"/>
  <c r="E36" i="66"/>
  <c r="AN36" i="66"/>
  <c r="D36" i="66"/>
  <c r="AM36" i="66"/>
  <c r="H36" i="66"/>
  <c r="C36" i="66"/>
  <c r="AL36" i="66"/>
  <c r="AE36" i="66"/>
  <c r="AD36" i="66"/>
  <c r="AC36" i="66"/>
  <c r="AB36" i="66"/>
  <c r="AA36" i="66"/>
  <c r="Z36" i="66"/>
  <c r="Y36" i="66"/>
  <c r="Q36" i="66"/>
  <c r="W36" i="66"/>
  <c r="O36" i="66"/>
  <c r="P36" i="66"/>
  <c r="N36" i="66"/>
  <c r="AQ35" i="66"/>
  <c r="AP35" i="66"/>
  <c r="AO35" i="66"/>
  <c r="E35" i="66"/>
  <c r="AN35" i="66"/>
  <c r="D35" i="66"/>
  <c r="AM35" i="66"/>
  <c r="H35" i="66"/>
  <c r="C35" i="66"/>
  <c r="AL35" i="66"/>
  <c r="AE35" i="66"/>
  <c r="AD35" i="66"/>
  <c r="AC35" i="66"/>
  <c r="AB35" i="66"/>
  <c r="AA35" i="66"/>
  <c r="Z35" i="66"/>
  <c r="Y35" i="66"/>
  <c r="Q35" i="66"/>
  <c r="W35" i="66"/>
  <c r="O35" i="66"/>
  <c r="P35" i="66"/>
  <c r="N35" i="66"/>
  <c r="AQ34" i="66"/>
  <c r="AP34" i="66"/>
  <c r="AO34" i="66"/>
  <c r="E34" i="66"/>
  <c r="AN34" i="66"/>
  <c r="D34" i="66"/>
  <c r="AM34" i="66"/>
  <c r="H34" i="66"/>
  <c r="C34" i="66"/>
  <c r="AL34" i="66"/>
  <c r="AE34" i="66"/>
  <c r="AD34" i="66"/>
  <c r="AC34" i="66"/>
  <c r="AB34" i="66"/>
  <c r="AA34" i="66"/>
  <c r="Z34" i="66"/>
  <c r="Y34" i="66"/>
  <c r="Q34" i="66"/>
  <c r="W34" i="66"/>
  <c r="O34" i="66"/>
  <c r="P34" i="66"/>
  <c r="N34" i="66"/>
  <c r="AQ33" i="66"/>
  <c r="AP33" i="66"/>
  <c r="AO33" i="66"/>
  <c r="E33" i="66"/>
  <c r="AN33" i="66"/>
  <c r="D33" i="66"/>
  <c r="AM33" i="66"/>
  <c r="H33" i="66"/>
  <c r="C33" i="66"/>
  <c r="AL33" i="66"/>
  <c r="AE33" i="66"/>
  <c r="AD33" i="66"/>
  <c r="AC33" i="66"/>
  <c r="AB33" i="66"/>
  <c r="AA33" i="66"/>
  <c r="Z33" i="66"/>
  <c r="Y33" i="66"/>
  <c r="Q33" i="66"/>
  <c r="W33" i="66"/>
  <c r="O33" i="66"/>
  <c r="P33" i="66"/>
  <c r="N33" i="66"/>
  <c r="AQ32" i="66"/>
  <c r="AP32" i="66"/>
  <c r="AO32" i="66"/>
  <c r="E32" i="66"/>
  <c r="AN32" i="66"/>
  <c r="D32" i="66"/>
  <c r="AM32" i="66"/>
  <c r="H32" i="66"/>
  <c r="C32" i="66"/>
  <c r="AL32" i="66"/>
  <c r="AE32" i="66"/>
  <c r="AD32" i="66"/>
  <c r="AC32" i="66"/>
  <c r="AB32" i="66"/>
  <c r="AA32" i="66"/>
  <c r="Z32" i="66"/>
  <c r="Y32" i="66"/>
  <c r="Q32" i="66"/>
  <c r="W32" i="66"/>
  <c r="O32" i="66"/>
  <c r="P32" i="66"/>
  <c r="N32" i="66"/>
  <c r="AQ31" i="66"/>
  <c r="AP31" i="66"/>
  <c r="AO31" i="66"/>
  <c r="E31" i="66"/>
  <c r="AN31" i="66"/>
  <c r="D31" i="66"/>
  <c r="AM31" i="66"/>
  <c r="H31" i="66"/>
  <c r="C31" i="66"/>
  <c r="AL31" i="66"/>
  <c r="AE31" i="66"/>
  <c r="AD31" i="66"/>
  <c r="AC31" i="66"/>
  <c r="AB31" i="66"/>
  <c r="AA31" i="66"/>
  <c r="Z31" i="66"/>
  <c r="Y31" i="66"/>
  <c r="Q31" i="66"/>
  <c r="W31" i="66"/>
  <c r="O31" i="66"/>
  <c r="P31" i="66"/>
  <c r="N31" i="66"/>
  <c r="AQ30" i="66"/>
  <c r="AP30" i="66"/>
  <c r="AO30" i="66"/>
  <c r="E30" i="66"/>
  <c r="AN30" i="66"/>
  <c r="D30" i="66"/>
  <c r="AM30" i="66"/>
  <c r="H30" i="66"/>
  <c r="C30" i="66"/>
  <c r="AL30" i="66"/>
  <c r="AE30" i="66"/>
  <c r="AD30" i="66"/>
  <c r="AC30" i="66"/>
  <c r="AB30" i="66"/>
  <c r="AA30" i="66"/>
  <c r="Z30" i="66"/>
  <c r="Y30" i="66"/>
  <c r="Q30" i="66"/>
  <c r="W30" i="66"/>
  <c r="O30" i="66"/>
  <c r="P30" i="66"/>
  <c r="N30" i="66"/>
  <c r="AQ29" i="66"/>
  <c r="AP29" i="66"/>
  <c r="AO29" i="66"/>
  <c r="E29" i="66"/>
  <c r="AN29" i="66"/>
  <c r="D29" i="66"/>
  <c r="AM29" i="66"/>
  <c r="H29" i="66"/>
  <c r="C29" i="66"/>
  <c r="AL29" i="66"/>
  <c r="AE29" i="66"/>
  <c r="AD29" i="66"/>
  <c r="AC29" i="66"/>
  <c r="AB29" i="66"/>
  <c r="AA29" i="66"/>
  <c r="Z29" i="66"/>
  <c r="Y29" i="66"/>
  <c r="Q29" i="66"/>
  <c r="W29" i="66"/>
  <c r="O29" i="66"/>
  <c r="P29" i="66"/>
  <c r="N29" i="66"/>
  <c r="AQ28" i="66"/>
  <c r="AP28" i="66"/>
  <c r="AO28" i="66"/>
  <c r="E28" i="66"/>
  <c r="AN28" i="66"/>
  <c r="D28" i="66"/>
  <c r="AM28" i="66"/>
  <c r="H28" i="66"/>
  <c r="C28" i="66"/>
  <c r="AL28" i="66"/>
  <c r="AE28" i="66"/>
  <c r="AD28" i="66"/>
  <c r="AC28" i="66"/>
  <c r="AB28" i="66"/>
  <c r="AA28" i="66"/>
  <c r="Z28" i="66"/>
  <c r="Y28" i="66"/>
  <c r="Q28" i="66"/>
  <c r="W28" i="66"/>
  <c r="O28" i="66"/>
  <c r="P28" i="66"/>
  <c r="N28" i="66"/>
  <c r="AQ27" i="66"/>
  <c r="AP27" i="66"/>
  <c r="AO27" i="66"/>
  <c r="E27" i="66"/>
  <c r="AN27" i="66"/>
  <c r="D27" i="66"/>
  <c r="AM27" i="66"/>
  <c r="H27" i="66"/>
  <c r="C27" i="66"/>
  <c r="AL27" i="66"/>
  <c r="AE27" i="66"/>
  <c r="AD27" i="66"/>
  <c r="AC27" i="66"/>
  <c r="AB27" i="66"/>
  <c r="AA27" i="66"/>
  <c r="Z27" i="66"/>
  <c r="Y27" i="66"/>
  <c r="Q27" i="66"/>
  <c r="W27" i="66"/>
  <c r="O27" i="66"/>
  <c r="P27" i="66"/>
  <c r="N27" i="66"/>
  <c r="AQ26" i="66"/>
  <c r="AP26" i="66"/>
  <c r="AO26" i="66"/>
  <c r="E26" i="66"/>
  <c r="AN26" i="66"/>
  <c r="D26" i="66"/>
  <c r="AM26" i="66"/>
  <c r="H26" i="66"/>
  <c r="C26" i="66"/>
  <c r="AL26" i="66"/>
  <c r="AE26" i="66"/>
  <c r="AD26" i="66"/>
  <c r="AC26" i="66"/>
  <c r="AB26" i="66"/>
  <c r="AA26" i="66"/>
  <c r="Z26" i="66"/>
  <c r="Y26" i="66"/>
  <c r="Q26" i="66"/>
  <c r="W26" i="66"/>
  <c r="O26" i="66"/>
  <c r="P26" i="66"/>
  <c r="N26" i="66"/>
  <c r="AQ25" i="66"/>
  <c r="AP25" i="66"/>
  <c r="AO25" i="66"/>
  <c r="E25" i="66"/>
  <c r="AN25" i="66"/>
  <c r="D25" i="66"/>
  <c r="AM25" i="66"/>
  <c r="H25" i="66"/>
  <c r="C25" i="66"/>
  <c r="AL25" i="66"/>
  <c r="AE25" i="66"/>
  <c r="AD25" i="66"/>
  <c r="AC25" i="66"/>
  <c r="AB25" i="66"/>
  <c r="AA25" i="66"/>
  <c r="Z25" i="66"/>
  <c r="Y25" i="66"/>
  <c r="Q25" i="66"/>
  <c r="W25" i="66"/>
  <c r="O25" i="66"/>
  <c r="P25" i="66"/>
  <c r="N25" i="66"/>
  <c r="AQ24" i="66"/>
  <c r="AP24" i="66"/>
  <c r="AO24" i="66"/>
  <c r="E24" i="66"/>
  <c r="AN24" i="66"/>
  <c r="D24" i="66"/>
  <c r="AM24" i="66"/>
  <c r="H24" i="66"/>
  <c r="C24" i="66"/>
  <c r="AL24" i="66"/>
  <c r="AE24" i="66"/>
  <c r="AD24" i="66"/>
  <c r="AC24" i="66"/>
  <c r="AB24" i="66"/>
  <c r="AA24" i="66"/>
  <c r="Z24" i="66"/>
  <c r="Y24" i="66"/>
  <c r="Q24" i="66"/>
  <c r="W24" i="66"/>
  <c r="O24" i="66"/>
  <c r="P24" i="66"/>
  <c r="N24" i="66"/>
  <c r="AQ23" i="66"/>
  <c r="AP23" i="66"/>
  <c r="AO23" i="66"/>
  <c r="E23" i="66"/>
  <c r="AN23" i="66"/>
  <c r="D23" i="66"/>
  <c r="AM23" i="66"/>
  <c r="H23" i="66"/>
  <c r="C23" i="66"/>
  <c r="AL23" i="66"/>
  <c r="AE23" i="66"/>
  <c r="AD23" i="66"/>
  <c r="AC23" i="66"/>
  <c r="AB23" i="66"/>
  <c r="AA23" i="66"/>
  <c r="Z23" i="66"/>
  <c r="Y23" i="66"/>
  <c r="Q23" i="66"/>
  <c r="W23" i="66"/>
  <c r="O23" i="66"/>
  <c r="P23" i="66"/>
  <c r="N23" i="66"/>
  <c r="AQ22" i="66"/>
  <c r="AP22" i="66"/>
  <c r="AO22" i="66"/>
  <c r="E22" i="66"/>
  <c r="AN22" i="66"/>
  <c r="D22" i="66"/>
  <c r="AM22" i="66"/>
  <c r="H22" i="66"/>
  <c r="C22" i="66"/>
  <c r="AL22" i="66"/>
  <c r="AE22" i="66"/>
  <c r="AD22" i="66"/>
  <c r="AC22" i="66"/>
  <c r="AB22" i="66"/>
  <c r="AA22" i="66"/>
  <c r="Z22" i="66"/>
  <c r="Y22" i="66"/>
  <c r="Q22" i="66"/>
  <c r="W22" i="66"/>
  <c r="O22" i="66"/>
  <c r="P22" i="66"/>
  <c r="N22" i="66"/>
  <c r="AQ21" i="66"/>
  <c r="AP21" i="66"/>
  <c r="AO21" i="66"/>
  <c r="E21" i="66"/>
  <c r="AN21" i="66"/>
  <c r="D21" i="66"/>
  <c r="AM21" i="66"/>
  <c r="H21" i="66"/>
  <c r="C21" i="66"/>
  <c r="AL21" i="66"/>
  <c r="AE21" i="66"/>
  <c r="AD21" i="66"/>
  <c r="AC21" i="66"/>
  <c r="AB21" i="66"/>
  <c r="AA21" i="66"/>
  <c r="Z21" i="66"/>
  <c r="Y21" i="66"/>
  <c r="Q21" i="66"/>
  <c r="W21" i="66"/>
  <c r="O21" i="66"/>
  <c r="P21" i="66"/>
  <c r="N21" i="66"/>
  <c r="AQ20" i="66"/>
  <c r="AP20" i="66"/>
  <c r="AO20" i="66"/>
  <c r="E20" i="66"/>
  <c r="AN20" i="66"/>
  <c r="D20" i="66"/>
  <c r="AM20" i="66"/>
  <c r="H20" i="66"/>
  <c r="C20" i="66"/>
  <c r="AL20" i="66"/>
  <c r="AE20" i="66"/>
  <c r="AD20" i="66"/>
  <c r="AC20" i="66"/>
  <c r="AB20" i="66"/>
  <c r="AA20" i="66"/>
  <c r="Z20" i="66"/>
  <c r="Y20" i="66"/>
  <c r="Q20" i="66"/>
  <c r="W20" i="66"/>
  <c r="O20" i="66"/>
  <c r="P20" i="66"/>
  <c r="N20" i="66"/>
  <c r="AQ19" i="66"/>
  <c r="AP19" i="66"/>
  <c r="AO19" i="66"/>
  <c r="E19" i="66"/>
  <c r="AN19" i="66"/>
  <c r="D19" i="66"/>
  <c r="AM19" i="66"/>
  <c r="H19" i="66"/>
  <c r="C19" i="66"/>
  <c r="AL19" i="66"/>
  <c r="AE19" i="66"/>
  <c r="AD19" i="66"/>
  <c r="AC19" i="66"/>
  <c r="AB19" i="66"/>
  <c r="AA19" i="66"/>
  <c r="Z19" i="66"/>
  <c r="Y19" i="66"/>
  <c r="Q19" i="66"/>
  <c r="W19" i="66"/>
  <c r="O19" i="66"/>
  <c r="P19" i="66"/>
  <c r="N19" i="66"/>
  <c r="AS18" i="66"/>
  <c r="AR18" i="66"/>
  <c r="AQ18" i="66"/>
  <c r="G18" i="66"/>
  <c r="AP18" i="66"/>
  <c r="F18" i="66"/>
  <c r="AO18" i="66"/>
  <c r="E18" i="66"/>
  <c r="AN18" i="66"/>
  <c r="D18" i="66"/>
  <c r="AM18" i="66"/>
  <c r="C18" i="66"/>
  <c r="AL18" i="66"/>
  <c r="AF18" i="66"/>
  <c r="AE18" i="66"/>
  <c r="AD18" i="66"/>
  <c r="AC18" i="66"/>
  <c r="AB18" i="66"/>
  <c r="AA18" i="66"/>
  <c r="Z18" i="66"/>
  <c r="Y18" i="66"/>
  <c r="X18" i="66"/>
  <c r="W18" i="66"/>
  <c r="U18" i="66"/>
  <c r="T18" i="66"/>
  <c r="S18" i="66"/>
  <c r="R18" i="66"/>
  <c r="Q18" i="66"/>
  <c r="P18" i="66"/>
  <c r="O18" i="66"/>
  <c r="N18" i="66"/>
  <c r="M18" i="66"/>
  <c r="L18" i="66"/>
  <c r="K18" i="66"/>
  <c r="J18" i="66"/>
  <c r="I18" i="66"/>
  <c r="H18" i="66"/>
  <c r="AS17" i="66"/>
  <c r="AR17" i="66"/>
  <c r="AQ17" i="66"/>
  <c r="G17" i="66"/>
  <c r="AP17" i="66"/>
  <c r="F17" i="66"/>
  <c r="AO17" i="66"/>
  <c r="E17" i="66"/>
  <c r="AN17" i="66"/>
  <c r="D17" i="66"/>
  <c r="AM17" i="66"/>
  <c r="C17" i="66"/>
  <c r="AL17" i="66"/>
  <c r="AF17" i="66"/>
  <c r="AE17" i="66"/>
  <c r="AD17" i="66"/>
  <c r="AC17" i="66"/>
  <c r="AB17" i="66"/>
  <c r="AA17" i="66"/>
  <c r="Z17" i="66"/>
  <c r="Y17" i="66"/>
  <c r="X17" i="66"/>
  <c r="W17" i="66"/>
  <c r="U17" i="66"/>
  <c r="T17" i="66"/>
  <c r="S17" i="66"/>
  <c r="R17" i="66"/>
  <c r="Q17" i="66"/>
  <c r="P17" i="66"/>
  <c r="O17" i="66"/>
  <c r="N17" i="66"/>
  <c r="M17" i="66"/>
  <c r="L17" i="66"/>
  <c r="K17" i="66"/>
  <c r="J17" i="66"/>
  <c r="I17" i="66"/>
  <c r="H17" i="66"/>
  <c r="AE16" i="66"/>
  <c r="O16" i="66"/>
  <c r="P16" i="66"/>
  <c r="AA16" i="66"/>
  <c r="Z14" i="66"/>
  <c r="Z15" i="66"/>
  <c r="Z16" i="66"/>
  <c r="AE15" i="66"/>
  <c r="O14" i="66"/>
  <c r="O15" i="66"/>
  <c r="P15" i="66"/>
  <c r="AA15" i="66"/>
  <c r="P14" i="66"/>
  <c r="AA14" i="66"/>
  <c r="Z13" i="66"/>
  <c r="N19" i="56"/>
  <c r="N20" i="56"/>
  <c r="N21" i="56"/>
  <c r="N22" i="56"/>
  <c r="N23" i="56"/>
  <c r="N24" i="56"/>
  <c r="N18" i="56"/>
  <c r="N13" i="56"/>
  <c r="N14" i="56"/>
  <c r="N15" i="56"/>
  <c r="N16" i="56"/>
  <c r="N12" i="56"/>
  <c r="P17" i="56"/>
  <c r="A19" i="56"/>
  <c r="A20" i="56"/>
  <c r="A21" i="56"/>
  <c r="AT139" i="59"/>
  <c r="AQ139" i="59"/>
  <c r="AP139" i="59"/>
  <c r="AO139" i="59"/>
  <c r="E139" i="59"/>
  <c r="AN139" i="59"/>
  <c r="D139" i="59"/>
  <c r="AM139" i="59"/>
  <c r="H139" i="59"/>
  <c r="C139" i="59"/>
  <c r="AL139" i="59"/>
  <c r="AE139" i="59"/>
  <c r="AD139" i="59"/>
  <c r="AC139" i="59"/>
  <c r="AB139" i="59"/>
  <c r="AA139" i="59"/>
  <c r="Z139" i="59"/>
  <c r="Y139" i="59"/>
  <c r="X139" i="59"/>
  <c r="Q139" i="59"/>
  <c r="W139" i="59"/>
  <c r="O139" i="59"/>
  <c r="P139" i="59"/>
  <c r="N139" i="59"/>
  <c r="AT138" i="59"/>
  <c r="AQ138" i="59"/>
  <c r="AP138" i="59"/>
  <c r="AO138" i="59"/>
  <c r="E138" i="59"/>
  <c r="AN138" i="59"/>
  <c r="D138" i="59"/>
  <c r="AM138" i="59"/>
  <c r="H138" i="59"/>
  <c r="C138" i="59"/>
  <c r="AL138" i="59"/>
  <c r="AE138" i="59"/>
  <c r="AD138" i="59"/>
  <c r="AC138" i="59"/>
  <c r="AB138" i="59"/>
  <c r="AA138" i="59"/>
  <c r="Z138" i="59"/>
  <c r="Y138" i="59"/>
  <c r="X138" i="59"/>
  <c r="Q138" i="59"/>
  <c r="W138" i="59"/>
  <c r="O138" i="59"/>
  <c r="P138" i="59"/>
  <c r="N138" i="59"/>
  <c r="AT137" i="59"/>
  <c r="AQ137" i="59"/>
  <c r="AP137" i="59"/>
  <c r="AO137" i="59"/>
  <c r="E137" i="59"/>
  <c r="AN137" i="59"/>
  <c r="D137" i="59"/>
  <c r="AM137" i="59"/>
  <c r="H137" i="59"/>
  <c r="C137" i="59"/>
  <c r="AL137" i="59"/>
  <c r="AE137" i="59"/>
  <c r="AD137" i="59"/>
  <c r="AC137" i="59"/>
  <c r="AB137" i="59"/>
  <c r="AA137" i="59"/>
  <c r="Z137" i="59"/>
  <c r="Y137" i="59"/>
  <c r="X137" i="59"/>
  <c r="Q137" i="59"/>
  <c r="W137" i="59"/>
  <c r="O137" i="59"/>
  <c r="P137" i="59"/>
  <c r="N137" i="59"/>
  <c r="AQ136" i="59"/>
  <c r="AP136" i="59"/>
  <c r="AO136" i="59"/>
  <c r="E136" i="59"/>
  <c r="AN136" i="59"/>
  <c r="D136" i="59"/>
  <c r="AM136" i="59"/>
  <c r="H136" i="59"/>
  <c r="C136" i="59"/>
  <c r="AL136" i="59"/>
  <c r="AE136" i="59"/>
  <c r="AD136" i="59"/>
  <c r="AC136" i="59"/>
  <c r="AB136" i="59"/>
  <c r="AA136" i="59"/>
  <c r="Z136" i="59"/>
  <c r="Y136" i="59"/>
  <c r="X136" i="59"/>
  <c r="Q136" i="59"/>
  <c r="W136" i="59"/>
  <c r="O136" i="59"/>
  <c r="P136" i="59"/>
  <c r="N136" i="59"/>
  <c r="AT135" i="59"/>
  <c r="AQ135" i="59"/>
  <c r="AP135" i="59"/>
  <c r="AO135" i="59"/>
  <c r="E135" i="59"/>
  <c r="AN135" i="59"/>
  <c r="D135" i="59"/>
  <c r="AM135" i="59"/>
  <c r="H135" i="59"/>
  <c r="C135" i="59"/>
  <c r="AL135" i="59"/>
  <c r="AE135" i="59"/>
  <c r="AD135" i="59"/>
  <c r="AC135" i="59"/>
  <c r="AB135" i="59"/>
  <c r="AA135" i="59"/>
  <c r="Z135" i="59"/>
  <c r="Y135" i="59"/>
  <c r="X135" i="59"/>
  <c r="Q135" i="59"/>
  <c r="W135" i="59"/>
  <c r="O135" i="59"/>
  <c r="P135" i="59"/>
  <c r="N135" i="59"/>
  <c r="AT134" i="59"/>
  <c r="AQ134" i="59"/>
  <c r="AP134" i="59"/>
  <c r="AO134" i="59"/>
  <c r="E134" i="59"/>
  <c r="AN134" i="59"/>
  <c r="D134" i="59"/>
  <c r="AM134" i="59"/>
  <c r="H134" i="59"/>
  <c r="C134" i="59"/>
  <c r="AL134" i="59"/>
  <c r="AE134" i="59"/>
  <c r="AD134" i="59"/>
  <c r="AC134" i="59"/>
  <c r="AB134" i="59"/>
  <c r="AA134" i="59"/>
  <c r="Z134" i="59"/>
  <c r="Y134" i="59"/>
  <c r="X134" i="59"/>
  <c r="Q134" i="59"/>
  <c r="W134" i="59"/>
  <c r="O134" i="59"/>
  <c r="AT133" i="59"/>
  <c r="AQ133" i="59"/>
  <c r="AP133" i="59"/>
  <c r="AO133" i="59"/>
  <c r="AN133" i="59"/>
  <c r="AM133" i="59"/>
  <c r="H133" i="59"/>
  <c r="C133" i="59"/>
  <c r="AL133" i="59"/>
  <c r="AE133" i="59"/>
  <c r="AD133" i="59"/>
  <c r="AC133" i="59"/>
  <c r="AB133" i="59"/>
  <c r="AA133" i="59"/>
  <c r="Z133" i="59"/>
  <c r="Y133" i="59"/>
  <c r="X133" i="59"/>
  <c r="Q133" i="59"/>
  <c r="W133" i="59"/>
  <c r="O133" i="59"/>
  <c r="AT132" i="59"/>
  <c r="AQ132" i="59"/>
  <c r="AP132" i="59"/>
  <c r="AO132" i="59"/>
  <c r="AN132" i="59"/>
  <c r="AM132" i="59"/>
  <c r="AE132" i="59"/>
  <c r="AD132" i="59"/>
  <c r="AD127" i="59"/>
  <c r="AD128" i="59"/>
  <c r="AD129" i="59"/>
  <c r="AD130" i="59"/>
  <c r="AD131" i="59"/>
  <c r="AD126" i="59"/>
  <c r="AC132" i="59"/>
  <c r="AB132" i="59"/>
  <c r="AA132" i="59"/>
  <c r="Z132" i="59"/>
  <c r="Y132" i="59"/>
  <c r="Q132" i="59"/>
  <c r="W132" i="59"/>
  <c r="O132" i="59"/>
  <c r="H132" i="59"/>
  <c r="C132" i="59"/>
  <c r="AL132" i="59"/>
  <c r="AT131" i="59"/>
  <c r="AQ131" i="59"/>
  <c r="AP131" i="59"/>
  <c r="AO131" i="59"/>
  <c r="AN131" i="59"/>
  <c r="AM131" i="59"/>
  <c r="H131" i="59"/>
  <c r="C131" i="59"/>
  <c r="AL131" i="59"/>
  <c r="AE131" i="59"/>
  <c r="AC131" i="59"/>
  <c r="AB131" i="59"/>
  <c r="AA131" i="59"/>
  <c r="Z131" i="59"/>
  <c r="Y131" i="59"/>
  <c r="X131" i="59"/>
  <c r="Q131" i="59"/>
  <c r="W131" i="59"/>
  <c r="O131" i="59"/>
  <c r="P131" i="59"/>
  <c r="N131" i="59"/>
  <c r="AT130" i="59"/>
  <c r="AQ130" i="59"/>
  <c r="AP130" i="59"/>
  <c r="AO130" i="59"/>
  <c r="AN130" i="59"/>
  <c r="AM130" i="59"/>
  <c r="AE130" i="59"/>
  <c r="AC130" i="59"/>
  <c r="AB130" i="59"/>
  <c r="AA130" i="59"/>
  <c r="Z130" i="59"/>
  <c r="Y130" i="59"/>
  <c r="X130" i="59"/>
  <c r="Q130" i="59"/>
  <c r="W130" i="59"/>
  <c r="O130" i="59"/>
  <c r="P130" i="59"/>
  <c r="N130" i="59"/>
  <c r="H130" i="59"/>
  <c r="C130" i="59"/>
  <c r="AL130" i="59"/>
  <c r="AT129" i="59"/>
  <c r="AQ129" i="59"/>
  <c r="AP129" i="59"/>
  <c r="AO129" i="59"/>
  <c r="AN129" i="59"/>
  <c r="AM129" i="59"/>
  <c r="AE129" i="59"/>
  <c r="AC129" i="59"/>
  <c r="AB129" i="59"/>
  <c r="X129" i="59"/>
  <c r="Q129" i="59"/>
  <c r="W129" i="59"/>
  <c r="O129" i="59"/>
  <c r="H129" i="59"/>
  <c r="C129" i="59"/>
  <c r="AL129" i="59"/>
  <c r="AT128" i="59"/>
  <c r="AQ128" i="59"/>
  <c r="AP128" i="59"/>
  <c r="AO128" i="59"/>
  <c r="AN128" i="59"/>
  <c r="AM128" i="59"/>
  <c r="H128" i="59"/>
  <c r="C128" i="59"/>
  <c r="AL128" i="59"/>
  <c r="AE128" i="59"/>
  <c r="AC128" i="59"/>
  <c r="AB128" i="59"/>
  <c r="AA128" i="59"/>
  <c r="X128" i="59"/>
  <c r="Q128" i="59"/>
  <c r="W128" i="59"/>
  <c r="O128" i="59"/>
  <c r="P128" i="59"/>
  <c r="N128" i="59"/>
  <c r="AT127" i="59"/>
  <c r="AQ127" i="59"/>
  <c r="AP127" i="59"/>
  <c r="AO127" i="59"/>
  <c r="AN127" i="59"/>
  <c r="AM127" i="59"/>
  <c r="AE127" i="59"/>
  <c r="AE126" i="59"/>
  <c r="AC127" i="59"/>
  <c r="AB127" i="59"/>
  <c r="AA127" i="59"/>
  <c r="Z127" i="59"/>
  <c r="X127" i="59"/>
  <c r="Q127" i="59"/>
  <c r="W127" i="59"/>
  <c r="W126" i="59"/>
  <c r="H127" i="59"/>
  <c r="C127" i="59"/>
  <c r="AS126" i="59"/>
  <c r="AR126" i="59"/>
  <c r="G126" i="59"/>
  <c r="AP126" i="59"/>
  <c r="D126" i="59"/>
  <c r="AM126" i="59"/>
  <c r="AF126" i="59"/>
  <c r="X126" i="59"/>
  <c r="U126" i="59"/>
  <c r="T126" i="59"/>
  <c r="S126" i="59"/>
  <c r="R126" i="59"/>
  <c r="Q126" i="59"/>
  <c r="M126" i="59"/>
  <c r="L126" i="59"/>
  <c r="K126" i="59"/>
  <c r="J126" i="59"/>
  <c r="I126" i="59"/>
  <c r="F126" i="59"/>
  <c r="AO126" i="59"/>
  <c r="E126" i="59"/>
  <c r="AN126" i="59"/>
  <c r="AT125" i="59"/>
  <c r="AQ125" i="59"/>
  <c r="AP125" i="59"/>
  <c r="AO125" i="59"/>
  <c r="H125" i="59"/>
  <c r="C125" i="59"/>
  <c r="AL125" i="59"/>
  <c r="AE125" i="59"/>
  <c r="AD125" i="59"/>
  <c r="AC125" i="59"/>
  <c r="AB125" i="59"/>
  <c r="AA125" i="59"/>
  <c r="Z125" i="59"/>
  <c r="Y125" i="59"/>
  <c r="Q125" i="59"/>
  <c r="W125" i="59"/>
  <c r="O125" i="59"/>
  <c r="E125" i="59"/>
  <c r="D125" i="59"/>
  <c r="AM125" i="59"/>
  <c r="AT124" i="59"/>
  <c r="AQ124" i="59"/>
  <c r="AQ120" i="59"/>
  <c r="AQ121" i="59"/>
  <c r="AQ122" i="59"/>
  <c r="AQ123" i="59"/>
  <c r="AQ119" i="59"/>
  <c r="AP124" i="59"/>
  <c r="AO124" i="59"/>
  <c r="AN124" i="59"/>
  <c r="AM124" i="59"/>
  <c r="AE124" i="59"/>
  <c r="AD124" i="59"/>
  <c r="AC124" i="59"/>
  <c r="AB124" i="59"/>
  <c r="AA124" i="59"/>
  <c r="Z124" i="59"/>
  <c r="Y124" i="59"/>
  <c r="X124" i="59"/>
  <c r="Q124" i="59"/>
  <c r="W124" i="59"/>
  <c r="O124" i="59"/>
  <c r="H124" i="59"/>
  <c r="C124" i="59"/>
  <c r="AL124" i="59"/>
  <c r="AT123" i="59"/>
  <c r="AP123" i="59"/>
  <c r="AO123" i="59"/>
  <c r="D123" i="59"/>
  <c r="AM123" i="59"/>
  <c r="AE123" i="59"/>
  <c r="AD123" i="59"/>
  <c r="AC123" i="59"/>
  <c r="AB123" i="59"/>
  <c r="AA123" i="59"/>
  <c r="Z123" i="59"/>
  <c r="Y123" i="59"/>
  <c r="X123" i="59"/>
  <c r="Q123" i="59"/>
  <c r="W123" i="59"/>
  <c r="O123" i="59"/>
  <c r="N123" i="59"/>
  <c r="H123" i="59"/>
  <c r="E123" i="59"/>
  <c r="AN123" i="59"/>
  <c r="C123" i="59"/>
  <c r="AL123" i="59"/>
  <c r="AT122" i="59"/>
  <c r="AP122" i="59"/>
  <c r="AO122" i="59"/>
  <c r="AN122" i="59"/>
  <c r="AM122" i="59"/>
  <c r="H122" i="59"/>
  <c r="C122" i="59"/>
  <c r="AL122" i="59"/>
  <c r="AE122" i="59"/>
  <c r="AD122" i="59"/>
  <c r="AC122" i="59"/>
  <c r="AB122" i="59"/>
  <c r="AA122" i="59"/>
  <c r="Q122" i="59"/>
  <c r="W122" i="59"/>
  <c r="O122" i="59"/>
  <c r="P122" i="59"/>
  <c r="N122" i="59"/>
  <c r="AT121" i="59"/>
  <c r="AP121" i="59"/>
  <c r="AO121" i="59"/>
  <c r="AN121" i="59"/>
  <c r="AM121" i="59"/>
  <c r="AE121" i="59"/>
  <c r="AD121" i="59"/>
  <c r="AD120" i="59"/>
  <c r="AD119" i="59"/>
  <c r="AC121" i="59"/>
  <c r="AB121" i="59"/>
  <c r="AA121" i="59"/>
  <c r="Q121" i="59"/>
  <c r="H121" i="59"/>
  <c r="C121" i="59"/>
  <c r="AL121" i="59"/>
  <c r="AT120" i="59"/>
  <c r="AP120" i="59"/>
  <c r="AO120" i="59"/>
  <c r="D120" i="59"/>
  <c r="AM120" i="59"/>
  <c r="H120" i="59"/>
  <c r="C120" i="59"/>
  <c r="AL120" i="59"/>
  <c r="AE120" i="59"/>
  <c r="AC120" i="59"/>
  <c r="AC119" i="59"/>
  <c r="AB120" i="59"/>
  <c r="AA120" i="59"/>
  <c r="Z120" i="59"/>
  <c r="Q120" i="59"/>
  <c r="W120" i="59"/>
  <c r="O120" i="59"/>
  <c r="P120" i="59"/>
  <c r="N120" i="59"/>
  <c r="E120" i="59"/>
  <c r="AN120" i="59"/>
  <c r="D119" i="59"/>
  <c r="AS119" i="59"/>
  <c r="AR119" i="59"/>
  <c r="G119" i="59"/>
  <c r="AP119" i="59"/>
  <c r="F119" i="59"/>
  <c r="AO119" i="59"/>
  <c r="AM119" i="59"/>
  <c r="AF119" i="59"/>
  <c r="AE119" i="59"/>
  <c r="AB119" i="59"/>
  <c r="X119" i="59"/>
  <c r="U119" i="59"/>
  <c r="T119" i="59"/>
  <c r="S119" i="59"/>
  <c r="R119" i="59"/>
  <c r="M119" i="59"/>
  <c r="L119" i="59"/>
  <c r="K119" i="59"/>
  <c r="J119" i="59"/>
  <c r="I119" i="59"/>
  <c r="H119" i="59"/>
  <c r="AT118" i="59"/>
  <c r="AQ118" i="59"/>
  <c r="AP118" i="59"/>
  <c r="AO118" i="59"/>
  <c r="AN118" i="59"/>
  <c r="AM118" i="59"/>
  <c r="H118" i="59"/>
  <c r="C118" i="59"/>
  <c r="AL118" i="59"/>
  <c r="AE118" i="59"/>
  <c r="AD118" i="59"/>
  <c r="AC118" i="59"/>
  <c r="AB118" i="59"/>
  <c r="AA118" i="59"/>
  <c r="Z118" i="59"/>
  <c r="Y118" i="59"/>
  <c r="X118" i="59"/>
  <c r="Q118" i="59"/>
  <c r="W118" i="59"/>
  <c r="O118" i="59"/>
  <c r="N118" i="59"/>
  <c r="AT117" i="59"/>
  <c r="AQ117" i="59"/>
  <c r="AP117" i="59"/>
  <c r="AO117" i="59"/>
  <c r="AN117" i="59"/>
  <c r="AM117" i="59"/>
  <c r="AE117" i="59"/>
  <c r="AD117" i="59"/>
  <c r="AD114" i="59"/>
  <c r="AD115" i="59"/>
  <c r="AD116" i="59"/>
  <c r="AD113" i="59"/>
  <c r="AC117" i="59"/>
  <c r="AB117" i="59"/>
  <c r="AA117" i="59"/>
  <c r="Z117" i="59"/>
  <c r="Y117" i="59"/>
  <c r="X117" i="59"/>
  <c r="X114" i="59"/>
  <c r="X115" i="59"/>
  <c r="X116" i="59"/>
  <c r="X113" i="59"/>
  <c r="Q117" i="59"/>
  <c r="W117" i="59"/>
  <c r="H117" i="59"/>
  <c r="C117" i="59"/>
  <c r="AL117" i="59"/>
  <c r="AT116" i="59"/>
  <c r="AQ116" i="59"/>
  <c r="AP116" i="59"/>
  <c r="AO116" i="59"/>
  <c r="H116" i="59"/>
  <c r="C116" i="59"/>
  <c r="AL116" i="59"/>
  <c r="AE116" i="59"/>
  <c r="AC116" i="59"/>
  <c r="AB116" i="59"/>
  <c r="Q116" i="59"/>
  <c r="E116" i="59"/>
  <c r="AN116" i="59"/>
  <c r="D116" i="59"/>
  <c r="AM116" i="59"/>
  <c r="AT115" i="59"/>
  <c r="AQ115" i="59"/>
  <c r="AQ114" i="59"/>
  <c r="AQ113" i="59"/>
  <c r="AP115" i="59"/>
  <c r="AO115" i="59"/>
  <c r="AN115" i="59"/>
  <c r="AM115" i="59"/>
  <c r="H115" i="59"/>
  <c r="C115" i="59"/>
  <c r="AL115" i="59"/>
  <c r="AE115" i="59"/>
  <c r="AC115" i="59"/>
  <c r="AB115" i="59"/>
  <c r="Q115" i="59"/>
  <c r="W115" i="59"/>
  <c r="O115" i="59"/>
  <c r="AT114" i="59"/>
  <c r="AP114" i="59"/>
  <c r="AO114" i="59"/>
  <c r="D114" i="59"/>
  <c r="AM114" i="59"/>
  <c r="H114" i="59"/>
  <c r="C114" i="59"/>
  <c r="AL114" i="59"/>
  <c r="AC114" i="59"/>
  <c r="AC113" i="59"/>
  <c r="AB114" i="59"/>
  <c r="Q114" i="59"/>
  <c r="W114" i="59"/>
  <c r="O114" i="59"/>
  <c r="P114" i="59"/>
  <c r="E114" i="59"/>
  <c r="D113" i="59"/>
  <c r="AM113" i="59"/>
  <c r="AS113" i="59"/>
  <c r="AR113" i="59"/>
  <c r="G113" i="59"/>
  <c r="AP113" i="59"/>
  <c r="AF113" i="59"/>
  <c r="AE113" i="59"/>
  <c r="AB113" i="59"/>
  <c r="U113" i="59"/>
  <c r="T113" i="59"/>
  <c r="S113" i="59"/>
  <c r="R113" i="59"/>
  <c r="M113" i="59"/>
  <c r="L113" i="59"/>
  <c r="K113" i="59"/>
  <c r="J113" i="59"/>
  <c r="I113" i="59"/>
  <c r="F113" i="59"/>
  <c r="AO113" i="59"/>
  <c r="C113" i="59"/>
  <c r="AL113" i="59"/>
  <c r="AT112" i="59"/>
  <c r="AQ112" i="59"/>
  <c r="AP112" i="59"/>
  <c r="AO112" i="59"/>
  <c r="AN112" i="59"/>
  <c r="AM112" i="59"/>
  <c r="AE112" i="59"/>
  <c r="AD112" i="59"/>
  <c r="AC112" i="59"/>
  <c r="AB112" i="59"/>
  <c r="AA112" i="59"/>
  <c r="Z112" i="59"/>
  <c r="Y112" i="59"/>
  <c r="X112" i="59"/>
  <c r="Q112" i="59"/>
  <c r="W112" i="59"/>
  <c r="O112" i="59"/>
  <c r="P112" i="59"/>
  <c r="N112" i="59"/>
  <c r="H112" i="59"/>
  <c r="C112" i="59"/>
  <c r="AL112" i="59"/>
  <c r="AT111" i="59"/>
  <c r="AQ111" i="59"/>
  <c r="AP111" i="59"/>
  <c r="AO111" i="59"/>
  <c r="AN111" i="59"/>
  <c r="AM111" i="59"/>
  <c r="AE111" i="59"/>
  <c r="AD111" i="59"/>
  <c r="AC111" i="59"/>
  <c r="AB111" i="59"/>
  <c r="AA111" i="59"/>
  <c r="Z111" i="59"/>
  <c r="Y111" i="59"/>
  <c r="X111" i="59"/>
  <c r="Q111" i="59"/>
  <c r="H111" i="59"/>
  <c r="C111" i="59"/>
  <c r="AL111" i="59"/>
  <c r="AT110" i="59"/>
  <c r="AQ110" i="59"/>
  <c r="AP110" i="59"/>
  <c r="AO110" i="59"/>
  <c r="AN110" i="59"/>
  <c r="AM110" i="59"/>
  <c r="H110" i="59"/>
  <c r="C110" i="59"/>
  <c r="AL110" i="59"/>
  <c r="AE110" i="59"/>
  <c r="AD110" i="59"/>
  <c r="AC110" i="59"/>
  <c r="AB110" i="59"/>
  <c r="AA110" i="59"/>
  <c r="Z110" i="59"/>
  <c r="Y110" i="59"/>
  <c r="X110" i="59"/>
  <c r="Q110" i="59"/>
  <c r="W110" i="59"/>
  <c r="O110" i="59"/>
  <c r="AT109" i="59"/>
  <c r="AQ109" i="59"/>
  <c r="AP109" i="59"/>
  <c r="AO109" i="59"/>
  <c r="AN109" i="59"/>
  <c r="AM109" i="59"/>
  <c r="AE109" i="59"/>
  <c r="AD109" i="59"/>
  <c r="AC109" i="59"/>
  <c r="AB109" i="59"/>
  <c r="AA109" i="59"/>
  <c r="Z109" i="59"/>
  <c r="Y109" i="59"/>
  <c r="X109" i="59"/>
  <c r="Q109" i="59"/>
  <c r="W109" i="59"/>
  <c r="O109" i="59"/>
  <c r="P109" i="59"/>
  <c r="N109" i="59"/>
  <c r="H109" i="59"/>
  <c r="C109" i="59"/>
  <c r="AL109" i="59"/>
  <c r="AT108" i="59"/>
  <c r="AQ108" i="59"/>
  <c r="AP108" i="59"/>
  <c r="AO108" i="59"/>
  <c r="AN108" i="59"/>
  <c r="AM108" i="59"/>
  <c r="AE108" i="59"/>
  <c r="AD108" i="59"/>
  <c r="AC108" i="59"/>
  <c r="AB108" i="59"/>
  <c r="AA108" i="59"/>
  <c r="Z108" i="59"/>
  <c r="Y108" i="59"/>
  <c r="X108" i="59"/>
  <c r="Q108" i="59"/>
  <c r="H108" i="59"/>
  <c r="C108" i="59"/>
  <c r="AL108" i="59"/>
  <c r="AT107" i="59"/>
  <c r="AQ107" i="59"/>
  <c r="AP107" i="59"/>
  <c r="AO107" i="59"/>
  <c r="AN107" i="59"/>
  <c r="AM107" i="59"/>
  <c r="AE107" i="59"/>
  <c r="AD107" i="59"/>
  <c r="AC107" i="59"/>
  <c r="AB107" i="59"/>
  <c r="X107" i="59"/>
  <c r="Q107" i="59"/>
  <c r="H107" i="59"/>
  <c r="C107" i="59"/>
  <c r="AL107" i="59"/>
  <c r="AT106" i="59"/>
  <c r="AQ106" i="59"/>
  <c r="AP106" i="59"/>
  <c r="AO106" i="59"/>
  <c r="D106" i="59"/>
  <c r="AM106" i="59"/>
  <c r="H106" i="59"/>
  <c r="C106" i="59"/>
  <c r="AL106" i="59"/>
  <c r="AE106" i="59"/>
  <c r="AD106" i="59"/>
  <c r="AC106" i="59"/>
  <c r="AB106" i="59"/>
  <c r="AA106" i="59"/>
  <c r="Z106" i="59"/>
  <c r="Y106" i="59"/>
  <c r="X106" i="59"/>
  <c r="Q106" i="59"/>
  <c r="W106" i="59"/>
  <c r="O106" i="59"/>
  <c r="N106" i="59"/>
  <c r="E106" i="59"/>
  <c r="AN106" i="59"/>
  <c r="AT105" i="59"/>
  <c r="AQ105" i="59"/>
  <c r="AP105" i="59"/>
  <c r="AO105" i="59"/>
  <c r="D105" i="59"/>
  <c r="AM105" i="59"/>
  <c r="H105" i="59"/>
  <c r="C105" i="59"/>
  <c r="AL105" i="59"/>
  <c r="AE105" i="59"/>
  <c r="AD105" i="59"/>
  <c r="AC105" i="59"/>
  <c r="AB105" i="59"/>
  <c r="AA105" i="59"/>
  <c r="Z105" i="59"/>
  <c r="Y105" i="59"/>
  <c r="Q105" i="59"/>
  <c r="W105" i="59"/>
  <c r="O105" i="59"/>
  <c r="E105" i="59"/>
  <c r="AN105" i="59"/>
  <c r="AT104" i="59"/>
  <c r="AQ104" i="59"/>
  <c r="AP104" i="59"/>
  <c r="AO104" i="59"/>
  <c r="H104" i="59"/>
  <c r="C104" i="59"/>
  <c r="AL104" i="59"/>
  <c r="AE104" i="59"/>
  <c r="AD104" i="59"/>
  <c r="AC104" i="59"/>
  <c r="AC99" i="59"/>
  <c r="AC100" i="59"/>
  <c r="AC101" i="59"/>
  <c r="AC102" i="59"/>
  <c r="AC103" i="59"/>
  <c r="AC98" i="59"/>
  <c r="AB104" i="59"/>
  <c r="X104" i="59"/>
  <c r="Q104" i="59"/>
  <c r="E104" i="59"/>
  <c r="AN104" i="59"/>
  <c r="D104" i="59"/>
  <c r="AM104" i="59"/>
  <c r="AT103" i="59"/>
  <c r="AQ103" i="59"/>
  <c r="AP103" i="59"/>
  <c r="AO103" i="59"/>
  <c r="AN103" i="59"/>
  <c r="AM103" i="59"/>
  <c r="H103" i="59"/>
  <c r="C103" i="59"/>
  <c r="AL103" i="59"/>
  <c r="AE103" i="59"/>
  <c r="AD103" i="59"/>
  <c r="AB103" i="59"/>
  <c r="X103" i="59"/>
  <c r="Q103" i="59"/>
  <c r="AT102" i="59"/>
  <c r="AQ102" i="59"/>
  <c r="AP102" i="59"/>
  <c r="AO102" i="59"/>
  <c r="D102" i="59"/>
  <c r="AM102" i="59"/>
  <c r="AE102" i="59"/>
  <c r="AD102" i="59"/>
  <c r="AB102" i="59"/>
  <c r="AA102" i="59"/>
  <c r="X102" i="59"/>
  <c r="Q102" i="59"/>
  <c r="W102" i="59"/>
  <c r="O102" i="59"/>
  <c r="P102" i="59"/>
  <c r="N102" i="59"/>
  <c r="H102" i="59"/>
  <c r="E102" i="59"/>
  <c r="AN102" i="59"/>
  <c r="C102" i="59"/>
  <c r="AL102" i="59"/>
  <c r="AT101" i="59"/>
  <c r="AQ101" i="59"/>
  <c r="AP101" i="59"/>
  <c r="AO101" i="59"/>
  <c r="D101" i="59"/>
  <c r="AM101" i="59"/>
  <c r="AE101" i="59"/>
  <c r="AD101" i="59"/>
  <c r="AB101" i="59"/>
  <c r="AA101" i="59"/>
  <c r="X101" i="59"/>
  <c r="Q101" i="59"/>
  <c r="W101" i="59"/>
  <c r="O101" i="59"/>
  <c r="H101" i="59"/>
  <c r="C101" i="59"/>
  <c r="AL101" i="59"/>
  <c r="E101" i="59"/>
  <c r="AN101" i="59"/>
  <c r="AT100" i="59"/>
  <c r="AQ100" i="59"/>
  <c r="AP100" i="59"/>
  <c r="AO100" i="59"/>
  <c r="AN100" i="59"/>
  <c r="AM100" i="59"/>
  <c r="AE100" i="59"/>
  <c r="AD100" i="59"/>
  <c r="AB100" i="59"/>
  <c r="AA100" i="59"/>
  <c r="Z100" i="59"/>
  <c r="Y100" i="59"/>
  <c r="X100" i="59"/>
  <c r="X99" i="59"/>
  <c r="X98" i="59"/>
  <c r="Q100" i="59"/>
  <c r="W100" i="59"/>
  <c r="O100" i="59"/>
  <c r="P100" i="59"/>
  <c r="N100" i="59"/>
  <c r="H100" i="59"/>
  <c r="C100" i="59"/>
  <c r="AL100" i="59"/>
  <c r="AT99" i="59"/>
  <c r="AQ99" i="59"/>
  <c r="AP99" i="59"/>
  <c r="AO99" i="59"/>
  <c r="E99" i="59"/>
  <c r="AN99" i="59"/>
  <c r="D99" i="59"/>
  <c r="AM99" i="59"/>
  <c r="AE99" i="59"/>
  <c r="AD99" i="59"/>
  <c r="AB99" i="59"/>
  <c r="AA99" i="59"/>
  <c r="Q99" i="59"/>
  <c r="H99" i="59"/>
  <c r="C99" i="59"/>
  <c r="AS98" i="59"/>
  <c r="AR98" i="59"/>
  <c r="F98" i="59"/>
  <c r="AO98" i="59"/>
  <c r="AF98" i="59"/>
  <c r="U98" i="59"/>
  <c r="T98" i="59"/>
  <c r="S98" i="59"/>
  <c r="R98" i="59"/>
  <c r="Q98" i="59"/>
  <c r="M98" i="59"/>
  <c r="L98" i="59"/>
  <c r="K98" i="59"/>
  <c r="J98" i="59"/>
  <c r="I98" i="59"/>
  <c r="G98" i="59"/>
  <c r="AP98" i="59"/>
  <c r="E98" i="59"/>
  <c r="AN98" i="59"/>
  <c r="D98" i="59"/>
  <c r="AM98" i="59"/>
  <c r="AT97" i="59"/>
  <c r="AQ97" i="59"/>
  <c r="AP97" i="59"/>
  <c r="AO97" i="59"/>
  <c r="AN97" i="59"/>
  <c r="AM97" i="59"/>
  <c r="H97" i="59"/>
  <c r="C97" i="59"/>
  <c r="AL97" i="59"/>
  <c r="AE97" i="59"/>
  <c r="AD97" i="59"/>
  <c r="AC97" i="59"/>
  <c r="AB97" i="59"/>
  <c r="AA97" i="59"/>
  <c r="Z97" i="59"/>
  <c r="Y97" i="59"/>
  <c r="X97" i="59"/>
  <c r="Q97" i="59"/>
  <c r="W97" i="59"/>
  <c r="O97" i="59"/>
  <c r="P97" i="59"/>
  <c r="N97" i="59"/>
  <c r="AT96" i="59"/>
  <c r="AQ96" i="59"/>
  <c r="AP96" i="59"/>
  <c r="AO96" i="59"/>
  <c r="AN96" i="59"/>
  <c r="AM96" i="59"/>
  <c r="AE96" i="59"/>
  <c r="AD96" i="59"/>
  <c r="AC96" i="59"/>
  <c r="AB96" i="59"/>
  <c r="AA96" i="59"/>
  <c r="Z96" i="59"/>
  <c r="Y96" i="59"/>
  <c r="X96" i="59"/>
  <c r="Q96" i="59"/>
  <c r="W96" i="59"/>
  <c r="O96" i="59"/>
  <c r="P96" i="59"/>
  <c r="N96" i="59"/>
  <c r="H96" i="59"/>
  <c r="C96" i="59"/>
  <c r="AT95" i="59"/>
  <c r="AQ95" i="59"/>
  <c r="AP95" i="59"/>
  <c r="AO95" i="59"/>
  <c r="AN95" i="59"/>
  <c r="AM95" i="59"/>
  <c r="AE95" i="59"/>
  <c r="AD95" i="59"/>
  <c r="AC95" i="59"/>
  <c r="AB95" i="59"/>
  <c r="AA95" i="59"/>
  <c r="Z95" i="59"/>
  <c r="Y95" i="59"/>
  <c r="X95" i="59"/>
  <c r="Q95" i="59"/>
  <c r="H95" i="59"/>
  <c r="C95" i="59"/>
  <c r="AL95" i="59"/>
  <c r="AQ94" i="59"/>
  <c r="AP94" i="59"/>
  <c r="AO94" i="59"/>
  <c r="AN94" i="59"/>
  <c r="AM94" i="59"/>
  <c r="AE94" i="59"/>
  <c r="AD94" i="59"/>
  <c r="AC94" i="59"/>
  <c r="AB94" i="59"/>
  <c r="AA94" i="59"/>
  <c r="Z94" i="59"/>
  <c r="Y94" i="59"/>
  <c r="X94" i="59"/>
  <c r="Q94" i="59"/>
  <c r="H94" i="59"/>
  <c r="C94" i="59"/>
  <c r="AL94" i="59"/>
  <c r="AT93" i="59"/>
  <c r="AQ93" i="59"/>
  <c r="AP93" i="59"/>
  <c r="AO93" i="59"/>
  <c r="AN93" i="59"/>
  <c r="AM93" i="59"/>
  <c r="AE93" i="59"/>
  <c r="AD93" i="59"/>
  <c r="AC93" i="59"/>
  <c r="AB93" i="59"/>
  <c r="AA93" i="59"/>
  <c r="Z93" i="59"/>
  <c r="Q93" i="59"/>
  <c r="H93" i="59"/>
  <c r="C93" i="59"/>
  <c r="AL93" i="59"/>
  <c r="AT92" i="59"/>
  <c r="AQ92" i="59"/>
  <c r="AP92" i="59"/>
  <c r="AO92" i="59"/>
  <c r="E92" i="59"/>
  <c r="AN92" i="59"/>
  <c r="H92" i="59"/>
  <c r="C92" i="59"/>
  <c r="AL92" i="59"/>
  <c r="AE92" i="59"/>
  <c r="AD92" i="59"/>
  <c r="AC92" i="59"/>
  <c r="AB92" i="59"/>
  <c r="AA92" i="59"/>
  <c r="Z92" i="59"/>
  <c r="Y92" i="59"/>
  <c r="Q92" i="59"/>
  <c r="D92" i="59"/>
  <c r="AM92" i="59"/>
  <c r="AT91" i="59"/>
  <c r="AQ91" i="59"/>
  <c r="AP91" i="59"/>
  <c r="AO91" i="59"/>
  <c r="AN91" i="59"/>
  <c r="AM91" i="59"/>
  <c r="AE91" i="59"/>
  <c r="AD91" i="59"/>
  <c r="AC91" i="59"/>
  <c r="AB91" i="59"/>
  <c r="AA91" i="59"/>
  <c r="Z91" i="59"/>
  <c r="Y91" i="59"/>
  <c r="X91" i="59"/>
  <c r="Q91" i="59"/>
  <c r="H91" i="59"/>
  <c r="C91" i="59"/>
  <c r="AL91" i="59"/>
  <c r="AT90" i="59"/>
  <c r="AQ90" i="59"/>
  <c r="AP90" i="59"/>
  <c r="AO90" i="59"/>
  <c r="AN90" i="59"/>
  <c r="AM90" i="59"/>
  <c r="H90" i="59"/>
  <c r="C90" i="59"/>
  <c r="AL90" i="59"/>
  <c r="AE90" i="59"/>
  <c r="AD90" i="59"/>
  <c r="AC90" i="59"/>
  <c r="AB90" i="59"/>
  <c r="X90" i="59"/>
  <c r="Q90" i="59"/>
  <c r="W90" i="59"/>
  <c r="O90" i="59"/>
  <c r="P90" i="59"/>
  <c r="AT89" i="59"/>
  <c r="AQ89" i="59"/>
  <c r="AP89" i="59"/>
  <c r="AO89" i="59"/>
  <c r="AE89" i="59"/>
  <c r="AD89" i="59"/>
  <c r="AC89" i="59"/>
  <c r="AB89" i="59"/>
  <c r="AA89" i="59"/>
  <c r="Q89" i="59"/>
  <c r="H89" i="59"/>
  <c r="C89" i="59"/>
  <c r="AL89" i="59"/>
  <c r="E89" i="59"/>
  <c r="AN89" i="59"/>
  <c r="D89" i="59"/>
  <c r="AM89" i="59"/>
  <c r="AT88" i="59"/>
  <c r="AQ88" i="59"/>
  <c r="AP88" i="59"/>
  <c r="AO88" i="59"/>
  <c r="E88" i="59"/>
  <c r="AN88" i="59"/>
  <c r="AE88" i="59"/>
  <c r="AD88" i="59"/>
  <c r="AC88" i="59"/>
  <c r="AB88" i="59"/>
  <c r="Q88" i="59"/>
  <c r="H88" i="59"/>
  <c r="D88" i="59"/>
  <c r="AM88" i="59"/>
  <c r="C88" i="59"/>
  <c r="AL88" i="59"/>
  <c r="AT87" i="59"/>
  <c r="AQ87" i="59"/>
  <c r="AP87" i="59"/>
  <c r="AO87" i="59"/>
  <c r="E87" i="59"/>
  <c r="AN87" i="59"/>
  <c r="D87" i="59"/>
  <c r="AM87" i="59"/>
  <c r="AE87" i="59"/>
  <c r="AE86" i="59"/>
  <c r="AD87" i="59"/>
  <c r="AC87" i="59"/>
  <c r="AB87" i="59"/>
  <c r="AA87" i="59"/>
  <c r="Q87" i="59"/>
  <c r="W87" i="59"/>
  <c r="O87" i="59"/>
  <c r="P87" i="59"/>
  <c r="N87" i="59"/>
  <c r="H87" i="59"/>
  <c r="C87" i="59"/>
  <c r="AL87" i="59"/>
  <c r="E86" i="59"/>
  <c r="AS86" i="59"/>
  <c r="AR86" i="59"/>
  <c r="AQ86" i="59"/>
  <c r="G86" i="59"/>
  <c r="AP86" i="59"/>
  <c r="AN86" i="59"/>
  <c r="AF86" i="59"/>
  <c r="AC86" i="59"/>
  <c r="U86" i="59"/>
  <c r="T86" i="59"/>
  <c r="S86" i="59"/>
  <c r="R86" i="59"/>
  <c r="M86" i="59"/>
  <c r="L86" i="59"/>
  <c r="K86" i="59"/>
  <c r="J86" i="59"/>
  <c r="J71" i="59"/>
  <c r="J70" i="59"/>
  <c r="I86" i="59"/>
  <c r="F86" i="59"/>
  <c r="AO86" i="59"/>
  <c r="AT85" i="59"/>
  <c r="AQ85" i="59"/>
  <c r="AP85" i="59"/>
  <c r="AO85" i="59"/>
  <c r="AN85" i="59"/>
  <c r="AM85" i="59"/>
  <c r="AE85" i="59"/>
  <c r="AD85" i="59"/>
  <c r="AC85" i="59"/>
  <c r="AB85" i="59"/>
  <c r="AA85" i="59"/>
  <c r="X85" i="59"/>
  <c r="Q85" i="59"/>
  <c r="H85" i="59"/>
  <c r="C85" i="59"/>
  <c r="AL85" i="59"/>
  <c r="AT84" i="59"/>
  <c r="AQ84" i="59"/>
  <c r="AP84" i="59"/>
  <c r="AO84" i="59"/>
  <c r="AN84" i="59"/>
  <c r="AM84" i="59"/>
  <c r="AE84" i="59"/>
  <c r="AD84" i="59"/>
  <c r="AC84" i="59"/>
  <c r="AB84" i="59"/>
  <c r="X84" i="59"/>
  <c r="Q84" i="59"/>
  <c r="W84" i="59"/>
  <c r="O84" i="59"/>
  <c r="H84" i="59"/>
  <c r="C84" i="59"/>
  <c r="AL84" i="59"/>
  <c r="AT83" i="59"/>
  <c r="AQ83" i="59"/>
  <c r="AP83" i="59"/>
  <c r="AO83" i="59"/>
  <c r="AN83" i="59"/>
  <c r="AM83" i="59"/>
  <c r="AE83" i="59"/>
  <c r="AD83" i="59"/>
  <c r="AC83" i="59"/>
  <c r="AB83" i="59"/>
  <c r="AA83" i="59"/>
  <c r="Z83" i="59"/>
  <c r="Y83" i="59"/>
  <c r="X83" i="59"/>
  <c r="Q83" i="59"/>
  <c r="W83" i="59"/>
  <c r="O83" i="59"/>
  <c r="H83" i="59"/>
  <c r="C83" i="59"/>
  <c r="AL83" i="59"/>
  <c r="AQ82" i="59"/>
  <c r="AP82" i="59"/>
  <c r="AO82" i="59"/>
  <c r="AN82" i="59"/>
  <c r="AM82" i="59"/>
  <c r="AE82" i="59"/>
  <c r="AD82" i="59"/>
  <c r="AC82" i="59"/>
  <c r="AB82" i="59"/>
  <c r="AA82" i="59"/>
  <c r="Z82" i="59"/>
  <c r="Y82" i="59"/>
  <c r="X82" i="59"/>
  <c r="Q82" i="59"/>
  <c r="W82" i="59"/>
  <c r="O82" i="59"/>
  <c r="P82" i="59"/>
  <c r="N82" i="59"/>
  <c r="H82" i="59"/>
  <c r="C82" i="59"/>
  <c r="AL82" i="59"/>
  <c r="AT81" i="59"/>
  <c r="AQ81" i="59"/>
  <c r="AP81" i="59"/>
  <c r="AO81" i="59"/>
  <c r="AN81" i="59"/>
  <c r="AM81" i="59"/>
  <c r="AE81" i="59"/>
  <c r="AD81" i="59"/>
  <c r="AC81" i="59"/>
  <c r="AB81" i="59"/>
  <c r="AA81" i="59"/>
  <c r="Z81" i="59"/>
  <c r="X81" i="59"/>
  <c r="Q81" i="59"/>
  <c r="H81" i="59"/>
  <c r="C81" i="59"/>
  <c r="AL81" i="59"/>
  <c r="AT80" i="59"/>
  <c r="AQ80" i="59"/>
  <c r="AP80" i="59"/>
  <c r="AO80" i="59"/>
  <c r="AN80" i="59"/>
  <c r="AM80" i="59"/>
  <c r="AE80" i="59"/>
  <c r="AD80" i="59"/>
  <c r="AC80" i="59"/>
  <c r="AB80" i="59"/>
  <c r="AA80" i="59"/>
  <c r="Z80" i="59"/>
  <c r="X80" i="59"/>
  <c r="Q80" i="59"/>
  <c r="W80" i="59"/>
  <c r="O80" i="59"/>
  <c r="H80" i="59"/>
  <c r="C80" i="59"/>
  <c r="AL80" i="59"/>
  <c r="AT79" i="59"/>
  <c r="AQ79" i="59"/>
  <c r="AP79" i="59"/>
  <c r="AO79" i="59"/>
  <c r="AN79" i="59"/>
  <c r="AM79" i="59"/>
  <c r="AE79" i="59"/>
  <c r="AD79" i="59"/>
  <c r="AC79" i="59"/>
  <c r="AB79" i="59"/>
  <c r="AA79" i="59"/>
  <c r="X79" i="59"/>
  <c r="Q79" i="59"/>
  <c r="W79" i="59"/>
  <c r="O79" i="59"/>
  <c r="P79" i="59"/>
  <c r="H79" i="59"/>
  <c r="C79" i="59"/>
  <c r="AL79" i="59"/>
  <c r="AQ78" i="59"/>
  <c r="AP78" i="59"/>
  <c r="AO78" i="59"/>
  <c r="AN78" i="59"/>
  <c r="AM78" i="59"/>
  <c r="AE78" i="59"/>
  <c r="AD78" i="59"/>
  <c r="AC78" i="59"/>
  <c r="AB78" i="59"/>
  <c r="AA78" i="59"/>
  <c r="Z78" i="59"/>
  <c r="X78" i="59"/>
  <c r="Q78" i="59"/>
  <c r="W78" i="59"/>
  <c r="O78" i="59"/>
  <c r="P78" i="59"/>
  <c r="N78" i="59"/>
  <c r="H78" i="59"/>
  <c r="C78" i="59"/>
  <c r="AL78" i="59"/>
  <c r="AT77" i="59"/>
  <c r="AQ77" i="59"/>
  <c r="AP77" i="59"/>
  <c r="AO77" i="59"/>
  <c r="AN77" i="59"/>
  <c r="AM77" i="59"/>
  <c r="AE77" i="59"/>
  <c r="AD77" i="59"/>
  <c r="AC77" i="59"/>
  <c r="AB77" i="59"/>
  <c r="AA77" i="59"/>
  <c r="Z77" i="59"/>
  <c r="Y77" i="59"/>
  <c r="X77" i="59"/>
  <c r="Q77" i="59"/>
  <c r="W77" i="59"/>
  <c r="O77" i="59"/>
  <c r="H77" i="59"/>
  <c r="C77" i="59"/>
  <c r="AL77" i="59"/>
  <c r="AQ76" i="59"/>
  <c r="AP76" i="59"/>
  <c r="AO76" i="59"/>
  <c r="AN76" i="59"/>
  <c r="AM76" i="59"/>
  <c r="AE76" i="59"/>
  <c r="AD76" i="59"/>
  <c r="AD72" i="59"/>
  <c r="AD73" i="59"/>
  <c r="AD74" i="59"/>
  <c r="AD75" i="59"/>
  <c r="AD71" i="59"/>
  <c r="AC76" i="59"/>
  <c r="AB76" i="59"/>
  <c r="X76" i="59"/>
  <c r="Q76" i="59"/>
  <c r="H76" i="59"/>
  <c r="C76" i="59"/>
  <c r="AL76" i="59"/>
  <c r="AT75" i="59"/>
  <c r="AQ75" i="59"/>
  <c r="AP75" i="59"/>
  <c r="AO75" i="59"/>
  <c r="E75" i="59"/>
  <c r="AN75" i="59"/>
  <c r="AE75" i="59"/>
  <c r="AC75" i="59"/>
  <c r="AB75" i="59"/>
  <c r="X75" i="59"/>
  <c r="Q75" i="59"/>
  <c r="O75" i="59"/>
  <c r="H75" i="59"/>
  <c r="D75" i="59"/>
  <c r="C75" i="59"/>
  <c r="AL75" i="59"/>
  <c r="AQ74" i="59"/>
  <c r="AP74" i="59"/>
  <c r="AO74" i="59"/>
  <c r="AN74" i="59"/>
  <c r="AM74" i="59"/>
  <c r="H74" i="59"/>
  <c r="C74" i="59"/>
  <c r="AL74" i="59"/>
  <c r="AE74" i="59"/>
  <c r="AC74" i="59"/>
  <c r="AB74" i="59"/>
  <c r="AA74" i="59"/>
  <c r="Z74" i="59"/>
  <c r="Y74" i="59"/>
  <c r="X74" i="59"/>
  <c r="Q74" i="59"/>
  <c r="AQ73" i="59"/>
  <c r="AP73" i="59"/>
  <c r="AO73" i="59"/>
  <c r="AN73" i="59"/>
  <c r="AM73" i="59"/>
  <c r="AE73" i="59"/>
  <c r="AC73" i="59"/>
  <c r="AB73" i="59"/>
  <c r="X73" i="59"/>
  <c r="Q73" i="59"/>
  <c r="W73" i="59"/>
  <c r="O73" i="59"/>
  <c r="P73" i="59"/>
  <c r="N73" i="59"/>
  <c r="H73" i="59"/>
  <c r="C73" i="59"/>
  <c r="AL73" i="59"/>
  <c r="AQ72" i="59"/>
  <c r="AP72" i="59"/>
  <c r="AO72" i="59"/>
  <c r="AN72" i="59"/>
  <c r="AM72" i="59"/>
  <c r="AE72" i="59"/>
  <c r="AC72" i="59"/>
  <c r="AB72" i="59"/>
  <c r="X72" i="59"/>
  <c r="Q72" i="59"/>
  <c r="W72" i="59"/>
  <c r="O72" i="59"/>
  <c r="P72" i="59"/>
  <c r="N72" i="59"/>
  <c r="H72" i="59"/>
  <c r="C72" i="59"/>
  <c r="AS71" i="59"/>
  <c r="AS70" i="59"/>
  <c r="AR71" i="59"/>
  <c r="AQ71" i="59"/>
  <c r="AF71" i="59"/>
  <c r="U71" i="59"/>
  <c r="U70" i="59"/>
  <c r="U18" i="59"/>
  <c r="U17" i="59"/>
  <c r="T71" i="59"/>
  <c r="S71" i="59"/>
  <c r="S70" i="59"/>
  <c r="R71" i="59"/>
  <c r="R70" i="59"/>
  <c r="M71" i="59"/>
  <c r="L71" i="59"/>
  <c r="L70" i="59"/>
  <c r="K71" i="59"/>
  <c r="K70" i="59"/>
  <c r="I71" i="59"/>
  <c r="H71" i="59"/>
  <c r="G71" i="59"/>
  <c r="AP71" i="59"/>
  <c r="F71" i="59"/>
  <c r="AO71" i="59"/>
  <c r="E71" i="59"/>
  <c r="AR70" i="59"/>
  <c r="AF70" i="59"/>
  <c r="T70" i="59"/>
  <c r="M70" i="59"/>
  <c r="I70" i="59"/>
  <c r="G70" i="59"/>
  <c r="AP70" i="59"/>
  <c r="F70" i="59"/>
  <c r="AO70" i="59"/>
  <c r="AQ69" i="59"/>
  <c r="AP69" i="59"/>
  <c r="AO69" i="59"/>
  <c r="D69" i="59"/>
  <c r="AM69" i="59"/>
  <c r="AE69" i="59"/>
  <c r="AD69" i="59"/>
  <c r="AC69" i="59"/>
  <c r="AB69" i="59"/>
  <c r="AA69" i="59"/>
  <c r="Z69" i="59"/>
  <c r="Y69" i="59"/>
  <c r="Q69" i="59"/>
  <c r="W69" i="59"/>
  <c r="O69" i="59"/>
  <c r="P69" i="59"/>
  <c r="H69" i="59"/>
  <c r="C69" i="59"/>
  <c r="AL69" i="59"/>
  <c r="E69" i="59"/>
  <c r="AN69" i="59"/>
  <c r="AQ68" i="59"/>
  <c r="AP68" i="59"/>
  <c r="AO68" i="59"/>
  <c r="E68" i="59"/>
  <c r="AN68" i="59"/>
  <c r="AE68" i="59"/>
  <c r="AD68" i="59"/>
  <c r="AC68" i="59"/>
  <c r="AB68" i="59"/>
  <c r="AA68" i="59"/>
  <c r="Z68" i="59"/>
  <c r="Y68" i="59"/>
  <c r="Q68" i="59"/>
  <c r="W68" i="59"/>
  <c r="O68" i="59"/>
  <c r="N68" i="59"/>
  <c r="H68" i="59"/>
  <c r="C68" i="59"/>
  <c r="AL68" i="59"/>
  <c r="D68" i="59"/>
  <c r="AM68" i="59"/>
  <c r="AQ67" i="59"/>
  <c r="AP67" i="59"/>
  <c r="AO67" i="59"/>
  <c r="E67" i="59"/>
  <c r="AN67" i="59"/>
  <c r="AE67" i="59"/>
  <c r="AD67" i="59"/>
  <c r="AC67" i="59"/>
  <c r="AB67" i="59"/>
  <c r="AA67" i="59"/>
  <c r="Z67" i="59"/>
  <c r="Y67" i="59"/>
  <c r="Q67" i="59"/>
  <c r="H67" i="59"/>
  <c r="D67" i="59"/>
  <c r="AM67" i="59"/>
  <c r="C67" i="59"/>
  <c r="AL67" i="59"/>
  <c r="AQ66" i="59"/>
  <c r="AP66" i="59"/>
  <c r="AO66" i="59"/>
  <c r="D66" i="59"/>
  <c r="AM66" i="59"/>
  <c r="AE66" i="59"/>
  <c r="AD66" i="59"/>
  <c r="AC66" i="59"/>
  <c r="AB66" i="59"/>
  <c r="AA66" i="59"/>
  <c r="Z66" i="59"/>
  <c r="Y66" i="59"/>
  <c r="Q66" i="59"/>
  <c r="H66" i="59"/>
  <c r="C66" i="59"/>
  <c r="AL66" i="59"/>
  <c r="E66" i="59"/>
  <c r="AN66" i="59"/>
  <c r="AQ65" i="59"/>
  <c r="AP65" i="59"/>
  <c r="AO65" i="59"/>
  <c r="E65" i="59"/>
  <c r="AN65" i="59"/>
  <c r="D65" i="59"/>
  <c r="AM65" i="59"/>
  <c r="AE65" i="59"/>
  <c r="AD65" i="59"/>
  <c r="AB65" i="59"/>
  <c r="AC65" i="59"/>
  <c r="AA65" i="59"/>
  <c r="Z65" i="59"/>
  <c r="Y65" i="59"/>
  <c r="Q65" i="59"/>
  <c r="W65" i="59"/>
  <c r="O65" i="59"/>
  <c r="P65" i="59"/>
  <c r="N65" i="59"/>
  <c r="H65" i="59"/>
  <c r="C65" i="59"/>
  <c r="AL65" i="59"/>
  <c r="AQ64" i="59"/>
  <c r="AP64" i="59"/>
  <c r="AO64" i="59"/>
  <c r="E64" i="59"/>
  <c r="AN64" i="59"/>
  <c r="D64" i="59"/>
  <c r="AM64" i="59"/>
  <c r="AE64" i="59"/>
  <c r="AD64" i="59"/>
  <c r="AC64" i="59"/>
  <c r="AB64" i="59"/>
  <c r="AA64" i="59"/>
  <c r="Z64" i="59"/>
  <c r="Y64" i="59"/>
  <c r="Q64" i="59"/>
  <c r="W64" i="59"/>
  <c r="O64" i="59"/>
  <c r="P64" i="59"/>
  <c r="N64" i="59"/>
  <c r="H64" i="59"/>
  <c r="C64" i="59"/>
  <c r="AL64" i="59"/>
  <c r="AQ63" i="59"/>
  <c r="AP63" i="59"/>
  <c r="AO63" i="59"/>
  <c r="AE63" i="59"/>
  <c r="AD63" i="59"/>
  <c r="AC63" i="59"/>
  <c r="AB63" i="59"/>
  <c r="Q63" i="59"/>
  <c r="O63" i="59"/>
  <c r="P63" i="59"/>
  <c r="N63" i="59"/>
  <c r="H63" i="59"/>
  <c r="E63" i="59"/>
  <c r="AN63" i="59"/>
  <c r="D63" i="59"/>
  <c r="AM63" i="59"/>
  <c r="C63" i="59"/>
  <c r="AL63" i="59"/>
  <c r="AQ62" i="59"/>
  <c r="AP62" i="59"/>
  <c r="AO62" i="59"/>
  <c r="D62" i="59"/>
  <c r="AM62" i="59"/>
  <c r="AE62" i="59"/>
  <c r="AD62" i="59"/>
  <c r="AB62" i="59"/>
  <c r="AC62" i="59"/>
  <c r="AA62" i="59"/>
  <c r="Z62" i="59"/>
  <c r="Y62" i="59"/>
  <c r="Q62" i="59"/>
  <c r="W62" i="59"/>
  <c r="O62" i="59"/>
  <c r="P62" i="59"/>
  <c r="N62" i="59"/>
  <c r="H62" i="59"/>
  <c r="E62" i="59"/>
  <c r="AN62" i="59"/>
  <c r="C62" i="59"/>
  <c r="AL62" i="59"/>
  <c r="AQ61" i="59"/>
  <c r="AP61" i="59"/>
  <c r="AO61" i="59"/>
  <c r="E61" i="59"/>
  <c r="AN61" i="59"/>
  <c r="D61" i="59"/>
  <c r="AM61" i="59"/>
  <c r="AE61" i="59"/>
  <c r="AD61" i="59"/>
  <c r="AC61" i="59"/>
  <c r="AB61" i="59"/>
  <c r="AA61" i="59"/>
  <c r="Z61" i="59"/>
  <c r="Y61" i="59"/>
  <c r="Q61" i="59"/>
  <c r="W61" i="59"/>
  <c r="O61" i="59"/>
  <c r="P61" i="59"/>
  <c r="N61" i="59"/>
  <c r="H61" i="59"/>
  <c r="C61" i="59"/>
  <c r="AL61" i="59"/>
  <c r="AQ60" i="59"/>
  <c r="AP60" i="59"/>
  <c r="AO60" i="59"/>
  <c r="AE60" i="59"/>
  <c r="AD60" i="59"/>
  <c r="AC60" i="59"/>
  <c r="AB60" i="59"/>
  <c r="Q60" i="59"/>
  <c r="O60" i="59"/>
  <c r="P60" i="59"/>
  <c r="N60" i="59"/>
  <c r="H60" i="59"/>
  <c r="E60" i="59"/>
  <c r="AN60" i="59"/>
  <c r="D60" i="59"/>
  <c r="AM60" i="59"/>
  <c r="C60" i="59"/>
  <c r="AL60" i="59"/>
  <c r="AQ59" i="59"/>
  <c r="AP59" i="59"/>
  <c r="AO59" i="59"/>
  <c r="D59" i="59"/>
  <c r="AM59" i="59"/>
  <c r="AE59" i="59"/>
  <c r="AD59" i="59"/>
  <c r="AB59" i="59"/>
  <c r="AC59" i="59"/>
  <c r="AA59" i="59"/>
  <c r="Z59" i="59"/>
  <c r="Y59" i="59"/>
  <c r="Q59" i="59"/>
  <c r="W59" i="59"/>
  <c r="O59" i="59"/>
  <c r="P59" i="59"/>
  <c r="N59" i="59"/>
  <c r="H59" i="59"/>
  <c r="E59" i="59"/>
  <c r="AN59" i="59"/>
  <c r="C59" i="59"/>
  <c r="AL59" i="59"/>
  <c r="AQ58" i="59"/>
  <c r="AP58" i="59"/>
  <c r="AO58" i="59"/>
  <c r="E58" i="59"/>
  <c r="AN58" i="59"/>
  <c r="D58" i="59"/>
  <c r="AM58" i="59"/>
  <c r="AE58" i="59"/>
  <c r="AD58" i="59"/>
  <c r="AC58" i="59"/>
  <c r="AB58" i="59"/>
  <c r="AA58" i="59"/>
  <c r="Z58" i="59"/>
  <c r="Y58" i="59"/>
  <c r="Q58" i="59"/>
  <c r="W58" i="59"/>
  <c r="O58" i="59"/>
  <c r="P58" i="59"/>
  <c r="N58" i="59"/>
  <c r="H58" i="59"/>
  <c r="C58" i="59"/>
  <c r="AL58" i="59"/>
  <c r="AQ57" i="59"/>
  <c r="AP57" i="59"/>
  <c r="AO57" i="59"/>
  <c r="AE57" i="59"/>
  <c r="AD57" i="59"/>
  <c r="AC57" i="59"/>
  <c r="AB57" i="59"/>
  <c r="Q57" i="59"/>
  <c r="O57" i="59"/>
  <c r="P57" i="59"/>
  <c r="N57" i="59"/>
  <c r="H57" i="59"/>
  <c r="E57" i="59"/>
  <c r="AN57" i="59"/>
  <c r="D57" i="59"/>
  <c r="AM57" i="59"/>
  <c r="C57" i="59"/>
  <c r="AL57" i="59"/>
  <c r="AQ56" i="59"/>
  <c r="AP56" i="59"/>
  <c r="AO56" i="59"/>
  <c r="AE56" i="59"/>
  <c r="AD56" i="59"/>
  <c r="AB56" i="59"/>
  <c r="AC56" i="59"/>
  <c r="AA56" i="59"/>
  <c r="Z56" i="59"/>
  <c r="Y56" i="59"/>
  <c r="Q56" i="59"/>
  <c r="O56" i="59"/>
  <c r="H56" i="59"/>
  <c r="E56" i="59"/>
  <c r="AN56" i="59"/>
  <c r="D56" i="59"/>
  <c r="AM56" i="59"/>
  <c r="C56" i="59"/>
  <c r="AL56" i="59"/>
  <c r="AQ55" i="59"/>
  <c r="AP55" i="59"/>
  <c r="AO55" i="59"/>
  <c r="D55" i="59"/>
  <c r="AM55" i="59"/>
  <c r="H55" i="59"/>
  <c r="C55" i="59"/>
  <c r="AL55" i="59"/>
  <c r="AE55" i="59"/>
  <c r="AD55" i="59"/>
  <c r="AC55" i="59"/>
  <c r="AB55" i="59"/>
  <c r="AA55" i="59"/>
  <c r="Z55" i="59"/>
  <c r="Y55" i="59"/>
  <c r="Q55" i="59"/>
  <c r="W55" i="59"/>
  <c r="O55" i="59"/>
  <c r="N55" i="59"/>
  <c r="E55" i="59"/>
  <c r="AN55" i="59"/>
  <c r="AQ54" i="59"/>
  <c r="AP54" i="59"/>
  <c r="AO54" i="59"/>
  <c r="AE54" i="59"/>
  <c r="AD54" i="59"/>
  <c r="AC54" i="59"/>
  <c r="AB54" i="59"/>
  <c r="Q54" i="59"/>
  <c r="O54" i="59"/>
  <c r="P54" i="59"/>
  <c r="H54" i="59"/>
  <c r="E54" i="59"/>
  <c r="AN54" i="59"/>
  <c r="D54" i="59"/>
  <c r="AM54" i="59"/>
  <c r="C54" i="59"/>
  <c r="AL54" i="59"/>
  <c r="AQ53" i="59"/>
  <c r="AP53" i="59"/>
  <c r="AO53" i="59"/>
  <c r="D53" i="59"/>
  <c r="AM53" i="59"/>
  <c r="H53" i="59"/>
  <c r="C53" i="59"/>
  <c r="AL53" i="59"/>
  <c r="AE53" i="59"/>
  <c r="AD53" i="59"/>
  <c r="AC53" i="59"/>
  <c r="AB53" i="59"/>
  <c r="AA53" i="59"/>
  <c r="Z53" i="59"/>
  <c r="Y53" i="59"/>
  <c r="Q53" i="59"/>
  <c r="W53" i="59"/>
  <c r="O53" i="59"/>
  <c r="P53" i="59"/>
  <c r="E53" i="59"/>
  <c r="AN53" i="59"/>
  <c r="AQ52" i="59"/>
  <c r="AP52" i="59"/>
  <c r="AO52" i="59"/>
  <c r="E52" i="59"/>
  <c r="AN52" i="59"/>
  <c r="D52" i="59"/>
  <c r="AM52" i="59"/>
  <c r="AE52" i="59"/>
  <c r="AD52" i="59"/>
  <c r="AC52" i="59"/>
  <c r="AB52" i="59"/>
  <c r="AA52" i="59"/>
  <c r="Z52" i="59"/>
  <c r="Y52" i="59"/>
  <c r="Q52" i="59"/>
  <c r="W52" i="59"/>
  <c r="O52" i="59"/>
  <c r="P52" i="59"/>
  <c r="N52" i="59"/>
  <c r="H52" i="59"/>
  <c r="C52" i="59"/>
  <c r="AL52" i="59"/>
  <c r="AQ51" i="59"/>
  <c r="AP51" i="59"/>
  <c r="AO51" i="59"/>
  <c r="AE51" i="59"/>
  <c r="AD51" i="59"/>
  <c r="AC51" i="59"/>
  <c r="AB51" i="59"/>
  <c r="AA51" i="59"/>
  <c r="Z51" i="59"/>
  <c r="Y51" i="59"/>
  <c r="Q51" i="59"/>
  <c r="W51" i="59"/>
  <c r="O51" i="59"/>
  <c r="P51" i="59"/>
  <c r="N51" i="59"/>
  <c r="H51" i="59"/>
  <c r="C51" i="59"/>
  <c r="AL51" i="59"/>
  <c r="E51" i="59"/>
  <c r="AN51" i="59"/>
  <c r="D51" i="59"/>
  <c r="AM51" i="59"/>
  <c r="AQ50" i="59"/>
  <c r="AP50" i="59"/>
  <c r="AO50" i="59"/>
  <c r="E50" i="59"/>
  <c r="AN50" i="59"/>
  <c r="D50" i="59"/>
  <c r="AM50" i="59"/>
  <c r="AE50" i="59"/>
  <c r="AD50" i="59"/>
  <c r="AC50" i="59"/>
  <c r="AB50" i="59"/>
  <c r="AA50" i="59"/>
  <c r="Z50" i="59"/>
  <c r="Y50" i="59"/>
  <c r="Q50" i="59"/>
  <c r="W50" i="59"/>
  <c r="O50" i="59"/>
  <c r="N50" i="59"/>
  <c r="H50" i="59"/>
  <c r="C50" i="59"/>
  <c r="AL50" i="59"/>
  <c r="AQ49" i="59"/>
  <c r="AP49" i="59"/>
  <c r="AO49" i="59"/>
  <c r="D49" i="59"/>
  <c r="AM49" i="59"/>
  <c r="AE49" i="59"/>
  <c r="AD49" i="59"/>
  <c r="AC49" i="59"/>
  <c r="AB49" i="59"/>
  <c r="AA49" i="59"/>
  <c r="Z49" i="59"/>
  <c r="Y49" i="59"/>
  <c r="Q49" i="59"/>
  <c r="W49" i="59"/>
  <c r="O49" i="59"/>
  <c r="P49" i="59"/>
  <c r="H49" i="59"/>
  <c r="C49" i="59"/>
  <c r="AL49" i="59"/>
  <c r="E49" i="59"/>
  <c r="AN49" i="59"/>
  <c r="AQ48" i="59"/>
  <c r="AP48" i="59"/>
  <c r="AO48" i="59"/>
  <c r="E48" i="59"/>
  <c r="AN48" i="59"/>
  <c r="AE48" i="59"/>
  <c r="AD48" i="59"/>
  <c r="AC48" i="59"/>
  <c r="AB48" i="59"/>
  <c r="AA48" i="59"/>
  <c r="Z48" i="59"/>
  <c r="Y48" i="59"/>
  <c r="Q48" i="59"/>
  <c r="O48" i="59"/>
  <c r="P48" i="59"/>
  <c r="N48" i="59"/>
  <c r="H48" i="59"/>
  <c r="C48" i="59"/>
  <c r="AL48" i="59"/>
  <c r="D48" i="59"/>
  <c r="AM48" i="59"/>
  <c r="AQ47" i="59"/>
  <c r="AP47" i="59"/>
  <c r="AO47" i="59"/>
  <c r="AE47" i="59"/>
  <c r="AD47" i="59"/>
  <c r="AC47" i="59"/>
  <c r="AB47" i="59"/>
  <c r="AA47" i="59"/>
  <c r="Z47" i="59"/>
  <c r="Y47" i="59"/>
  <c r="Q47" i="59"/>
  <c r="O47" i="59"/>
  <c r="H47" i="59"/>
  <c r="E47" i="59"/>
  <c r="AN47" i="59"/>
  <c r="D47" i="59"/>
  <c r="AM47" i="59"/>
  <c r="C47" i="59"/>
  <c r="AL47" i="59"/>
  <c r="AQ46" i="59"/>
  <c r="AP46" i="59"/>
  <c r="AO46" i="59"/>
  <c r="D46" i="59"/>
  <c r="AM46" i="59"/>
  <c r="H46" i="59"/>
  <c r="C46" i="59"/>
  <c r="AL46" i="59"/>
  <c r="AE46" i="59"/>
  <c r="AD46" i="59"/>
  <c r="AC46" i="59"/>
  <c r="AB46" i="59"/>
  <c r="AA46" i="59"/>
  <c r="Z46" i="59"/>
  <c r="Y46" i="59"/>
  <c r="Q46" i="59"/>
  <c r="W46" i="59"/>
  <c r="O46" i="59"/>
  <c r="N46" i="59"/>
  <c r="E46" i="59"/>
  <c r="AN46" i="59"/>
  <c r="AQ45" i="59"/>
  <c r="AP45" i="59"/>
  <c r="AO45" i="59"/>
  <c r="AE45" i="59"/>
  <c r="AD45" i="59"/>
  <c r="AC45" i="59"/>
  <c r="AB45" i="59"/>
  <c r="Q45" i="59"/>
  <c r="O45" i="59"/>
  <c r="P45" i="59"/>
  <c r="H45" i="59"/>
  <c r="E45" i="59"/>
  <c r="AN45" i="59"/>
  <c r="D45" i="59"/>
  <c r="AM45" i="59"/>
  <c r="C45" i="59"/>
  <c r="AL45" i="59"/>
  <c r="AQ44" i="59"/>
  <c r="AP44" i="59"/>
  <c r="AO44" i="59"/>
  <c r="D44" i="59"/>
  <c r="AM44" i="59"/>
  <c r="H44" i="59"/>
  <c r="C44" i="59"/>
  <c r="AL44" i="59"/>
  <c r="AE44" i="59"/>
  <c r="AD44" i="59"/>
  <c r="AC44" i="59"/>
  <c r="AB44" i="59"/>
  <c r="AA44" i="59"/>
  <c r="Z44" i="59"/>
  <c r="Y44" i="59"/>
  <c r="Q44" i="59"/>
  <c r="W44" i="59"/>
  <c r="O44" i="59"/>
  <c r="P44" i="59"/>
  <c r="E44" i="59"/>
  <c r="AN44" i="59"/>
  <c r="AQ43" i="59"/>
  <c r="AP43" i="59"/>
  <c r="AO43" i="59"/>
  <c r="E43" i="59"/>
  <c r="AN43" i="59"/>
  <c r="D43" i="59"/>
  <c r="AM43" i="59"/>
  <c r="AE43" i="59"/>
  <c r="AD43" i="59"/>
  <c r="AC43" i="59"/>
  <c r="AB43" i="59"/>
  <c r="AA43" i="59"/>
  <c r="Z43" i="59"/>
  <c r="Y43" i="59"/>
  <c r="Q43" i="59"/>
  <c r="W43" i="59"/>
  <c r="O43" i="59"/>
  <c r="P43" i="59"/>
  <c r="N43" i="59"/>
  <c r="H43" i="59"/>
  <c r="C43" i="59"/>
  <c r="AL43" i="59"/>
  <c r="AQ42" i="59"/>
  <c r="AP42" i="59"/>
  <c r="AO42" i="59"/>
  <c r="AE42" i="59"/>
  <c r="AD42" i="59"/>
  <c r="AC42" i="59"/>
  <c r="AB42" i="59"/>
  <c r="AA42" i="59"/>
  <c r="Z42" i="59"/>
  <c r="Y42" i="59"/>
  <c r="Q42" i="59"/>
  <c r="W42" i="59"/>
  <c r="O42" i="59"/>
  <c r="P42" i="59"/>
  <c r="N42" i="59"/>
  <c r="H42" i="59"/>
  <c r="C42" i="59"/>
  <c r="AL42" i="59"/>
  <c r="E42" i="59"/>
  <c r="AN42" i="59"/>
  <c r="D42" i="59"/>
  <c r="AM42" i="59"/>
  <c r="AQ41" i="59"/>
  <c r="AP41" i="59"/>
  <c r="AO41" i="59"/>
  <c r="E41" i="59"/>
  <c r="AN41" i="59"/>
  <c r="D41" i="59"/>
  <c r="AM41" i="59"/>
  <c r="AE41" i="59"/>
  <c r="AD41" i="59"/>
  <c r="AC41" i="59"/>
  <c r="AB41" i="59"/>
  <c r="AA41" i="59"/>
  <c r="Z41" i="59"/>
  <c r="Y41" i="59"/>
  <c r="Q41" i="59"/>
  <c r="W41" i="59"/>
  <c r="O41" i="59"/>
  <c r="N41" i="59"/>
  <c r="H41" i="59"/>
  <c r="C41" i="59"/>
  <c r="AL41" i="59"/>
  <c r="AQ40" i="59"/>
  <c r="AP40" i="59"/>
  <c r="AO40" i="59"/>
  <c r="D40" i="59"/>
  <c r="AM40" i="59"/>
  <c r="AE40" i="59"/>
  <c r="AD40" i="59"/>
  <c r="AC40" i="59"/>
  <c r="AB40" i="59"/>
  <c r="AA40" i="59"/>
  <c r="Z40" i="59"/>
  <c r="Y40" i="59"/>
  <c r="Q40" i="59"/>
  <c r="W40" i="59"/>
  <c r="O40" i="59"/>
  <c r="P40" i="59"/>
  <c r="H40" i="59"/>
  <c r="C40" i="59"/>
  <c r="AL40" i="59"/>
  <c r="E40" i="59"/>
  <c r="AN40" i="59"/>
  <c r="AQ39" i="59"/>
  <c r="AP39" i="59"/>
  <c r="AO39" i="59"/>
  <c r="E39" i="59"/>
  <c r="AN39" i="59"/>
  <c r="AE39" i="59"/>
  <c r="AD39" i="59"/>
  <c r="AC39" i="59"/>
  <c r="AB39" i="59"/>
  <c r="AA39" i="59"/>
  <c r="Z39" i="59"/>
  <c r="Y39" i="59"/>
  <c r="Q39" i="59"/>
  <c r="O39" i="59"/>
  <c r="P39" i="59"/>
  <c r="N39" i="59"/>
  <c r="H39" i="59"/>
  <c r="C39" i="59"/>
  <c r="AL39" i="59"/>
  <c r="D39" i="59"/>
  <c r="AM39" i="59"/>
  <c r="AQ38" i="59"/>
  <c r="AP38" i="59"/>
  <c r="AO38" i="59"/>
  <c r="AE38" i="59"/>
  <c r="AD38" i="59"/>
  <c r="AC38" i="59"/>
  <c r="AB38" i="59"/>
  <c r="AA38" i="59"/>
  <c r="Z38" i="59"/>
  <c r="Y38" i="59"/>
  <c r="Q38" i="59"/>
  <c r="O38" i="59"/>
  <c r="H38" i="59"/>
  <c r="E38" i="59"/>
  <c r="AN38" i="59"/>
  <c r="D38" i="59"/>
  <c r="AM38" i="59"/>
  <c r="C38" i="59"/>
  <c r="AL38" i="59"/>
  <c r="AQ37" i="59"/>
  <c r="AP37" i="59"/>
  <c r="AO37" i="59"/>
  <c r="D37" i="59"/>
  <c r="AM37" i="59"/>
  <c r="H37" i="59"/>
  <c r="C37" i="59"/>
  <c r="AL37" i="59"/>
  <c r="AE37" i="59"/>
  <c r="AD37" i="59"/>
  <c r="AC37" i="59"/>
  <c r="AB37" i="59"/>
  <c r="AA37" i="59"/>
  <c r="Z37" i="59"/>
  <c r="Y37" i="59"/>
  <c r="Q37" i="59"/>
  <c r="W37" i="59"/>
  <c r="O37" i="59"/>
  <c r="N37" i="59"/>
  <c r="E37" i="59"/>
  <c r="AN37" i="59"/>
  <c r="AQ36" i="59"/>
  <c r="AP36" i="59"/>
  <c r="AO36" i="59"/>
  <c r="AE36" i="59"/>
  <c r="AD36" i="59"/>
  <c r="AC36" i="59"/>
  <c r="AB36" i="59"/>
  <c r="Q36" i="59"/>
  <c r="O36" i="59"/>
  <c r="P36" i="59"/>
  <c r="H36" i="59"/>
  <c r="E36" i="59"/>
  <c r="AN36" i="59"/>
  <c r="D36" i="59"/>
  <c r="AM36" i="59"/>
  <c r="C36" i="59"/>
  <c r="AL36" i="59"/>
  <c r="AQ35" i="59"/>
  <c r="AP35" i="59"/>
  <c r="AO35" i="59"/>
  <c r="D35" i="59"/>
  <c r="AM35" i="59"/>
  <c r="H35" i="59"/>
  <c r="C35" i="59"/>
  <c r="AL35" i="59"/>
  <c r="AE35" i="59"/>
  <c r="AD35" i="59"/>
  <c r="AC35" i="59"/>
  <c r="AB35" i="59"/>
  <c r="AA35" i="59"/>
  <c r="Z35" i="59"/>
  <c r="Y35" i="59"/>
  <c r="Q35" i="59"/>
  <c r="W35" i="59"/>
  <c r="O35" i="59"/>
  <c r="P35" i="59"/>
  <c r="E35" i="59"/>
  <c r="AN35" i="59"/>
  <c r="AQ34" i="59"/>
  <c r="AP34" i="59"/>
  <c r="AO34" i="59"/>
  <c r="E34" i="59"/>
  <c r="AN34" i="59"/>
  <c r="D34" i="59"/>
  <c r="AM34" i="59"/>
  <c r="AE34" i="59"/>
  <c r="AD34" i="59"/>
  <c r="AC34" i="59"/>
  <c r="AB34" i="59"/>
  <c r="AA34" i="59"/>
  <c r="Z34" i="59"/>
  <c r="Y34" i="59"/>
  <c r="Q34" i="59"/>
  <c r="W34" i="59"/>
  <c r="O34" i="59"/>
  <c r="P34" i="59"/>
  <c r="N34" i="59"/>
  <c r="H34" i="59"/>
  <c r="C34" i="59"/>
  <c r="AL34" i="59"/>
  <c r="AQ33" i="59"/>
  <c r="AP33" i="59"/>
  <c r="AO33" i="59"/>
  <c r="AE33" i="59"/>
  <c r="AD33" i="59"/>
  <c r="AC33" i="59"/>
  <c r="AB33" i="59"/>
  <c r="AA33" i="59"/>
  <c r="Z33" i="59"/>
  <c r="Y33" i="59"/>
  <c r="Q33" i="59"/>
  <c r="W33" i="59"/>
  <c r="O33" i="59"/>
  <c r="P33" i="59"/>
  <c r="N33" i="59"/>
  <c r="H33" i="59"/>
  <c r="C33" i="59"/>
  <c r="AL33" i="59"/>
  <c r="E33" i="59"/>
  <c r="AN33" i="59"/>
  <c r="D33" i="59"/>
  <c r="AM33" i="59"/>
  <c r="AQ32" i="59"/>
  <c r="AP32" i="59"/>
  <c r="AO32" i="59"/>
  <c r="E32" i="59"/>
  <c r="AN32" i="59"/>
  <c r="D32" i="59"/>
  <c r="AM32" i="59"/>
  <c r="AE32" i="59"/>
  <c r="AD32" i="59"/>
  <c r="AC32" i="59"/>
  <c r="AB32" i="59"/>
  <c r="AA32" i="59"/>
  <c r="Z32" i="59"/>
  <c r="Y32" i="59"/>
  <c r="Q32" i="59"/>
  <c r="W32" i="59"/>
  <c r="O32" i="59"/>
  <c r="N32" i="59"/>
  <c r="H32" i="59"/>
  <c r="C32" i="59"/>
  <c r="AL32" i="59"/>
  <c r="AQ31" i="59"/>
  <c r="AP31" i="59"/>
  <c r="AO31" i="59"/>
  <c r="D31" i="59"/>
  <c r="AM31" i="59"/>
  <c r="AE31" i="59"/>
  <c r="AD31" i="59"/>
  <c r="AC31" i="59"/>
  <c r="AB31" i="59"/>
  <c r="AA31" i="59"/>
  <c r="Z31" i="59"/>
  <c r="Y31" i="59"/>
  <c r="Q31" i="59"/>
  <c r="W31" i="59"/>
  <c r="O31" i="59"/>
  <c r="P31" i="59"/>
  <c r="H31" i="59"/>
  <c r="C31" i="59"/>
  <c r="AL31" i="59"/>
  <c r="E31" i="59"/>
  <c r="AN31" i="59"/>
  <c r="AQ30" i="59"/>
  <c r="AP30" i="59"/>
  <c r="AO30" i="59"/>
  <c r="E30" i="59"/>
  <c r="AN30" i="59"/>
  <c r="AE30" i="59"/>
  <c r="AD30" i="59"/>
  <c r="AC30" i="59"/>
  <c r="AB30" i="59"/>
  <c r="AA30" i="59"/>
  <c r="Z30" i="59"/>
  <c r="Y30" i="59"/>
  <c r="Q30" i="59"/>
  <c r="W30" i="59"/>
  <c r="O30" i="59"/>
  <c r="P30" i="59"/>
  <c r="N30" i="59"/>
  <c r="H30" i="59"/>
  <c r="D30" i="59"/>
  <c r="AM30" i="59"/>
  <c r="C30" i="59"/>
  <c r="AL30" i="59"/>
  <c r="AQ29" i="59"/>
  <c r="AP29" i="59"/>
  <c r="AO29" i="59"/>
  <c r="E29" i="59"/>
  <c r="AN29" i="59"/>
  <c r="AE29" i="59"/>
  <c r="AD29" i="59"/>
  <c r="AC29" i="59"/>
  <c r="AB29" i="59"/>
  <c r="AA29" i="59"/>
  <c r="Z29" i="59"/>
  <c r="Y29" i="59"/>
  <c r="Q29" i="59"/>
  <c r="W29" i="59"/>
  <c r="H29" i="59"/>
  <c r="C29" i="59"/>
  <c r="AL29" i="59"/>
  <c r="D29" i="59"/>
  <c r="AM29" i="59"/>
  <c r="AQ28" i="59"/>
  <c r="AP28" i="59"/>
  <c r="AO28" i="59"/>
  <c r="AE28" i="59"/>
  <c r="AD28" i="59"/>
  <c r="AC28" i="59"/>
  <c r="AB28" i="59"/>
  <c r="AA28" i="59"/>
  <c r="Z28" i="59"/>
  <c r="Y28" i="59"/>
  <c r="Q28" i="59"/>
  <c r="W28" i="59"/>
  <c r="O28" i="59"/>
  <c r="H28" i="59"/>
  <c r="C28" i="59"/>
  <c r="AL28" i="59"/>
  <c r="E28" i="59"/>
  <c r="AN28" i="59"/>
  <c r="D28" i="59"/>
  <c r="AM28" i="59"/>
  <c r="AQ27" i="59"/>
  <c r="AP27" i="59"/>
  <c r="AO27" i="59"/>
  <c r="E27" i="59"/>
  <c r="AN27" i="59"/>
  <c r="D27" i="59"/>
  <c r="AM27" i="59"/>
  <c r="AE27" i="59"/>
  <c r="AD27" i="59"/>
  <c r="AC27" i="59"/>
  <c r="AB27" i="59"/>
  <c r="AA27" i="59"/>
  <c r="Z27" i="59"/>
  <c r="Y27" i="59"/>
  <c r="Q27" i="59"/>
  <c r="W27" i="59"/>
  <c r="O27" i="59"/>
  <c r="P27" i="59"/>
  <c r="N27" i="59"/>
  <c r="H27" i="59"/>
  <c r="C27" i="59"/>
  <c r="AL27" i="59"/>
  <c r="AQ26" i="59"/>
  <c r="AP26" i="59"/>
  <c r="AO26" i="59"/>
  <c r="E26" i="59"/>
  <c r="AN26" i="59"/>
  <c r="AE26" i="59"/>
  <c r="AD26" i="59"/>
  <c r="AC26" i="59"/>
  <c r="AB26" i="59"/>
  <c r="AA26" i="59"/>
  <c r="Z26" i="59"/>
  <c r="Y26" i="59"/>
  <c r="Q26" i="59"/>
  <c r="W26" i="59"/>
  <c r="H26" i="59"/>
  <c r="C26" i="59"/>
  <c r="AL26" i="59"/>
  <c r="D26" i="59"/>
  <c r="AM26" i="59"/>
  <c r="AQ25" i="59"/>
  <c r="AP25" i="59"/>
  <c r="AO25" i="59"/>
  <c r="AE25" i="59"/>
  <c r="AD25" i="59"/>
  <c r="AC25" i="59"/>
  <c r="AB25" i="59"/>
  <c r="AA25" i="59"/>
  <c r="Z25" i="59"/>
  <c r="Y25" i="59"/>
  <c r="Q25" i="59"/>
  <c r="W25" i="59"/>
  <c r="O25" i="59"/>
  <c r="H25" i="59"/>
  <c r="C25" i="59"/>
  <c r="AL25" i="59"/>
  <c r="E25" i="59"/>
  <c r="AN25" i="59"/>
  <c r="D25" i="59"/>
  <c r="AM25" i="59"/>
  <c r="AQ24" i="59"/>
  <c r="AP24" i="59"/>
  <c r="AO24" i="59"/>
  <c r="E24" i="59"/>
  <c r="AN24" i="59"/>
  <c r="D24" i="59"/>
  <c r="AM24" i="59"/>
  <c r="AE24" i="59"/>
  <c r="AD24" i="59"/>
  <c r="AC24" i="59"/>
  <c r="AB24" i="59"/>
  <c r="AA24" i="59"/>
  <c r="Z24" i="59"/>
  <c r="Y24" i="59"/>
  <c r="Q24" i="59"/>
  <c r="W24" i="59"/>
  <c r="O24" i="59"/>
  <c r="P24" i="59"/>
  <c r="N24" i="59"/>
  <c r="H24" i="59"/>
  <c r="C24" i="59"/>
  <c r="AL24" i="59"/>
  <c r="AQ23" i="59"/>
  <c r="AP23" i="59"/>
  <c r="AO23" i="59"/>
  <c r="E23" i="59"/>
  <c r="AN23" i="59"/>
  <c r="AE23" i="59"/>
  <c r="AD23" i="59"/>
  <c r="AC23" i="59"/>
  <c r="AB23" i="59"/>
  <c r="AA23" i="59"/>
  <c r="Z23" i="59"/>
  <c r="Y23" i="59"/>
  <c r="Q23" i="59"/>
  <c r="W23" i="59"/>
  <c r="H23" i="59"/>
  <c r="C23" i="59"/>
  <c r="AL23" i="59"/>
  <c r="D23" i="59"/>
  <c r="AM23" i="59"/>
  <c r="AQ22" i="59"/>
  <c r="AP22" i="59"/>
  <c r="AO22" i="59"/>
  <c r="AE22" i="59"/>
  <c r="AD22" i="59"/>
  <c r="AC22" i="59"/>
  <c r="AB22" i="59"/>
  <c r="AA22" i="59"/>
  <c r="Z22" i="59"/>
  <c r="Y22" i="59"/>
  <c r="Q22" i="59"/>
  <c r="W22" i="59"/>
  <c r="O22" i="59"/>
  <c r="H22" i="59"/>
  <c r="C22" i="59"/>
  <c r="AL22" i="59"/>
  <c r="E22" i="59"/>
  <c r="AN22" i="59"/>
  <c r="D22" i="59"/>
  <c r="AM22" i="59"/>
  <c r="AQ21" i="59"/>
  <c r="AP21" i="59"/>
  <c r="AO21" i="59"/>
  <c r="E21" i="59"/>
  <c r="AN21" i="59"/>
  <c r="D21" i="59"/>
  <c r="AM21" i="59"/>
  <c r="AE21" i="59"/>
  <c r="AD21" i="59"/>
  <c r="AC21" i="59"/>
  <c r="AB21" i="59"/>
  <c r="AA21" i="59"/>
  <c r="Z21" i="59"/>
  <c r="Y21" i="59"/>
  <c r="Q21" i="59"/>
  <c r="W21" i="59"/>
  <c r="O21" i="59"/>
  <c r="P21" i="59"/>
  <c r="N21" i="59"/>
  <c r="H21" i="59"/>
  <c r="C21" i="59"/>
  <c r="AL21" i="59"/>
  <c r="AQ20" i="59"/>
  <c r="AQ19" i="59"/>
  <c r="AQ18" i="59"/>
  <c r="AP20" i="59"/>
  <c r="AO20" i="59"/>
  <c r="E20" i="59"/>
  <c r="AN20" i="59"/>
  <c r="AE20" i="59"/>
  <c r="AD20" i="59"/>
  <c r="AC20" i="59"/>
  <c r="AB20" i="59"/>
  <c r="AB19" i="59"/>
  <c r="AB18" i="59"/>
  <c r="Q20" i="59"/>
  <c r="W20" i="59"/>
  <c r="H20" i="59"/>
  <c r="C20" i="59"/>
  <c r="AL20" i="59"/>
  <c r="D20" i="59"/>
  <c r="AM20" i="59"/>
  <c r="AP19" i="59"/>
  <c r="AO19" i="59"/>
  <c r="AE19" i="59"/>
  <c r="AD19" i="59"/>
  <c r="AD18" i="59"/>
  <c r="AC19" i="59"/>
  <c r="AC18" i="59"/>
  <c r="Q19" i="59"/>
  <c r="W19" i="59"/>
  <c r="O19" i="59"/>
  <c r="H19" i="59"/>
  <c r="C19" i="59"/>
  <c r="E19" i="59"/>
  <c r="E18" i="59"/>
  <c r="D19" i="59"/>
  <c r="D18" i="59"/>
  <c r="AS18" i="59"/>
  <c r="AR18" i="59"/>
  <c r="AR17" i="59"/>
  <c r="G18" i="59"/>
  <c r="AP18" i="59"/>
  <c r="AF18" i="59"/>
  <c r="AE18" i="59"/>
  <c r="X18" i="59"/>
  <c r="T18" i="59"/>
  <c r="T17" i="59"/>
  <c r="S18" i="59"/>
  <c r="R18" i="59"/>
  <c r="R17" i="59"/>
  <c r="M18" i="59"/>
  <c r="L18" i="59"/>
  <c r="L17" i="59"/>
  <c r="K18" i="59"/>
  <c r="K17" i="59"/>
  <c r="J18" i="59"/>
  <c r="I18" i="59"/>
  <c r="F18" i="59"/>
  <c r="AO18" i="59"/>
  <c r="AS17" i="59"/>
  <c r="AF17" i="59"/>
  <c r="S17" i="59"/>
  <c r="O16" i="59"/>
  <c r="P16" i="59"/>
  <c r="AA16" i="59"/>
  <c r="M17" i="59"/>
  <c r="J17" i="59"/>
  <c r="I17" i="59"/>
  <c r="G17" i="59"/>
  <c r="AP17" i="59"/>
  <c r="P38" i="59"/>
  <c r="N38" i="59"/>
  <c r="P28" i="59"/>
  <c r="N28" i="59"/>
  <c r="P47" i="59"/>
  <c r="N47" i="59"/>
  <c r="P56" i="59"/>
  <c r="N56" i="59"/>
  <c r="AN18" i="59"/>
  <c r="P25" i="59"/>
  <c r="N25" i="59"/>
  <c r="AM18" i="59"/>
  <c r="C18" i="59"/>
  <c r="AL19" i="59"/>
  <c r="P22" i="59"/>
  <c r="N22" i="59"/>
  <c r="AL96" i="59"/>
  <c r="C86" i="59"/>
  <c r="AL86" i="59"/>
  <c r="P19" i="59"/>
  <c r="N19" i="59"/>
  <c r="AN71" i="59"/>
  <c r="W74" i="59"/>
  <c r="Q71" i="59"/>
  <c r="Q86" i="59"/>
  <c r="Q113" i="59"/>
  <c r="Q119" i="59"/>
  <c r="Q70" i="59"/>
  <c r="N75" i="59"/>
  <c r="P75" i="59"/>
  <c r="N83" i="59"/>
  <c r="P83" i="59"/>
  <c r="Y127" i="59"/>
  <c r="Z128" i="59"/>
  <c r="Y128" i="59"/>
  <c r="N134" i="59"/>
  <c r="P134" i="59"/>
  <c r="O20" i="59"/>
  <c r="AA20" i="59"/>
  <c r="Z20" i="59"/>
  <c r="Y20" i="59"/>
  <c r="O23" i="59"/>
  <c r="O26" i="59"/>
  <c r="O29" i="59"/>
  <c r="N31" i="59"/>
  <c r="P32" i="59"/>
  <c r="N35" i="59"/>
  <c r="W36" i="59"/>
  <c r="W38" i="59"/>
  <c r="W39" i="59"/>
  <c r="W45" i="59"/>
  <c r="W47" i="59"/>
  <c r="W48" i="59"/>
  <c r="W54" i="59"/>
  <c r="W56" i="59"/>
  <c r="W57" i="59"/>
  <c r="W60" i="59"/>
  <c r="W63" i="59"/>
  <c r="W66" i="59"/>
  <c r="W67" i="59"/>
  <c r="W18" i="59"/>
  <c r="P37" i="59"/>
  <c r="N40" i="59"/>
  <c r="P41" i="59"/>
  <c r="N44" i="59"/>
  <c r="P46" i="59"/>
  <c r="N49" i="59"/>
  <c r="P50" i="59"/>
  <c r="N53" i="59"/>
  <c r="P55" i="59"/>
  <c r="N69" i="59"/>
  <c r="AA72" i="59"/>
  <c r="AB71" i="59"/>
  <c r="AB86" i="59"/>
  <c r="AB98" i="59"/>
  <c r="AB126" i="59"/>
  <c r="AB70" i="59"/>
  <c r="AB17" i="59"/>
  <c r="AC71" i="59"/>
  <c r="W75" i="59"/>
  <c r="Y78" i="59"/>
  <c r="N90" i="59"/>
  <c r="Z101" i="59"/>
  <c r="Y101" i="59"/>
  <c r="Z122" i="59"/>
  <c r="Y122" i="59"/>
  <c r="AA119" i="59"/>
  <c r="H18" i="59"/>
  <c r="AQ98" i="59"/>
  <c r="AQ126" i="59"/>
  <c r="AQ70" i="59"/>
  <c r="AQ17" i="59"/>
  <c r="Y80" i="59"/>
  <c r="W89" i="59"/>
  <c r="O89" i="59"/>
  <c r="AA19" i="59"/>
  <c r="D71" i="59"/>
  <c r="AM75" i="59"/>
  <c r="Y93" i="59"/>
  <c r="O121" i="59"/>
  <c r="W121" i="59"/>
  <c r="O67" i="59"/>
  <c r="AM19" i="59"/>
  <c r="AN19" i="59"/>
  <c r="N36" i="59"/>
  <c r="AA36" i="59"/>
  <c r="Z36" i="59"/>
  <c r="Y36" i="59"/>
  <c r="N45" i="59"/>
  <c r="AA45" i="59"/>
  <c r="Z45" i="59"/>
  <c r="Y45" i="59"/>
  <c r="N54" i="59"/>
  <c r="AA54" i="59"/>
  <c r="Z54" i="59"/>
  <c r="Y54" i="59"/>
  <c r="P68" i="59"/>
  <c r="AE71" i="59"/>
  <c r="AE98" i="59"/>
  <c r="AE70" i="59"/>
  <c r="AE17" i="59"/>
  <c r="X71" i="59"/>
  <c r="AA75" i="59"/>
  <c r="Z75" i="59"/>
  <c r="Y75" i="59"/>
  <c r="O76" i="59"/>
  <c r="W76" i="59"/>
  <c r="W81" i="59"/>
  <c r="W85" i="59"/>
  <c r="W71" i="59"/>
  <c r="N77" i="59"/>
  <c r="P77" i="59"/>
  <c r="Z79" i="59"/>
  <c r="Y81" i="59"/>
  <c r="Z89" i="59"/>
  <c r="Y89" i="59"/>
  <c r="P105" i="59"/>
  <c r="N105" i="59"/>
  <c r="F17" i="59"/>
  <c r="AO17" i="59"/>
  <c r="Q18" i="59"/>
  <c r="AA57" i="59"/>
  <c r="Z57" i="59"/>
  <c r="Y57" i="59"/>
  <c r="AA60" i="59"/>
  <c r="Z60" i="59"/>
  <c r="Y60" i="59"/>
  <c r="AA63" i="59"/>
  <c r="Z63" i="59"/>
  <c r="Y63" i="59"/>
  <c r="O66" i="59"/>
  <c r="C71" i="59"/>
  <c r="AL72" i="59"/>
  <c r="O74" i="59"/>
  <c r="P80" i="59"/>
  <c r="N80" i="59"/>
  <c r="P84" i="59"/>
  <c r="N84" i="59"/>
  <c r="AA90" i="59"/>
  <c r="Z90" i="59"/>
  <c r="Y90" i="59"/>
  <c r="AL99" i="59"/>
  <c r="C98" i="59"/>
  <c r="AL98" i="59"/>
  <c r="AA73" i="59"/>
  <c r="Z73" i="59"/>
  <c r="Y73" i="59"/>
  <c r="Z85" i="59"/>
  <c r="Y85" i="59"/>
  <c r="D86" i="59"/>
  <c r="AM86" i="59"/>
  <c r="AD86" i="59"/>
  <c r="AD98" i="59"/>
  <c r="AD70" i="59"/>
  <c r="AD17" i="59"/>
  <c r="AE16" i="59"/>
  <c r="W93" i="59"/>
  <c r="O93" i="59"/>
  <c r="Z99" i="59"/>
  <c r="P110" i="59"/>
  <c r="N110" i="59"/>
  <c r="P115" i="59"/>
  <c r="N115" i="59"/>
  <c r="O116" i="59"/>
  <c r="W116" i="59"/>
  <c r="W113" i="59"/>
  <c r="Y120" i="59"/>
  <c r="N79" i="59"/>
  <c r="O81" i="59"/>
  <c r="O85" i="59"/>
  <c r="O71" i="59"/>
  <c r="O88" i="59"/>
  <c r="W88" i="59"/>
  <c r="W91" i="59"/>
  <c r="W92" i="59"/>
  <c r="W94" i="59"/>
  <c r="W95" i="59"/>
  <c r="W86" i="59"/>
  <c r="O94" i="59"/>
  <c r="O95" i="59"/>
  <c r="H98" i="59"/>
  <c r="O103" i="59"/>
  <c r="W103" i="59"/>
  <c r="W104" i="59"/>
  <c r="O104" i="59"/>
  <c r="AA76" i="59"/>
  <c r="Z76" i="59"/>
  <c r="Y76" i="59"/>
  <c r="H86" i="59"/>
  <c r="H113" i="59"/>
  <c r="H126" i="59"/>
  <c r="H70" i="59"/>
  <c r="Z87" i="59"/>
  <c r="AA88" i="59"/>
  <c r="AA86" i="59"/>
  <c r="O91" i="59"/>
  <c r="O99" i="59"/>
  <c r="W99" i="59"/>
  <c r="N101" i="59"/>
  <c r="P101" i="59"/>
  <c r="Z102" i="59"/>
  <c r="Y102" i="59"/>
  <c r="W107" i="59"/>
  <c r="O107" i="59"/>
  <c r="C119" i="59"/>
  <c r="AL119" i="59"/>
  <c r="C126" i="59"/>
  <c r="AL126" i="59"/>
  <c r="AL127" i="59"/>
  <c r="P132" i="59"/>
  <c r="N132" i="59"/>
  <c r="AA84" i="59"/>
  <c r="Z84" i="59"/>
  <c r="Y84" i="59"/>
  <c r="X86" i="59"/>
  <c r="P106" i="59"/>
  <c r="W111" i="59"/>
  <c r="O111" i="59"/>
  <c r="E113" i="59"/>
  <c r="AN113" i="59"/>
  <c r="AN114" i="59"/>
  <c r="P118" i="59"/>
  <c r="AN125" i="59"/>
  <c r="E119" i="59"/>
  <c r="AN119" i="59"/>
  <c r="AC126" i="59"/>
  <c r="P129" i="59"/>
  <c r="N129" i="59"/>
  <c r="Z88" i="59"/>
  <c r="Y88" i="59"/>
  <c r="O92" i="59"/>
  <c r="AA104" i="59"/>
  <c r="Z104" i="59"/>
  <c r="Y104" i="59"/>
  <c r="AA107" i="59"/>
  <c r="Z107" i="59"/>
  <c r="Y107" i="59"/>
  <c r="AA115" i="59"/>
  <c r="Z115" i="59"/>
  <c r="Y115" i="59"/>
  <c r="AA116" i="59"/>
  <c r="Z116" i="59"/>
  <c r="Y116" i="59"/>
  <c r="W119" i="59"/>
  <c r="Z121" i="59"/>
  <c r="Y121" i="59"/>
  <c r="N133" i="59"/>
  <c r="P133" i="59"/>
  <c r="N114" i="59"/>
  <c r="P125" i="59"/>
  <c r="N125" i="59"/>
  <c r="AA103" i="59"/>
  <c r="Z103" i="59"/>
  <c r="Y103" i="59"/>
  <c r="W108" i="59"/>
  <c r="O108" i="59"/>
  <c r="AA114" i="59"/>
  <c r="P123" i="59"/>
  <c r="P124" i="59"/>
  <c r="N124" i="59"/>
  <c r="AA129" i="59"/>
  <c r="Z129" i="59"/>
  <c r="Y129" i="59"/>
  <c r="O117" i="59"/>
  <c r="O127" i="59"/>
  <c r="E17" i="56"/>
  <c r="D11" i="56"/>
  <c r="D17" i="56"/>
  <c r="D10" i="56"/>
  <c r="E11" i="56"/>
  <c r="E10" i="56"/>
  <c r="C11" i="56"/>
  <c r="C17" i="56"/>
  <c r="C10" i="56"/>
  <c r="T21" i="56"/>
  <c r="T22" i="56"/>
  <c r="T23" i="56"/>
  <c r="T24" i="56"/>
  <c r="S22" i="56"/>
  <c r="S23" i="56"/>
  <c r="S24" i="56"/>
  <c r="R22" i="56"/>
  <c r="R23" i="56"/>
  <c r="R24" i="56"/>
  <c r="S21" i="56"/>
  <c r="T20" i="56"/>
  <c r="S20" i="56"/>
  <c r="T19" i="56"/>
  <c r="S19" i="56"/>
  <c r="R19" i="56"/>
  <c r="T18" i="56"/>
  <c r="S18" i="56"/>
  <c r="R18" i="56"/>
  <c r="T16" i="56"/>
  <c r="S16" i="56"/>
  <c r="T15" i="56"/>
  <c r="S15" i="56"/>
  <c r="T14" i="56"/>
  <c r="S14" i="56"/>
  <c r="T13" i="56"/>
  <c r="S13" i="56"/>
  <c r="T12" i="56"/>
  <c r="S12" i="56"/>
  <c r="R12" i="56"/>
  <c r="A13" i="56"/>
  <c r="A14" i="56"/>
  <c r="A15" i="56"/>
  <c r="A16" i="56"/>
  <c r="P11" i="56"/>
  <c r="P9" i="56"/>
  <c r="O9" i="56"/>
  <c r="N9" i="56"/>
  <c r="S12" i="55"/>
  <c r="S11" i="55"/>
  <c r="S10" i="55"/>
  <c r="A10" i="55"/>
  <c r="A11" i="55"/>
  <c r="A12" i="55"/>
  <c r="S9" i="55"/>
  <c r="S8" i="55"/>
  <c r="R7" i="55"/>
  <c r="R6" i="55"/>
  <c r="AO44" i="42"/>
  <c r="AP44" i="42"/>
  <c r="P10" i="56"/>
  <c r="N17" i="56"/>
  <c r="R13" i="56"/>
  <c r="R15" i="56"/>
  <c r="R21" i="56"/>
  <c r="R20" i="56"/>
  <c r="N11" i="56"/>
  <c r="R16" i="56"/>
  <c r="R14" i="56"/>
  <c r="N10" i="56"/>
  <c r="I126" i="42"/>
  <c r="J126" i="42"/>
  <c r="K126" i="42"/>
  <c r="L126" i="42"/>
  <c r="M126" i="42"/>
  <c r="AF126" i="42"/>
  <c r="I119" i="42"/>
  <c r="J119" i="42"/>
  <c r="K119" i="42"/>
  <c r="L119" i="42"/>
  <c r="M119" i="42"/>
  <c r="AF119" i="42"/>
  <c r="I113" i="42"/>
  <c r="J113" i="42"/>
  <c r="K113" i="42"/>
  <c r="L113" i="42"/>
  <c r="M113" i="42"/>
  <c r="AF113" i="42"/>
  <c r="I98" i="42"/>
  <c r="J98" i="42"/>
  <c r="K98" i="42"/>
  <c r="L98" i="42"/>
  <c r="M98" i="42"/>
  <c r="AF98" i="42"/>
  <c r="I86" i="42"/>
  <c r="J86" i="42"/>
  <c r="K86" i="42"/>
  <c r="L86" i="42"/>
  <c r="M86" i="42"/>
  <c r="AF86" i="42"/>
  <c r="I71" i="42"/>
  <c r="J71" i="42"/>
  <c r="K71" i="42"/>
  <c r="L71" i="42"/>
  <c r="M71" i="42"/>
  <c r="AF71" i="42"/>
  <c r="AF70" i="42"/>
  <c r="I18" i="42"/>
  <c r="J18" i="42"/>
  <c r="K18" i="42"/>
  <c r="L18" i="42"/>
  <c r="M18" i="42"/>
  <c r="X18" i="42"/>
  <c r="AF18" i="42"/>
  <c r="I70" i="42"/>
  <c r="I17" i="42"/>
  <c r="L70" i="42"/>
  <c r="J70" i="42"/>
  <c r="J17" i="42"/>
  <c r="K70" i="42"/>
  <c r="K17" i="42"/>
  <c r="M70" i="42"/>
  <c r="M17" i="42"/>
  <c r="L17" i="42"/>
  <c r="AF17" i="42"/>
  <c r="AT139" i="42"/>
  <c r="AQ139" i="42"/>
  <c r="AP139" i="42"/>
  <c r="AO139" i="42"/>
  <c r="AN139" i="42"/>
  <c r="D139" i="42"/>
  <c r="AM139" i="42"/>
  <c r="AL139" i="42"/>
  <c r="AE139" i="42"/>
  <c r="Y139" i="42"/>
  <c r="X139" i="42"/>
  <c r="W139" i="42"/>
  <c r="AT138" i="42"/>
  <c r="AQ138" i="42"/>
  <c r="AP138" i="42"/>
  <c r="AO138" i="42"/>
  <c r="AN138" i="42"/>
  <c r="D138" i="42"/>
  <c r="AM138" i="42"/>
  <c r="AL138" i="42"/>
  <c r="AE138" i="42"/>
  <c r="X138" i="42"/>
  <c r="W138" i="42"/>
  <c r="AT137" i="42"/>
  <c r="AQ137" i="42"/>
  <c r="AP137" i="42"/>
  <c r="AO137" i="42"/>
  <c r="AN137" i="42"/>
  <c r="D137" i="42"/>
  <c r="AM137" i="42"/>
  <c r="AL137" i="42"/>
  <c r="AE137" i="42"/>
  <c r="X137" i="42"/>
  <c r="W137" i="42"/>
  <c r="AQ136" i="42"/>
  <c r="AP136" i="42"/>
  <c r="AO136" i="42"/>
  <c r="AN136" i="42"/>
  <c r="D136" i="42"/>
  <c r="AM136" i="42"/>
  <c r="AL136" i="42"/>
  <c r="AE136" i="42"/>
  <c r="Y136" i="42"/>
  <c r="X136" i="42"/>
  <c r="AT135" i="42"/>
  <c r="AQ135" i="42"/>
  <c r="AP135" i="42"/>
  <c r="AO135" i="42"/>
  <c r="AN135" i="42"/>
  <c r="D135" i="42"/>
  <c r="AM135" i="42"/>
  <c r="AL135" i="42"/>
  <c r="AE135" i="42"/>
  <c r="Y135" i="42"/>
  <c r="X135" i="42"/>
  <c r="AT134" i="42"/>
  <c r="AQ134" i="42"/>
  <c r="AP134" i="42"/>
  <c r="AO134" i="42"/>
  <c r="AN134" i="42"/>
  <c r="D134" i="42"/>
  <c r="AM134" i="42"/>
  <c r="AL134" i="42"/>
  <c r="AE134" i="42"/>
  <c r="X134" i="42"/>
  <c r="AT133" i="42"/>
  <c r="AQ133" i="42"/>
  <c r="AP133" i="42"/>
  <c r="AO133" i="42"/>
  <c r="AN133" i="42"/>
  <c r="AM133" i="42"/>
  <c r="AL133" i="42"/>
  <c r="AE133" i="42"/>
  <c r="X133" i="42"/>
  <c r="W133" i="42"/>
  <c r="AT132" i="42"/>
  <c r="AQ132" i="42"/>
  <c r="AP132" i="42"/>
  <c r="AO132" i="42"/>
  <c r="AN132" i="42"/>
  <c r="AM132" i="42"/>
  <c r="AL132" i="42"/>
  <c r="AE132" i="42"/>
  <c r="Y132" i="42"/>
  <c r="W132" i="42"/>
  <c r="AT131" i="42"/>
  <c r="AQ131" i="42"/>
  <c r="AP131" i="42"/>
  <c r="AO131" i="42"/>
  <c r="AN131" i="42"/>
  <c r="AM131" i="42"/>
  <c r="AL131" i="42"/>
  <c r="AE131" i="42"/>
  <c r="Y131" i="42"/>
  <c r="X131" i="42"/>
  <c r="W131" i="42"/>
  <c r="AT130" i="42"/>
  <c r="AQ130" i="42"/>
  <c r="AP130" i="42"/>
  <c r="AO130" i="42"/>
  <c r="AN130" i="42"/>
  <c r="AM130" i="42"/>
  <c r="AL130" i="42"/>
  <c r="AE130" i="42"/>
  <c r="X130" i="42"/>
  <c r="W130" i="42"/>
  <c r="AT129" i="42"/>
  <c r="AQ129" i="42"/>
  <c r="AP129" i="42"/>
  <c r="AO129" i="42"/>
  <c r="AN129" i="42"/>
  <c r="AM129" i="42"/>
  <c r="AL129" i="42"/>
  <c r="AE129" i="42"/>
  <c r="X129" i="42"/>
  <c r="AT128" i="42"/>
  <c r="AQ128" i="42"/>
  <c r="AP128" i="42"/>
  <c r="AO128" i="42"/>
  <c r="AN128" i="42"/>
  <c r="AM128" i="42"/>
  <c r="AL128" i="42"/>
  <c r="AE128" i="42"/>
  <c r="X128" i="42"/>
  <c r="W128" i="42"/>
  <c r="AT127" i="42"/>
  <c r="AQ127" i="42"/>
  <c r="AP127" i="42"/>
  <c r="AO127" i="42"/>
  <c r="AN127" i="42"/>
  <c r="AM127" i="42"/>
  <c r="AL127" i="42"/>
  <c r="AE127" i="42"/>
  <c r="X127" i="42"/>
  <c r="W127" i="42"/>
  <c r="AS126" i="42"/>
  <c r="AR126" i="42"/>
  <c r="AQ126" i="42"/>
  <c r="AP126" i="42"/>
  <c r="AO126" i="42"/>
  <c r="AN126" i="42"/>
  <c r="AT125" i="42"/>
  <c r="AQ125" i="42"/>
  <c r="AP125" i="42"/>
  <c r="AO125" i="42"/>
  <c r="AN125" i="42"/>
  <c r="D125" i="42"/>
  <c r="AM125" i="42"/>
  <c r="AL125" i="42"/>
  <c r="AE125" i="42"/>
  <c r="AT124" i="42"/>
  <c r="AQ124" i="42"/>
  <c r="AP124" i="42"/>
  <c r="AO124" i="42"/>
  <c r="AN124" i="42"/>
  <c r="AM124" i="42"/>
  <c r="AL124" i="42"/>
  <c r="AE124" i="42"/>
  <c r="X124" i="42"/>
  <c r="W124" i="42"/>
  <c r="AT123" i="42"/>
  <c r="AQ123" i="42"/>
  <c r="AP123" i="42"/>
  <c r="AO123" i="42"/>
  <c r="AN123" i="42"/>
  <c r="D123" i="42"/>
  <c r="AM123" i="42"/>
  <c r="AL123" i="42"/>
  <c r="AE123" i="42"/>
  <c r="X123" i="42"/>
  <c r="W123" i="42"/>
  <c r="AT122" i="42"/>
  <c r="AQ122" i="42"/>
  <c r="AP122" i="42"/>
  <c r="AO122" i="42"/>
  <c r="AN122" i="42"/>
  <c r="AM122" i="42"/>
  <c r="AL122" i="42"/>
  <c r="AE122" i="42"/>
  <c r="AT121" i="42"/>
  <c r="AQ121" i="42"/>
  <c r="AQ120" i="42"/>
  <c r="AQ119" i="42"/>
  <c r="AP121" i="42"/>
  <c r="AO121" i="42"/>
  <c r="AN121" i="42"/>
  <c r="AM121" i="42"/>
  <c r="AL121" i="42"/>
  <c r="AE121" i="42"/>
  <c r="AT120" i="42"/>
  <c r="AP120" i="42"/>
  <c r="AO120" i="42"/>
  <c r="AN120" i="42"/>
  <c r="D120" i="42"/>
  <c r="AL120" i="42"/>
  <c r="AE120" i="42"/>
  <c r="AE119" i="42"/>
  <c r="W120" i="42"/>
  <c r="AS119" i="42"/>
  <c r="AR119" i="42"/>
  <c r="AP119" i="42"/>
  <c r="AO119" i="42"/>
  <c r="AN119" i="42"/>
  <c r="AT118" i="42"/>
  <c r="AQ118" i="42"/>
  <c r="AP118" i="42"/>
  <c r="AO118" i="42"/>
  <c r="AN118" i="42"/>
  <c r="AM118" i="42"/>
  <c r="AL118" i="42"/>
  <c r="AE118" i="42"/>
  <c r="Y118" i="42"/>
  <c r="X118" i="42"/>
  <c r="W118" i="42"/>
  <c r="AT117" i="42"/>
  <c r="AQ117" i="42"/>
  <c r="AP117" i="42"/>
  <c r="AO117" i="42"/>
  <c r="AN117" i="42"/>
  <c r="AM117" i="42"/>
  <c r="AL117" i="42"/>
  <c r="AE117" i="42"/>
  <c r="X117" i="42"/>
  <c r="AT116" i="42"/>
  <c r="AQ116" i="42"/>
  <c r="AP116" i="42"/>
  <c r="AO116" i="42"/>
  <c r="AN116" i="42"/>
  <c r="D116" i="42"/>
  <c r="AL116" i="42"/>
  <c r="AE116" i="42"/>
  <c r="X116" i="42"/>
  <c r="AT115" i="42"/>
  <c r="AQ115" i="42"/>
  <c r="AQ114" i="42"/>
  <c r="AQ113" i="42"/>
  <c r="AP115" i="42"/>
  <c r="AO115" i="42"/>
  <c r="AN115" i="42"/>
  <c r="AM115" i="42"/>
  <c r="AL115" i="42"/>
  <c r="AE115" i="42"/>
  <c r="X115" i="42"/>
  <c r="W115" i="42"/>
  <c r="AT114" i="42"/>
  <c r="AP114" i="42"/>
  <c r="AO114" i="42"/>
  <c r="AN114" i="42"/>
  <c r="D114" i="42"/>
  <c r="AM114" i="42"/>
  <c r="X114" i="42"/>
  <c r="W114" i="42"/>
  <c r="AS113" i="42"/>
  <c r="AR113" i="42"/>
  <c r="AP113" i="42"/>
  <c r="AO113" i="42"/>
  <c r="AN113" i="42"/>
  <c r="AT112" i="42"/>
  <c r="AQ112" i="42"/>
  <c r="AP112" i="42"/>
  <c r="AO112" i="42"/>
  <c r="AN112" i="42"/>
  <c r="AM112" i="42"/>
  <c r="AL112" i="42"/>
  <c r="AE112" i="42"/>
  <c r="X112" i="42"/>
  <c r="AT111" i="42"/>
  <c r="AQ111" i="42"/>
  <c r="AP111" i="42"/>
  <c r="AO111" i="42"/>
  <c r="AN111" i="42"/>
  <c r="AM111" i="42"/>
  <c r="AL111" i="42"/>
  <c r="AE111" i="42"/>
  <c r="X111" i="42"/>
  <c r="W111" i="42"/>
  <c r="AT110" i="42"/>
  <c r="AQ110" i="42"/>
  <c r="AP110" i="42"/>
  <c r="AO110" i="42"/>
  <c r="AN110" i="42"/>
  <c r="AM110" i="42"/>
  <c r="AL110" i="42"/>
  <c r="AE110" i="42"/>
  <c r="X110" i="42"/>
  <c r="W110" i="42"/>
  <c r="AT109" i="42"/>
  <c r="AQ109" i="42"/>
  <c r="AP109" i="42"/>
  <c r="AO109" i="42"/>
  <c r="AN109" i="42"/>
  <c r="AM109" i="42"/>
  <c r="AL109" i="42"/>
  <c r="AE109" i="42"/>
  <c r="Y109" i="42"/>
  <c r="X109" i="42"/>
  <c r="W109" i="42"/>
  <c r="AT108" i="42"/>
  <c r="AQ108" i="42"/>
  <c r="AP108" i="42"/>
  <c r="AO108" i="42"/>
  <c r="AN108" i="42"/>
  <c r="AM108" i="42"/>
  <c r="AL108" i="42"/>
  <c r="AE108" i="42"/>
  <c r="X108" i="42"/>
  <c r="AT107" i="42"/>
  <c r="AQ107" i="42"/>
  <c r="AP107" i="42"/>
  <c r="AO107" i="42"/>
  <c r="AN107" i="42"/>
  <c r="AM107" i="42"/>
  <c r="AL107" i="42"/>
  <c r="AE107" i="42"/>
  <c r="X107" i="42"/>
  <c r="W107" i="42"/>
  <c r="AT106" i="42"/>
  <c r="AQ106" i="42"/>
  <c r="AP106" i="42"/>
  <c r="AO106" i="42"/>
  <c r="AN106" i="42"/>
  <c r="D106" i="42"/>
  <c r="AM106" i="42"/>
  <c r="AL106" i="42"/>
  <c r="AE106" i="42"/>
  <c r="X106" i="42"/>
  <c r="W106" i="42"/>
  <c r="AT105" i="42"/>
  <c r="AQ105" i="42"/>
  <c r="AP105" i="42"/>
  <c r="AO105" i="42"/>
  <c r="AN105" i="42"/>
  <c r="D105" i="42"/>
  <c r="AM105" i="42"/>
  <c r="AL105" i="42"/>
  <c r="AE105" i="42"/>
  <c r="Y105" i="42"/>
  <c r="AT104" i="42"/>
  <c r="AQ104" i="42"/>
  <c r="AQ99" i="42"/>
  <c r="AQ100" i="42"/>
  <c r="AQ101" i="42"/>
  <c r="AQ102" i="42"/>
  <c r="AQ103" i="42"/>
  <c r="AQ98" i="42"/>
  <c r="AP104" i="42"/>
  <c r="AO104" i="42"/>
  <c r="AN104" i="42"/>
  <c r="D104" i="42"/>
  <c r="AM104" i="42"/>
  <c r="AL104" i="42"/>
  <c r="AE104" i="42"/>
  <c r="X104" i="42"/>
  <c r="W104" i="42"/>
  <c r="AT103" i="42"/>
  <c r="AP103" i="42"/>
  <c r="AO103" i="42"/>
  <c r="AN103" i="42"/>
  <c r="AM103" i="42"/>
  <c r="AL103" i="42"/>
  <c r="AE103" i="42"/>
  <c r="X103" i="42"/>
  <c r="AT102" i="42"/>
  <c r="AP102" i="42"/>
  <c r="AO102" i="42"/>
  <c r="AN102" i="42"/>
  <c r="D102" i="42"/>
  <c r="AM102" i="42"/>
  <c r="AL102" i="42"/>
  <c r="AE102" i="42"/>
  <c r="X102" i="42"/>
  <c r="AT101" i="42"/>
  <c r="AP101" i="42"/>
  <c r="AO101" i="42"/>
  <c r="AN101" i="42"/>
  <c r="D101" i="42"/>
  <c r="AM101" i="42"/>
  <c r="AL101" i="42"/>
  <c r="AE101" i="42"/>
  <c r="X101" i="42"/>
  <c r="AT100" i="42"/>
  <c r="AP100" i="42"/>
  <c r="AO100" i="42"/>
  <c r="AN100" i="42"/>
  <c r="AM100" i="42"/>
  <c r="AL100" i="42"/>
  <c r="AE100" i="42"/>
  <c r="X100" i="42"/>
  <c r="W100" i="42"/>
  <c r="AT99" i="42"/>
  <c r="AP99" i="42"/>
  <c r="AO99" i="42"/>
  <c r="AN99" i="42"/>
  <c r="D99" i="42"/>
  <c r="AM99" i="42"/>
  <c r="AL99" i="42"/>
  <c r="AE99" i="42"/>
  <c r="X99" i="42"/>
  <c r="W99" i="42"/>
  <c r="AS98" i="42"/>
  <c r="AR98" i="42"/>
  <c r="AP98" i="42"/>
  <c r="AO98" i="42"/>
  <c r="AT97" i="42"/>
  <c r="AQ97" i="42"/>
  <c r="AP97" i="42"/>
  <c r="AO97" i="42"/>
  <c r="AN97" i="42"/>
  <c r="AM97" i="42"/>
  <c r="AL97" i="42"/>
  <c r="AE97" i="42"/>
  <c r="X97" i="42"/>
  <c r="AT96" i="42"/>
  <c r="AQ96" i="42"/>
  <c r="AP96" i="42"/>
  <c r="AO96" i="42"/>
  <c r="AN96" i="42"/>
  <c r="AM96" i="42"/>
  <c r="AL96" i="42"/>
  <c r="AE96" i="42"/>
  <c r="X96" i="42"/>
  <c r="W96" i="42"/>
  <c r="AT95" i="42"/>
  <c r="AQ95" i="42"/>
  <c r="AP95" i="42"/>
  <c r="AO95" i="42"/>
  <c r="AN95" i="42"/>
  <c r="AM95" i="42"/>
  <c r="AL95" i="42"/>
  <c r="AE95" i="42"/>
  <c r="Y95" i="42"/>
  <c r="X95" i="42"/>
  <c r="W95" i="42"/>
  <c r="AQ94" i="42"/>
  <c r="AP94" i="42"/>
  <c r="AO94" i="42"/>
  <c r="AN94" i="42"/>
  <c r="AM94" i="42"/>
  <c r="AL94" i="42"/>
  <c r="AE94" i="42"/>
  <c r="Y94" i="42"/>
  <c r="X94" i="42"/>
  <c r="W94" i="42"/>
  <c r="AT93" i="42"/>
  <c r="AQ93" i="42"/>
  <c r="AP93" i="42"/>
  <c r="AO93" i="42"/>
  <c r="AN93" i="42"/>
  <c r="AM93" i="42"/>
  <c r="AL93" i="42"/>
  <c r="AE93" i="42"/>
  <c r="W93" i="42"/>
  <c r="AT92" i="42"/>
  <c r="AQ92" i="42"/>
  <c r="AP92" i="42"/>
  <c r="AO92" i="42"/>
  <c r="AN92" i="42"/>
  <c r="D92" i="42"/>
  <c r="AM92" i="42"/>
  <c r="AL92" i="42"/>
  <c r="AE92" i="42"/>
  <c r="AT91" i="42"/>
  <c r="AQ91" i="42"/>
  <c r="AP91" i="42"/>
  <c r="AO91" i="42"/>
  <c r="AN91" i="42"/>
  <c r="AM91" i="42"/>
  <c r="AL91" i="42"/>
  <c r="AE91" i="42"/>
  <c r="X91" i="42"/>
  <c r="W91" i="42"/>
  <c r="AT90" i="42"/>
  <c r="AQ90" i="42"/>
  <c r="AP90" i="42"/>
  <c r="AO90" i="42"/>
  <c r="AN90" i="42"/>
  <c r="AM90" i="42"/>
  <c r="AL90" i="42"/>
  <c r="AE90" i="42"/>
  <c r="X90" i="42"/>
  <c r="W90" i="42"/>
  <c r="AT89" i="42"/>
  <c r="AQ89" i="42"/>
  <c r="AP89" i="42"/>
  <c r="AO89" i="42"/>
  <c r="AN89" i="42"/>
  <c r="D89" i="42"/>
  <c r="AM89" i="42"/>
  <c r="AL89" i="42"/>
  <c r="AE89" i="42"/>
  <c r="AT88" i="42"/>
  <c r="AQ88" i="42"/>
  <c r="AP88" i="42"/>
  <c r="AO88" i="42"/>
  <c r="AN88" i="42"/>
  <c r="D88" i="42"/>
  <c r="AM88" i="42"/>
  <c r="AL88" i="42"/>
  <c r="AE88" i="42"/>
  <c r="W88" i="42"/>
  <c r="AT87" i="42"/>
  <c r="AQ87" i="42"/>
  <c r="AQ86" i="42"/>
  <c r="AP87" i="42"/>
  <c r="AO87" i="42"/>
  <c r="D87" i="42"/>
  <c r="D86" i="42"/>
  <c r="AM87" i="42"/>
  <c r="AE87" i="42"/>
  <c r="W87" i="42"/>
  <c r="AS86" i="42"/>
  <c r="AS71" i="42"/>
  <c r="AS70" i="42"/>
  <c r="AR86" i="42"/>
  <c r="AP86" i="42"/>
  <c r="AO86" i="42"/>
  <c r="AM86" i="42"/>
  <c r="AT85" i="42"/>
  <c r="AQ85" i="42"/>
  <c r="AP85" i="42"/>
  <c r="AO85" i="42"/>
  <c r="AN85" i="42"/>
  <c r="AM85" i="42"/>
  <c r="AL85" i="42"/>
  <c r="AE85" i="42"/>
  <c r="X85" i="42"/>
  <c r="AT84" i="42"/>
  <c r="AQ84" i="42"/>
  <c r="AP84" i="42"/>
  <c r="AO84" i="42"/>
  <c r="AN84" i="42"/>
  <c r="AM84" i="42"/>
  <c r="AL84" i="42"/>
  <c r="AE84" i="42"/>
  <c r="X84" i="42"/>
  <c r="AT83" i="42"/>
  <c r="AQ83" i="42"/>
  <c r="AP83" i="42"/>
  <c r="AO83" i="42"/>
  <c r="AN83" i="42"/>
  <c r="AM83" i="42"/>
  <c r="AL83" i="42"/>
  <c r="AE83" i="42"/>
  <c r="X83" i="42"/>
  <c r="AQ82" i="42"/>
  <c r="AP82" i="42"/>
  <c r="AO82" i="42"/>
  <c r="AN82" i="42"/>
  <c r="AM82" i="42"/>
  <c r="AL82" i="42"/>
  <c r="AE82" i="42"/>
  <c r="X82" i="42"/>
  <c r="AT81" i="42"/>
  <c r="AQ81" i="42"/>
  <c r="AP81" i="42"/>
  <c r="AO81" i="42"/>
  <c r="AN81" i="42"/>
  <c r="AM81" i="42"/>
  <c r="AL81" i="42"/>
  <c r="AE81" i="42"/>
  <c r="X81" i="42"/>
  <c r="AT80" i="42"/>
  <c r="AQ80" i="42"/>
  <c r="AP80" i="42"/>
  <c r="AO80" i="42"/>
  <c r="AN80" i="42"/>
  <c r="AM80" i="42"/>
  <c r="AL80" i="42"/>
  <c r="AE80" i="42"/>
  <c r="X80" i="42"/>
  <c r="AT79" i="42"/>
  <c r="AQ79" i="42"/>
  <c r="AP79" i="42"/>
  <c r="AO79" i="42"/>
  <c r="AN79" i="42"/>
  <c r="AM79" i="42"/>
  <c r="AL79" i="42"/>
  <c r="AE79" i="42"/>
  <c r="X79" i="42"/>
  <c r="AQ78" i="42"/>
  <c r="AP78" i="42"/>
  <c r="AO78" i="42"/>
  <c r="AN78" i="42"/>
  <c r="AM78" i="42"/>
  <c r="AL78" i="42"/>
  <c r="AE78" i="42"/>
  <c r="X78" i="42"/>
  <c r="AT77" i="42"/>
  <c r="AQ77" i="42"/>
  <c r="AP77" i="42"/>
  <c r="AO77" i="42"/>
  <c r="AN77" i="42"/>
  <c r="AM77" i="42"/>
  <c r="AL77" i="42"/>
  <c r="AE77" i="42"/>
  <c r="X77" i="42"/>
  <c r="AQ76" i="42"/>
  <c r="AP76" i="42"/>
  <c r="AO76" i="42"/>
  <c r="AN76" i="42"/>
  <c r="AM76" i="42"/>
  <c r="AL76" i="42"/>
  <c r="AE76" i="42"/>
  <c r="X76" i="42"/>
  <c r="AT75" i="42"/>
  <c r="AQ75" i="42"/>
  <c r="AP75" i="42"/>
  <c r="AO75" i="42"/>
  <c r="AN75" i="42"/>
  <c r="D75" i="42"/>
  <c r="AM75" i="42"/>
  <c r="AL75" i="42"/>
  <c r="AE75" i="42"/>
  <c r="X75" i="42"/>
  <c r="AQ74" i="42"/>
  <c r="AP74" i="42"/>
  <c r="AO74" i="42"/>
  <c r="AN74" i="42"/>
  <c r="AM74" i="42"/>
  <c r="AL74" i="42"/>
  <c r="AE74" i="42"/>
  <c r="X74" i="42"/>
  <c r="AQ73" i="42"/>
  <c r="AP73" i="42"/>
  <c r="AO73" i="42"/>
  <c r="AN73" i="42"/>
  <c r="AM73" i="42"/>
  <c r="AL73" i="42"/>
  <c r="AE73" i="42"/>
  <c r="X73" i="42"/>
  <c r="AQ72" i="42"/>
  <c r="AP72" i="42"/>
  <c r="AO72" i="42"/>
  <c r="AN72" i="42"/>
  <c r="AM72" i="42"/>
  <c r="AE72" i="42"/>
  <c r="X72" i="42"/>
  <c r="AR71" i="42"/>
  <c r="AP71" i="42"/>
  <c r="AO71" i="42"/>
  <c r="AR70" i="42"/>
  <c r="AQ69" i="42"/>
  <c r="AP69" i="42"/>
  <c r="AO69" i="42"/>
  <c r="AN69" i="42"/>
  <c r="AM69" i="42"/>
  <c r="AL69" i="42"/>
  <c r="AE69" i="42"/>
  <c r="Y69" i="42"/>
  <c r="W69" i="42"/>
  <c r="AQ68" i="42"/>
  <c r="AP68" i="42"/>
  <c r="AO68" i="42"/>
  <c r="AN68" i="42"/>
  <c r="AM68" i="42"/>
  <c r="AL68" i="42"/>
  <c r="AE68" i="42"/>
  <c r="Y68" i="42"/>
  <c r="W68" i="42"/>
  <c r="AQ67" i="42"/>
  <c r="AP67" i="42"/>
  <c r="AO67" i="42"/>
  <c r="AN67" i="42"/>
  <c r="AM67" i="42"/>
  <c r="AL67" i="42"/>
  <c r="AE67" i="42"/>
  <c r="Y67" i="42"/>
  <c r="AQ66" i="42"/>
  <c r="AP66" i="42"/>
  <c r="AO66" i="42"/>
  <c r="AN66" i="42"/>
  <c r="AM66" i="42"/>
  <c r="AL66" i="42"/>
  <c r="AE66" i="42"/>
  <c r="W66" i="42"/>
  <c r="AQ65" i="42"/>
  <c r="AP65" i="42"/>
  <c r="AO65" i="42"/>
  <c r="AN65" i="42"/>
  <c r="AM65" i="42"/>
  <c r="AL65" i="42"/>
  <c r="AE65" i="42"/>
  <c r="W65" i="42"/>
  <c r="AQ64" i="42"/>
  <c r="AP64" i="42"/>
  <c r="AO64" i="42"/>
  <c r="AN64" i="42"/>
  <c r="AM64" i="42"/>
  <c r="AL64" i="42"/>
  <c r="AE64" i="42"/>
  <c r="W64" i="42"/>
  <c r="AQ63" i="42"/>
  <c r="AP63" i="42"/>
  <c r="AO63" i="42"/>
  <c r="AN63" i="42"/>
  <c r="AM63" i="42"/>
  <c r="AL63" i="42"/>
  <c r="AE63" i="42"/>
  <c r="AQ62" i="42"/>
  <c r="AP62" i="42"/>
  <c r="AO62" i="42"/>
  <c r="AN62" i="42"/>
  <c r="AM62" i="42"/>
  <c r="AL62" i="42"/>
  <c r="AE62" i="42"/>
  <c r="W62" i="42"/>
  <c r="AQ61" i="42"/>
  <c r="AP61" i="42"/>
  <c r="AO61" i="42"/>
  <c r="AN61" i="42"/>
  <c r="AM61" i="42"/>
  <c r="AL61" i="42"/>
  <c r="AE61" i="42"/>
  <c r="Y61" i="42"/>
  <c r="W61" i="42"/>
  <c r="AQ60" i="42"/>
  <c r="AP60" i="42"/>
  <c r="AO60" i="42"/>
  <c r="AN60" i="42"/>
  <c r="AM60" i="42"/>
  <c r="AL60" i="42"/>
  <c r="AE60" i="42"/>
  <c r="W60" i="42"/>
  <c r="AQ59" i="42"/>
  <c r="AP59" i="42"/>
  <c r="AO59" i="42"/>
  <c r="AN59" i="42"/>
  <c r="AM59" i="42"/>
  <c r="AL59" i="42"/>
  <c r="AE59" i="42"/>
  <c r="AQ58" i="42"/>
  <c r="AP58" i="42"/>
  <c r="AO58" i="42"/>
  <c r="AN58" i="42"/>
  <c r="AM58" i="42"/>
  <c r="AL58" i="42"/>
  <c r="AE58" i="42"/>
  <c r="Y58" i="42"/>
  <c r="W58" i="42"/>
  <c r="AQ57" i="42"/>
  <c r="AP57" i="42"/>
  <c r="AO57" i="42"/>
  <c r="AN57" i="42"/>
  <c r="AM57" i="42"/>
  <c r="AL57" i="42"/>
  <c r="AE57" i="42"/>
  <c r="W57" i="42"/>
  <c r="AQ56" i="42"/>
  <c r="AP56" i="42"/>
  <c r="AO56" i="42"/>
  <c r="AN56" i="42"/>
  <c r="AM56" i="42"/>
  <c r="AL56" i="42"/>
  <c r="AE56" i="42"/>
  <c r="W56" i="42"/>
  <c r="AQ55" i="42"/>
  <c r="AP55" i="42"/>
  <c r="AO55" i="42"/>
  <c r="AN55" i="42"/>
  <c r="AM55" i="42"/>
  <c r="AL55" i="42"/>
  <c r="AE55" i="42"/>
  <c r="W55" i="42"/>
  <c r="AQ54" i="42"/>
  <c r="AP54" i="42"/>
  <c r="AO54" i="42"/>
  <c r="AN54" i="42"/>
  <c r="AM54" i="42"/>
  <c r="AL54" i="42"/>
  <c r="AE54" i="42"/>
  <c r="W54" i="42"/>
  <c r="AQ53" i="42"/>
  <c r="AP53" i="42"/>
  <c r="AO53" i="42"/>
  <c r="AN53" i="42"/>
  <c r="AM53" i="42"/>
  <c r="AL53" i="42"/>
  <c r="AE53" i="42"/>
  <c r="W53" i="42"/>
  <c r="AQ52" i="42"/>
  <c r="AP52" i="42"/>
  <c r="AO52" i="42"/>
  <c r="AN52" i="42"/>
  <c r="AM52" i="42"/>
  <c r="AL52" i="42"/>
  <c r="AE52" i="42"/>
  <c r="W52" i="42"/>
  <c r="AQ51" i="42"/>
  <c r="AP51" i="42"/>
  <c r="AO51" i="42"/>
  <c r="AN51" i="42"/>
  <c r="AM51" i="42"/>
  <c r="AL51" i="42"/>
  <c r="AE51" i="42"/>
  <c r="AQ50" i="42"/>
  <c r="AP50" i="42"/>
  <c r="AO50" i="42"/>
  <c r="AN50" i="42"/>
  <c r="AM50" i="42"/>
  <c r="AL50" i="42"/>
  <c r="AE50" i="42"/>
  <c r="Y50" i="42"/>
  <c r="W50" i="42"/>
  <c r="AQ49" i="42"/>
  <c r="AP49" i="42"/>
  <c r="AO49" i="42"/>
  <c r="AN49" i="42"/>
  <c r="AM49" i="42"/>
  <c r="AL49" i="42"/>
  <c r="AE49" i="42"/>
  <c r="W49" i="42"/>
  <c r="AQ48" i="42"/>
  <c r="AP48" i="42"/>
  <c r="AO48" i="42"/>
  <c r="AN48" i="42"/>
  <c r="AM48" i="42"/>
  <c r="AL48" i="42"/>
  <c r="AE48" i="42"/>
  <c r="W48" i="42"/>
  <c r="AQ47" i="42"/>
  <c r="AP47" i="42"/>
  <c r="AO47" i="42"/>
  <c r="AN47" i="42"/>
  <c r="AM47" i="42"/>
  <c r="AL47" i="42"/>
  <c r="AE47" i="42"/>
  <c r="AQ46" i="42"/>
  <c r="AP46" i="42"/>
  <c r="AO46" i="42"/>
  <c r="AN46" i="42"/>
  <c r="AM46" i="42"/>
  <c r="AL46" i="42"/>
  <c r="AE46" i="42"/>
  <c r="W46" i="42"/>
  <c r="AQ45" i="42"/>
  <c r="AP45" i="42"/>
  <c r="AO45" i="42"/>
  <c r="AN45" i="42"/>
  <c r="AM45" i="42"/>
  <c r="AL45" i="42"/>
  <c r="AE45" i="42"/>
  <c r="Y45" i="42"/>
  <c r="W45" i="42"/>
  <c r="AQ44" i="42"/>
  <c r="AE44" i="42"/>
  <c r="W44" i="42"/>
  <c r="AQ43" i="42"/>
  <c r="AP43" i="42"/>
  <c r="AO43" i="42"/>
  <c r="AN43" i="42"/>
  <c r="AM43" i="42"/>
  <c r="AL43" i="42"/>
  <c r="AE43" i="42"/>
  <c r="AQ42" i="42"/>
  <c r="AP42" i="42"/>
  <c r="AO42" i="42"/>
  <c r="AN42" i="42"/>
  <c r="AM42" i="42"/>
  <c r="AL42" i="42"/>
  <c r="AE42" i="42"/>
  <c r="W42" i="42"/>
  <c r="AQ41" i="42"/>
  <c r="AP41" i="42"/>
  <c r="AO41" i="42"/>
  <c r="AN41" i="42"/>
  <c r="AM41" i="42"/>
  <c r="AL41" i="42"/>
  <c r="AE41" i="42"/>
  <c r="W41" i="42"/>
  <c r="AQ40" i="42"/>
  <c r="AP40" i="42"/>
  <c r="AO40" i="42"/>
  <c r="AN40" i="42"/>
  <c r="AM40" i="42"/>
  <c r="AL40" i="42"/>
  <c r="AE40" i="42"/>
  <c r="W40" i="42"/>
  <c r="AQ39" i="42"/>
  <c r="AP39" i="42"/>
  <c r="AO39" i="42"/>
  <c r="AN39" i="42"/>
  <c r="AM39" i="42"/>
  <c r="AL39" i="42"/>
  <c r="AE39" i="42"/>
  <c r="AQ38" i="42"/>
  <c r="AP38" i="42"/>
  <c r="AO38" i="42"/>
  <c r="AN38" i="42"/>
  <c r="AM38" i="42"/>
  <c r="AL38" i="42"/>
  <c r="AE38" i="42"/>
  <c r="W38" i="42"/>
  <c r="AQ37" i="42"/>
  <c r="AP37" i="42"/>
  <c r="AO37" i="42"/>
  <c r="AN37" i="42"/>
  <c r="AM37" i="42"/>
  <c r="AL37" i="42"/>
  <c r="AE37" i="42"/>
  <c r="Y37" i="42"/>
  <c r="W37" i="42"/>
  <c r="AQ36" i="42"/>
  <c r="AP36" i="42"/>
  <c r="AO36" i="42"/>
  <c r="AN36" i="42"/>
  <c r="AM36" i="42"/>
  <c r="AL36" i="42"/>
  <c r="AE36" i="42"/>
  <c r="Y36" i="42"/>
  <c r="W36" i="42"/>
  <c r="AQ35" i="42"/>
  <c r="AP35" i="42"/>
  <c r="AO35" i="42"/>
  <c r="AN35" i="42"/>
  <c r="AM35" i="42"/>
  <c r="AL35" i="42"/>
  <c r="AE35" i="42"/>
  <c r="AQ34" i="42"/>
  <c r="AP34" i="42"/>
  <c r="AO34" i="42"/>
  <c r="AN34" i="42"/>
  <c r="AM34" i="42"/>
  <c r="AL34" i="42"/>
  <c r="AE34" i="42"/>
  <c r="Y34" i="42"/>
  <c r="W34" i="42"/>
  <c r="AQ33" i="42"/>
  <c r="AP33" i="42"/>
  <c r="AO33" i="42"/>
  <c r="AN33" i="42"/>
  <c r="AM33" i="42"/>
  <c r="AL33" i="42"/>
  <c r="AE33" i="42"/>
  <c r="Y33" i="42"/>
  <c r="W33" i="42"/>
  <c r="AQ32" i="42"/>
  <c r="AP32" i="42"/>
  <c r="AO32" i="42"/>
  <c r="AN32" i="42"/>
  <c r="AM32" i="42"/>
  <c r="AL32" i="42"/>
  <c r="AE32" i="42"/>
  <c r="AQ31" i="42"/>
  <c r="AP31" i="42"/>
  <c r="AO31" i="42"/>
  <c r="AN31" i="42"/>
  <c r="AM31" i="42"/>
  <c r="AL31" i="42"/>
  <c r="AE31" i="42"/>
  <c r="AQ30" i="42"/>
  <c r="AP30" i="42"/>
  <c r="AO30" i="42"/>
  <c r="AN30" i="42"/>
  <c r="AM30" i="42"/>
  <c r="AL30" i="42"/>
  <c r="AE30" i="42"/>
  <c r="Y30" i="42"/>
  <c r="W30" i="42"/>
  <c r="AQ29" i="42"/>
  <c r="AP29" i="42"/>
  <c r="AO29" i="42"/>
  <c r="AN29" i="42"/>
  <c r="AM29" i="42"/>
  <c r="AL29" i="42"/>
  <c r="AE29" i="42"/>
  <c r="W29" i="42"/>
  <c r="AQ28" i="42"/>
  <c r="AP28" i="42"/>
  <c r="AO28" i="42"/>
  <c r="AN28" i="42"/>
  <c r="AM28" i="42"/>
  <c r="AL28" i="42"/>
  <c r="AE28" i="42"/>
  <c r="W28" i="42"/>
  <c r="AQ27" i="42"/>
  <c r="AP27" i="42"/>
  <c r="AO27" i="42"/>
  <c r="AN27" i="42"/>
  <c r="AM27" i="42"/>
  <c r="AL27" i="42"/>
  <c r="AE27" i="42"/>
  <c r="AQ26" i="42"/>
  <c r="AP26" i="42"/>
  <c r="AO26" i="42"/>
  <c r="AN26" i="42"/>
  <c r="AM26" i="42"/>
  <c r="AL26" i="42"/>
  <c r="AE26" i="42"/>
  <c r="Y26" i="42"/>
  <c r="W26" i="42"/>
  <c r="AQ25" i="42"/>
  <c r="AP25" i="42"/>
  <c r="AO25" i="42"/>
  <c r="AN25" i="42"/>
  <c r="AM25" i="42"/>
  <c r="AL25" i="42"/>
  <c r="AE25" i="42"/>
  <c r="Y25" i="42"/>
  <c r="W25" i="42"/>
  <c r="AQ24" i="42"/>
  <c r="AP24" i="42"/>
  <c r="AO24" i="42"/>
  <c r="AN24" i="42"/>
  <c r="AM24" i="42"/>
  <c r="AL24" i="42"/>
  <c r="AE24" i="42"/>
  <c r="W24" i="42"/>
  <c r="AQ23" i="42"/>
  <c r="AP23" i="42"/>
  <c r="AO23" i="42"/>
  <c r="AN23" i="42"/>
  <c r="AM23" i="42"/>
  <c r="AL23" i="42"/>
  <c r="AE23" i="42"/>
  <c r="AQ22" i="42"/>
  <c r="AP22" i="42"/>
  <c r="AO22" i="42"/>
  <c r="AN22" i="42"/>
  <c r="AM22" i="42"/>
  <c r="AL22" i="42"/>
  <c r="AE22" i="42"/>
  <c r="Y22" i="42"/>
  <c r="W22" i="42"/>
  <c r="AQ21" i="42"/>
  <c r="AP21" i="42"/>
  <c r="AO21" i="42"/>
  <c r="AL21" i="42"/>
  <c r="AE21" i="42"/>
  <c r="Y21" i="42"/>
  <c r="W21" i="42"/>
  <c r="AQ20" i="42"/>
  <c r="AP20" i="42"/>
  <c r="AO20" i="42"/>
  <c r="AN20" i="42"/>
  <c r="AM20" i="42"/>
  <c r="AL20" i="42"/>
  <c r="AE20" i="42"/>
  <c r="Y20" i="42"/>
  <c r="W20" i="42"/>
  <c r="AQ19" i="42"/>
  <c r="AP19" i="42"/>
  <c r="AO19" i="42"/>
  <c r="AN19" i="42"/>
  <c r="AM19" i="42"/>
  <c r="AL19" i="42"/>
  <c r="AE19" i="42"/>
  <c r="AS18" i="42"/>
  <c r="AS17" i="42"/>
  <c r="AR18" i="42"/>
  <c r="AO18" i="42"/>
  <c r="AR17" i="42"/>
  <c r="Y88" i="42"/>
  <c r="Y102" i="42"/>
  <c r="Y124" i="42"/>
  <c r="Y138" i="42"/>
  <c r="Y31" i="42"/>
  <c r="Y38" i="42"/>
  <c r="Y41" i="42"/>
  <c r="Y48" i="42"/>
  <c r="Y89" i="42"/>
  <c r="X86" i="42"/>
  <c r="Y93" i="42"/>
  <c r="Y125" i="42"/>
  <c r="Y110" i="42"/>
  <c r="Y122" i="42"/>
  <c r="X119" i="42"/>
  <c r="Y137" i="42"/>
  <c r="Y28" i="42"/>
  <c r="Y32" i="42"/>
  <c r="Y35" i="42"/>
  <c r="Y56" i="42"/>
  <c r="Y57" i="42"/>
  <c r="Y106" i="42"/>
  <c r="Y43" i="42"/>
  <c r="Y49" i="42"/>
  <c r="Y121" i="42"/>
  <c r="Y134" i="42"/>
  <c r="Y123" i="42"/>
  <c r="AD119" i="42"/>
  <c r="Y101" i="42"/>
  <c r="W105" i="42"/>
  <c r="Y107" i="42"/>
  <c r="Y100" i="42"/>
  <c r="Y104" i="42"/>
  <c r="Y103" i="42"/>
  <c r="Y108" i="42"/>
  <c r="Y92" i="42"/>
  <c r="Y97" i="42"/>
  <c r="Y96" i="42"/>
  <c r="Y39" i="42"/>
  <c r="Y24" i="42"/>
  <c r="Y29" i="42"/>
  <c r="W32" i="42"/>
  <c r="Y40" i="42"/>
  <c r="W63" i="42"/>
  <c r="AC18" i="42"/>
  <c r="Y23" i="42"/>
  <c r="Y53" i="42"/>
  <c r="Y62" i="42"/>
  <c r="Y27" i="42"/>
  <c r="Y44" i="42"/>
  <c r="Y52" i="42"/>
  <c r="Y60" i="42"/>
  <c r="Y64" i="42"/>
  <c r="Y65" i="42"/>
  <c r="AN18" i="42"/>
  <c r="W97" i="42"/>
  <c r="W116" i="42"/>
  <c r="AM116" i="42"/>
  <c r="D113" i="42"/>
  <c r="AM113" i="42"/>
  <c r="W43" i="42"/>
  <c r="H113" i="42"/>
  <c r="AP17" i="42"/>
  <c r="AP18" i="42"/>
  <c r="AM21" i="42"/>
  <c r="W31" i="42"/>
  <c r="W59" i="42"/>
  <c r="AO70" i="42"/>
  <c r="AO17" i="42"/>
  <c r="W19" i="42"/>
  <c r="W35" i="42"/>
  <c r="W23" i="42"/>
  <c r="W39" i="42"/>
  <c r="Y42" i="42"/>
  <c r="AQ18" i="42"/>
  <c r="W51" i="42"/>
  <c r="W27" i="42"/>
  <c r="AC98" i="42"/>
  <c r="AD18" i="42"/>
  <c r="Y55" i="42"/>
  <c r="Y63" i="42"/>
  <c r="AL72" i="42"/>
  <c r="W92" i="42"/>
  <c r="X98" i="42"/>
  <c r="Y111" i="42"/>
  <c r="W122" i="42"/>
  <c r="AL126" i="42"/>
  <c r="W136" i="42"/>
  <c r="AE18" i="42"/>
  <c r="AD86" i="42"/>
  <c r="W117" i="42"/>
  <c r="X126" i="42"/>
  <c r="Y129" i="42"/>
  <c r="AN21" i="42"/>
  <c r="AL87" i="42"/>
  <c r="AL86" i="42"/>
  <c r="W108" i="42"/>
  <c r="Y117" i="42"/>
  <c r="W121" i="42"/>
  <c r="Y128" i="42"/>
  <c r="Y130" i="42"/>
  <c r="Y133" i="42"/>
  <c r="W135" i="42"/>
  <c r="H18" i="42"/>
  <c r="Y46" i="42"/>
  <c r="W47" i="42"/>
  <c r="Y51" i="42"/>
  <c r="Y59" i="42"/>
  <c r="Y66" i="42"/>
  <c r="W67" i="42"/>
  <c r="Y91" i="42"/>
  <c r="W103" i="42"/>
  <c r="W112" i="42"/>
  <c r="Y116" i="42"/>
  <c r="AM120" i="42"/>
  <c r="D119" i="42"/>
  <c r="AM119" i="42"/>
  <c r="D71" i="42"/>
  <c r="W102" i="42"/>
  <c r="AB18" i="42"/>
  <c r="Y47" i="42"/>
  <c r="Y54" i="42"/>
  <c r="AN71" i="42"/>
  <c r="AN70" i="42"/>
  <c r="AQ71" i="42"/>
  <c r="AQ70" i="42"/>
  <c r="W89" i="42"/>
  <c r="AL98" i="42"/>
  <c r="W101" i="42"/>
  <c r="Y112" i="42"/>
  <c r="Y115" i="42"/>
  <c r="AB119" i="42"/>
  <c r="W125" i="42"/>
  <c r="W134" i="42"/>
  <c r="AN87" i="42"/>
  <c r="AN86" i="42"/>
  <c r="AB113" i="42"/>
  <c r="W129" i="42"/>
  <c r="W126" i="42"/>
  <c r="AE71" i="42"/>
  <c r="AB86" i="42"/>
  <c r="AN98" i="42"/>
  <c r="H119" i="42"/>
  <c r="AD126" i="42"/>
  <c r="X71" i="42"/>
  <c r="AC86" i="42"/>
  <c r="AB98" i="42"/>
  <c r="X113" i="42"/>
  <c r="AE126" i="42"/>
  <c r="H71" i="42"/>
  <c r="AE86" i="42"/>
  <c r="AD98" i="42"/>
  <c r="AC119" i="42"/>
  <c r="D126" i="42"/>
  <c r="AM126" i="42"/>
  <c r="AE98" i="42"/>
  <c r="H126" i="42"/>
  <c r="H86" i="42"/>
  <c r="D98" i="42"/>
  <c r="AM98" i="42"/>
  <c r="AC113" i="42"/>
  <c r="AL119" i="42"/>
  <c r="AB126" i="42"/>
  <c r="AA86" i="42"/>
  <c r="H98" i="42"/>
  <c r="AD113" i="42"/>
  <c r="AE113" i="42"/>
  <c r="AC126" i="42"/>
  <c r="AP70" i="42"/>
  <c r="W98" i="42"/>
  <c r="W119" i="42"/>
  <c r="W113" i="42"/>
  <c r="W86" i="42"/>
  <c r="AA98" i="42"/>
  <c r="AA18" i="42"/>
  <c r="AQ17" i="42"/>
  <c r="X70" i="42"/>
  <c r="X17" i="42"/>
  <c r="Y87" i="42"/>
  <c r="AM18" i="42"/>
  <c r="D70" i="42"/>
  <c r="D17" i="42"/>
  <c r="AM17" i="42"/>
  <c r="AE70" i="42"/>
  <c r="AE17" i="42"/>
  <c r="AA113" i="42"/>
  <c r="AL18" i="42"/>
  <c r="AA119" i="42"/>
  <c r="AL71" i="42"/>
  <c r="AL70" i="42"/>
  <c r="H70" i="42"/>
  <c r="H17" i="42"/>
  <c r="AM70" i="42"/>
  <c r="AM71" i="42"/>
  <c r="Y127" i="42"/>
  <c r="Y126" i="42"/>
  <c r="W18" i="42"/>
  <c r="AL114" i="42"/>
  <c r="AL113" i="42"/>
  <c r="AA126" i="42"/>
  <c r="AL17" i="42"/>
  <c r="Y19" i="42"/>
  <c r="Y18" i="42"/>
  <c r="Y99" i="42"/>
  <c r="Y98" i="42"/>
  <c r="Y120" i="42"/>
  <c r="Y119" i="42"/>
  <c r="Y114" i="42"/>
  <c r="Y113" i="42"/>
  <c r="O16" i="42"/>
  <c r="P16" i="42"/>
  <c r="AA16" i="42"/>
  <c r="W81" i="42"/>
  <c r="W77" i="42"/>
  <c r="W82" i="42"/>
  <c r="W83" i="42"/>
  <c r="W76" i="42"/>
  <c r="W73" i="42"/>
  <c r="W84" i="42"/>
  <c r="Y78" i="42"/>
  <c r="Y80" i="42"/>
  <c r="Y82" i="42"/>
  <c r="Y73" i="42"/>
  <c r="Y77" i="42"/>
  <c r="Y85" i="42"/>
  <c r="Y84" i="42"/>
  <c r="Y74" i="42"/>
  <c r="Y83" i="42"/>
  <c r="Y76" i="42"/>
  <c r="AB71" i="42"/>
  <c r="AB70" i="42"/>
  <c r="AB17" i="42"/>
  <c r="AD71" i="42"/>
  <c r="AD70" i="42"/>
  <c r="AD17" i="42"/>
  <c r="AE16" i="42"/>
  <c r="Y75" i="42"/>
  <c r="Y81" i="42"/>
  <c r="W74" i="42"/>
  <c r="AA71" i="42"/>
  <c r="AA70" i="42"/>
  <c r="AA17" i="42"/>
  <c r="AE15" i="42"/>
  <c r="W75" i="42"/>
  <c r="W79" i="42"/>
  <c r="W72" i="42"/>
  <c r="W85" i="42"/>
  <c r="W78" i="42"/>
  <c r="W80" i="42"/>
  <c r="AC71" i="42"/>
  <c r="AC70" i="42"/>
  <c r="AC17" i="42"/>
  <c r="Z15" i="42"/>
  <c r="Y72" i="42"/>
  <c r="Y71" i="42"/>
  <c r="Z16" i="42"/>
  <c r="Z17" i="42"/>
  <c r="W71" i="42"/>
  <c r="W70" i="42"/>
  <c r="W17" i="42"/>
  <c r="Z13" i="42"/>
  <c r="O15" i="42"/>
  <c r="P15" i="42"/>
  <c r="AA15" i="42"/>
  <c r="P14" i="42"/>
  <c r="AA14" i="42"/>
  <c r="W98" i="59"/>
  <c r="W70" i="59"/>
  <c r="W17" i="59"/>
  <c r="Z15" i="59"/>
  <c r="P66" i="59"/>
  <c r="N66" i="59"/>
  <c r="N108" i="59"/>
  <c r="P108" i="59"/>
  <c r="P92" i="59"/>
  <c r="N92" i="59"/>
  <c r="P111" i="59"/>
  <c r="N111" i="59"/>
  <c r="Y87" i="59"/>
  <c r="Y86" i="59"/>
  <c r="Z86" i="59"/>
  <c r="P116" i="59"/>
  <c r="P117" i="59"/>
  <c r="P113" i="59"/>
  <c r="N116" i="59"/>
  <c r="N117" i="59"/>
  <c r="N113" i="59"/>
  <c r="P93" i="59"/>
  <c r="N93" i="59"/>
  <c r="Z19" i="59"/>
  <c r="AA18" i="59"/>
  <c r="H17" i="59"/>
  <c r="P20" i="59"/>
  <c r="N20" i="59"/>
  <c r="N23" i="59"/>
  <c r="N26" i="59"/>
  <c r="N29" i="59"/>
  <c r="N67" i="59"/>
  <c r="N18" i="59"/>
  <c r="Z126" i="59"/>
  <c r="AL18" i="59"/>
  <c r="AA71" i="59"/>
  <c r="Z72" i="59"/>
  <c r="Y126" i="59"/>
  <c r="P107" i="59"/>
  <c r="N107" i="59"/>
  <c r="N94" i="59"/>
  <c r="P94" i="59"/>
  <c r="P121" i="59"/>
  <c r="P119" i="59"/>
  <c r="N121" i="59"/>
  <c r="N119" i="59"/>
  <c r="O119" i="59"/>
  <c r="P89" i="59"/>
  <c r="N89" i="59"/>
  <c r="E70" i="59"/>
  <c r="O113" i="59"/>
  <c r="O98" i="59"/>
  <c r="P99" i="59"/>
  <c r="N99" i="59"/>
  <c r="P103" i="59"/>
  <c r="N103" i="59"/>
  <c r="P74" i="59"/>
  <c r="P76" i="59"/>
  <c r="P81" i="59"/>
  <c r="P85" i="59"/>
  <c r="P71" i="59"/>
  <c r="N74" i="59"/>
  <c r="N76" i="59"/>
  <c r="P29" i="59"/>
  <c r="P23" i="59"/>
  <c r="P26" i="59"/>
  <c r="P67" i="59"/>
  <c r="P18" i="59"/>
  <c r="P104" i="59"/>
  <c r="N104" i="59"/>
  <c r="Z98" i="59"/>
  <c r="Y99" i="59"/>
  <c r="Y98" i="59"/>
  <c r="D70" i="59"/>
  <c r="AM71" i="59"/>
  <c r="O126" i="59"/>
  <c r="P127" i="59"/>
  <c r="P126" i="59"/>
  <c r="N127" i="59"/>
  <c r="N126" i="59"/>
  <c r="N85" i="59"/>
  <c r="Z119" i="59"/>
  <c r="AA98" i="59"/>
  <c r="AC70" i="59"/>
  <c r="AC17" i="59"/>
  <c r="AA126" i="59"/>
  <c r="N81" i="59"/>
  <c r="Z114" i="59"/>
  <c r="AA113" i="59"/>
  <c r="P91" i="59"/>
  <c r="N91" i="59"/>
  <c r="P95" i="59"/>
  <c r="N95" i="59"/>
  <c r="O86" i="59"/>
  <c r="O70" i="59"/>
  <c r="N88" i="59"/>
  <c r="P88" i="59"/>
  <c r="Y119" i="59"/>
  <c r="C70" i="59"/>
  <c r="AL70" i="59"/>
  <c r="AL71" i="59"/>
  <c r="Q17" i="59"/>
  <c r="X70" i="59"/>
  <c r="X17" i="59"/>
  <c r="O18" i="59"/>
  <c r="Z113" i="59"/>
  <c r="Y114" i="59"/>
  <c r="Y113" i="59"/>
  <c r="O17" i="59"/>
  <c r="AM70" i="59"/>
  <c r="D17" i="59"/>
  <c r="AM17" i="59"/>
  <c r="AN70" i="59"/>
  <c r="E17" i="59"/>
  <c r="AN17" i="59"/>
  <c r="Y72" i="59"/>
  <c r="Y71" i="59"/>
  <c r="Y70" i="59"/>
  <c r="Z71" i="59"/>
  <c r="Z70" i="59"/>
  <c r="AA70" i="59"/>
  <c r="P86" i="59"/>
  <c r="P98" i="59"/>
  <c r="C17" i="59"/>
  <c r="AL17" i="59"/>
  <c r="AA17" i="59"/>
  <c r="AE15" i="59"/>
  <c r="P70" i="59"/>
  <c r="P17" i="59"/>
  <c r="O14" i="59"/>
  <c r="N98" i="59"/>
  <c r="N86" i="59"/>
  <c r="N71" i="59"/>
  <c r="Y19" i="59"/>
  <c r="Y18" i="59"/>
  <c r="Z18" i="59"/>
  <c r="O15" i="59"/>
  <c r="P15" i="59"/>
  <c r="AA15" i="59"/>
  <c r="P14" i="59"/>
  <c r="AA14" i="59"/>
  <c r="Z17" i="59"/>
  <c r="Y17" i="59"/>
  <c r="N70" i="59"/>
  <c r="N17" i="59"/>
  <c r="Z13" i="59"/>
  <c r="Z14" i="59"/>
  <c r="Z16" i="59"/>
</calcChain>
</file>

<file path=xl/sharedStrings.xml><?xml version="1.0" encoding="utf-8"?>
<sst xmlns="http://schemas.openxmlformats.org/spreadsheetml/2006/main" count="2234" uniqueCount="462">
  <si>
    <t>PHỤ LỤC I</t>
  </si>
  <si>
    <t>Đơn vị: Triệu đồng</t>
  </si>
  <si>
    <t>TT</t>
  </si>
  <si>
    <t>Bộ, cơ quan TW và địa phương</t>
  </si>
  <si>
    <t>Số vốn các bộ, cơ quan trung ương và địa phương phân bổ kế hoạch đầu tư vốn NSNN năm 2022</t>
  </si>
  <si>
    <t>Số vốn kế hoạch đầu tư vốn NSNN năm 2022 bộ, cơ quan TW và địa phương chưa phân bổ kế hoạch</t>
  </si>
  <si>
    <t>TỔNG SỐ (NSTW + NSĐP)</t>
  </si>
  <si>
    <t>Trong đó:</t>
  </si>
  <si>
    <t>Vốn NSTW</t>
  </si>
  <si>
    <t>Vốn cân đối NSĐP</t>
  </si>
  <si>
    <t>Trong đó: phân bổ vượt số vốn NSĐP do TTgCP giao</t>
  </si>
  <si>
    <t>Tổng số (Vốn trong nước + Vốn nước ngoài)</t>
  </si>
  <si>
    <t>Vốn trong nước</t>
  </si>
  <si>
    <t>Vốn nước ngoài</t>
  </si>
  <si>
    <t>TỔNG SỐ</t>
  </si>
  <si>
    <t>A</t>
  </si>
  <si>
    <t>Bộ, cơ quan Trung ương</t>
  </si>
  <si>
    <t>Văn phòng Quốc hội</t>
  </si>
  <si>
    <t>Văn phòng Trung ương Đảng</t>
  </si>
  <si>
    <t>Văn phòng Chính phủ</t>
  </si>
  <si>
    <t>Tòa án nhân dân tối cao</t>
  </si>
  <si>
    <t>Viện kiểm sát nhân dân tối cao</t>
  </si>
  <si>
    <t>Học viện Chính trị Quốc gia Hồ Chí Minh</t>
  </si>
  <si>
    <t>Bộ Quốc phòng</t>
  </si>
  <si>
    <t>Bộ Công an</t>
  </si>
  <si>
    <t>Bộ Ngoại giao</t>
  </si>
  <si>
    <t>Bộ Tư pháp</t>
  </si>
  <si>
    <t>Bộ Kế hoạch và Đầu tư</t>
  </si>
  <si>
    <t>Bộ Tài chính</t>
  </si>
  <si>
    <t>Bộ Nông nghiệp và Phát triển nông thôn</t>
  </si>
  <si>
    <t>Bộ Công thương</t>
  </si>
  <si>
    <t>Bộ Giao thông vận tải</t>
  </si>
  <si>
    <t>Bộ Xây dựng</t>
  </si>
  <si>
    <t>Bộ Thông tin và Truyền thông</t>
  </si>
  <si>
    <t>Bộ Khoa học và Công nghệ</t>
  </si>
  <si>
    <t>Bộ Giáo dục và Đào tạo</t>
  </si>
  <si>
    <t xml:space="preserve">Bộ Y tế </t>
  </si>
  <si>
    <t>Bộ Văn hóa, Thể thao và Du lịch</t>
  </si>
  <si>
    <t>Bộ Nội vụ</t>
  </si>
  <si>
    <t>Bộ Lao động - Thương binh và Xã hội</t>
  </si>
  <si>
    <t>Bộ Tài nguyên và Môi trường</t>
  </si>
  <si>
    <t>Thanh tra Chính phủ</t>
  </si>
  <si>
    <t>Ngân hàng Nhà nước Việt Nam</t>
  </si>
  <si>
    <t>Ủy ban dân tộc</t>
  </si>
  <si>
    <t>Ban Quản lý Lăng Chủ tịch Hồ Chí Minh</t>
  </si>
  <si>
    <t>Viện Hàn lâm Khoa học Xã hội Việt Nam</t>
  </si>
  <si>
    <t>Viện Hàn lâm Khoa học và Công nghệ Việt Nam</t>
  </si>
  <si>
    <t>Thông tấn xã Việt Nam</t>
  </si>
  <si>
    <t>Đài tiếng nói Việt Nam</t>
  </si>
  <si>
    <t>Đài Truyền hình Việt Nam</t>
  </si>
  <si>
    <t>Mặt trận tổ quốc Việt Nam</t>
  </si>
  <si>
    <t>Tổng liên đoàn lao động Việt Nam</t>
  </si>
  <si>
    <t>Trung ương Đoàn Thanh niên Cộng sản Hồ Chí Minh</t>
  </si>
  <si>
    <t>Trung ương Hội liên hiệp Phụ nữ Việt Nam</t>
  </si>
  <si>
    <t>Hội nông dân Việt Nam</t>
  </si>
  <si>
    <t>Đại học Quốc gia Hà Nội</t>
  </si>
  <si>
    <t>Đại học Quốc gia Thành phố Hồ Chí Minh</t>
  </si>
  <si>
    <t>Ngân hàng Phát triển Việt Nam</t>
  </si>
  <si>
    <t>Ngân hàng Chính sách xã hội</t>
  </si>
  <si>
    <t>Ban Quản lý Làng văn hóa các dân tộc Việt Nam</t>
  </si>
  <si>
    <t>Tập đoàn Điện lực Việt Nam</t>
  </si>
  <si>
    <t>Liên minh Hợp tác xã Việt Nam</t>
  </si>
  <si>
    <t>Ủy ban toàn quốc Liên hiệp các Hội văn học nghệ thuật Việt Nam</t>
  </si>
  <si>
    <t>Hội Nhà báo Việt Nam</t>
  </si>
  <si>
    <t>Liên hiệp các hội Khoa học và Kỹ thuật Việt Nam</t>
  </si>
  <si>
    <t>Ban quản lý Khu công nghệ cao Hòa Lạc</t>
  </si>
  <si>
    <t>Hội Nhà văn Việt Nam</t>
  </si>
  <si>
    <t>Hội Luật gia Việt Nam</t>
  </si>
  <si>
    <t>B</t>
  </si>
  <si>
    <t>Địa phương</t>
  </si>
  <si>
    <t>Miền núi phía Bắc</t>
  </si>
  <si>
    <t>1</t>
  </si>
  <si>
    <t>Hà Giang</t>
  </si>
  <si>
    <t>2</t>
  </si>
  <si>
    <t>Tuyên Quang</t>
  </si>
  <si>
    <t>3</t>
  </si>
  <si>
    <t>Cao Bằng</t>
  </si>
  <si>
    <t>4</t>
  </si>
  <si>
    <t>Lạng Sơn</t>
  </si>
  <si>
    <t>5</t>
  </si>
  <si>
    <t>Lào Cai</t>
  </si>
  <si>
    <t>6</t>
  </si>
  <si>
    <t>Yên Bái</t>
  </si>
  <si>
    <t>7</t>
  </si>
  <si>
    <t>Thái Nguyên</t>
  </si>
  <si>
    <t>8</t>
  </si>
  <si>
    <t>Bắc Kạn</t>
  </si>
  <si>
    <t>9</t>
  </si>
  <si>
    <t>Phú Thọ</t>
  </si>
  <si>
    <t>10</t>
  </si>
  <si>
    <t>Bắc Giang</t>
  </si>
  <si>
    <t>11</t>
  </si>
  <si>
    <t>Hòa Bình</t>
  </si>
  <si>
    <t>12</t>
  </si>
  <si>
    <t>Sơn La</t>
  </si>
  <si>
    <t>13</t>
  </si>
  <si>
    <t>Lai Châu</t>
  </si>
  <si>
    <t>14</t>
  </si>
  <si>
    <t>Điện Biên</t>
  </si>
  <si>
    <t>Đồng bằng sông Hồng</t>
  </si>
  <si>
    <t>15</t>
  </si>
  <si>
    <t>Thành phố Hà Nội</t>
  </si>
  <si>
    <t>16</t>
  </si>
  <si>
    <t>Thành phố Hải Phòng</t>
  </si>
  <si>
    <t>17</t>
  </si>
  <si>
    <t>Quảng Ninh</t>
  </si>
  <si>
    <t>18</t>
  </si>
  <si>
    <t>Hải Dương</t>
  </si>
  <si>
    <t>19</t>
  </si>
  <si>
    <t>Hưng Yên</t>
  </si>
  <si>
    <t>20</t>
  </si>
  <si>
    <t>Vĩnh Phúc</t>
  </si>
  <si>
    <t>21</t>
  </si>
  <si>
    <t>Bắc Ninh</t>
  </si>
  <si>
    <t>22</t>
  </si>
  <si>
    <t>Hà Nam</t>
  </si>
  <si>
    <t>23</t>
  </si>
  <si>
    <t>Nam Định</t>
  </si>
  <si>
    <t>24</t>
  </si>
  <si>
    <t>Ninh Bình</t>
  </si>
  <si>
    <t>25</t>
  </si>
  <si>
    <t>Thái Bình</t>
  </si>
  <si>
    <t>Bắc Trung Bộ và Duyên hải miền Trung</t>
  </si>
  <si>
    <t>26</t>
  </si>
  <si>
    <t>Thanh Hóa</t>
  </si>
  <si>
    <t>27</t>
  </si>
  <si>
    <t>Nghệ An</t>
  </si>
  <si>
    <t>28</t>
  </si>
  <si>
    <t>Hà Tĩnh</t>
  </si>
  <si>
    <t>29</t>
  </si>
  <si>
    <t>Quảng Bình</t>
  </si>
  <si>
    <t>30</t>
  </si>
  <si>
    <t>Quảng Trị</t>
  </si>
  <si>
    <t>31</t>
  </si>
  <si>
    <t>Thừa Thiên Huế</t>
  </si>
  <si>
    <t>32</t>
  </si>
  <si>
    <t>Thành phố Đà Nẵng</t>
  </si>
  <si>
    <t>33</t>
  </si>
  <si>
    <t>Quảng Nam</t>
  </si>
  <si>
    <t>34</t>
  </si>
  <si>
    <t>Quảng Ngãi</t>
  </si>
  <si>
    <t>35</t>
  </si>
  <si>
    <t>Bình Định</t>
  </si>
  <si>
    <t>36</t>
  </si>
  <si>
    <t>Phú Yên</t>
  </si>
  <si>
    <t>37</t>
  </si>
  <si>
    <t>Khánh Hòa</t>
  </si>
  <si>
    <t>38</t>
  </si>
  <si>
    <t>Ninh Thuận</t>
  </si>
  <si>
    <t>39</t>
  </si>
  <si>
    <t>Bình Thuận</t>
  </si>
  <si>
    <t>Tây Nguyên</t>
  </si>
  <si>
    <t>40</t>
  </si>
  <si>
    <t>Đắk Lắk</t>
  </si>
  <si>
    <t>41</t>
  </si>
  <si>
    <t>Đắk Nông</t>
  </si>
  <si>
    <t>42</t>
  </si>
  <si>
    <t>Gia Lai</t>
  </si>
  <si>
    <t>43</t>
  </si>
  <si>
    <t>Kon Tum</t>
  </si>
  <si>
    <t>44</t>
  </si>
  <si>
    <t>Lâm Đồng</t>
  </si>
  <si>
    <t>Đông Nam Bộ</t>
  </si>
  <si>
    <t>45</t>
  </si>
  <si>
    <t>Thành phố Hồ Chí Minh</t>
  </si>
  <si>
    <t>46</t>
  </si>
  <si>
    <t>Đồng Nai</t>
  </si>
  <si>
    <t>47</t>
  </si>
  <si>
    <t>Bình Dương</t>
  </si>
  <si>
    <t>48</t>
  </si>
  <si>
    <t>Bình Phước</t>
  </si>
  <si>
    <t>49</t>
  </si>
  <si>
    <t>Tây Ninh</t>
  </si>
  <si>
    <t>50</t>
  </si>
  <si>
    <t>Bà Rịa Vũng Tàu</t>
  </si>
  <si>
    <t>Đồng bằng sông Cửu Long</t>
  </si>
  <si>
    <t>51</t>
  </si>
  <si>
    <t>Long An</t>
  </si>
  <si>
    <t>52</t>
  </si>
  <si>
    <t>Tiền Giang</t>
  </si>
  <si>
    <t>53</t>
  </si>
  <si>
    <t>Bến Tre</t>
  </si>
  <si>
    <t>54</t>
  </si>
  <si>
    <t>Trà Vinh</t>
  </si>
  <si>
    <t>55</t>
  </si>
  <si>
    <t>Vĩnh Long</t>
  </si>
  <si>
    <t>56</t>
  </si>
  <si>
    <t>Thành phố Cần Thơ</t>
  </si>
  <si>
    <t>57</t>
  </si>
  <si>
    <t>Hậu Giang</t>
  </si>
  <si>
    <t>58</t>
  </si>
  <si>
    <t>Sóc Trăng</t>
  </si>
  <si>
    <t>59</t>
  </si>
  <si>
    <t>An Giang</t>
  </si>
  <si>
    <t>60</t>
  </si>
  <si>
    <t>Đồng Tháp</t>
  </si>
  <si>
    <t>61</t>
  </si>
  <si>
    <t>Kiên Giang</t>
  </si>
  <si>
    <t>62</t>
  </si>
  <si>
    <t>Bạc Liêu</t>
  </si>
  <si>
    <t>63</t>
  </si>
  <si>
    <t>Cà Mau</t>
  </si>
  <si>
    <t>Dự kiến giải ngân kế hoạch đầu tư vốn NSNN năm 2022 đến hết tháng 04/2022 (theo báo cáo của Bộ Tài chính)</t>
  </si>
  <si>
    <t>Kế hoạch đầu tư vốn NSĐP năm 2022 được TTgCP giao tại Quyết định số 2048/QĐ-TTg ngày 06/12/2021</t>
  </si>
  <si>
    <t>Số vốn kế hoạch đầu tư vốn NSĐP năm 2022 bộ, cơ quan TW và địa phương chưa phân bổ kế hoạch</t>
  </si>
  <si>
    <t>Tỷ lệ % số vốn NSĐP chưa phân bổ so với kế hoạch được TTgCP giao</t>
  </si>
  <si>
    <t>Tổng số</t>
  </si>
  <si>
    <t>Vốn Chương trình mục tiêu quốc gia được giao tại Quyết định số 653/QĐ-TTg ngày 28/5/2022</t>
  </si>
  <si>
    <t>SẮP XẾP THỨ TỰ (TỪ CAO ĐẾN THẤP) THEO TỶ LỆ GIẢI NGÂN KẾ HOẠCH ĐẦU TƯ
VỐN NGÂN SÁCH NHÀ NƯỚC NĂM 2022 CỦA CÁC BỘ, CƠ QUAN TRUNG ƯƠNG VÀ ĐỊA PHƯƠNG</t>
  </si>
  <si>
    <r>
      <t>DANH SÁCH CÁC ĐỊA PHƯƠNG</t>
    </r>
    <r>
      <rPr>
        <b/>
        <u/>
        <sz val="12"/>
        <rFont val="Times New Roman"/>
        <family val="1"/>
      </rPr>
      <t xml:space="preserve"> CHƯA PHÂN BỔ HẾT
</t>
    </r>
    <r>
      <rPr>
        <b/>
        <sz val="12"/>
        <rFont val="Times New Roman"/>
        <family val="1"/>
      </rPr>
      <t>KẾ HOẠCH ĐẦU TƯ</t>
    </r>
    <r>
      <rPr>
        <b/>
        <u/>
        <sz val="12"/>
        <rFont val="Times New Roman"/>
        <family val="1"/>
      </rPr>
      <t xml:space="preserve"> VỐN NGÂN SÁCH ĐỊA PHƯƠNG</t>
    </r>
    <r>
      <rPr>
        <b/>
        <sz val="12"/>
        <rFont val="Times New Roman"/>
        <family val="1"/>
      </rPr>
      <t xml:space="preserve"> NĂM 2022</t>
    </r>
  </si>
  <si>
    <t>PHỤ LỤC II</t>
  </si>
  <si>
    <t>Không bao gồm số vốn NSĐP địa phương phân bổ vượt</t>
  </si>
  <si>
    <t>Bao gồm số vốn NSĐP địa phương phân bổ vượt</t>
  </si>
  <si>
    <t>Vốn Chương trình mục tiêu quốc gia</t>
  </si>
  <si>
    <t>Số vốn không bao gồm Chương trình mục tiêu quốc gia</t>
  </si>
  <si>
    <t>PHỤ LỤC I.A</t>
  </si>
  <si>
    <t>PHỤ LỤC I.B</t>
  </si>
  <si>
    <t>Tỷ lệ</t>
  </si>
  <si>
    <t>Trong nước</t>
  </si>
  <si>
    <t>Nước ngoài</t>
  </si>
  <si>
    <t>NSTW</t>
  </si>
  <si>
    <t>NSĐP</t>
  </si>
  <si>
    <t>STT</t>
  </si>
  <si>
    <t xml:space="preserve">Tổng số </t>
  </si>
  <si>
    <t>Số vốn NSTW năm 2022 bộ, cơ quan trung ương và địa phương đề xuất điều chỉnh giảm</t>
  </si>
  <si>
    <t>Văn bản đề xuất của bộ, cơ quan trung ương và địa phương</t>
  </si>
  <si>
    <t>305/TANDTC-KHTC ngày 21/10/2022</t>
  </si>
  <si>
    <t>Nguyên nhân đề xuất điều chỉnh giảm kế hoạch 2022</t>
  </si>
  <si>
    <t>1651/VPQH-KHTC ngày 05/8/2022</t>
  </si>
  <si>
    <t>3569/VKSTC-C3 ngày 23/9/2022</t>
  </si>
  <si>
    <t>3563/BTP-KHTC ngày 23/9/2022</t>
  </si>
  <si>
    <t>4219/BXD-KHTC ngày 20/9/2022</t>
  </si>
  <si>
    <t>Thống nhất UBDT, DA hiện đang khó khăn về mặt bằng, thủ tục giao đất với TP.Hà Nội, khó giải ngân hết KH 2022</t>
  </si>
  <si>
    <t>Theo báo cáo của tỉnh dự án mất nhiều thời gian để hoàn thiện thủ tục chuyển đích sử dụng rừng, đồng thời ngày 26/8/2022 TTgCP mới có văn bản đồng ý cho tỉnh Bắc Kạn là cơ quan chủ trì thực hiện dự án trên toàn tuyến (bao gồm đoạn kết nối với Na Hang, tỉnh Tuyên Quang)</t>
  </si>
  <si>
    <t>Do dự án đã hoàn thành, hết nhu cầu vốn</t>
  </si>
  <si>
    <t>Đến hết ngày 31/12/2021, dự án đã hoàn thành toàn bộ các hạng mục (mặt đường, cầu, cống và hệ thống an toàn giao thông đủ điều kiện để đưa vào khai thác sử dụng). UBND tỉnh Hưng Yên đã có Công văn số 702/UBND-KT1 ngày 24/3/2022 đề nghị Ban quản lý dự án đầu tư công trình giao thông - xây dựng khẩn trương hoàn thiện các thủ tục, hồ sơ phần khối lượng, thực hiện thanh, quyết toán dự án theo quy định hiện hành</t>
  </si>
  <si>
    <t>Một đoạn tuyến đi trùng với đường vành đai 4, vùng thủ đô, hiện nay đang thỏa thuận lại thiết kế đoạn tuyến này với đường vành đai 4/ Dự án đang xin Thủ tướng Chính phủ chấp thuận việc đầu tư dự án trên địa bàn 02 tỉnh do vướng luật đầu tư công, luật ngân sách nên giải ngân gặp khó khăn, tại văn bản 6595/VPCP-CN ngày 4/10/2022 phó Thủ tướng Chính phủ giao Bộ KHĐT chủ trì phối hợp các Bộ báo cáo Thủ tướng Chính phủ trong tháng 10 năm 2022. hiện nay Bộ KHĐT đang lấy ý kiến các Bộ, địa phương liên quan đảm bảo kết nối thuận lợi, nên việc giải ngân nguồn vốn gặp khó khăn</t>
  </si>
  <si>
    <t>Đây là dự án liên vùng không điểu chuyển cho dự án khác trong kế hoạch 2022. Nguyên nhân không giải ngân được do pjần lớn là diện tích đất trồng lúa thu hồi trên 10ha, hiện địa phương đã trình Bộ Tài nguyên và Môi trường thủ tục thu hồi đất theo quy định. Căn cứ điều kiện thực tế, tiến độ thực hiện,…. dự án không thể giải ngân hết kế hoạch vốn năm 2022 đã giao và cần điều chỉnh kế hoạch vốn theo thực tế</t>
  </si>
  <si>
    <t>5839/BNN-KH ngày 07/9/2022</t>
  </si>
  <si>
    <t>Do vướng mắc về thủ tục điều chỉnh chu trương đầu tư và tiến độ GPMB khôgn đáp ứng yêu cầu, đặc biệt là di dân lòng hồ để chặn dòng, thi công hoàn thành công trình đầu mối</t>
  </si>
  <si>
    <t>8959/BTC-KHTC ngày 08/9/2022</t>
  </si>
  <si>
    <t>VB số 4941/BYT-KHTC ngày 12/9/2022; số 5694/BYT-KH-TC ngày 11/10/2022</t>
  </si>
  <si>
    <t>VB số 5660/BCT-KH ngày 22/9/2022</t>
  </si>
  <si>
    <t>VB số 2628/UBND-TH ngày 11/10/2022</t>
  </si>
  <si>
    <t>VB số 4265/UBND-TH ngày 14/9/2022; 4438/UBND-TH ngày 23/9/2022</t>
  </si>
  <si>
    <t>VB 3984/UBND-TH ngày 18/8/2022; 4863/UBND-TH ngày 3/10/2022</t>
  </si>
  <si>
    <t>VB số 1841/UBND-KTN ngày 21/10/2022</t>
  </si>
  <si>
    <t>VB 132/BC-UBND ngày 26/7/2022</t>
  </si>
  <si>
    <t>VB số 243/BC-UBND ngày 10/10/2022</t>
  </si>
  <si>
    <t>4782/EVN-KH ngày 25/8/2022</t>
  </si>
  <si>
    <t>298/CV-LH ngày 26/9/2022</t>
  </si>
  <si>
    <t>VB số 2997/LĐTBXH-KHTC ngày 5/8/2022; 3840/LĐTBXH-KHTC ngày 28/9/2022</t>
  </si>
  <si>
    <t>4137/BVHTTDL-KHTC ngày 24/10/2022</t>
  </si>
  <si>
    <t>Văn bản số 4222/BGDĐT-KHTC ngày 30/8/2022</t>
  </si>
  <si>
    <t>Văn bản số 5150/BTNMT-KHTC ngày 31/8/2022</t>
  </si>
  <si>
    <t>Văn bản số 1931/VHL-KHTC ngày 22/9/2022; VB số 2077/VHL-KHTC ngày 07/10/2022</t>
  </si>
  <si>
    <t>Văn bản số 3087/ĐHQGHN-KHTC ngày 14/9/2022</t>
  </si>
  <si>
    <t>Văn bản số 1720/ĐHQG-KHTC ngày 29/8/2022</t>
  </si>
  <si>
    <t>Kế hoạch đầu tư vốn NSNN năm 2022 được TTgCP tại Quyết định số 2048/QĐ-TTg ngày 06/12/2021, điều chỉnh tại  Quyết định số 1198/QĐ-TTg ngày 12/10/2022</t>
  </si>
  <si>
    <t>Kế hoạch đầu tư vốn NSNN năm 2022 được TTgCP giao tại Quyết định số 2048/QĐ-TTg ngày 06/12/2021, Quyết định số 653/QĐ-TTg ngày 28/5/2022, điều chỉnh tại  Quyết định số 1198/QĐ-TTg ngày 12/10/2022 (bao gồm vốn CTMTQG)</t>
  </si>
  <si>
    <t>Số vốn kế hoạch đầu tư vốn NSTW năm 2022 bộ, cơ quan TW và địa phương chưa phân bổ kế hoạch</t>
  </si>
  <si>
    <t>Tỷ lệ % số vốn NSTW chưa phân bổ kế hoạch so với số vốn được TTgCP giao kế hoạch</t>
  </si>
  <si>
    <t>Kế hoạch đầu tư vốn NSTW năm 2022 được TTgCP giao bổ sung tại Quyết định số 1198/QĐ-TTg ngày 12/10/2022</t>
  </si>
  <si>
    <t>Vốn trong nước từ nguồn Chương trình phục hồi và phát triển kinh tế - xã hội</t>
  </si>
  <si>
    <t>Vốn nước ngoài từ nguồn điều chỉnh giảm kế hoạch năm 2022 của các bộ, cơ quan trung ương và địa phương</t>
  </si>
  <si>
    <r>
      <t xml:space="preserve">DANH SÁCH CÁC BỘ, CƠ QUAN TRUNG ƯƠNG, ĐỊA PHƯƠNG </t>
    </r>
    <r>
      <rPr>
        <b/>
        <u/>
        <sz val="12"/>
        <color theme="1"/>
        <rFont val="Times New Roman"/>
        <family val="1"/>
      </rPr>
      <t>CHƯA PHÂN BỔ HẾT</t>
    </r>
    <r>
      <rPr>
        <b/>
        <sz val="12"/>
        <color theme="1"/>
        <rFont val="Times New Roman"/>
        <family val="1"/>
      </rPr>
      <t xml:space="preserve">
KẾ HOẠCH ĐẦU TƯ </t>
    </r>
    <r>
      <rPr>
        <b/>
        <u/>
        <sz val="12"/>
        <color theme="1"/>
        <rFont val="Times New Roman"/>
        <family val="1"/>
      </rPr>
      <t>VỐN NGÂN SÁCH TRUNG ƯƠNG</t>
    </r>
    <r>
      <rPr>
        <b/>
        <sz val="12"/>
        <color theme="1"/>
        <rFont val="Times New Roman"/>
        <family val="1"/>
      </rPr>
      <t xml:space="preserve"> NĂM 2022 ĐƯỢC THỦ TƯỚNG CHÍNH PHỦ </t>
    </r>
    <r>
      <rPr>
        <b/>
        <u/>
        <sz val="12"/>
        <color theme="1"/>
        <rFont val="Times New Roman"/>
        <family val="1"/>
      </rPr>
      <t>GIAO BỔ SUNG</t>
    </r>
    <r>
      <rPr>
        <b/>
        <sz val="12"/>
        <color theme="1"/>
        <rFont val="Times New Roman"/>
        <family val="1"/>
      </rPr>
      <t xml:space="preserve"> 
TẠI QUYẾT ĐỊNH SỐ 1198/QĐ-TTG NGÀY 12/10/2022</t>
    </r>
  </si>
  <si>
    <t>TỔNG HỢP KẾ HOẠCH ĐẦU TƯ VỐN NGÂN SÁCH NHÀ NƯỚC NĂM 2022 CỦA CÁC BỘ, CƠ QUAN TRUNG ƯƠNG VÀ ĐỊA PHƯƠNG</t>
  </si>
  <si>
    <t>PHỤ LỤC III</t>
  </si>
  <si>
    <t>TỔNG HỢP CÁC KHÓ KHĂN, VƯỚNG MẮC TRONG TRIỂN KHAI THỰC HIỆN VÀ GIẢI NGÂN VỐN ĐẦU TƯ CÔNG NĂM 2022
TẠI CÁC BỘ, CƠ QUAN TRUNG ƯƠNG VÀ ĐỊA PHƯƠNG</t>
  </si>
  <si>
    <t>I</t>
  </si>
  <si>
    <t xml:space="preserve">NHÓM NỘI DUNG LIÊN QUAN ĐẾN THỂ CHẾ, CHÍNH SÁCH  </t>
  </si>
  <si>
    <t>Lĩnh vực đất đai</t>
  </si>
  <si>
    <t>Lĩnh vực xây dựng</t>
  </si>
  <si>
    <t>Lĩnh vực đấu thầu</t>
  </si>
  <si>
    <t>Lĩnh vực đầu tư công</t>
  </si>
  <si>
    <t>II</t>
  </si>
  <si>
    <t>NHÓM NỘI DUNG LIÊN QUAN ĐẾN TỔ CHỨC TRIỂN KHAI THỰC HIỆN</t>
  </si>
  <si>
    <r>
      <t>Công tác lập kế hoạch đầu tư vốn NSNN</t>
    </r>
    <r>
      <rPr>
        <sz val="14"/>
        <color theme="1"/>
        <rFont val="Times New Roman"/>
        <family val="1"/>
      </rPr>
      <t xml:space="preserve"> chưa sát với khả năng thực hiện dẫn đến không phân bổ được hết kế hoạch vốn được giao, còn tình trạng “vốn chờ dự án đủ thủ tục”, dự kiến vốn trước rồi mới tiến hành làm thủ tục đầu tư (Quyết định đầu tư các dự án) hoặc thực hiện các thủ tục gia hạn Hiệp định, kéo dài thời gian bố trí vốn đối với dự án sử dụng vốn ODA và vay ưu đãi của các nhà tài trợ nước ngoài.</t>
    </r>
  </si>
  <si>
    <r>
      <t>Việc công bố chỉ số giá xây dựng tại</t>
    </r>
    <r>
      <rPr>
        <sz val="14"/>
        <color theme="1"/>
        <rFont val="Times New Roman"/>
        <family val="1"/>
      </rPr>
      <t xml:space="preserve"> các địa phương chưa kịp thời, chưa sát với thị trường, gây bị động cho chủ đầu tư, nhà thầu. </t>
    </r>
  </si>
  <si>
    <t>Bộ Xây dựng khẩn trương hướng dẫn cơ quan có thẩm quyền ở địa phương kịp thời cập nhật, điều chỉnh, công bố giá và chỉ số giá vật liệu xây dựng, chỉ số giá xây dựng theo tháng phù hợp diễn biến giá thị trường; báo cáo Thủ tướng Chính phủ về việc tháo gỡ khó khăn, vướng mắc của các địa phương liên quan đến việc thực hiện hợp đồng trọn gói, hợp đồng theo đơn giá cố định trong bối cảnh giá nhiên liệu, nguyên vật liệu xây dựng biến động mạnh theo chỉ đạo của Chính phủ tại Nghị quyết số 85/NQ-CP.</t>
  </si>
  <si>
    <r>
      <t>Chất lượng chuẩn bị dự án thấp</t>
    </r>
    <r>
      <rPr>
        <sz val="14"/>
        <color theme="1"/>
        <rFont val="Times New Roman"/>
        <family val="1"/>
      </rPr>
      <t>, công tác khảo sát, thiết kế dự án chưa tốt dẫn tới nhiều dự án đã được phê duyệt chủ trương đầu tư và quyết định đầu tư nhưng vẫn chưa đủ điều kiện giải ngân vì lại vướng mắc về quy hoạch, địa điểm, phải điều chỉnh đơn giá dẫn đến phải thay đổi hoặc điều chỉnh lại dự án.</t>
    </r>
  </si>
  <si>
    <r>
      <t>Các cấp, các ngành và người đứng đầu các bộ, cơ quan trung ương và địa phương chưa thực sự vào cuộc</t>
    </r>
    <r>
      <rPr>
        <sz val="14"/>
        <color theme="1"/>
        <rFont val="Times New Roman"/>
        <family val="1"/>
      </rPr>
      <t xml:space="preserve">, chưa tập trung xử lý </t>
    </r>
    <r>
      <rPr>
        <b/>
        <sz val="14"/>
        <color theme="1"/>
        <rFont val="Times New Roman"/>
        <family val="1"/>
      </rPr>
      <t>dứt điểm</t>
    </r>
    <r>
      <rPr>
        <sz val="14"/>
        <color theme="1"/>
        <rFont val="Times New Roman"/>
        <family val="1"/>
      </rPr>
      <t xml:space="preserve"> các khó khăn, vướng mắc của các dự án đã và đang triển khai, cụ thể như 02 dự án trọng điểm thuộc ngành y tế của Bộ Y tế (dự án Bệnh viện Bạch Mai cơ sở 2 và Bệnh viện Việt Đức cơ sở 2) đến nay còn vướng mắc về hợp đồng, đơn giá gốc để điều chỉnh hợp đồng dẫn dến không có cơ sở thanh toán cho nhà thầu, dự án phải dừng thi công nhiều năm, số vốn NSNN bố trí cho dự án từ các năm 2017, 2018 phải kéo dài sang năm 2022  hoặc một số dự án xây dựng cơ sở vật chất các trường đại học trọng điểm, giải ngân chậm do vướng mắc về giải phóng mặt bằng,...</t>
    </r>
  </si>
  <si>
    <r>
      <t xml:space="preserve">Năng lực của Ban Quản lý dự án, cán bộ chuyên môn làm công tác đầu tư </t>
    </r>
    <r>
      <rPr>
        <sz val="14"/>
        <color theme="1"/>
        <rFont val="Times New Roman"/>
        <family val="1"/>
      </rPr>
      <t xml:space="preserve">tại các cấp, nhất là cấp huyện, xã còn yếu kém. Mặc dù hầu hết các bộ, địa phương đều thực hiện giao ban định kỳ nhưng các chủ đầu tư đều chưa chủ động đề xuất cấp có thẩm quyền các giải pháp căn cơ nhằm tháo gỡ khó khăn, vướng mắc cụ thể từng dự án được giao quản lý. </t>
    </r>
    <r>
      <rPr>
        <b/>
        <i/>
        <sz val="14"/>
        <color theme="1"/>
        <rFont val="Times New Roman"/>
        <family val="1"/>
      </rPr>
      <t xml:space="preserve">Chất lượng trả lời của một số bộ, ngành quản lý lĩnh vực còn chung, chưa đi sâu, cụ thể vào kiến nghị của địa phương, </t>
    </r>
    <r>
      <rPr>
        <sz val="14"/>
        <color theme="1"/>
        <rFont val="Times New Roman"/>
        <family val="1"/>
      </rPr>
      <t xml:space="preserve">tâm lý của cán bộ, công chức sợ không dám làm khi gặp vấn đề vướng mắc nào dù nhỏ liên quan đến dự án cũng dừng lại hoặc làm cầm chừng. </t>
    </r>
  </si>
  <si>
    <r>
      <t xml:space="preserve"> Ý thức chấp hành pháp luật, ý thức tôn trọng kỷ luật, kỷ cương trong đầu tư công chưa cao</t>
    </r>
    <r>
      <rPr>
        <sz val="14"/>
        <color theme="1"/>
        <rFont val="Times New Roman"/>
        <family val="1"/>
      </rPr>
      <t xml:space="preserve">, chưa chủ động, nghiêm túc trong tuân thủ các quy định, tiêu chí, nguyên tắc trong đầu tư công, dễ thỏa hiệp khi phê duyệt các dự án chưa đạt yêu cầu về pháp lý, hiệu quả... Quy định phối hợp giữa các bộ, ngành và địa phương nhất là về thời gian thẩm định dự án, phê duyệt dự án hầu như chưa được tuân thủ theo đúng quy định. </t>
    </r>
  </si>
  <si>
    <t>III</t>
  </si>
  <si>
    <t>NHÓM KHÓ KHĂN MANG TÍNH ĐẶC THÙ CỦA KẾ HOẠCH NĂM 2022</t>
  </si>
  <si>
    <t xml:space="preserve">Năm 2022 là năm vẫn chịu tác động mạnh mẽ của đại dịch Covid-19, cùng với đó là các yếu tố biến động đến từ bên ngoài tác động đến nền kinh tế dẫn tới giá nguyên, nhiên, vật liệu, cước, phí vận chuyển hàng hóa quốc tế... tăng cao; huy động chuyên gia, nhà quản lý và lao động chất lượng cao, nhà thầu nước ngoài, máy móc, thiết bị nhập khẩu phục vụ dự án đầu tư công bị ảnh hưởng... Ngoài ra, trong giải ngân vốn đầu tư công có tính đặc thù là giải ngân những tháng đầu năm thấp và tăng mạnh trong những tháng cuối năm vì cần thời gian để thi công, tích lũy khối lượng đủ để nghiệm thu, phụ thuộc vào tiến độ hợp đồng và tạm ứng. Bên cạnh đó, năm 2022 là năm thứ hai triển khai kế hoạch đầu tư công trung hạn giai đoạn 2021-2025 (thực chất là năm đầu tiên triển khai do kế hoạch đầu tư công trung hạn giai đoạn 2021-2025 mới được Quốc hội thông qua vào tháng 7/2021), là năm các bộ, địa phương bắt đầu khởi công mới nhiều dự án. Theo quy định của Luật Xây dựng, các dự án khởi công mới được bố trí vốn đầu năm phải mất thời gian triển khai các thủ tục lập, thẩm định và phê duyệt thiết kế - dự toán công trình mới đủ điều kiện để tổ chức đấu thầu thi công. Thời gian này thường mất khoảng từ 6 đến 8 tháng, do đó tiến độ giải ngân vốn của những dự án khởi công mới chỉ được đẩy mạnh vào những tháng cuối năm. </t>
  </si>
  <si>
    <r>
      <t xml:space="preserve">Ngoài ra, </t>
    </r>
    <r>
      <rPr>
        <b/>
        <i/>
        <sz val="14"/>
        <color theme="1"/>
        <rFont val="Times New Roman"/>
        <family val="1"/>
      </rPr>
      <t>giá nguyên, nhiên vật liệu, xăng dầu trong những tháng đầu năm 2022 tăng cao, có tình trạng khan hiếm nguồn cung về cát, đất để san lấp mặt bằng...</t>
    </r>
    <r>
      <rPr>
        <sz val="14"/>
        <color theme="1"/>
        <rFont val="Times New Roman"/>
        <family val="1"/>
      </rPr>
      <t xml:space="preserve"> dẫn đến nhà thầu trúng thầu, ký hợp đồng trọn gói thi công cầm chừng, chờ chính sách điều chỉnh giá hợp đồng và giá vật liệu xây dựng. Theo quy định tại Điều 67 Luật Đấu thầu, việc điều chỉnh giá hợp đồng chỉ được áp dụng đối với hợp đồng theo đơn giá cố định, hợp đồng theo đơn giá điều chỉnh và hợp đồng theo thời gian. Do đó, việc xem xét xử lý tháo gỡ khó khăn cho các nhà thầu ký hợp đồng trọn gói trong bối cảnh giá nguyên nhiên vật liệu tăng cao là cần thiết, đề nghị Bộ Xây dựng khẩn trương có hướng dẫn các địa phương kịp thời cập nhật, điều chỉnh, công bố giá và chỉ số giá vật liệu xây dựng, chỉ số giá xây dựng theo tháng phù hợp diễn biến giá thị trường. </t>
    </r>
  </si>
  <si>
    <t xml:space="preserve"> Bộ Tài nguyên môi trường, Bộ Xây dựng đẩy nhanh tiến độ giải quyết các thủ tục hành chính, tháo gỡ khó khăn về nguồn vật liệu, đặc biệt là giải quyết khó khăn về nguồn cung cấp vật liệu san lấp; kiểm tra việc xây dựng, công bố giá, chỉ số giá các loại vật liệu xây dựng theo đúng quy định; kiểm soát tình trạng biến động giá nguyên, nhiên vật liệu xây dựng và xử lý nghiêm các hành vi đầu cơ, nâng giá trục lợi.</t>
  </si>
  <si>
    <t>Tỷ lệ giải ngân kế hoạch đầu tư vốn NSNN năm 2022 đến hết tháng 12/2022 so với tổng số vốn được TTgCP giao (bao gồm CTMTQG)</t>
  </si>
  <si>
    <t>Ước giải ngân kế hoạch đầu tư vốn NSNN năm 2022 đến hết tháng 12/2022 (theo báo cáo của Bộ Tài chính)</t>
  </si>
  <si>
    <t>PHỤ LỤC IIA</t>
  </si>
  <si>
    <t>PHỤ LỤC IIB</t>
  </si>
  <si>
    <t>Các bộ</t>
  </si>
  <si>
    <t>ĐP</t>
  </si>
  <si>
    <t>bộ</t>
  </si>
  <si>
    <t>NỘI DUNG</t>
  </si>
  <si>
    <t>Điều, khoản</t>
  </si>
  <si>
    <t>Nội dung đề xuất của bộ, cơ quan trung ương và địa phương</t>
  </si>
  <si>
    <t>Thẩm quyền của Chính phủ</t>
  </si>
  <si>
    <r>
      <t>1.1</t>
    </r>
    <r>
      <rPr>
        <sz val="7"/>
        <color theme="1"/>
        <rFont val="Times New Roman"/>
        <family val="1"/>
      </rPr>
      <t xml:space="preserve"> </t>
    </r>
    <r>
      <rPr>
        <sz val="14"/>
        <color theme="1"/>
        <rFont val="Times New Roman"/>
        <family val="1"/>
      </rPr>
      <t> </t>
    </r>
  </si>
  <si>
    <t>Thời gian điều chỉnh kế hoạch trung hạn</t>
  </si>
  <si>
    <t>Bổ sung Điều 46 Nghị định số 40/2020/NĐ-CP ngày 6/4/2020</t>
  </si>
  <si>
    <t>Bổ sung: “4. Thời gian điều chỉnh kế hoạch đầu tư vốn ngân sách trung hạn của bộ, cơ quan trung ương và địa phương trước ngày…” Hoặc có văn bản điều hành, hướng dẫn về thời gian đề xuất điều chỉnh trung hạn.</t>
  </si>
  <si>
    <r>
      <t>1.2</t>
    </r>
    <r>
      <rPr>
        <sz val="7"/>
        <color theme="1"/>
        <rFont val="Times New Roman"/>
        <family val="1"/>
      </rPr>
      <t xml:space="preserve"> </t>
    </r>
    <r>
      <rPr>
        <sz val="14"/>
        <color theme="1"/>
        <rFont val="Times New Roman"/>
        <family val="1"/>
      </rPr>
      <t> </t>
    </r>
  </si>
  <si>
    <t>Điều chỉnh vốn đã phân bổ cho các dự án trong trường hợp không có nhu cầu sử dụng của Bộ, cơ quan trung ương</t>
  </si>
  <si>
    <t>Khoản 3 Điều 44 Nghị định số 40/2020/NĐ-CP</t>
  </si>
  <si>
    <t>Trường hợp bộ, cơ quan trung ương và địa phương không phân bổ hết số vốn kế hoạch được giao hoặc không có nhu cầu sử dụng hết số vốn đã phân bổ, Bộ Kế hoạch và Đầu tư chịu trách nhiệm tổng hợp, báo cáo cấp có thẩm quyền xem xét, quyết định thu hồi, điều chuyển cho bộ, cơ quan trung ương và địa phương khác có nhu cầu trước ngày 30/6 năm kế hoạch</t>
  </si>
  <si>
    <r>
      <t>1.3</t>
    </r>
    <r>
      <rPr>
        <sz val="7"/>
        <color theme="1"/>
        <rFont val="Times New Roman"/>
        <family val="1"/>
      </rPr>
      <t xml:space="preserve"> </t>
    </r>
    <r>
      <rPr>
        <sz val="14"/>
        <color theme="1"/>
        <rFont val="Times New Roman"/>
        <family val="1"/>
      </rPr>
      <t> </t>
    </r>
  </si>
  <si>
    <t>Thẩm quyền quyết định đầu tư dự án sử dụng vốn từ nguồn thu hợp pháp của cơ quan nhà nước: Theo quy định tại điểm a khoản 1 Điều 13 Nghị định số 40/2020/NĐ-CP, Người đứng đầu bộ, cơ quan trung ương quyết định đầu tư chương trình, dự án nhóm A, B, C của cơ quan nhà nước thuộc cấp mình quản lý và không quy định người đứng đầu bộ, cơ quan trung ương được phân cấp cho cơ quan nhà nước trực thuộc quyết định đầu tư đối với dự án sử dụng nguồn thu hợp pháp</t>
  </si>
  <si>
    <t>Tiết a khoản 1 Điều 13 Nghị định 40/2020/NĐ-CP</t>
  </si>
  <si>
    <t>Đề nghị báo cáo cấp có thẩm quyền bổ sung quy định người đứng đầu bộ, cơ quan trung ương được phân cấp cho cơ quan nhà nước trực thuộc quyết định đầu tư đối với các dự án sử dụng từ nguồn thu hợp pháp</t>
  </si>
  <si>
    <r>
      <t>1.4</t>
    </r>
    <r>
      <rPr>
        <sz val="7"/>
        <color theme="1"/>
        <rFont val="Times New Roman"/>
        <family val="1"/>
      </rPr>
      <t xml:space="preserve"> </t>
    </r>
    <r>
      <rPr>
        <sz val="14"/>
        <color theme="1"/>
        <rFont val="Times New Roman"/>
        <family val="1"/>
      </rPr>
      <t> </t>
    </r>
  </si>
  <si>
    <t>Thời gian điều chỉnh kế hoạch năm: Theo quy định thời gian điều chỉnh trước ngày 15/11</t>
  </si>
  <si>
    <t>Khoản 3 Điều 46 Nghị định số 40/2020/NĐ-CP</t>
  </si>
  <si>
    <t>Đề nghị cho phép thầm quyền điều chỉnh là Thường trực Hội đồng nhân dân tương tự như điều chỉnh dự toán quy định tại Luật NSNN; xem xét, sửa đổi bổ sung Nghị định số 40/2020/NĐ-CP trong đó quy định thời gian điều chỉnh kế hoạch đầu tư vốn NSNN hằng năm giữa các dự án trong nội bộ của Bộ, cơ quan trung ương và địa phương trước ngày 31 tháng 12 năm kế hoạch.</t>
  </si>
  <si>
    <r>
      <t>1.5</t>
    </r>
    <r>
      <rPr>
        <sz val="7"/>
        <color theme="1"/>
        <rFont val="Times New Roman"/>
        <family val="1"/>
      </rPr>
      <t xml:space="preserve"> </t>
    </r>
    <r>
      <rPr>
        <sz val="14"/>
        <color theme="1"/>
        <rFont val="Times New Roman"/>
        <family val="1"/>
      </rPr>
      <t> </t>
    </r>
  </si>
  <si>
    <r>
      <t>Thẩm quyền phê duyệt nhiệm vụ dự toán chuẩn bị đầu tư</t>
    </r>
    <r>
      <rPr>
        <sz val="14"/>
        <color theme="1"/>
        <rFont val="Times New Roman"/>
        <family val="1"/>
      </rPr>
      <t>: Theo quy định tại điểm d khoản 5 Điều 40 Luật đầu tư công, dự toán chuẩn bị đầu tư do Hội đồng thẩm định (do Chủ tịch Ủy ban nhân dân thành lập) hoặc cơ quan chuyên môn quản lý đầu tư công tổ chức thẩm định, Chủ tịch Ủy ban nhân dân các cấp phê duyệt, Theo quy định tại khoản 2 Điều 10 Nghị định số 10/2021/NĐ-CP, do chủ đầu tư thẩm định, phê duyệt dự toán chuẩn bị đầu tư</t>
    </r>
  </si>
  <si>
    <t>Điểm d khoản 5 Điều 40 Luật Đầu tư công; khoản 2 Điều 10 Nghị định 10/2021/NĐ-CP</t>
  </si>
  <si>
    <t>Đề nghị quy định thống nhất thẩm quyền thẩm định, phê duyệt nhiệm vụ chuẩn bị đầu tư</t>
  </si>
  <si>
    <r>
      <t>1.6</t>
    </r>
    <r>
      <rPr>
        <sz val="7"/>
        <color theme="1"/>
        <rFont val="Times New Roman"/>
        <family val="1"/>
      </rPr>
      <t xml:space="preserve"> </t>
    </r>
    <r>
      <rPr>
        <sz val="14"/>
        <color theme="1"/>
        <rFont val="Times New Roman"/>
        <family val="1"/>
      </rPr>
      <t> </t>
    </r>
  </si>
  <si>
    <t xml:space="preserve">Về điều chỉnh dự án, điều chỉnh chủ trương đầu tư dự án </t>
  </si>
  <si>
    <t>Điều 11,18,22 Nghị định số 40/2020/NĐ-CP</t>
  </si>
  <si>
    <t>Đề nghị bổ sung hướng dẫn chi tiết và làm rõ hơn các trường hợp điều chỉnh dự án mà không cần phải điều chỉnh chủ trương đầu tư</t>
  </si>
  <si>
    <r>
      <t>1.7</t>
    </r>
    <r>
      <rPr>
        <sz val="7"/>
        <color theme="1"/>
        <rFont val="Times New Roman"/>
        <family val="1"/>
      </rPr>
      <t xml:space="preserve"> </t>
    </r>
    <r>
      <rPr>
        <sz val="14"/>
        <color theme="1"/>
        <rFont val="Times New Roman"/>
        <family val="1"/>
      </rPr>
      <t> </t>
    </r>
  </si>
  <si>
    <r>
      <t>Kéo dài thời gian thực hiện và giải ngân nguồn thu hợp pháp</t>
    </r>
    <r>
      <rPr>
        <b/>
        <sz val="14"/>
        <color theme="1"/>
        <rFont val="Times New Roman"/>
        <family val="1"/>
      </rPr>
      <t xml:space="preserve">: </t>
    </r>
    <r>
      <rPr>
        <sz val="14"/>
        <color theme="1"/>
        <rFont val="Times New Roman"/>
        <family val="1"/>
      </rPr>
      <t>Chưa có quy định về điều kiện và thẩm quyền cho phép kéo dài thời gian thực hiện và giải ngân vốn kế hoạch đầu tư công nguồn thu hợp pháp</t>
    </r>
    <r>
      <rPr>
        <b/>
        <sz val="14"/>
        <color theme="1"/>
        <rFont val="Times New Roman"/>
        <family val="1"/>
      </rPr>
      <t xml:space="preserve"> </t>
    </r>
  </si>
  <si>
    <t>Điều 48  Nghị định số 40/2020/NĐ-CP</t>
  </si>
  <si>
    <t>Đề nghị có hướng dẫn về việc kéo dài nguồn thu hợp pháp.</t>
  </si>
  <si>
    <r>
      <t>1.8</t>
    </r>
    <r>
      <rPr>
        <sz val="7"/>
        <color theme="1"/>
        <rFont val="Times New Roman"/>
        <family val="1"/>
      </rPr>
      <t xml:space="preserve"> </t>
    </r>
    <r>
      <rPr>
        <sz val="14"/>
        <color theme="1"/>
        <rFont val="Times New Roman"/>
        <family val="1"/>
      </rPr>
      <t> </t>
    </r>
  </si>
  <si>
    <r>
      <t>Về việc cắt giảm kế hoạch đầu tư công trung hạn</t>
    </r>
    <r>
      <rPr>
        <sz val="14"/>
        <color theme="1"/>
        <rFont val="Times New Roman"/>
        <family val="1"/>
      </rPr>
      <t xml:space="preserve">: Luật Đầu tư công không quy định việc cắt giảm kế hoạch trung hạn đối với kế hoạch hằng năm không giải ngân hết. Việc cắt giảm kế hoạch trung hạn sẽ dẫn đến thiếu vốn để hoàn thành theo dự án được duyệt. Theo đó, để hoàn thành dự án, ngân sách trung ương sẽ phải bổ sung kế hoạch đầu tư công trung hạn cho các dự án để bảo đảm đủ vốn theo tổng mức đầu tư được duyệt. Việc cắt giảm hoặc bổ sung kế hoạch trung hạn của các bộ, cơ quan trung ương và địa phương thuộc thẩm quyền quyết định của Quốc hội nên sẽ phải thực hiện nhiều thủ tục để báo cáo Quốc hội. </t>
    </r>
  </si>
  <si>
    <t>Điều 44 Nghị định số 40/2020/NĐ-CP</t>
  </si>
  <si>
    <t>Đề nghị rà soát lại quy định điều chỉnh trung hạn tại Nghị định số 40/2020/NĐ-CP để bảo đảm phù hợp với quy định tại Luật Đầu tư công</t>
  </si>
  <si>
    <r>
      <t>1.9</t>
    </r>
    <r>
      <rPr>
        <sz val="7"/>
        <color theme="1"/>
        <rFont val="Times New Roman"/>
        <family val="1"/>
      </rPr>
      <t xml:space="preserve"> </t>
    </r>
    <r>
      <rPr>
        <sz val="14"/>
        <color theme="1"/>
        <rFont val="Times New Roman"/>
        <family val="1"/>
      </rPr>
      <t> </t>
    </r>
  </si>
  <si>
    <t>Danh mục dự án quy mô nhỏ thuộc Chương trình mục tiêu quốc gia</t>
  </si>
  <si>
    <t>Khoản 4 Điều 40 Nghị định số 27/2022/NĐ-CP</t>
  </si>
  <si>
    <t>Theo quy định, đối với danh mục loại dự án áp dụng cơ chế đặc thù có quy mô nhỏ, tổng mức đầu tư dưới 5 tỷ đồng, kỹ thuật không phức tạp do các xã quản lý phải lấy ý kiến các bộ, cơ quan trung ương quản lý ngành, lĩnh vực. Đề nghị sửa đổi theo hướng đối với danh mục loại dự án áp dụng cơ chế đặc thù có quy mô nhỏ, tổng mức đầu tư dưới 5 tỷ đồng, kỹ thuật không phức tạp do các xã quản lý trên cơ sở nội dung đầu tư của các Chương trình mục tiêu quốc gia đã được Thủ tướng Chính phủ phê duyệt.</t>
  </si>
  <si>
    <r>
      <t>1.10</t>
    </r>
    <r>
      <rPr>
        <sz val="7"/>
        <color theme="1"/>
        <rFont val="Times New Roman"/>
        <family val="1"/>
      </rPr>
      <t xml:space="preserve">        </t>
    </r>
    <r>
      <rPr>
        <sz val="14"/>
        <color theme="1"/>
        <rFont val="Times New Roman"/>
        <family val="1"/>
      </rPr>
      <t> </t>
    </r>
  </si>
  <si>
    <t>Khoản 2  Điều 18 Nghị định số 40/2020/NĐ-CP</t>
  </si>
  <si>
    <t>Hiện nay chưa có hướng dẫn cụ thể về báo cáo của Mặt trận Tổ quốc Việt Nam các cấp tổng hợp ý kiến cộng đồng dân cư nơi thực hiện dự án đối với các dự án theo quy định tại Điều 74 Luật Đầu tư công dẫn đến thủ tục đầu tư các dự án chưa được thực hiện đầy đủ theo đúng các quy định của Luật Đầu tư công và Nghị định số 40/2020/NĐ-CP. Đề nghị Chính phủ có hướng dẫn cụ thê Mặt trận Tổ quốc cấp nào tổng hợp dự án cộng đồng dân cư đối vưới từng loại dự án.</t>
  </si>
  <si>
    <t>Điều 26,27 Nghị định số 40/2020/NĐ-CP</t>
  </si>
  <si>
    <t>Đề nghị Chính phủ chỉ đạo các Bộ, ngành có văn bản hướng dẫn cụ thể cách xác định số bước thiết kế của dự án và chưa quy định cụ thể về phương pháp xác định đối với một số chi phí như chi phí tư vấn lập báo cáo đề xuất chủ trương đầu tư, chi phí quản lý dự án, chi phí dự phòng, các chi phí tư vấn và chi phí khác có liên quan (nhất là dự án mua sắm sửa chữa, nâng cấp trang thiết bị không có cấu phần xây dựng, không sử dụng vốn ODA, không thuộc lĩnh vực ứng dụng công nghệ thông tin, viễn thông) đối với dự án đầu tư công không có cấu phần xây dựng.</t>
  </si>
  <si>
    <r>
      <t>Ban hành Nghị định hướng dẫn Luật số 03/2022/QH15 đối với nội dung về ODA. Theo quy định tại Luật</t>
    </r>
    <r>
      <rPr>
        <b/>
        <sz val="14"/>
        <color theme="1"/>
        <rFont val="Times New Roman"/>
        <family val="1"/>
      </rPr>
      <t xml:space="preserve"> “</t>
    </r>
    <r>
      <rPr>
        <sz val="14"/>
        <color theme="1"/>
        <rFont val="Times New Roman"/>
        <family val="1"/>
      </rPr>
      <t>Hội đồng nhân dân cấp tỉnh quyết định chủ trương đầu tư dự án đầu tư nhóm B, nhóm C sử dụng vốn ODA và vốn vay ưu đãi của các nhà tài trợ nước ngoài, quyết định phê duyệt dự án hỗ trợ kỹ thuật sử dụng vốn ODA, vốn vay ưu đãi của các nhà tài trợ nước ngoài để chuẩn bị dự án đầu tư do địa phương quản lý, trừ dự án quy định tại khoản 4 Điều này. Chính phủ quy định trình tự, thủ tục quyết định chủ trương đầu tư dự án đầu tư, quyết định phê duyệt dự án hỗ trợ kỹ thuật quy định tại khoản này”</t>
    </r>
  </si>
  <si>
    <t>Nghị định số 114/2021/NĐ-CP</t>
  </si>
  <si>
    <t>Đề nghị Chính phủ sớm ban hành Nghị định sửa đổi Nghị định số 114/2021/NĐ-CP, trong đó bổ sung quy định  hướng dẫn  khoản c điểm 1 Điều 1 Luật sửa đổi số  03/2022/QH15.</t>
  </si>
  <si>
    <r>
      <t>Tại Điều 20, Nghị định số 40/2020/NĐ-CP quy định về hồ sơ trình cấp có thẩm quyền quyết định đầu tư chương trình, dự án đầu tư công có nội dung “</t>
    </r>
    <r>
      <rPr>
        <sz val="14"/>
        <color rgb="FF000000"/>
        <rFont val="Times New Roman"/>
        <family val="1"/>
      </rPr>
      <t xml:space="preserve">Dự án bồi thường, hỗ trợ, tái định cư, giải phóng mặt bằng và dự án còn lại được tách riêng từ dự án quan trọng quốc gia, dự án nhóm A theo quy định tại khoản 1 Điều 5 của Luật Đầu tư công được phân loại phù hợp với phân loại của dự án theo quyết định chủ trương đầu tư”. </t>
    </r>
    <r>
      <rPr>
        <sz val="14"/>
        <color theme="1"/>
        <rFont val="Times New Roman"/>
        <family val="1"/>
      </rPr>
      <t>Như vậy, các dự án còn lại, việc giải phóng mặt bằng chỉ được triển khai tại bước thực hiện dự án, tức là sau khi dự án đã được quyết định chủ trương đầu tư và quyết định đầu tư. Trong quá trình thực hiện, quy định này có thể ảnh hưởng đến tiến độ thực hiện và giải ngân khi chưa có sẵn mặt bằng sạch.</t>
    </r>
  </si>
  <si>
    <t>Điều 20, Nghị định số 40/2020/NĐ-CP</t>
  </si>
  <si>
    <t>Đề nghị sửa đổi hướng quy định bổ sung một số loại công trình, dự án đã xác định rõ được diện tích thu hồi thì cho tách bồi thường, hỗ trợ, tái định cư, giải phóng mặt bằng thành dự án độc lập; đối với dự án còn lại cho phép bổ sung một số công việc được thực hiện trước như kiểm đếm, đo đạc, thực hiện các dự án tái định cư...</t>
  </si>
  <si>
    <t>1.14</t>
  </si>
  <si>
    <t>Theo quy định tại Nghị định 120/2018/NĐ-CP ngày 13/9/2018 của Chính phủ thì việc bố trí vốn lập báo cáo đề xuất chủ trương đầu tư các dự án được quy định cụ thể, rõ ràng (Quyết định cho phép chuẩn bị đầu tư, có dự toán và quyết định phê duyệt dự toán lập báo cáo đề xuất chủ trương đầu tư của cấp có thẩm quyền) làm cơ sở cho việc bố trí vốn lập báo cáo đề xuất chủ trương đầu tư. Nay Nghị định 120/2018/NĐ-CP đã hết hiệu lực, việc bố trí vốn chuẩn vị đầu tư được thực hiện theo Luật Đầu tư công năm 2019 và Nghị định số 40/2020/NĐ-CP ngày 06/4/2020 của Chính phủ, theo đó cơ quan lập báo cáo đề xuất chủ trương đầu tư không phải là cơ quan được giao làm chủ đầu tư. Tuy nhiên, trong các văn bản pháp luật về đầu tư công mới ban hành không quy định cụ thể thủ tục, điều kiện bố trí vốn lập báo cáo đề xuất chủ trương đầu tư , nhưng số vốn này được tính trong tổng mức đầu tư của dự án. Các văn bản pháp luật về đầu tư công mới ban hành không quy định cụ thể thủ tục, điều kiện bố trí vốn lập báo cáo đề xuất chủ trương đầu tư, nhưng số vốn này được tính trong tổng mức đầu tư của dự án dẫn đến các địa phương còn lúng túng trong việc thực hiện bố trí vốn chuẩn đầu tư cho các dự án khởi công mới.</t>
  </si>
  <si>
    <t>Kiến nghị Bộ Kế hoạch và Đầu tư hướng dẫn cụ thể thủ tục, điều kiện bố trí vốn lập báo cáo đề xuất chủ trương đầu tư theo quy định của Luật Đầu tư công năm 2019.</t>
  </si>
  <si>
    <t>1.15</t>
  </si>
  <si>
    <t>Đơn vị có chức năng thẩm định thiết kế</t>
  </si>
  <si>
    <t>Điều 30 Nghị định số 40/2020/NĐ-CP</t>
  </si>
  <si>
    <r>
      <t>Tại  Điều  30  Nghị  định  40/2020/NĐ-CP  quy  định “Chủ đầu tư gửi hồ sơ thiết kế, dự toán dự án, giao cho đơn vị có chức năng được giao nhiệm vụ thẩm định  theo  nội  dung  quy  định  tại  Điều  31  của  Nghị định này” trong khi Nghị định tại Điều 20 Nghị định    73/2019/NĐ-CP quy định: “</t>
    </r>
    <r>
      <rPr>
        <i/>
        <sz val="14"/>
        <color theme="1"/>
        <rFont val="Times New Roman"/>
        <family val="1"/>
      </rPr>
      <t xml:space="preserve">Trong trường hợp đơn vị thẩm định thiết kế chi tiết đồng thời là chủ đầu tư, đơn vị thẩm định thiết kế chi tiết thành </t>
    </r>
    <r>
      <rPr>
        <b/>
        <i/>
        <sz val="14"/>
        <color theme="1"/>
        <rFont val="Times New Roman"/>
        <family val="1"/>
      </rPr>
      <t>lập hội đồng thẩm định để thẩm định</t>
    </r>
    <r>
      <rPr>
        <i/>
        <sz val="14"/>
        <color theme="1"/>
        <rFont val="Times New Roman"/>
        <family val="1"/>
      </rPr>
      <t xml:space="preserve"> hoặc người có thẩm quyền quyết định đầu tư giao cho đơn vị chuyên môn khác thẩm định thiết kế chi tiết”</t>
    </r>
  </si>
  <si>
    <t>Lĩnh vực công sản</t>
  </si>
  <si>
    <r>
      <t>2.1</t>
    </r>
    <r>
      <rPr>
        <sz val="7"/>
        <color theme="1"/>
        <rFont val="Times New Roman"/>
        <family val="1"/>
      </rPr>
      <t xml:space="preserve"> </t>
    </r>
    <r>
      <rPr>
        <sz val="14"/>
        <color theme="1"/>
        <rFont val="Times New Roman"/>
        <family val="1"/>
      </rPr>
      <t> </t>
    </r>
  </si>
  <si>
    <t>Điểm a, khoản 5 Điều 7 Nghị định số 69/2019/NĐ-CP</t>
  </si>
  <si>
    <t>Đề nghị quy định các trường hợp nào nộp tiền vào ngân sách nhà nước và trường hợp nào giảm trừ quỹ đất tương ứng trong trường hợp giá trị quỹ đất lớn hơn giá trị BT được phê duyệt nhằm đảm bảo công khai, minh bạch trong quản lý, sử dụng tài sản công.</t>
  </si>
  <si>
    <r>
      <t>2.2</t>
    </r>
    <r>
      <rPr>
        <sz val="7"/>
        <color theme="1"/>
        <rFont val="Times New Roman"/>
        <family val="1"/>
      </rPr>
      <t xml:space="preserve"> </t>
    </r>
    <r>
      <rPr>
        <sz val="14"/>
        <color theme="1"/>
        <rFont val="Times New Roman"/>
        <family val="1"/>
      </rPr>
      <t> </t>
    </r>
  </si>
  <si>
    <r>
      <t xml:space="preserve">Về thẩm quyền thẩm định tiêu chuẩn, định mức sử dụng trụ sở làm việc, cơ sở hoạt động sự nghiệp: Theo quy định tại Nghị định số 52/2017/NĐ-CP </t>
    </r>
    <r>
      <rPr>
        <i/>
        <sz val="14"/>
        <color theme="1"/>
        <rFont val="Times New Roman"/>
        <family val="1"/>
      </rPr>
      <t>Trước khi phê duyệt hoặc trình cơ quan, người có thẩm quyền phê duyệt thiết kế đầu tư xây dựng mới, nâng cấp, cải tạo hoặc mua sắm trụ sở làm việc, cơ sở hoạt động sự nghiệp: a) Bộ, cơ quan trung ương lấy ý kiến bằng văn bản của Bộ Tài chính về tiêu chuẩn, định mức sử dụng trụ sở làm việc, cơ sở hoạt động sự nghiệp của cơ quan, tổ chức, đơn vị thuộc trung ương quản lý.</t>
    </r>
  </si>
  <si>
    <t>Khoản 5 Điều 12 Nghị định số 52/2017/NĐ-CP ngày 27/12/2017</t>
  </si>
  <si>
    <t>Việc xin ý kiến Bộ Tài chính về tiêu chuẩn định mức sử dụng trụ sở làm việc trước khi phê duyệt thiết kế đầu tư xây dựng dự án làm tăng thủ tục hành chính vì các định mức, tiêu chuẩn đã quy định rõ trong Nghị định. Đề nghị phân cấp cho các bộ, ngành chịu trách nhiệm trong việc thẩm định tiêu chuẩn, định mức sử dụng trụ sở làm việc hoặc trường hợp giao Bộ Tài chính cho ý kiến cần phải quy định thời gian cụ thể cho ý kiến này.</t>
  </si>
  <si>
    <r>
      <t>3.1</t>
    </r>
    <r>
      <rPr>
        <sz val="7"/>
        <color theme="1"/>
        <rFont val="Times New Roman"/>
        <family val="1"/>
      </rPr>
      <t xml:space="preserve"> </t>
    </r>
    <r>
      <rPr>
        <sz val="14"/>
        <color theme="1"/>
        <rFont val="Times New Roman"/>
        <family val="1"/>
      </rPr>
      <t> </t>
    </r>
  </si>
  <si>
    <t>Phân loại dự án. Căn cứ nguồn vốn sử dụng và hình thức đầu tư, dự án đầu tư xây dựng được phân loại thành các dự án sau: a) Dự án sử dụng vốn đầu tư công; b) Dự án sử dụng vốn nhà nước ngoài đầu tư công; c) Dự án PPP, d) Dự án sử dụng vốn khác</t>
  </si>
  <si>
    <t>Khoản 8 Điều 1 và khoản 4 Điều 9 Luật Xây dựng</t>
  </si>
  <si>
    <t>Đề nghị Chính phủ hướng dẫn cụ thể về các công trình phê duyệt sử dụng nguồn vốn chi thường xuyên thì công trình dự án nào phải thực hiện theo Luật Đầu tư công, công trình, dự án nào phải thực hiện theo Luật NSNN.</t>
  </si>
  <si>
    <r>
      <t>3.2</t>
    </r>
    <r>
      <rPr>
        <sz val="7"/>
        <color theme="1"/>
        <rFont val="Times New Roman"/>
        <family val="1"/>
      </rPr>
      <t xml:space="preserve"> </t>
    </r>
    <r>
      <rPr>
        <sz val="14"/>
        <color theme="1"/>
        <rFont val="Times New Roman"/>
        <family val="1"/>
      </rPr>
      <t> </t>
    </r>
  </si>
  <si>
    <r>
      <t xml:space="preserve">Lập báo cáo nghiên cứu khả thi và báo cáo đánh giá tác động môi trường: </t>
    </r>
    <r>
      <rPr>
        <sz val="14"/>
        <color theme="1"/>
        <rFont val="Times New Roman"/>
        <family val="1"/>
      </rPr>
      <t>Theo quy định tại khoản 1 Điều 31 Luật Bảo vệ môi trường ‘Đánh giá tác động môi trường được thực hiện đồng thời với quá trình lập báo cáo nghiên cứu khả thi hoặc tài liệu tương đương với báo cáo nghiên cứu khả thi của dự án. Trong khi việc nghiên cứu, lập Báo cáo nghiên cứu khả thi còn chưa được thẩm định thì chưa quyết định được phương án mặt bằng, các chỉ tiêu kỹ thuật khác… do đó việc lập Báo cáo đánh giá tác động môi trường không thể lập đồng thời với báo cáo nghiên cứu khả thi. Theo khoản 1 Điều 36 Luật Bảo vệ môi trường thì Quyết định phê duyệt kết quả thẩm định báo cáo đánh giá tác động môi trường là một trong căn cứ để cơ quan có thẩm quyền kết luận thẩm định báo cáo nghiên cứu khả thi đối với dự án đầu tư xây dựng</t>
    </r>
  </si>
  <si>
    <t>Điểm d khoản 3 Điều 14 Nghị định số 15/2021/NĐ-CP</t>
  </si>
  <si>
    <t>Đề nghị nghiên cứu xây dựng các bước thủ tục để đảm bảo hiệu quả về quản lý nhà nước và Luật Bảo vệ môi trường.</t>
  </si>
  <si>
    <r>
      <t>3.3</t>
    </r>
    <r>
      <rPr>
        <sz val="7"/>
        <color theme="1"/>
        <rFont val="Times New Roman"/>
        <family val="1"/>
      </rPr>
      <t xml:space="preserve"> </t>
    </r>
    <r>
      <rPr>
        <sz val="14"/>
        <color theme="1"/>
        <rFont val="Times New Roman"/>
        <family val="1"/>
      </rPr>
      <t> </t>
    </r>
  </si>
  <si>
    <r>
      <t xml:space="preserve">Điều chỉnh tổng mức đầu tư xây dựng: </t>
    </r>
    <r>
      <rPr>
        <sz val="14"/>
        <color theme="1"/>
        <rFont val="Times New Roman"/>
        <family val="1"/>
      </rPr>
      <t xml:space="preserve">Việc điều chỉnh tổng mức đầu tư xây dựng quy định tại Điều 9, Nghị định số 10/2021/NĐ-CP. Tuy nhiên, đối với các trường hợp điều chỉnh cơ cấu các khoản mục chi phí, gồm cả chi phí dự phòng nhưng không làm thay đổi giá trị tổng mức đầu tư dự án đã phê duyệt thì chưa có hướng dẫn cụ thể, gây khó khăn trong quá trình thực hiện </t>
    </r>
  </si>
  <si>
    <t>Điều 9, Nghị định số 10/2021/NĐ-CP ngày 09/02/2021</t>
  </si>
  <si>
    <r>
      <t>3.4</t>
    </r>
    <r>
      <rPr>
        <sz val="7"/>
        <color theme="1"/>
        <rFont val="Times New Roman"/>
        <family val="1"/>
      </rPr>
      <t xml:space="preserve"> </t>
    </r>
    <r>
      <rPr>
        <sz val="14"/>
        <color theme="1"/>
        <rFont val="Times New Roman"/>
        <family val="1"/>
      </rPr>
      <t> </t>
    </r>
  </si>
  <si>
    <r>
      <t>Chưa có hướng dẫn, quy định cụ thể về cách xác định cơ quan chuyên môn về xây dựng thẩm định khi công trình là kết hợp của nhiều loại công trình và đối tượng điều tiết của nhiều Luật, gây khó khăn trong quá trình tổ chức thực hiện. Ví dụ: Công trình đê kết hợp làm đường giao thông, Cơ quan chuyên môn về xây dựng cấp tỉnh thực hiện thẩm định là Sở Nông nghiệp và phát triển nông thôn hay Sở Giao thông vận tải</t>
    </r>
    <r>
      <rPr>
        <b/>
        <sz val="14"/>
        <color theme="1"/>
        <rFont val="Times New Roman"/>
        <family val="1"/>
      </rPr>
      <t>.</t>
    </r>
  </si>
  <si>
    <t>Nghị định 15/2021/NĐ-CP ngày 03/3/2021</t>
  </si>
  <si>
    <t>Đề nghị bổ sung hướng dẫn, quy định cụ thể về cách xác định cơ quan chuyên môn về xây dựng thẩm định khi công trình là kết hợp của nhiều loại công trình và đối tượng điều tiết của nhiều Luật.</t>
  </si>
  <si>
    <r>
      <t>3.5</t>
    </r>
    <r>
      <rPr>
        <sz val="7"/>
        <color theme="1"/>
        <rFont val="Times New Roman"/>
        <family val="1"/>
      </rPr>
      <t xml:space="preserve"> </t>
    </r>
    <r>
      <rPr>
        <sz val="14"/>
        <color theme="1"/>
        <rFont val="Times New Roman"/>
        <family val="1"/>
      </rPr>
      <t> </t>
    </r>
  </si>
  <si>
    <t>Điều chỉnh giá gói thầu:  Giá hợp đồng sau điều chỉnh không làm vượt giá gói thầu hoặc dự toán gói thầu được phê duyệt (bao gồm cả chi phí dự phòng cho gói thầu đó) thì chủ đầu tư được quyền quyết định điều chỉnh; trường hợp vượt giá gói thầu hoặc dự toán gói thầu được phê duyệt thì phải được chấp thuận chủ trương điều chỉnh giá hợp đồng của người có thẩm quyền quyết định đầu tư hoặc Bộ trưởng bộ quản lý ngành, Chủ tịch Ủy ban nhân dân cấp tỉnh khi được giao đối với các dự án đầu tư do Thủ tướng Chính phủ quyết định đầu tư trước khi thực hiện điều chỉnh và phải đảm bảo đủ vốn để thanh toán cho bên nhận thầu theo đúng thỏa thuận trong hợp đồng. Việc điều chỉnh dự toán xây dựng, dự toán gói thầu, giá gói thầu thực hiện theo quy định của pháp luật về quản lý chi phí đầu tư xây dựng và pháp luật về đấu thầu.</t>
  </si>
  <si>
    <t>Điều 36 Nghị định 37/2015/NĐ-CP được sửa đổi, bổ sung bởi Khoản 12 Điều 1 Nghị định 50/2021/NĐ-CP</t>
  </si>
  <si>
    <t>Đề nghị sửa đổi Khoản 4 Điều 36 Nghị định 37/2015/NĐ-CP đã được sửa đổi, bổ sung bởi Khoản 12 Điều 1 Nghị định 50/2021/NĐ-CP như sau: Giá hợp đồng sau điều chỉnh không làm vượt giá gói thầu hoặc dự toán gói thầu được phê duyệt (bao gồm cả chi phí dự phòng cho gói thầu đó) thì chủ đầu tư được quyền quyết định điều chỉnh; trường hợp vượt giá gói thầu hoặc dự toán gói thầu được phê duyệt chủ đầu tư tự tổ chức điều chỉnh, phê duyệt, báo cáo người quyết định đầu tư và chịu trách nhiệm về kết quả điều chỉnh. Việc điều chỉnh dự toán xây dựng, dự toán gói thầu, giá gói thầu thực hiện theo quy định của pháp luật về quản lý chi phí đầu tư xây dựng và pháp luật về đấu thầu.</t>
  </si>
  <si>
    <r>
      <t>3.6</t>
    </r>
    <r>
      <rPr>
        <sz val="7"/>
        <color theme="1"/>
        <rFont val="Times New Roman"/>
        <family val="1"/>
      </rPr>
      <t xml:space="preserve"> </t>
    </r>
    <r>
      <rPr>
        <sz val="14"/>
        <color theme="1"/>
        <rFont val="Times New Roman"/>
        <family val="1"/>
      </rPr>
      <t> </t>
    </r>
  </si>
  <si>
    <t>Đơn giá nhân công xây dựng</t>
  </si>
  <si>
    <t>Nghị định 10/2021/NĐ-CP</t>
  </si>
  <si>
    <t>Thực tế khung đơn giá nhân công do Bộ Xây dựng quy định rất thấp so với thực tế thị trường hiện nay, khung đơn giá nhân công ở vùng núi 6 (vùng IV) thấp hơn khung đơn giá nhân công ở vùng xuôi và trung du nên không thể xây dựng được đơn giá nhân công phù hợp với thị trường xây dựng.</t>
  </si>
  <si>
    <r>
      <t>3.7</t>
    </r>
    <r>
      <rPr>
        <sz val="7"/>
        <color theme="1"/>
        <rFont val="Times New Roman"/>
        <family val="1"/>
      </rPr>
      <t xml:space="preserve"> </t>
    </r>
    <r>
      <rPr>
        <sz val="14"/>
        <color theme="1"/>
        <rFont val="Times New Roman"/>
        <family val="1"/>
      </rPr>
      <t> </t>
    </r>
  </si>
  <si>
    <r>
      <t>Điều chỉnh tiến độ thực hiện Hợp đồng</t>
    </r>
    <r>
      <rPr>
        <b/>
        <sz val="14"/>
        <color theme="1"/>
        <rFont val="Times New Roman"/>
        <family val="1"/>
      </rPr>
      <t xml:space="preserve">: </t>
    </r>
    <r>
      <rPr>
        <sz val="14"/>
        <color theme="1"/>
        <rFont val="Times New Roman"/>
        <family val="1"/>
      </rPr>
      <t>Khoản 3 Điều 39 Nghị định số 37/2015/NĐ-CP quy định “Khi điều chỉnh tiến độ hợp đồng không làm kéo dài tiến độ thực hiện các hợp đồng (bao gồm thời gian được kéo dài tiến độ thực hiện hợp đồng theo quy định của hợp đồng xây dựng) thì chủ đầu tư và nhà thầu thỏa thuận, thống nhất việc điều chỉnh. Trường hợp điều chỉnh tiến độ làm kéo dài tiến độ thực hiện hợp đồng thì chủ đầu tư phải báo cáo người có thẩm quyền quyết định đầu tư xem xét, quyết định”. Khoản 7 Điều 67 Luật đấu thầu năm 2013 quy định “Trường hợp điều chỉnh tiến độ thực hiện hợp đồng mà không làm kéo dài tiến độ hoàn thành dự án thì phải báo cáo người có thẩm quyền xem xét, quyết định</t>
    </r>
  </si>
  <si>
    <t>Khoản 3 Điều 39 Nghị định số 37/2015/NĐ-CP và khoản 7 Điều 67  Luật Đấu thầu</t>
  </si>
  <si>
    <t>Đề nghị điều chỉnh Nghị định thống nhất với Luật Đấu thầu.</t>
  </si>
  <si>
    <r>
      <t>3.8</t>
    </r>
    <r>
      <rPr>
        <sz val="7"/>
        <color theme="1"/>
        <rFont val="Times New Roman"/>
        <family val="1"/>
      </rPr>
      <t xml:space="preserve"> </t>
    </r>
    <r>
      <rPr>
        <sz val="14"/>
        <color theme="1"/>
        <rFont val="Times New Roman"/>
        <family val="1"/>
      </rPr>
      <t> </t>
    </r>
  </si>
  <si>
    <r>
      <t>Thẩm quyền thẩm định thiết kế sau thiết kế cơ sở</t>
    </r>
    <r>
      <rPr>
        <b/>
        <sz val="14"/>
        <color theme="1"/>
        <rFont val="Times New Roman"/>
        <family val="1"/>
      </rPr>
      <t xml:space="preserve">: </t>
    </r>
    <r>
      <rPr>
        <sz val="14"/>
        <color theme="1"/>
        <rFont val="Times New Roman"/>
        <family val="1"/>
      </rPr>
      <t>Theo quy định đối với các dự án, công trình giao thông dự án nhóm A, công trình qua từ 02 địa phương (2 tỉnh) trở lên sẽ do Bộ Giao thông vận tải là cơ quan chuyên môn về xây dựng thẩm định thiết kế cơ sở, thiết kế triển khai sau thiết kế cơ sở</t>
    </r>
  </si>
  <si>
    <t>Điều 109 và Điều 36 Nghị định số 15/2021/NĐ-CP</t>
  </si>
  <si>
    <t>Giao cho cơ quan chuyên môn về xây dựng thuộc Ủy ban nhân dân cấp tỉnh thực hiện thẩm định thiết kế cơ sở và thiết kế sau thiết kế cơ sở đối với các công trình, hạng mục công trình hạ tầng kỹ thuật  phục vụ GPMB thuộc các dự án giao thông nhóm A, dự án qua từ 02 địa phương trở lên</t>
  </si>
  <si>
    <r>
      <t>3.9</t>
    </r>
    <r>
      <rPr>
        <sz val="7"/>
        <color theme="1"/>
        <rFont val="Times New Roman"/>
        <family val="1"/>
      </rPr>
      <t xml:space="preserve"> </t>
    </r>
    <r>
      <rPr>
        <sz val="14"/>
        <color theme="1"/>
        <rFont val="Times New Roman"/>
        <family val="1"/>
      </rPr>
      <t> </t>
    </r>
  </si>
  <si>
    <t>Điểm d khoản 2 Điều 3 Nghị định số 91/2019/NĐ-CP ngày 19/11/2019 của Chính phủ</t>
  </si>
  <si>
    <t>Đề nghị điều chỉnh Điểm d khoản 2 Điều 3 Nghị định số 91/2019/NĐ-CP thành: Sử dụng đất trên thực địa mà chưa hoàn thành các thủ tục giao đất, cho thuê đất theo quy định của pháp luật trừ dự án đầu tư công mà Nhà nước thu hồi đất theo quy định tại Điều 61,62 Luật Đất đai</t>
  </si>
  <si>
    <t>Điểm a, b khoản 1 Điều 13 Nghị định số 15/2021/NĐ-CP ngày 03/3/2021</t>
  </si>
  <si>
    <t>Các dự án nhóm A, B của bộ, cơ quan trung ương; dự án nhóm A do địa phương quản lý, dự án được đầu tư xây dựng trên địa bàn hành chính từ 02 tỉnh trở lên phải trình Bộ Xây dựng hoặc bộ chuyên môn về xây dựng thẩm định Báo cáo nghiên cứu khả thi đầu tư xây dựng. Trên thực tế các dự án nằm ở các địa phương khác nhau, thời gian di chuyển, phối hợp, bổ sung hồ sơ thẩm định kéo dài, mất nhiều thời gian, công sức, ảnh hưởng đến tiến độ thực hiện dự án. Vì vậy, một số bộ, ngành và địa phương kiến nghị sửa đổi theo hướng giao cơ quan chuyên môn xây dựng cấp tỉnh thẩm định Báo cáo nghiên cứu khả thi để tiết kiệm thời gian, đẩy nhanh tiến độ giải ngân vốn thì hợp lý hơn, đề nghị nghiên cứu sửa đổi nội dung trên ở Nghị định số 15/2021/NĐ-CP của Chính phủ.</t>
  </si>
  <si>
    <r>
      <t>Về thẩm quyền kiểm tra công tác nghiệm thu trong quá trình thi công và khi hoàn thành công trình: Điểm b khoản 2 Điều 24 Nghị định số 06/2021/NĐ-CP ngày 26/01/2021 của Chính phủ quy định “Cơ quan chuyên môn về xây dựng thuộc Bộ quản lý công trình xây dựng chuyên ngành kiểm tra các loại công trình không phân biệt nguồn vốn đầu tư thuộc trách nhiệm quản lý của bộ theo quy định tại khoản 3 Điều 52 Nghị định này bao gồm: công trình cấp I, công trình cấp đặc biệt, công trình do Thủ tướng Chính phủ giao, công trình theo tuyến đi qua 2 tỉnh trở lên; công trình thuộc dự án do cơ quan trung ương của tổ chức chính trị, Viện kiểm sát nhân dân tối cao, Tòa án nhân dân tối cao, Kiểm toán nhà nước, Văn phòng Chủ tịch nước, Văn phòng Quốc hội, bộ, cơ quan ngang bộ, cơ quan thuộc Chính phủ, cơ quan trung ương của Mặt trận Tổ quốc Việt Nam và của tổ chức chính trị - xã hội quyết định đầu tư hoặc phân cấp, ủy quyền quyết định đầu tư;</t>
    </r>
    <r>
      <rPr>
        <i/>
        <sz val="14"/>
        <color theme="1"/>
        <rFont val="Times New Roman"/>
        <family val="1"/>
      </rPr>
      <t xml:space="preserve"> …</t>
    </r>
  </si>
  <si>
    <t>Điểm b khoản 2 Điều 24 Nghị định số 06/2021/NĐ-CP ngày 26/01/2021</t>
  </si>
  <si>
    <t>Kiến nghị sửa đổi theo hướng giao cơ quan chuyên môn xây dựng địa phương (Sở Xây dựng) kiểm tra công tác nghiệm thu để tiết kiệm thời gian, đẩy nhanh tiến độ giải ngân vốn thì hợp lý hơn, đề nghị nghiên cứu sửa đổi nội dung trên ở Nghị định số 06/2021/NĐ-CP của Chính phủ.</t>
  </si>
  <si>
    <r>
      <t>4.1</t>
    </r>
    <r>
      <rPr>
        <sz val="7"/>
        <color theme="1"/>
        <rFont val="Times New Roman"/>
        <family val="1"/>
      </rPr>
      <t xml:space="preserve"> </t>
    </r>
    <r>
      <rPr>
        <sz val="14"/>
        <color theme="1"/>
        <rFont val="Times New Roman"/>
        <family val="1"/>
      </rPr>
      <t> </t>
    </r>
  </si>
  <si>
    <t>Điều 34 Luật Đấu thầu dự án được bố trí vốn mới được phê duyệt kế hoạch đấu thầu, tuy nhiên, các dự án khởi công mới đã được bố trí kế hoạch vốn trong kế hoạch công trung hạn và được Hội đồng nhân dân cùng cấp phê duyệt theo quy định của Luật Đầu tư công số 39/2019/QH14 thì có được lập, thẩm định, phê duyệt kế hoạch lựa chọn nhà thầu hay không</t>
  </si>
  <si>
    <t>Điều 34 Luật Đầu thấu</t>
  </si>
  <si>
    <t>Đề nghị Chính phủ hướng dẫn tháo gỡ khó khăn để các địa phương triển khai thực hiện dự án bảo đảm tiến độ thời gian</t>
  </si>
  <si>
    <r>
      <t>4.2</t>
    </r>
    <r>
      <rPr>
        <sz val="7"/>
        <color theme="1"/>
        <rFont val="Times New Roman"/>
        <family val="1"/>
      </rPr>
      <t xml:space="preserve"> </t>
    </r>
    <r>
      <rPr>
        <sz val="14"/>
        <color theme="1"/>
        <rFont val="Times New Roman"/>
        <family val="1"/>
      </rPr>
      <t> </t>
    </r>
  </si>
  <si>
    <t>Tại Nghị định số 44/2014/NĐ-CP ngày 15/5/2014 của Chính phủ về quy định giá đất, Thông tư số 36/2014/TT-BTNMT ngày 30/6/2014 của Bộ Tài nguyên và Môi trường thì việc xác định giá đất cụ thể thực hiện theo 05 phương pháp (so sánh, trực tiếp, chiết trừ, thu nhập, thặng dư, hệ số điều chỉnh giá đất) tuy nhiên hiện nay quy định các phương pháp đa phần còn định tính, chưa có định lượng cụ thể dẫn đến quá trình xác định giá đất làm căn cứ tính tiền sử dụng đất, tiền thuê đất, xác định giá khởi điểm đấu giá quyền sử dụng đất…. gặp nhiều khó khăn, kéo dài</t>
  </si>
  <si>
    <t>Điều 4 và khoản 2 Điều 5 Nghị định số 44/2014/NĐ-CP ngày 15/5/2014 của Chính phủ, Thông tư số 36/2014/TT-BTNMT ngày 30/6/2014 của Bộ Tài nguyên và Môi trường</t>
  </si>
  <si>
    <t>Xem xét bổ sung quy định cụ thể cách thức phương pháp xác định giá đất cụ thể (đặc biệt cách thức xác định các chỉ tiêu, tiêu chí làm căn cứ tính toán trong phương pháp thặng dư); bổ sung quy định hướng dẫn cụ thể cách thức xác định chỉ số biến động giá đất thị trường.</t>
  </si>
  <si>
    <t>Lĩnh vực lâm nghiệp</t>
  </si>
  <si>
    <r>
      <t>5.1</t>
    </r>
    <r>
      <rPr>
        <sz val="7"/>
        <color theme="1"/>
        <rFont val="Times New Roman"/>
        <family val="1"/>
      </rPr>
      <t xml:space="preserve"> </t>
    </r>
    <r>
      <rPr>
        <sz val="14"/>
        <color theme="1"/>
        <rFont val="Times New Roman"/>
        <family val="1"/>
      </rPr>
      <t> </t>
    </r>
  </si>
  <si>
    <t>Chuyển đổi mục đích sử dụng đất rừng trồng đối với các công trình, dự án được đầu tư từ nguồn vốn đầu tư công</t>
  </si>
  <si>
    <t>Khoản 2 Điều 14 Luật lâm nghiệp, Điều 41 Nghị định số 156/2018/NĐ-CP, Điều 1 Nghị định số 83/2020/NĐ-CP</t>
  </si>
  <si>
    <t>Lĩnh vực môi trường</t>
  </si>
  <si>
    <r>
      <t>6.1</t>
    </r>
    <r>
      <rPr>
        <sz val="7"/>
        <color theme="1"/>
        <rFont val="Times New Roman"/>
        <family val="1"/>
      </rPr>
      <t xml:space="preserve"> </t>
    </r>
    <r>
      <rPr>
        <sz val="14"/>
        <color theme="1"/>
        <rFont val="Times New Roman"/>
        <family val="1"/>
      </rPr>
      <t> </t>
    </r>
  </si>
  <si>
    <t>Phụ lục III và IV Nghị định số 08/2022/NĐ-CP ngày 10/01/2022</t>
  </si>
  <si>
    <r>
      <t>6.2</t>
    </r>
    <r>
      <rPr>
        <sz val="7"/>
        <color theme="1"/>
        <rFont val="Times New Roman"/>
        <family val="1"/>
      </rPr>
      <t xml:space="preserve"> </t>
    </r>
    <r>
      <rPr>
        <sz val="14"/>
        <color theme="1"/>
        <rFont val="Times New Roman"/>
        <family val="1"/>
      </rPr>
      <t> </t>
    </r>
  </si>
  <si>
    <t>Một số dự án đầu tư công trong quá trình đi vào vận hành không phát sinh chất thải nhưng giai đoạn thi công xây dựng có phát sinh chất thải (VD: Dự án xây dựng đường giao thông, dự án xây dựng, nạo vét luồng lạch, âu thuyền tránh trú bão…) nếu xét theo quy mô đầu tư thì thuộc dự án nhóm A, nhóm B thuộc dự án đầu tư nhóm II, theo quy định thì không thuộc đối tượng phải lập báo cáo ĐTM. Nhưng theo quy định tại khoản 8 Điều 3 Luật Bảo vệ môi trường thì đối tượng phải có GPMT là dự án đầu tư nhóm I, II, III có phát sinh nước thải, bụi, khí thải xả ra môi trường được xử lý hoặc phát sinh chất thải nguy hại phải được quản lý theo quy định về quản lý chất thải khi đi vào vận hành chính thức và theo Khoản 8 điều 3 Luật BVMT thì GPMT cấp cho tổ chức cá chân có hoạt động sản xuất, kinh doanh, dịch vụ. Các dự án đầu tư công loại này không có hoạt động sản xuất kinh doanh, dịch vụ và không phát sinh chất thải giai đoạn vận hành nên không thuộc đối tượng phải có GPMT.</t>
  </si>
  <si>
    <t>Phụ lục IV Nghị định 08/2022/NĐ-CP</t>
  </si>
  <si>
    <t>Xem xét bổ sung điều kiện lập báo cáo ĐTM đối với dự án đầu tư công có phát sinh nhiều chất thải trong giai đoạn thi công xây dựng.</t>
  </si>
  <si>
    <r>
      <t>7.1</t>
    </r>
    <r>
      <rPr>
        <sz val="7"/>
        <color theme="1"/>
        <rFont val="Times New Roman"/>
        <family val="1"/>
      </rPr>
      <t xml:space="preserve"> </t>
    </r>
    <r>
      <rPr>
        <sz val="14"/>
        <color theme="1"/>
        <rFont val="Times New Roman"/>
        <family val="1"/>
      </rPr>
      <t> </t>
    </r>
  </si>
  <si>
    <r>
      <t>Thẩm quyền bồi thường dự án. Nghị định quy định “</t>
    </r>
    <r>
      <rPr>
        <sz val="14"/>
        <color theme="1"/>
        <rFont val="Times New Roman"/>
        <family val="1"/>
      </rPr>
      <t>Ủy ban nhân dân cấp tỉnh có trách nhiệm bảo đảm kinh phí bồi thường, hỗ trợ, tái định cư đối với các dự án thuộc thẩm quyền quyết định của Hội đồng nhân dân cấp tỉnh</t>
    </r>
    <r>
      <rPr>
        <b/>
        <i/>
        <sz val="14"/>
        <color theme="1"/>
        <rFont val="Times New Roman"/>
        <family val="1"/>
      </rPr>
      <t>”</t>
    </r>
    <r>
      <rPr>
        <b/>
        <sz val="14"/>
        <color theme="1"/>
        <rFont val="Times New Roman"/>
        <family val="1"/>
      </rPr>
      <t xml:space="preserve">. </t>
    </r>
    <r>
      <rPr>
        <sz val="14"/>
        <color theme="1"/>
        <rFont val="Times New Roman"/>
        <family val="1"/>
      </rPr>
      <t>Điều này gây khó khăn cho việc bồi thường dự án liên quan đến nhiều tỉnh</t>
    </r>
  </si>
  <si>
    <t>Điểm c, khoản 2 Điều 32 Nghị định số 47/2014/NĐ-CP</t>
  </si>
  <si>
    <t>Đề nghị sửa theo hướng: Ủy ban nhân dân cấp tỉnh có trách nhiệm bảo đảm kinh phí bồi thường, hỗ trợ, tái định cư đối với các dự án thuộc thẩm quyền quyết định của Hội đồng nhân dân cấp tỉnh, trường hợp đi qua nhiều tỉnh, thành phố nhưng do một tỉnh, thành phố làm cơ quan chủ quản dự án thì phần kinh phí chi trả bồi thường, hỗ trợ, tái định cư do cơ quan chủ quản dự án bố trí hoặc do các tỉnh, thành phố tự thống nhất.</t>
  </si>
  <si>
    <r>
      <t>7.2</t>
    </r>
    <r>
      <rPr>
        <sz val="7"/>
        <color theme="1"/>
        <rFont val="Times New Roman"/>
        <family val="1"/>
      </rPr>
      <t xml:space="preserve"> </t>
    </r>
    <r>
      <rPr>
        <sz val="14"/>
        <color theme="1"/>
        <rFont val="Times New Roman"/>
        <family val="1"/>
      </rPr>
      <t> </t>
    </r>
  </si>
  <si>
    <t>Phân cấp quyết định giá đất tính tiền bồi thường khi Nhà nước thu hồi đất, quy định hiện tại</t>
  </si>
  <si>
    <t>Khoản 1 Điều 16 Nghị định 44/2014/NĐ-CP</t>
  </si>
  <si>
    <t>Khoản 1 Điều 16 Nghị định 44/2014/NĐ-CP ngày 15/5/2014 của Chính phủ quy định về giá đất, trong đó trình tự, thủ tục thực hiện gồm 06 bước do 03 cơ quan. Đề nghị phân cấp theo thẩm quyền thu hồi đất.</t>
  </si>
  <si>
    <r>
      <t>7.3</t>
    </r>
    <r>
      <rPr>
        <sz val="7"/>
        <color theme="1"/>
        <rFont val="Times New Roman"/>
        <family val="1"/>
      </rPr>
      <t xml:space="preserve"> </t>
    </r>
    <r>
      <rPr>
        <sz val="14"/>
        <color theme="1"/>
        <rFont val="Times New Roman"/>
        <family val="1"/>
      </rPr>
      <t> </t>
    </r>
  </si>
  <si>
    <t xml:space="preserve"> Lĩnh vực  ngân sách</t>
  </si>
  <si>
    <t>Về thuế giá trị gia tăng</t>
  </si>
  <si>
    <t>Nghị định số 15/2022/NĐ-CP ngày 28/01/2022</t>
  </si>
  <si>
    <t>Nhiều bộ, cơ quan trung ương và địa phương vướng mắc khi áp dụng quy định tại Nghị định số 15/2022/NĐ-CP trong việc tính toán thuế giá trị gia tăng trong xác định và quản lý chi phí đầu tư xây dựng. Đề nghị sửa đổi Nghị định số 15/2022/NĐ-CP</t>
  </si>
  <si>
    <t>Thẩm quyền Thủ tướng Chính phủ</t>
  </si>
  <si>
    <t>Việc thực hiện bàn giao hệ thống cấp điện của các Khu tái định cư phải thực hiện theo quy định tại Quyết định số 41/2017/QĐ-TTg ngày 15/9/2017 của Thủ tướng Chính phủ làm kéo dài thời gian bàn giao, không có đơn vị quản lý vận hành hệ thống điện, làm ảnh hưởng tới đời sống, sinh hoạt của các hộ dân trong các khu tái định cư.</t>
  </si>
  <si>
    <t>Quyết định số 41/2017/QĐ-TTg ngày 15/9/2017</t>
  </si>
  <si>
    <t>Sửa đổi quy định tại Quyết định số 41/2017/QĐ-TTg ngày 15/9/2017 của Thủ tướng Chính phủ theo hướng cho phép ngành điện tiếp nhận, vận hành công trình điện ngay khi được chủ đầu tư các Khu tái định cư bàn giao.</t>
  </si>
  <si>
    <t>Mục 32 Điều 3 Quyết định số 46/2014/QĐ-TTg ngày 15/8/2014</t>
  </si>
  <si>
    <t>Đề nghị sửa đổi nội dung trong Chỉ thị hằng năm về yêu cầu thi công các công trình liên quan đến đê điều xong trước:  Yêu cầu thi công các công trình liên quan đến đê điều xong trước mùa lũ, bão (trừ các công trình mang tính chất tăng cường, gia cố đê như: cải tạo, gia cố, nâng cấp đường trên đê).</t>
  </si>
  <si>
    <t>1.</t>
  </si>
  <si>
    <t>Về ý kiến cộng đồng dân cư đối với dự án đầu tư công có cấu phần xây dựng. Theo quy định “Hồ sơ thẩm định dự án đầu tư công có cấu phần xây dựng theo quy định của pháp luật về xây dựng, ý kiến của cộng đồng dân cư theo quy định tại điểm c khoản 1 Điều này và quy định khác của pháp luật có liên quan.
Điểm c quy định: Báo cáo của Mặt trận tổ quốc Việt Nam các cấp tổng hợp ý kiến cộng đồng dân cư nơi thực hiện dự án đối với các dự án theo quy định tại Điều 74 Luật Đầu tư công</t>
  </si>
  <si>
    <r>
      <t>1.11</t>
    </r>
    <r>
      <rPr>
        <sz val="14"/>
        <color theme="1"/>
        <rFont val="Times New Roman"/>
        <family val="1"/>
      </rPr>
      <t> </t>
    </r>
  </si>
  <si>
    <r>
      <t>1.12</t>
    </r>
    <r>
      <rPr>
        <sz val="7"/>
        <color theme="1"/>
        <rFont val="Times New Roman"/>
        <family val="1"/>
      </rPr>
      <t/>
    </r>
  </si>
  <si>
    <r>
      <t>1.13</t>
    </r>
    <r>
      <rPr>
        <sz val="7"/>
        <color theme="1"/>
        <rFont val="Times New Roman"/>
        <family val="1"/>
      </rPr>
      <t/>
    </r>
  </si>
  <si>
    <t>Về việc sử dụng tài sản công để thanh toán cho các dự án BT
Theo quy định, việc thanh toán dự án BT bằng quỹ đất thì Trường hợp tổng giá trị quỹ đất thanh toán lớn hơn tổng giá trị Dự án BT thì Nhà đầu tư phải nộp số chênh lệch bằng tiền vào ngân sách nhà nước hoặc giảm trừ quỹ đất tương ứng. Ủy ban nhân dân cấp tỉnh xem xét, quyết định, đảm bảo đúng quy định của pháp luật và chịu trách nhiệm về quyết định của mình.</t>
  </si>
  <si>
    <t>Bổ sung quy định về điều chỉnh cơ cấu Tổng mức đầu tư dự án. Nội dung quy định đề nghị giữ nguyên theo quy định tại Khoản 3 Điều 7 Nghị định số 32/2015/NĐ-CP ngày 25/3/2015. Cụ thể như sau:
“Bổ sung khoản 3 vào Điều 9, Nghị định số 10/2021/NĐ-CP ngày 09/02/2021:
3. Trường hợp chỉ điều chỉnh cơ cấu các khoản mục chi phí gồm cả chi phí dự phòng nhưng không làm thay đổi giá trị tổng mức đầu tư xây dựng đã phê duyệt thì chủ đầu tư tổ chức điều chỉnh, báo cáo người quyết định đầu tư và chịu trách nhiệm về việc điều chỉnh của mình.”</t>
  </si>
  <si>
    <t>Về thẩm định Báo cáo nghiên cứu khả thi đầu tư xây dựng của cơ quan chuyên môn về xây dựng:
Điểm a, b khoản 1 Điều 13 Nghị định số 15/2021/NĐ-CP ngày 03/3/2021 quy định "Cơ quan chuyên môn về xây dựng thuộc Bộ quản lý công trình xây dựng chuyên ngành thẩm định đối với dự án do Thủ tướng Chính phủ giao; dự án nhóm A; dự án nhóm B do người đứng đầu cơ quan trung ương của tổ chức chính trị, Viện kiểm sát nhân dân tối cao, Tòa án nhân dân tối cao, Kiểm toán nhà nước, Văn phòng Chủ tịch nước, Văn phòng Quốc hội, bộ, cơ quan ngang bộ, cơ quan thuộc Chính phủ, cơ quan trung ương của Mặt trận Tổ quốc Việt Nam và của tổ chức chính trị - xã hội (sau đây gọi là cơ quan trung ương) quyết định đầu tư hoặc phân cấp, ủy quyền quyết định đầu tư; dự án được đầu tư xây dựng trên địa bàn hành chính từ 02 tỉnh trở lên.</t>
  </si>
  <si>
    <t>Đánh giá tác động môi trường khi chuyển đổi mục đích sử dụng đất trồng lúa
Theo quy định Dự án có yêu cầu chuyển đổi mục đích sử dụng đất trồng lúa (không giới hạn diện tích) đều thuộc dự án đầu tư nhóm I, II có nguy cơ tác động xấu đến môi trường, phải thực hiện đánh giá tác động môi trường”.</t>
  </si>
  <si>
    <t>Theo quy định Dự án có yêu cầu chuyển đổi mục đích sử dụng đất trồng lúa (không giới hạn diện tích) đều thuộc dự án đầu tư nhóm I, II có nguy cơ tác động xấu đến môi trường, phải thực hiện đánh giá tác động môi trường”. Tỉnh Bắc Kạn là tỉnh miền núi, chủ yếu phát triển nông nghiệp, khi triển khai thực hiện các dự án xây dựng công trình giao thông không tránh khỏi việc đi qua đất lúa. Trong khi đó, các dự án trên địa bàn tỉnh chủ yếu có quy mô nhỏ, thời gian thực hiện ngắn, yêu cầu giải ngân gấp, diện tích chuyển đổi mục đích sử dụng đất trồng lúa không lớn. Việc thực hiện các thủ tục đánh giá tác động môi trường liên quan tới các Bộ, ngành từ Trung ương đến địa phương có thể làm kéo dài thời gian thực hiện dự án.
Kiến nghị Trung ương xem xét đưa ra hạn mức diện tích đất lúa mà dự án có yêu cầu chuyển đổi mục đích sử dụng phải thực hiện đánh giá tác động môi trường.</t>
  </si>
  <si>
    <t>Theo Mục 32 Điều 3 Quyết định số 46/2014/QĐ-TTg ngày 15/8/2014, mùa lũ được xác định như sau:
a) Trên các sông thuộc Bắc Bộ, từ ngày 15/6 đến ngày 15/10;
b) Trên các sông từ tỉnh Thanh Hóa đến tỉnh Hà Tĩnh, từ ngày 15/7 đến ngày 15/11; c) Trên các sông từ tỉnh Quảng Bình đến tỉnh Ninh Thuận, từ ngày 01/9 đến ngày 15/12; d) Trên các sông thuộc tỉnh Bình Thuận, các tỉnh thuộc Nam Bộ và Tây Nguyên, từ ngày 15/6 đến ngày 30/11.
Như vậy, theo Chỉ thị, các công trình phải thi công hoàn thành trước khoảng thời gian theo quy định trên, hoặc không được triển khai thi công trong khoảng thời gian trên.
- Đối với các công trình làm ảnh hưởng tới khả năng chịu lực, an toàn đê điều thì quy định trên là hợp lý, tuy nhiên đối với một số công trình làm tăng cường, gia cố thêm cho đê (vì dụ: cải tạo, nâng cấp đường trên đê) thì quy định trên là chưa phù hợp.</t>
  </si>
  <si>
    <t>Theo quy định, đối với công trình đầu tư từ nguồn vốn đầu tư công có liên quan đến đất rừng phải thông qua Hội đồng nhân dân ban hành nghị quyết 4 lần: (i) Nghị quyết phê duyệt Kế hoạch đầu tư công; (ii) Nghị quyết phê duyệt chủ trương đầu tư; (iii) Nghị quyết thông qua danh mục công trình dự án thu hồi đất theo quy định tại khoản 3 Điều 62 Luật đất đai; (iv) Nghị quyết phê duyệt chủ trương chuyển mục đích sử dụng rừng sang mục đích khác. Mặt khác khi chuyển mục đích sử dụng rừng phải có phương án trồng rừng thay thế hoặc nộp tiền trồng rừng thay thế làm tăng tổng mức đầu tư của dự án. Thực tế trên địa bàn gồm nhiều dự án nhóm C, diện tích đất rừng liên quan đến công trình nhỏ trong khi vẫn phải thực hiện đầy đủ trình tự thủ tục theo quy định hiện hành.
- Tỉnh Tuyên Quang, Cao Bằng Đề nghị Chính phủ quy định rõ hơn về việc chuyển mục đích sử dụng đất rừng trồng đối với các công trình, dự án được đầu tư từ nguồn vốn đầu tư công.
- Tỉnh Bắc Kạn đề nghị Trung ương xem xét: 1) Miễn việc thực hiện thủ tục chuyển mục đích sử dụng rừng tự nhiên; chuyển mục đích sử dụng đất lúa, đất rừng phòng hộ, đất rừng đặc dụng đối với các dự án khắc phục thiên tai, khẩn cấp, khắc phục điểm đen an toàn giao thông; (2) Miễn việc thực hiện thủ tục chuyển mục đích sử dụng rừng tự nhiên đối với các dự án đầu tư công đã được Thủ tướng Chính phủ chấp thuận chủ trương đầu tư; (3) Phân cấp thẩm quyền chuyển đổi mục đích rừng tự nhiên cho HĐND cấp tỉnh theo một định mức về diện tích nhất định (đề xuất là Diện tích &lt; 10 héc ta) để thuận lợi trong việc triển khai thực hiện các thủ tục đầu tư; (4) Điều chỉnh tăng hạn mức diện tích đất trồng lúa, đất rừng phòng hộ, đất rừng đặc dụng thuộc thầm quyền quyết định của HĐND cấp tỉnh từ “…dưới 10 héc ta đất trồng lúa, dưới 20 héc ta đất rừng phòng hộ, đất rừng đặc dụng” thành “…dưới 20 héc ta đất trồng lúa, dưới 30 héc ta đất rừng phòng hộ, đất rừng đặc dụng”.</t>
  </si>
  <si>
    <t>Điều kiện để khởi công xây dựng công trình
Điểm d khoản 2 Điều 3 Nghị định số 91/2019/NĐ-CP quy định “Sử dụng đất trên thực địa mà chưa hoàn thành các thủ tục giao đất, cho thuê đất theo quy định của pháp luật”. Do đó, có sự mâu thuẫn với Luật Xây dựng (Điểm a, Khoản 29 Điều 1 của Luật số 62/2020/QH14 là điều kiện khởi công xây dựng công trình là “Có mặt bằng xây dựng để bàn giao toàn bộ hoặc từng phần theo tiến độ xây dựng”</t>
  </si>
  <si>
    <r>
      <t>3.10</t>
    </r>
    <r>
      <rPr>
        <sz val="7"/>
        <color theme="1"/>
        <rFont val="Times New Roman"/>
        <family val="1"/>
      </rPr>
      <t/>
    </r>
  </si>
  <si>
    <t>3.11</t>
  </si>
  <si>
    <t>Các bước thiết kế dự án và phương pháp xác định chi phí đối với dự án không có cấu phần xây dựng
Theo quy định, có 02 phương án thiết kế dự án, phương án thiết kế một bước và thiết kế hai bước. Tuy nhiên, hiện nay Nghị định chưa quy định cách xác định số bước thiết kế của dự án và chưa quy định phương pháp xác định đối với  một số chi phí như chi phí tư vấn lập báo cáo đề xuất chủ trương đầu tư, chi phí quản lý dự án, chi phí dự phòng, các chi phí tư vấn và chi phí liên quan (nhất là dự án mua sắm sửa chữa, nâng cấp trang thiết bị không có cấu phần xây dựng, không sử dụng vốn ODA, không thuộc lĩnh vực ứng dụng công nghệ thông tin, viễn thông)</t>
  </si>
  <si>
    <t>2.</t>
  </si>
  <si>
    <t>Ước giải ngân kế hoạch đầu tư vốn NSNN 13 tháng năm 2022 (theo báo cáo của Bộ Tài chính)</t>
  </si>
  <si>
    <t>Tỷ lệ giải ngân kế hoạch đầu tư vốn NSNN 13 tháng năm 2022 so với tổng số vốn được TTgCP giao (bao gồm CTMTQG)</t>
  </si>
  <si>
    <t xml:space="preserve">DANH SÁCH 07 BỘ, CƠ QUAN TRUNG ƯƠNG CÓ TỶ LỆ GIẢI NGÂN 13 THÁNG KẾ HOẠCH
ĐẦU TƯ VỐN NGÂN SÁCH NHÀ NƯỚC NĂM 2022 DƯỚI 50% KẾ HOẠCH THỦ TƯỚNG CHÍNH PHỦ GIAO </t>
  </si>
  <si>
    <t xml:space="preserve">DANH SÁCH 08 BỘ, CƠ QUAN TRUNG ƯƠNG VÀ 29 ĐỊA PHƯƠNG CÓ TỶ LỆ GIẢI NGÂN 13 THÁNG KẾ HOẠCH
ĐẦU TƯ VỐN NGÂN SÁCH NHÀ NƯỚC NĂM 2022 TỪ 100% TRỞ LÊN KẾ HOẠCH THỦ TƯỚNG CHÍNH PHỦ GIAO </t>
  </si>
  <si>
    <t>PHỤ LỤC IIC</t>
  </si>
  <si>
    <t>DANH SÁCH 40 BỘ, CƠ QUAN TRUNG ƯƠNG VÀ 25 ĐỊA PHƯƠNG CÓ TỶ LỆ GIẢI NGÂN 13 THÁNG
KẾ HOẠCH ĐẦU TƯ VỐN NGÂN SÁCH NHÀ NƯỚC NĂM 2022 THẤP HƠN MỨC TRUNG BÌNH
CỦA CẢ NƯỚC (92,97% KẾ HOẠCH THỦ TƯỚNG CHÍNH PHỦ GIAO)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</si>
</sst>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0.0%"/>
    <numFmt numFmtId="166" formatCode="#,##0;[Red]#,##0"/>
    <numFmt numFmtId="167" formatCode="_-* #,##0_-;\-* #,##0_-;_-* &quot;-&quot;??_-;_-@_-"/>
  </numFmts>
  <fonts count="26"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sz val="10"/>
      <name val="Arial"/>
      <family val="2"/>
    </font>
    <font>
      <sz val="11"/>
      <color theme="1"/>
      <name val="Calibri"/>
      <family val="2"/>
      <charset val="163"/>
      <scheme val="minor"/>
    </font>
    <font>
      <sz val="11"/>
      <name val="Times New Roman"/>
      <family val="1"/>
    </font>
    <font>
      <b/>
      <sz val="12"/>
      <name val="Times New Roman"/>
      <family val="1"/>
    </font>
    <font>
      <i/>
      <sz val="12"/>
      <name val="Times New Roman"/>
      <family val="1"/>
    </font>
    <font>
      <i/>
      <sz val="11"/>
      <name val="Times New Roman"/>
      <family val="1"/>
    </font>
    <font>
      <b/>
      <sz val="11"/>
      <name val="Times New Roman"/>
      <family val="1"/>
    </font>
    <font>
      <b/>
      <u/>
      <sz val="12"/>
      <name val="Times New Roman"/>
      <family val="1"/>
    </font>
    <font>
      <i/>
      <sz val="11"/>
      <color theme="1"/>
      <name val="Times New Roman"/>
      <family val="1"/>
    </font>
    <font>
      <sz val="11"/>
      <color rgb="FFFF0000"/>
      <name val="Times New Roman"/>
      <family val="1"/>
    </font>
    <font>
      <b/>
      <sz val="11"/>
      <color rgb="FFFF0000"/>
      <name val="Times New Roman"/>
      <family val="1"/>
    </font>
    <font>
      <sz val="11"/>
      <color rgb="FF000000"/>
      <name val="Calibri"/>
      <family val="2"/>
      <scheme val="minor"/>
    </font>
    <font>
      <b/>
      <sz val="12"/>
      <color theme="1"/>
      <name val="Times New Roman"/>
      <family val="1"/>
    </font>
    <font>
      <b/>
      <u/>
      <sz val="12"/>
      <color theme="1"/>
      <name val="Times New Roman"/>
      <family val="1"/>
    </font>
    <font>
      <i/>
      <sz val="12"/>
      <color theme="1"/>
      <name val="Times New Roman"/>
      <family val="1"/>
    </font>
    <font>
      <b/>
      <sz val="14"/>
      <color theme="1"/>
      <name val="Times New Roman"/>
      <family val="1"/>
    </font>
    <font>
      <sz val="14"/>
      <color theme="1"/>
      <name val="Times New Roman"/>
      <family val="1"/>
    </font>
    <font>
      <i/>
      <sz val="14"/>
      <color theme="1"/>
      <name val="Times New Roman"/>
      <family val="1"/>
    </font>
    <font>
      <b/>
      <i/>
      <sz val="14"/>
      <color theme="1"/>
      <name val="Times New Roman"/>
      <family val="1"/>
    </font>
    <font>
      <sz val="14"/>
      <color rgb="FF000000"/>
      <name val="Times New Roman"/>
      <family val="1"/>
    </font>
    <font>
      <sz val="12"/>
      <color theme="1"/>
      <name val="Times New Roman"/>
      <family val="1"/>
    </font>
    <font>
      <sz val="7"/>
      <color theme="1"/>
      <name val="Times New Roman"/>
      <family val="1"/>
    </font>
  </fonts>
  <fills count="4">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s>
  <borders count="1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indexed="64"/>
      </left>
      <right style="thin">
        <color indexed="64"/>
      </right>
      <top/>
      <bottom/>
      <diagonal/>
    </border>
    <border>
      <left style="thin">
        <color auto="1"/>
      </left>
      <right/>
      <top/>
      <bottom/>
      <diagonal/>
    </border>
    <border>
      <left style="thin">
        <color indexed="64"/>
      </left>
      <right style="thin">
        <color indexed="64"/>
      </right>
      <top/>
      <bottom style="thin">
        <color indexed="64"/>
      </bottom>
      <diagonal/>
    </border>
    <border>
      <left/>
      <right style="thin">
        <color auto="1"/>
      </right>
      <top/>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xf numFmtId="0" fontId="5" fillId="0" borderId="0"/>
    <xf numFmtId="0" fontId="4" fillId="0" borderId="0" applyAlignment="0"/>
    <xf numFmtId="0" fontId="1" fillId="0" borderId="0" applyAlignment="0"/>
    <xf numFmtId="0" fontId="4" fillId="0" borderId="0" applyAlignment="0"/>
    <xf numFmtId="164" fontId="1" fillId="0" borderId="0" applyFont="0" applyFill="0" applyBorder="0" applyAlignment="0" applyProtection="0"/>
    <xf numFmtId="0" fontId="15" fillId="0" borderId="0" applyAlignment="0"/>
  </cellStyleXfs>
  <cellXfs count="206">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3" fontId="2" fillId="0" borderId="2" xfId="0" applyNumberFormat="1"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2" xfId="0" applyFont="1" applyBorder="1" applyAlignment="1">
      <alignment horizontal="center" vertical="center" wrapText="1"/>
    </xf>
    <xf numFmtId="3" fontId="2" fillId="0" borderId="2" xfId="0" applyNumberFormat="1" applyFont="1" applyBorder="1" applyAlignment="1">
      <alignment horizontal="right" vertical="center" wrapText="1"/>
    </xf>
    <xf numFmtId="0" fontId="3" fillId="0" borderId="0" xfId="0" applyFont="1" applyAlignment="1">
      <alignment vertical="center" wrapText="1"/>
    </xf>
    <xf numFmtId="0" fontId="6" fillId="0" borderId="2" xfId="0" applyFont="1" applyBorder="1" applyAlignment="1">
      <alignment horizontal="center" vertical="center" wrapText="1"/>
    </xf>
    <xf numFmtId="165" fontId="6" fillId="0" borderId="2" xfId="2" applyNumberFormat="1" applyFont="1" applyFill="1" applyBorder="1" applyAlignment="1">
      <alignment horizontal="center" vertical="center" wrapText="1"/>
    </xf>
    <xf numFmtId="0" fontId="6" fillId="0" borderId="14" xfId="0" applyFont="1" applyBorder="1" applyAlignment="1">
      <alignment horizontal="center" vertical="center" wrapText="1"/>
    </xf>
    <xf numFmtId="165" fontId="6" fillId="0" borderId="14" xfId="2" applyNumberFormat="1" applyFont="1" applyFill="1" applyBorder="1" applyAlignment="1">
      <alignment horizontal="center" vertical="center" wrapText="1"/>
    </xf>
    <xf numFmtId="3" fontId="6" fillId="0" borderId="14" xfId="0" applyNumberFormat="1" applyFont="1" applyBorder="1" applyAlignment="1">
      <alignment horizontal="center" vertical="center" wrapText="1"/>
    </xf>
    <xf numFmtId="0" fontId="10" fillId="0" borderId="2" xfId="0" quotePrefix="1" applyFont="1" applyBorder="1" applyAlignment="1">
      <alignment horizontal="center" vertical="center" wrapText="1"/>
    </xf>
    <xf numFmtId="3" fontId="10" fillId="0" borderId="2" xfId="0" quotePrefix="1" applyNumberFormat="1" applyFont="1" applyBorder="1" applyAlignment="1">
      <alignment horizontal="right"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3" fontId="10" fillId="0" borderId="2" xfId="0" applyNumberFormat="1" applyFont="1" applyBorder="1" applyAlignment="1">
      <alignment horizontal="right" vertical="center" wrapText="1"/>
    </xf>
    <xf numFmtId="49" fontId="6" fillId="0" borderId="2" xfId="0" applyNumberFormat="1" applyFont="1" applyBorder="1" applyAlignment="1">
      <alignment vertical="center" wrapText="1"/>
    </xf>
    <xf numFmtId="3" fontId="6" fillId="0" borderId="2" xfId="0" applyNumberFormat="1" applyFont="1" applyBorder="1" applyAlignment="1">
      <alignment vertical="center" wrapText="1"/>
    </xf>
    <xf numFmtId="3" fontId="6" fillId="0" borderId="2" xfId="2" applyNumberFormat="1" applyFont="1" applyFill="1" applyBorder="1" applyAlignment="1">
      <alignment vertical="center" wrapText="1"/>
    </xf>
    <xf numFmtId="165" fontId="6" fillId="0" borderId="2" xfId="2" applyNumberFormat="1" applyFont="1" applyFill="1" applyBorder="1" applyAlignment="1">
      <alignment vertical="center" wrapText="1"/>
    </xf>
    <xf numFmtId="3" fontId="6" fillId="0" borderId="2" xfId="0" applyNumberFormat="1" applyFont="1" applyBorder="1" applyAlignment="1">
      <alignment horizontal="right" vertical="center" wrapText="1"/>
    </xf>
    <xf numFmtId="3" fontId="6" fillId="0" borderId="2" xfId="3" applyNumberFormat="1" applyFont="1" applyBorder="1" applyAlignment="1">
      <alignment horizontal="right" vertical="center"/>
    </xf>
    <xf numFmtId="0" fontId="6" fillId="0" borderId="2" xfId="0" applyFont="1" applyBorder="1" applyAlignment="1">
      <alignment vertical="center" wrapText="1"/>
    </xf>
    <xf numFmtId="0" fontId="10" fillId="0" borderId="2" xfId="0" applyFont="1" applyBorder="1" applyAlignment="1">
      <alignment vertical="center" wrapText="1"/>
    </xf>
    <xf numFmtId="3" fontId="10" fillId="0" borderId="2" xfId="4" applyNumberFormat="1" applyFont="1" applyBorder="1" applyAlignment="1">
      <alignment horizontal="right" vertical="center" wrapText="1"/>
    </xf>
    <xf numFmtId="166" fontId="6" fillId="0" borderId="2" xfId="0" applyNumberFormat="1" applyFont="1" applyBorder="1" applyAlignment="1">
      <alignment horizontal="right" vertical="center" wrapText="1"/>
    </xf>
    <xf numFmtId="3" fontId="6" fillId="0" borderId="2" xfId="0" quotePrefix="1" applyNumberFormat="1" applyFont="1" applyBorder="1" applyAlignment="1">
      <alignment horizontal="right" vertical="center" wrapText="1"/>
    </xf>
    <xf numFmtId="3" fontId="6" fillId="0" borderId="2" xfId="0" applyNumberFormat="1" applyFont="1" applyBorder="1" applyAlignment="1">
      <alignment horizontal="right" vertical="center"/>
    </xf>
    <xf numFmtId="3" fontId="6" fillId="0" borderId="2" xfId="1" applyNumberFormat="1" applyFont="1" applyFill="1" applyBorder="1" applyAlignment="1">
      <alignment horizontal="right" vertical="center" wrapText="1"/>
    </xf>
    <xf numFmtId="10" fontId="6" fillId="0" borderId="2" xfId="2" applyNumberFormat="1" applyFont="1" applyFill="1" applyBorder="1" applyAlignment="1">
      <alignment horizontal="right" vertical="center" wrapText="1"/>
    </xf>
    <xf numFmtId="0" fontId="6" fillId="0" borderId="2" xfId="0" applyFont="1" applyBorder="1" applyAlignment="1">
      <alignment horizontal="righ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3" fontId="10" fillId="0" borderId="2" xfId="0" applyNumberFormat="1" applyFont="1" applyBorder="1" applyAlignment="1">
      <alignment vertical="center" wrapText="1"/>
    </xf>
    <xf numFmtId="9" fontId="6" fillId="0" borderId="2" xfId="2" applyFont="1" applyBorder="1" applyAlignment="1">
      <alignment vertical="center" wrapText="1"/>
    </xf>
    <xf numFmtId="3" fontId="6" fillId="0" borderId="10" xfId="0" applyNumberFormat="1" applyFont="1" applyBorder="1" applyAlignment="1">
      <alignment horizontal="right" vertical="center" wrapText="1"/>
    </xf>
    <xf numFmtId="0" fontId="6" fillId="0" borderId="0" xfId="0" applyFont="1" applyAlignment="1">
      <alignment horizontal="right" vertical="center" wrapText="1"/>
    </xf>
    <xf numFmtId="3" fontId="3" fillId="0" borderId="2" xfId="0" applyNumberFormat="1" applyFont="1" applyBorder="1" applyAlignment="1">
      <alignment horizontal="righ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10" fontId="10" fillId="0" borderId="2" xfId="2" applyNumberFormat="1" applyFont="1" applyFill="1" applyBorder="1" applyAlignment="1">
      <alignment horizontal="right" vertical="center" wrapText="1"/>
    </xf>
    <xf numFmtId="10" fontId="6" fillId="0" borderId="2" xfId="2" applyNumberFormat="1" applyFont="1" applyFill="1" applyBorder="1" applyAlignment="1">
      <alignment horizontal="right" vertical="center"/>
    </xf>
    <xf numFmtId="10" fontId="6" fillId="0" borderId="2" xfId="2" quotePrefix="1" applyNumberFormat="1" applyFont="1" applyFill="1" applyBorder="1" applyAlignment="1">
      <alignment horizontal="right" vertical="center" wrapText="1"/>
    </xf>
    <xf numFmtId="165" fontId="6" fillId="2" borderId="2" xfId="2"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165" fontId="6" fillId="2" borderId="14" xfId="2" applyNumberFormat="1" applyFont="1" applyFill="1" applyBorder="1" applyAlignment="1">
      <alignment horizontal="center" vertical="center" wrapText="1"/>
    </xf>
    <xf numFmtId="3" fontId="10" fillId="2" borderId="2" xfId="0" quotePrefix="1" applyNumberFormat="1" applyFont="1" applyFill="1" applyBorder="1" applyAlignment="1">
      <alignment horizontal="right" vertical="center" wrapText="1"/>
    </xf>
    <xf numFmtId="3" fontId="10" fillId="2" borderId="2" xfId="0" applyNumberFormat="1" applyFont="1" applyFill="1" applyBorder="1" applyAlignment="1">
      <alignment horizontal="center" vertical="center" wrapText="1"/>
    </xf>
    <xf numFmtId="165" fontId="6" fillId="2" borderId="2" xfId="0" applyNumberFormat="1" applyFont="1" applyFill="1" applyBorder="1" applyAlignment="1">
      <alignment horizontal="center" vertical="center" wrapText="1"/>
    </xf>
    <xf numFmtId="3" fontId="6" fillId="2" borderId="2" xfId="0" applyNumberFormat="1" applyFont="1" applyFill="1" applyBorder="1" applyAlignment="1">
      <alignment vertical="center" wrapText="1"/>
    </xf>
    <xf numFmtId="3" fontId="10" fillId="2" borderId="2" xfId="0" applyNumberFormat="1" applyFont="1" applyFill="1" applyBorder="1" applyAlignment="1">
      <alignment vertical="center" wrapText="1"/>
    </xf>
    <xf numFmtId="3" fontId="2" fillId="2" borderId="2" xfId="0" applyNumberFormat="1" applyFont="1" applyFill="1" applyBorder="1" applyAlignment="1">
      <alignment vertical="center" wrapText="1"/>
    </xf>
    <xf numFmtId="3" fontId="2" fillId="2" borderId="2" xfId="0" applyNumberFormat="1" applyFont="1" applyFill="1" applyBorder="1" applyAlignment="1">
      <alignment horizontal="right" vertical="center" wrapText="1"/>
    </xf>
    <xf numFmtId="0" fontId="2" fillId="2" borderId="0" xfId="0" applyFont="1" applyFill="1" applyAlignment="1">
      <alignment vertical="center" wrapText="1"/>
    </xf>
    <xf numFmtId="0" fontId="2" fillId="2" borderId="0" xfId="0" applyFont="1" applyFill="1" applyAlignment="1">
      <alignment horizontal="right" vertical="center" wrapText="1"/>
    </xf>
    <xf numFmtId="165" fontId="13" fillId="2" borderId="2" xfId="2" applyNumberFormat="1" applyFont="1" applyFill="1" applyBorder="1" applyAlignment="1">
      <alignment horizontal="center" vertical="center" wrapText="1"/>
    </xf>
    <xf numFmtId="165" fontId="13" fillId="2" borderId="14" xfId="2" applyNumberFormat="1" applyFont="1" applyFill="1" applyBorder="1" applyAlignment="1">
      <alignment horizontal="center" vertical="center" wrapText="1"/>
    </xf>
    <xf numFmtId="3" fontId="14" fillId="2" borderId="2" xfId="0" applyNumberFormat="1" applyFont="1" applyFill="1" applyBorder="1" applyAlignment="1">
      <alignment horizontal="right" vertical="center" wrapText="1"/>
    </xf>
    <xf numFmtId="3" fontId="13" fillId="2" borderId="2" xfId="0" applyNumberFormat="1" applyFont="1" applyFill="1" applyBorder="1" applyAlignment="1">
      <alignment vertical="center" wrapText="1"/>
    </xf>
    <xf numFmtId="3" fontId="13" fillId="2" borderId="2" xfId="0" applyNumberFormat="1" applyFont="1" applyFill="1" applyBorder="1" applyAlignment="1">
      <alignment horizontal="right" vertical="center" wrapText="1"/>
    </xf>
    <xf numFmtId="3" fontId="13" fillId="2" borderId="2" xfId="0" applyNumberFormat="1" applyFont="1" applyFill="1" applyBorder="1" applyAlignment="1">
      <alignment horizontal="right" vertical="center"/>
    </xf>
    <xf numFmtId="0" fontId="13" fillId="2" borderId="0" xfId="0" applyFont="1" applyFill="1" applyAlignment="1">
      <alignment vertical="center" wrapText="1"/>
    </xf>
    <xf numFmtId="0" fontId="6" fillId="2" borderId="14" xfId="0" applyFont="1" applyFill="1" applyBorder="1" applyAlignment="1">
      <alignment horizontal="center" vertical="center" wrapText="1"/>
    </xf>
    <xf numFmtId="3" fontId="6" fillId="2" borderId="14" xfId="0" applyNumberFormat="1"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3" fillId="2" borderId="2" xfId="0" applyFont="1" applyFill="1" applyBorder="1" applyAlignment="1">
      <alignment horizontal="center" vertical="center" wrapText="1"/>
    </xf>
    <xf numFmtId="167" fontId="6" fillId="2" borderId="2" xfId="1" applyNumberFormat="1" applyFont="1" applyFill="1" applyBorder="1" applyAlignment="1">
      <alignment horizontal="center" vertical="center" wrapText="1"/>
    </xf>
    <xf numFmtId="3" fontId="6" fillId="0" borderId="2"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3" fontId="6" fillId="2" borderId="2" xfId="0" applyNumberFormat="1" applyFont="1" applyFill="1" applyBorder="1" applyAlignment="1">
      <alignment horizontal="center" vertical="center" wrapText="1"/>
    </xf>
    <xf numFmtId="9" fontId="13" fillId="2" borderId="2" xfId="2" applyFont="1" applyFill="1" applyBorder="1" applyAlignment="1">
      <alignment horizontal="right" vertical="center" wrapText="1"/>
    </xf>
    <xf numFmtId="165" fontId="13" fillId="2" borderId="2" xfId="2" applyNumberFormat="1" applyFont="1" applyFill="1" applyBorder="1" applyAlignment="1">
      <alignment horizontal="right" vertical="center" wrapText="1"/>
    </xf>
    <xf numFmtId="164" fontId="13" fillId="2" borderId="2" xfId="1" applyFont="1" applyFill="1" applyBorder="1" applyAlignment="1">
      <alignment horizontal="right" vertical="center" wrapText="1"/>
    </xf>
    <xf numFmtId="0" fontId="2" fillId="2" borderId="2" xfId="0" applyFont="1" applyFill="1" applyBorder="1" applyAlignment="1">
      <alignment vertical="center" wrapText="1"/>
    </xf>
    <xf numFmtId="0" fontId="2" fillId="0" borderId="14" xfId="0" applyFont="1" applyBorder="1" applyAlignment="1">
      <alignment vertical="center" wrapText="1"/>
    </xf>
    <xf numFmtId="3" fontId="10" fillId="0" borderId="2" xfId="2" applyNumberFormat="1" applyFont="1" applyFill="1" applyBorder="1" applyAlignment="1">
      <alignment vertical="center" wrapText="1"/>
    </xf>
    <xf numFmtId="3" fontId="14" fillId="2" borderId="2" xfId="0" applyNumberFormat="1" applyFont="1" applyFill="1" applyBorder="1" applyAlignment="1">
      <alignment vertical="center" wrapText="1"/>
    </xf>
    <xf numFmtId="167" fontId="2" fillId="3" borderId="2" xfId="1" applyNumberFormat="1" applyFont="1" applyFill="1" applyBorder="1" applyAlignment="1">
      <alignment vertical="center" wrapText="1"/>
    </xf>
    <xf numFmtId="3" fontId="10" fillId="3" borderId="2" xfId="1" quotePrefix="1" applyNumberFormat="1" applyFont="1" applyFill="1" applyBorder="1" applyAlignment="1">
      <alignment horizontal="right" vertical="center" wrapText="1"/>
    </xf>
    <xf numFmtId="3" fontId="10" fillId="3" borderId="2" xfId="1" applyNumberFormat="1" applyFont="1" applyFill="1" applyBorder="1" applyAlignment="1">
      <alignment horizontal="right" vertical="center" wrapText="1"/>
    </xf>
    <xf numFmtId="3" fontId="2" fillId="3" borderId="2" xfId="1" applyNumberFormat="1" applyFont="1" applyFill="1" applyBorder="1" applyAlignment="1">
      <alignment horizontal="right" vertical="center" wrapText="1"/>
    </xf>
    <xf numFmtId="3" fontId="6" fillId="3" borderId="2" xfId="1" applyNumberFormat="1" applyFont="1" applyFill="1" applyBorder="1" applyAlignment="1">
      <alignment horizontal="right" vertical="center" wrapText="1"/>
    </xf>
    <xf numFmtId="3" fontId="2" fillId="3" borderId="2" xfId="1" applyNumberFormat="1" applyFont="1" applyFill="1" applyBorder="1" applyAlignment="1">
      <alignment vertical="center" wrapText="1"/>
    </xf>
    <xf numFmtId="3" fontId="2" fillId="3" borderId="2" xfId="1" applyNumberFormat="1" applyFont="1" applyFill="1" applyBorder="1" applyAlignment="1">
      <alignment horizontal="center" vertical="center" wrapText="1"/>
    </xf>
    <xf numFmtId="3" fontId="10" fillId="3" borderId="2" xfId="1" applyNumberFormat="1" applyFont="1" applyFill="1" applyBorder="1" applyAlignment="1">
      <alignment vertical="center" wrapText="1"/>
    </xf>
    <xf numFmtId="167" fontId="2" fillId="3" borderId="0" xfId="1" applyNumberFormat="1" applyFont="1" applyFill="1" applyAlignment="1">
      <alignment vertical="center" wrapText="1"/>
    </xf>
    <xf numFmtId="167" fontId="6" fillId="3" borderId="2" xfId="1" applyNumberFormat="1" applyFont="1" applyFill="1" applyBorder="1" applyAlignment="1">
      <alignment horizontal="center" vertical="center" wrapText="1"/>
    </xf>
    <xf numFmtId="165" fontId="6" fillId="3" borderId="2" xfId="2" applyNumberFormat="1" applyFont="1" applyFill="1" applyBorder="1" applyAlignment="1">
      <alignment horizontal="center" vertical="center" wrapText="1"/>
    </xf>
    <xf numFmtId="3" fontId="10" fillId="3" borderId="2" xfId="0" quotePrefix="1" applyNumberFormat="1" applyFont="1" applyFill="1" applyBorder="1" applyAlignment="1">
      <alignment horizontal="right" vertical="center" wrapText="1"/>
    </xf>
    <xf numFmtId="167" fontId="6" fillId="3" borderId="14" xfId="1" applyNumberFormat="1" applyFont="1" applyFill="1" applyBorder="1" applyAlignment="1">
      <alignment horizontal="center" vertical="center" wrapText="1"/>
    </xf>
    <xf numFmtId="165" fontId="6" fillId="3" borderId="14" xfId="2" applyNumberFormat="1" applyFont="1" applyFill="1" applyBorder="1" applyAlignment="1">
      <alignment horizontal="center" vertical="center" wrapText="1"/>
    </xf>
    <xf numFmtId="3" fontId="10" fillId="3" borderId="2" xfId="0" applyNumberFormat="1" applyFont="1" applyFill="1" applyBorder="1" applyAlignment="1">
      <alignment horizontal="right" vertical="center" wrapText="1"/>
    </xf>
    <xf numFmtId="3" fontId="6" fillId="3" borderId="2" xfId="0" applyNumberFormat="1" applyFont="1" applyFill="1" applyBorder="1" applyAlignment="1">
      <alignment vertical="center" wrapText="1"/>
    </xf>
    <xf numFmtId="3" fontId="6" fillId="3" borderId="2" xfId="2" applyNumberFormat="1" applyFont="1" applyFill="1" applyBorder="1" applyAlignment="1">
      <alignment vertical="center" wrapText="1"/>
    </xf>
    <xf numFmtId="3" fontId="10" fillId="3" borderId="2" xfId="4" applyNumberFormat="1" applyFont="1" applyFill="1" applyBorder="1" applyAlignment="1">
      <alignment horizontal="right" vertical="center" wrapText="1"/>
    </xf>
    <xf numFmtId="3" fontId="6" fillId="3" borderId="2" xfId="0" applyNumberFormat="1" applyFont="1" applyFill="1" applyBorder="1" applyAlignment="1">
      <alignment horizontal="right" vertical="center" wrapText="1"/>
    </xf>
    <xf numFmtId="3" fontId="10" fillId="3" borderId="2" xfId="0" applyNumberFormat="1" applyFont="1" applyFill="1" applyBorder="1" applyAlignment="1">
      <alignment vertical="center" wrapText="1"/>
    </xf>
    <xf numFmtId="3" fontId="2" fillId="3" borderId="2" xfId="0" applyNumberFormat="1" applyFont="1" applyFill="1" applyBorder="1" applyAlignment="1">
      <alignment vertical="center" wrapText="1"/>
    </xf>
    <xf numFmtId="0" fontId="2" fillId="3" borderId="0" xfId="0" applyFont="1" applyFill="1" applyAlignment="1">
      <alignment vertical="center" wrapText="1"/>
    </xf>
    <xf numFmtId="3" fontId="3" fillId="3" borderId="2" xfId="1" applyNumberFormat="1" applyFont="1" applyFill="1" applyBorder="1" applyAlignment="1">
      <alignment horizontal="right" vertical="center" wrapText="1"/>
    </xf>
    <xf numFmtId="165" fontId="2" fillId="0" borderId="14" xfId="2" applyNumberFormat="1" applyFont="1" applyFill="1" applyBorder="1" applyAlignment="1">
      <alignment horizontal="center" vertical="center" wrapText="1"/>
    </xf>
    <xf numFmtId="3" fontId="2" fillId="0" borderId="14"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0" fontId="3" fillId="0" borderId="2" xfId="0" quotePrefix="1" applyFont="1" applyBorder="1" applyAlignment="1">
      <alignment horizontal="center" vertical="center" wrapText="1"/>
    </xf>
    <xf numFmtId="3" fontId="3" fillId="0" borderId="2" xfId="0" quotePrefix="1" applyNumberFormat="1" applyFont="1" applyBorder="1" applyAlignment="1">
      <alignment horizontal="right" vertical="center" wrapText="1"/>
    </xf>
    <xf numFmtId="0" fontId="3" fillId="0" borderId="2" xfId="0" applyFont="1" applyBorder="1" applyAlignment="1">
      <alignment horizontal="left" vertical="center" wrapText="1"/>
    </xf>
    <xf numFmtId="3" fontId="3" fillId="0" borderId="2" xfId="0" applyNumberFormat="1" applyFont="1" applyBorder="1" applyAlignment="1">
      <alignment vertical="center" wrapText="1"/>
    </xf>
    <xf numFmtId="9" fontId="2" fillId="0" borderId="2" xfId="2" applyFont="1" applyBorder="1" applyAlignment="1">
      <alignment vertical="center" wrapText="1"/>
    </xf>
    <xf numFmtId="3" fontId="3" fillId="0" borderId="2" xfId="4" applyNumberFormat="1" applyFont="1" applyBorder="1" applyAlignment="1">
      <alignment horizontal="right" vertical="center" wrapText="1"/>
    </xf>
    <xf numFmtId="0" fontId="2" fillId="0" borderId="2" xfId="0" applyFont="1" applyBorder="1" applyAlignment="1">
      <alignment horizontal="right" vertical="center" wrapText="1"/>
    </xf>
    <xf numFmtId="167" fontId="2" fillId="0" borderId="2" xfId="1" applyNumberFormat="1" applyFont="1" applyBorder="1" applyAlignment="1">
      <alignment horizontal="right" vertical="center" wrapText="1"/>
    </xf>
    <xf numFmtId="0" fontId="20" fillId="0" borderId="0" xfId="0" applyFont="1" applyAlignment="1">
      <alignment vertical="center" wrapText="1"/>
    </xf>
    <xf numFmtId="0" fontId="19" fillId="0" borderId="0" xfId="0" applyFont="1" applyAlignment="1">
      <alignment vertical="center" wrapText="1"/>
    </xf>
    <xf numFmtId="3" fontId="19" fillId="0" borderId="2" xfId="0" applyNumberFormat="1" applyFont="1" applyBorder="1" applyAlignment="1">
      <alignment horizontal="center" vertical="center" wrapText="1"/>
    </xf>
    <xf numFmtId="3" fontId="19" fillId="0" borderId="2" xfId="0" applyNumberFormat="1" applyFont="1" applyBorder="1" applyAlignment="1">
      <alignment horizontal="left" vertical="center" wrapText="1"/>
    </xf>
    <xf numFmtId="3" fontId="20" fillId="0" borderId="2" xfId="0" quotePrefix="1" applyNumberFormat="1" applyFont="1" applyBorder="1" applyAlignment="1">
      <alignment horizontal="center" vertical="center" wrapText="1"/>
    </xf>
    <xf numFmtId="3" fontId="20" fillId="0" borderId="2" xfId="0" applyNumberFormat="1" applyFont="1" applyBorder="1" applyAlignment="1">
      <alignment vertical="center" wrapText="1"/>
    </xf>
    <xf numFmtId="0" fontId="20" fillId="0" borderId="2" xfId="0" applyFont="1" applyBorder="1" applyAlignment="1">
      <alignment vertical="center" wrapText="1"/>
    </xf>
    <xf numFmtId="0" fontId="22" fillId="0" borderId="2" xfId="0" applyFont="1" applyBorder="1" applyAlignment="1">
      <alignment vertical="center" wrapText="1"/>
    </xf>
    <xf numFmtId="0" fontId="20" fillId="0" borderId="2" xfId="0" applyFont="1" applyBorder="1" applyAlignment="1">
      <alignment horizontal="justify" vertical="center" wrapText="1"/>
    </xf>
    <xf numFmtId="0" fontId="24" fillId="0" borderId="2" xfId="0" applyFont="1" applyBorder="1" applyAlignment="1">
      <alignment horizontal="justify" vertical="center" wrapText="1"/>
    </xf>
    <xf numFmtId="3" fontId="19" fillId="0" borderId="2" xfId="0" quotePrefix="1" applyNumberFormat="1" applyFont="1" applyBorder="1" applyAlignment="1">
      <alignment horizontal="center" vertical="center" wrapText="1"/>
    </xf>
    <xf numFmtId="0" fontId="19" fillId="0" borderId="2" xfId="0" applyFont="1" applyBorder="1" applyAlignment="1">
      <alignment horizontal="justify" vertical="center" wrapText="1"/>
    </xf>
    <xf numFmtId="3" fontId="20" fillId="0" borderId="2" xfId="0" applyNumberFormat="1" applyFont="1" applyBorder="1" applyAlignment="1">
      <alignment horizontal="left" vertical="center" wrapText="1"/>
    </xf>
    <xf numFmtId="3" fontId="2" fillId="2" borderId="0" xfId="0" applyNumberFormat="1" applyFont="1" applyFill="1" applyAlignment="1">
      <alignment vertical="center" wrapText="1"/>
    </xf>
    <xf numFmtId="3" fontId="20" fillId="0" borderId="2" xfId="0" applyNumberFormat="1" applyFont="1" applyBorder="1" applyAlignment="1">
      <alignment horizontal="center" vertical="center" wrapText="1"/>
    </xf>
    <xf numFmtId="0" fontId="19"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22" fillId="0" borderId="2" xfId="0" applyFont="1" applyBorder="1" applyAlignment="1">
      <alignment horizontal="justify" vertical="center" wrapText="1"/>
    </xf>
    <xf numFmtId="0" fontId="20" fillId="0" borderId="11" xfId="0" applyFont="1" applyBorder="1" applyAlignment="1">
      <alignment horizontal="center" vertical="center" wrapText="1"/>
    </xf>
    <xf numFmtId="0" fontId="19" fillId="0" borderId="2" xfId="0" applyFont="1" applyBorder="1" applyAlignment="1">
      <alignment vertical="center" wrapText="1"/>
    </xf>
    <xf numFmtId="0" fontId="0" fillId="0" borderId="0" xfId="0" applyAlignment="1">
      <alignment horizontal="center"/>
    </xf>
    <xf numFmtId="0" fontId="6"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6" fillId="2" borderId="2"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167" fontId="2" fillId="3" borderId="2" xfId="1"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13" fillId="2" borderId="2"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3"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7" fillId="0" borderId="0" xfId="0" applyFont="1" applyAlignment="1">
      <alignment horizontal="center" vertical="center" wrapText="1"/>
    </xf>
    <xf numFmtId="0" fontId="6" fillId="2" borderId="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13" xfId="0" applyFont="1" applyBorder="1" applyAlignment="1">
      <alignment horizontal="center" vertical="center" wrapText="1"/>
    </xf>
    <xf numFmtId="0" fontId="8" fillId="0" borderId="1" xfId="0" applyFont="1" applyBorder="1" applyAlignment="1">
      <alignment horizontal="right" vertical="center" wrapText="1"/>
    </xf>
    <xf numFmtId="0" fontId="8" fillId="0" borderId="0" xfId="0" applyFont="1" applyAlignment="1">
      <alignment horizontal="center" vertical="center" wrapText="1"/>
    </xf>
    <xf numFmtId="0" fontId="9" fillId="2" borderId="2" xfId="0" applyFont="1" applyFill="1" applyBorder="1" applyAlignment="1">
      <alignment horizontal="center" vertical="center" wrapText="1"/>
    </xf>
    <xf numFmtId="167" fontId="12" fillId="3" borderId="2" xfId="1" applyNumberFormat="1"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16" fillId="0" borderId="0" xfId="0" applyFont="1" applyAlignment="1">
      <alignment horizontal="center" vertical="center" wrapText="1"/>
    </xf>
    <xf numFmtId="0" fontId="18" fillId="0" borderId="0" xfId="0" applyFont="1" applyAlignment="1">
      <alignment horizontal="center" vertical="center" wrapText="1"/>
    </xf>
    <xf numFmtId="0" fontId="18" fillId="0" borderId="1" xfId="0" applyFont="1" applyBorder="1" applyAlignment="1">
      <alignment horizontal="righ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 fillId="0" borderId="15" xfId="0" applyFont="1" applyBorder="1" applyAlignment="1">
      <alignment horizontal="center" vertical="center" wrapText="1"/>
    </xf>
    <xf numFmtId="0" fontId="1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9" fillId="0" borderId="0" xfId="0" applyFont="1"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horizontal="justify" vertical="center" wrapText="1"/>
    </xf>
    <xf numFmtId="0" fontId="19" fillId="0" borderId="2" xfId="0" applyFont="1" applyBorder="1" applyAlignment="1">
      <alignment horizontal="center" vertical="center" wrapText="1"/>
    </xf>
    <xf numFmtId="0" fontId="19" fillId="0" borderId="2" xfId="0" applyFont="1" applyBorder="1" applyAlignment="1">
      <alignment horizontal="justify" vertical="center" wrapText="1"/>
    </xf>
  </cellXfs>
  <cellStyles count="10">
    <cellStyle name="Comma" xfId="1" builtinId="3"/>
    <cellStyle name="Comma 2" xfId="8"/>
    <cellStyle name="Normal" xfId="0" builtinId="0"/>
    <cellStyle name="Normal 10 2 28 2" xfId="4"/>
    <cellStyle name="Normal 100" xfId="3"/>
    <cellStyle name="Normal 2" xfId="7"/>
    <cellStyle name="Normal 3" xfId="6"/>
    <cellStyle name="Normal 4" xfId="9"/>
    <cellStyle name="Normal 9" xfId="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bdbe57db511e8e45/Documents/2.%20Anh%20T&#250;/2022/Ngo&#224;i/K&#7871;%20ho&#7841;ch%202022/2022.10.25%20&#272;&#7873;%20xu&#7845;t%20&#273;i&#7873;u%20ch&#7881;nh%20gi&#7843;m%20KH2022%20sau%20NQ584/KT&#272;PL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bdbe57db511e8e45/Documents/2.%20Anh%20T&#250;/2022/Ngo&#224;i/K&#7871;%20ho&#7841;ch%202022/2022.10.14%20B&#225;o%20c&#225;o%20k&#7871;t%20qu&#7843;%20ph&#226;n%20b&#7893;%20&#273;&#7871;n%2014.10/220930_6980_PL%20phan%20bo%5eJ%20giai%20ngan%2015.10%20tha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bdbe57db511e8e45/Documents/2.%20Anh%20T&#250;/2022/Ngo&#224;i/K&#7871;%20ho&#7841;ch%202022/2022.10.27%20B&#225;o%20c&#225;o%20k&#7871;t%20qu&#7843;%20ph&#226;n%20b&#7893;%20&#273;&#7871;n%2027.10/221027_PL%20phan%20bo%5eJ%20giai%20ngan%2010%20thang%20(T&#250;%20c&#7853;p%20nh&#7853;t%20s&#7889;%20ph&#226;n%20b&#7893;%20&#273;&#7871;n%2027.10)%2014.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Pbo"/>
      <sheetName val="Danh muc chi tiet"/>
      <sheetName val="Rieng giai ngan"/>
      <sheetName val="IID 3 thang duoi TB"/>
    </sheetNames>
    <sheetDataSet>
      <sheetData sheetId="0">
        <row r="20">
          <cell r="B20" t="str">
            <v>Lạng Sơn</v>
          </cell>
          <cell r="C20">
            <v>1230575</v>
          </cell>
          <cell r="D20">
            <v>828428</v>
          </cell>
          <cell r="E20">
            <v>402147</v>
          </cell>
          <cell r="L20">
            <v>1230575</v>
          </cell>
          <cell r="M20">
            <v>828428</v>
          </cell>
          <cell r="N20">
            <v>402147</v>
          </cell>
          <cell r="O20">
            <v>129185</v>
          </cell>
          <cell r="Q20">
            <v>129185</v>
          </cell>
          <cell r="U20" t="str">
            <v>394/BC-UBND 31/8/2022</v>
          </cell>
        </row>
        <row r="21">
          <cell r="B21" t="str">
            <v>Lào Cai</v>
          </cell>
          <cell r="C21">
            <v>1583856</v>
          </cell>
          <cell r="D21">
            <v>1221645</v>
          </cell>
          <cell r="E21">
            <v>362211</v>
          </cell>
          <cell r="L21">
            <v>1583856</v>
          </cell>
          <cell r="M21">
            <v>1221645</v>
          </cell>
          <cell r="N21">
            <v>362211</v>
          </cell>
        </row>
        <row r="22">
          <cell r="B22" t="str">
            <v>Yên Bái</v>
          </cell>
          <cell r="C22">
            <v>1539011</v>
          </cell>
          <cell r="D22">
            <v>1150206</v>
          </cell>
          <cell r="E22">
            <v>388805</v>
          </cell>
          <cell r="L22">
            <v>1539011</v>
          </cell>
          <cell r="M22">
            <v>1150206</v>
          </cell>
          <cell r="N22">
            <v>388805</v>
          </cell>
          <cell r="O22">
            <v>105524</v>
          </cell>
          <cell r="Q22">
            <v>105524</v>
          </cell>
          <cell r="U22" t="str">
            <v>Văn bản số 3188/UBND-TKTH ngày 23/9/2022</v>
          </cell>
        </row>
        <row r="23">
          <cell r="B23" t="str">
            <v>Thái Nguyên</v>
          </cell>
          <cell r="C23">
            <v>1960883</v>
          </cell>
          <cell r="D23">
            <v>1605683</v>
          </cell>
          <cell r="E23">
            <v>355200</v>
          </cell>
          <cell r="L23">
            <v>1960883</v>
          </cell>
          <cell r="M23">
            <v>1605683</v>
          </cell>
          <cell r="N23">
            <v>355200</v>
          </cell>
        </row>
        <row r="24">
          <cell r="B24" t="str">
            <v>Bắc Kạn</v>
          </cell>
          <cell r="C24">
            <v>2083031</v>
          </cell>
          <cell r="D24">
            <v>1688479</v>
          </cell>
          <cell r="E24">
            <v>394552</v>
          </cell>
          <cell r="L24">
            <v>2083031</v>
          </cell>
          <cell r="M24">
            <v>1688479</v>
          </cell>
          <cell r="N24">
            <v>394552</v>
          </cell>
          <cell r="O24">
            <v>753772</v>
          </cell>
          <cell r="P24">
            <v>630000</v>
          </cell>
          <cell r="Q24">
            <v>123772</v>
          </cell>
          <cell r="U24" t="str">
            <v>6278/UBND-TH ngày 22/9/2022</v>
          </cell>
        </row>
        <row r="25">
          <cell r="B25" t="str">
            <v>Phú Thọ</v>
          </cell>
          <cell r="C25">
            <v>1774321</v>
          </cell>
          <cell r="D25">
            <v>1744321</v>
          </cell>
          <cell r="E25">
            <v>30000</v>
          </cell>
          <cell r="I25">
            <v>1722050</v>
          </cell>
          <cell r="J25">
            <v>1690000</v>
          </cell>
          <cell r="K25">
            <v>32050</v>
          </cell>
          <cell r="L25">
            <v>3496371</v>
          </cell>
          <cell r="M25">
            <v>3434321</v>
          </cell>
          <cell r="N25">
            <v>62050</v>
          </cell>
        </row>
        <row r="26">
          <cell r="B26" t="str">
            <v>Bắc Giang</v>
          </cell>
          <cell r="C26">
            <v>1534475</v>
          </cell>
          <cell r="D26">
            <v>1401675</v>
          </cell>
          <cell r="E26">
            <v>132800</v>
          </cell>
          <cell r="I26">
            <v>43278</v>
          </cell>
          <cell r="K26">
            <v>43278</v>
          </cell>
          <cell r="L26">
            <v>1577753</v>
          </cell>
          <cell r="M26">
            <v>1401675</v>
          </cell>
          <cell r="N26">
            <v>176078</v>
          </cell>
        </row>
        <row r="27">
          <cell r="B27" t="str">
            <v>Hòa Bình</v>
          </cell>
          <cell r="C27">
            <v>1524248</v>
          </cell>
          <cell r="D27">
            <v>1101677</v>
          </cell>
          <cell r="E27">
            <v>422571</v>
          </cell>
          <cell r="L27">
            <v>1524248</v>
          </cell>
          <cell r="M27">
            <v>1101677</v>
          </cell>
          <cell r="N27">
            <v>422571</v>
          </cell>
        </row>
        <row r="28">
          <cell r="B28" t="str">
            <v>Sơn La</v>
          </cell>
          <cell r="C28">
            <v>1821067</v>
          </cell>
          <cell r="D28">
            <v>1710267</v>
          </cell>
          <cell r="E28">
            <v>110800</v>
          </cell>
          <cell r="L28">
            <v>1821067</v>
          </cell>
          <cell r="M28">
            <v>1710267</v>
          </cell>
          <cell r="N28">
            <v>110800</v>
          </cell>
          <cell r="O28">
            <v>44800</v>
          </cell>
          <cell r="Q28">
            <v>44800</v>
          </cell>
          <cell r="U28" t="str">
            <v>3400/UBND-TH ngày 07/9/2022</v>
          </cell>
        </row>
        <row r="29">
          <cell r="B29" t="str">
            <v>Lai Châu</v>
          </cell>
          <cell r="C29">
            <v>1164825</v>
          </cell>
          <cell r="D29">
            <v>1100185</v>
          </cell>
          <cell r="E29">
            <v>64640</v>
          </cell>
          <cell r="L29">
            <v>1164825</v>
          </cell>
          <cell r="M29">
            <v>1100185</v>
          </cell>
          <cell r="N29">
            <v>64640</v>
          </cell>
        </row>
        <row r="30">
          <cell r="B30" t="str">
            <v>Điện Biên</v>
          </cell>
          <cell r="C30">
            <v>1256896</v>
          </cell>
          <cell r="D30">
            <v>1172376</v>
          </cell>
          <cell r="E30">
            <v>84520</v>
          </cell>
          <cell r="L30">
            <v>1256896</v>
          </cell>
          <cell r="M30">
            <v>1172376</v>
          </cell>
          <cell r="N30">
            <v>84520</v>
          </cell>
        </row>
        <row r="31">
          <cell r="B31" t="str">
            <v>Đồng bằng sông Hồng</v>
          </cell>
          <cell r="C31">
            <v>16055872</v>
          </cell>
          <cell r="D31">
            <v>10747587</v>
          </cell>
          <cell r="E31">
            <v>5308285</v>
          </cell>
          <cell r="F31">
            <v>0</v>
          </cell>
          <cell r="G31">
            <v>0</v>
          </cell>
          <cell r="H31">
            <v>0</v>
          </cell>
          <cell r="I31">
            <v>0</v>
          </cell>
          <cell r="J31">
            <v>0</v>
          </cell>
          <cell r="K31">
            <v>0</v>
          </cell>
          <cell r="L31">
            <v>16055872</v>
          </cell>
          <cell r="M31">
            <v>10747587</v>
          </cell>
          <cell r="N31">
            <v>5308285</v>
          </cell>
          <cell r="O31">
            <v>2836508</v>
          </cell>
          <cell r="P31">
            <v>269143</v>
          </cell>
          <cell r="Q31">
            <v>2567365</v>
          </cell>
          <cell r="R31">
            <v>0</v>
          </cell>
          <cell r="S31">
            <v>0</v>
          </cell>
          <cell r="T31">
            <v>0</v>
          </cell>
        </row>
        <row r="32">
          <cell r="B32" t="str">
            <v>Thành phố Hà Nội</v>
          </cell>
          <cell r="C32">
            <v>4197625</v>
          </cell>
          <cell r="D32">
            <v>395124</v>
          </cell>
          <cell r="E32">
            <v>3802501</v>
          </cell>
          <cell r="L32">
            <v>4197625</v>
          </cell>
          <cell r="M32">
            <v>395124</v>
          </cell>
          <cell r="N32">
            <v>3802501</v>
          </cell>
          <cell r="O32">
            <v>2217888</v>
          </cell>
          <cell r="Q32">
            <v>2217888</v>
          </cell>
          <cell r="U32" t="str">
            <v>3248/UBND-KH&amp;ĐT ngày 03/10/2022</v>
          </cell>
        </row>
        <row r="33">
          <cell r="B33" t="str">
            <v>Thành phố Hải Phòng</v>
          </cell>
          <cell r="C33">
            <v>1288152</v>
          </cell>
          <cell r="D33">
            <v>1108990</v>
          </cell>
          <cell r="E33">
            <v>179162</v>
          </cell>
          <cell r="L33">
            <v>1288152</v>
          </cell>
          <cell r="M33">
            <v>1108990</v>
          </cell>
          <cell r="N33">
            <v>179162</v>
          </cell>
          <cell r="O33">
            <v>0</v>
          </cell>
        </row>
        <row r="34">
          <cell r="B34" t="str">
            <v>Quảng Ninh</v>
          </cell>
          <cell r="C34">
            <v>950000</v>
          </cell>
          <cell r="D34">
            <v>600000</v>
          </cell>
          <cell r="E34">
            <v>350000</v>
          </cell>
          <cell r="L34">
            <v>950000</v>
          </cell>
          <cell r="M34">
            <v>600000</v>
          </cell>
          <cell r="N34">
            <v>350000</v>
          </cell>
          <cell r="O34">
            <v>370909</v>
          </cell>
          <cell r="P34">
            <v>48499</v>
          </cell>
          <cell r="Q34">
            <v>322410</v>
          </cell>
          <cell r="U34" t="str">
            <v>5446/UBND-XD3 ngày 19/10/2022</v>
          </cell>
        </row>
        <row r="35">
          <cell r="B35" t="str">
            <v>Hải Dương</v>
          </cell>
          <cell r="C35">
            <v>1236725</v>
          </cell>
          <cell r="D35">
            <v>1014838</v>
          </cell>
          <cell r="E35">
            <v>221887</v>
          </cell>
          <cell r="L35">
            <v>1236725</v>
          </cell>
          <cell r="M35">
            <v>1014838</v>
          </cell>
          <cell r="N35">
            <v>221887</v>
          </cell>
          <cell r="O35">
            <v>0</v>
          </cell>
        </row>
        <row r="36">
          <cell r="B36" t="str">
            <v>Hưng Yên</v>
          </cell>
          <cell r="C36">
            <v>1281650</v>
          </cell>
          <cell r="D36">
            <v>1281650</v>
          </cell>
          <cell r="E36">
            <v>0</v>
          </cell>
          <cell r="L36">
            <v>1281650</v>
          </cell>
          <cell r="M36">
            <v>1281650</v>
          </cell>
          <cell r="N36">
            <v>0</v>
          </cell>
          <cell r="O36">
            <v>16500</v>
          </cell>
          <cell r="P36">
            <v>16500</v>
          </cell>
          <cell r="U36" t="str">
            <v>2638/UBND-TH ngày 06/10/2022</v>
          </cell>
        </row>
        <row r="37">
          <cell r="B37" t="str">
            <v>Vĩnh Phúc</v>
          </cell>
          <cell r="C37">
            <v>793115</v>
          </cell>
          <cell r="D37">
            <v>538354</v>
          </cell>
          <cell r="E37">
            <v>254761</v>
          </cell>
          <cell r="L37">
            <v>793115</v>
          </cell>
          <cell r="M37">
            <v>538354</v>
          </cell>
          <cell r="N37">
            <v>254761</v>
          </cell>
        </row>
        <row r="38">
          <cell r="B38" t="str">
            <v>Bắc Ninh</v>
          </cell>
          <cell r="C38">
            <v>541192</v>
          </cell>
          <cell r="D38">
            <v>514125</v>
          </cell>
          <cell r="E38">
            <v>27067</v>
          </cell>
          <cell r="L38">
            <v>541192</v>
          </cell>
          <cell r="M38">
            <v>514125</v>
          </cell>
          <cell r="N38">
            <v>27067</v>
          </cell>
          <cell r="O38">
            <v>231211</v>
          </cell>
          <cell r="P38">
            <v>204144</v>
          </cell>
          <cell r="Q38">
            <v>27067</v>
          </cell>
          <cell r="U38" t="str">
            <v>483/UBND-KTTH ngày 20/10/2022</v>
          </cell>
        </row>
        <row r="39">
          <cell r="B39" t="str">
            <v>Hà Nam</v>
          </cell>
          <cell r="C39">
            <v>1296259</v>
          </cell>
          <cell r="D39">
            <v>1266690</v>
          </cell>
          <cell r="E39">
            <v>29569</v>
          </cell>
          <cell r="L39">
            <v>1296259</v>
          </cell>
          <cell r="M39">
            <v>1266690</v>
          </cell>
          <cell r="N39">
            <v>29569</v>
          </cell>
        </row>
        <row r="40">
          <cell r="B40" t="str">
            <v>Nam Định</v>
          </cell>
          <cell r="C40">
            <v>1391467</v>
          </cell>
          <cell r="D40">
            <v>1374623</v>
          </cell>
          <cell r="E40">
            <v>16844</v>
          </cell>
          <cell r="L40">
            <v>1391467</v>
          </cell>
          <cell r="M40">
            <v>1374623</v>
          </cell>
          <cell r="N40">
            <v>16844</v>
          </cell>
        </row>
        <row r="41">
          <cell r="B41" t="str">
            <v>Ninh Bình</v>
          </cell>
          <cell r="C41">
            <v>1669144</v>
          </cell>
          <cell r="D41">
            <v>1353073</v>
          </cell>
          <cell r="E41">
            <v>316071</v>
          </cell>
          <cell r="L41">
            <v>1669144</v>
          </cell>
          <cell r="M41">
            <v>1353073</v>
          </cell>
          <cell r="N41">
            <v>316071</v>
          </cell>
        </row>
        <row r="42">
          <cell r="B42" t="str">
            <v>Thái Bình</v>
          </cell>
          <cell r="C42">
            <v>1410543</v>
          </cell>
          <cell r="D42">
            <v>1300120</v>
          </cell>
          <cell r="E42">
            <v>110423</v>
          </cell>
          <cell r="L42">
            <v>1410543</v>
          </cell>
          <cell r="M42">
            <v>1300120</v>
          </cell>
          <cell r="N42">
            <v>110423</v>
          </cell>
        </row>
        <row r="43">
          <cell r="B43" t="str">
            <v>Bắc Trung Bộ và Duyên hải miền Trung</v>
          </cell>
          <cell r="C43">
            <v>30276093</v>
          </cell>
          <cell r="D43">
            <v>24245040</v>
          </cell>
          <cell r="E43">
            <v>6031053</v>
          </cell>
          <cell r="F43">
            <v>1639</v>
          </cell>
          <cell r="G43">
            <v>0</v>
          </cell>
          <cell r="H43">
            <v>1639</v>
          </cell>
          <cell r="I43">
            <v>17000</v>
          </cell>
          <cell r="J43">
            <v>0</v>
          </cell>
          <cell r="K43">
            <v>17000</v>
          </cell>
          <cell r="L43">
            <v>30291454</v>
          </cell>
          <cell r="M43">
            <v>24245040</v>
          </cell>
          <cell r="N43">
            <v>6046414</v>
          </cell>
          <cell r="O43">
            <v>1685857</v>
          </cell>
          <cell r="P43">
            <v>0</v>
          </cell>
          <cell r="Q43">
            <v>1685857</v>
          </cell>
          <cell r="R43">
            <v>0</v>
          </cell>
          <cell r="S43">
            <v>0</v>
          </cell>
          <cell r="T43">
            <v>0</v>
          </cell>
        </row>
        <row r="44">
          <cell r="B44" t="str">
            <v>Thanh Hóa</v>
          </cell>
          <cell r="C44">
            <v>3521968</v>
          </cell>
          <cell r="D44">
            <v>2903013</v>
          </cell>
          <cell r="E44">
            <v>618955</v>
          </cell>
          <cell r="L44">
            <v>3521968</v>
          </cell>
          <cell r="M44">
            <v>2903013</v>
          </cell>
          <cell r="N44">
            <v>618955</v>
          </cell>
          <cell r="O44">
            <v>267627</v>
          </cell>
          <cell r="Q44">
            <v>267627</v>
          </cell>
          <cell r="U44" t="str">
            <v>14800/UBND-THKH ngày 05/10/2022</v>
          </cell>
        </row>
        <row r="45">
          <cell r="B45" t="str">
            <v>Nghệ An</v>
          </cell>
          <cell r="C45">
            <v>4271300</v>
          </cell>
          <cell r="D45">
            <v>3789160</v>
          </cell>
          <cell r="E45">
            <v>482140</v>
          </cell>
          <cell r="L45">
            <v>4271300</v>
          </cell>
          <cell r="M45">
            <v>3789160</v>
          </cell>
          <cell r="N45">
            <v>482140</v>
          </cell>
          <cell r="O45">
            <v>160807</v>
          </cell>
          <cell r="Q45">
            <v>160807</v>
          </cell>
          <cell r="U45" t="str">
            <v>7071/UBND-KT ngày 16/9/2022</v>
          </cell>
        </row>
        <row r="46">
          <cell r="B46" t="str">
            <v>Hà Tĩnh</v>
          </cell>
          <cell r="C46">
            <v>4425243</v>
          </cell>
          <cell r="D46">
            <v>3675643</v>
          </cell>
          <cell r="E46">
            <v>749600</v>
          </cell>
          <cell r="L46">
            <v>4425243</v>
          </cell>
          <cell r="M46">
            <v>3675643</v>
          </cell>
          <cell r="N46">
            <v>749600</v>
          </cell>
        </row>
        <row r="47">
          <cell r="B47" t="str">
            <v>Quảng Bình</v>
          </cell>
          <cell r="C47">
            <v>2531706</v>
          </cell>
          <cell r="D47">
            <v>1744526</v>
          </cell>
          <cell r="E47">
            <v>787180</v>
          </cell>
          <cell r="L47">
            <v>2531706</v>
          </cell>
          <cell r="M47">
            <v>1744526</v>
          </cell>
          <cell r="N47">
            <v>787180</v>
          </cell>
          <cell r="O47">
            <v>420000</v>
          </cell>
          <cell r="Q47">
            <v>420000</v>
          </cell>
          <cell r="U47" t="str">
            <v xml:space="preserve">1295/UBND-TH ngày 18/7/2022 </v>
          </cell>
        </row>
        <row r="48">
          <cell r="B48" t="str">
            <v>Quảng Trị</v>
          </cell>
          <cell r="C48">
            <v>1740020</v>
          </cell>
          <cell r="D48">
            <v>1048000</v>
          </cell>
          <cell r="E48">
            <v>692020</v>
          </cell>
          <cell r="L48">
            <v>1740020</v>
          </cell>
          <cell r="M48">
            <v>1048000</v>
          </cell>
          <cell r="N48">
            <v>692020</v>
          </cell>
          <cell r="O48">
            <v>372273</v>
          </cell>
          <cell r="Q48">
            <v>372273</v>
          </cell>
          <cell r="U48" t="str">
            <v>164/TTr-UBND ngày 23/9/2022</v>
          </cell>
        </row>
        <row r="49">
          <cell r="B49" t="str">
            <v>Thừa Thiên Huế</v>
          </cell>
          <cell r="C49">
            <v>2117335</v>
          </cell>
          <cell r="D49">
            <v>1500000</v>
          </cell>
          <cell r="E49">
            <v>617335</v>
          </cell>
          <cell r="L49">
            <v>2117335</v>
          </cell>
          <cell r="M49">
            <v>1500000</v>
          </cell>
          <cell r="N49">
            <v>617335</v>
          </cell>
          <cell r="O49">
            <v>108863</v>
          </cell>
          <cell r="Q49">
            <v>108863</v>
          </cell>
          <cell r="U49" t="str">
            <v>10186/UBND-XDCB ngày 27/9/2022</v>
          </cell>
        </row>
        <row r="50">
          <cell r="B50" t="str">
            <v>Thành phố Đà Nẵng</v>
          </cell>
          <cell r="C50">
            <v>535948</v>
          </cell>
          <cell r="D50">
            <v>535948</v>
          </cell>
          <cell r="E50">
            <v>0</v>
          </cell>
          <cell r="L50">
            <v>535948</v>
          </cell>
          <cell r="M50">
            <v>535948</v>
          </cell>
          <cell r="N50">
            <v>0</v>
          </cell>
        </row>
        <row r="51">
          <cell r="B51" t="str">
            <v>Quảng Nam</v>
          </cell>
          <cell r="C51">
            <v>1404126</v>
          </cell>
          <cell r="D51">
            <v>839001</v>
          </cell>
          <cell r="E51">
            <v>565125</v>
          </cell>
          <cell r="L51">
            <v>1404126</v>
          </cell>
          <cell r="M51">
            <v>839001</v>
          </cell>
          <cell r="N51">
            <v>565125</v>
          </cell>
        </row>
        <row r="52">
          <cell r="B52" t="str">
            <v>Quảng Ngãi</v>
          </cell>
          <cell r="C52">
            <v>1467761</v>
          </cell>
          <cell r="D52">
            <v>1419425</v>
          </cell>
          <cell r="E52">
            <v>48336</v>
          </cell>
          <cell r="I52">
            <v>12000</v>
          </cell>
          <cell r="K52">
            <v>12000</v>
          </cell>
          <cell r="L52">
            <v>1479761</v>
          </cell>
          <cell r="M52">
            <v>1419425</v>
          </cell>
          <cell r="N52">
            <v>60336</v>
          </cell>
        </row>
        <row r="53">
          <cell r="B53" t="str">
            <v>Bình Định</v>
          </cell>
          <cell r="C53">
            <v>2795782</v>
          </cell>
          <cell r="D53">
            <v>2448914</v>
          </cell>
          <cell r="E53">
            <v>346868</v>
          </cell>
          <cell r="L53">
            <v>2795782</v>
          </cell>
          <cell r="M53">
            <v>2448914</v>
          </cell>
          <cell r="N53">
            <v>346868</v>
          </cell>
          <cell r="O53">
            <v>176010</v>
          </cell>
          <cell r="P53">
            <v>0</v>
          </cell>
          <cell r="Q53">
            <v>176010</v>
          </cell>
          <cell r="U53" t="str">
            <v>5063/UBND 31/8/2022</v>
          </cell>
        </row>
        <row r="54">
          <cell r="B54" t="str">
            <v>Phú Yên</v>
          </cell>
          <cell r="C54">
            <v>1281617</v>
          </cell>
          <cell r="D54">
            <v>1180475</v>
          </cell>
          <cell r="E54">
            <v>101142</v>
          </cell>
          <cell r="L54">
            <v>1281617</v>
          </cell>
          <cell r="M54">
            <v>1180475</v>
          </cell>
          <cell r="N54">
            <v>101142</v>
          </cell>
          <cell r="O54">
            <v>11573</v>
          </cell>
          <cell r="Q54">
            <v>11573</v>
          </cell>
          <cell r="U54" t="str">
            <v xml:space="preserve">2192/SKHĐT-KTĐN ngày 29/8/2022 </v>
          </cell>
        </row>
        <row r="55">
          <cell r="B55" t="str">
            <v>Khánh Hòa</v>
          </cell>
          <cell r="C55">
            <v>671287</v>
          </cell>
          <cell r="D55">
            <v>543669</v>
          </cell>
          <cell r="E55">
            <v>127618</v>
          </cell>
          <cell r="F55">
            <v>1639</v>
          </cell>
          <cell r="H55">
            <v>1639</v>
          </cell>
          <cell r="I55">
            <v>5000</v>
          </cell>
          <cell r="K55">
            <v>5000</v>
          </cell>
          <cell r="L55">
            <v>674648</v>
          </cell>
          <cell r="M55">
            <v>543669</v>
          </cell>
          <cell r="N55">
            <v>130979</v>
          </cell>
          <cell r="O55">
            <v>29406</v>
          </cell>
          <cell r="Q55">
            <v>29406</v>
          </cell>
          <cell r="U55" t="str">
            <v>Văn bản 8367/UBND-XDNĐ ngày 06/9/2022</v>
          </cell>
        </row>
        <row r="56">
          <cell r="B56" t="str">
            <v>Ninh Thuận</v>
          </cell>
          <cell r="C56">
            <v>1615000</v>
          </cell>
          <cell r="D56">
            <v>905000</v>
          </cell>
          <cell r="E56">
            <v>710000</v>
          </cell>
          <cell r="L56">
            <v>1615000</v>
          </cell>
          <cell r="M56">
            <v>905000</v>
          </cell>
          <cell r="N56">
            <v>710000</v>
          </cell>
          <cell r="O56">
            <v>90985</v>
          </cell>
          <cell r="Q56">
            <v>90985</v>
          </cell>
          <cell r="U56" t="str">
            <v>4196/UBND 26/9/2022</v>
          </cell>
        </row>
        <row r="57">
          <cell r="B57" t="str">
            <v>Bình Thuận</v>
          </cell>
          <cell r="C57">
            <v>1897000</v>
          </cell>
          <cell r="D57">
            <v>1712266</v>
          </cell>
          <cell r="E57">
            <v>184734</v>
          </cell>
          <cell r="L57">
            <v>1897000</v>
          </cell>
          <cell r="M57">
            <v>1712266</v>
          </cell>
          <cell r="N57">
            <v>184734</v>
          </cell>
          <cell r="O57">
            <v>48313</v>
          </cell>
          <cell r="Q57">
            <v>48313</v>
          </cell>
          <cell r="U57" t="str">
            <v>3302/UBND-ĐTQH ngày 03/10/2022 (thay thế VB 2217/UBND-ĐTQH ngày 13/7/2022 và 2926/UBND-ĐTQH 07/9/2022)</v>
          </cell>
        </row>
        <row r="58">
          <cell r="B58" t="str">
            <v>Tây Nguyên</v>
          </cell>
          <cell r="C58">
            <v>6595103</v>
          </cell>
          <cell r="D58">
            <v>5281564</v>
          </cell>
          <cell r="E58">
            <v>1313539</v>
          </cell>
          <cell r="F58">
            <v>112375</v>
          </cell>
          <cell r="G58">
            <v>0</v>
          </cell>
          <cell r="H58">
            <v>112375</v>
          </cell>
          <cell r="I58">
            <v>0</v>
          </cell>
          <cell r="J58">
            <v>0</v>
          </cell>
          <cell r="K58">
            <v>0</v>
          </cell>
          <cell r="L58">
            <v>6482728</v>
          </cell>
          <cell r="M58">
            <v>5281564</v>
          </cell>
          <cell r="N58">
            <v>1201164</v>
          </cell>
          <cell r="O58">
            <v>64164</v>
          </cell>
          <cell r="P58">
            <v>0</v>
          </cell>
          <cell r="Q58">
            <v>392279</v>
          </cell>
          <cell r="R58">
            <v>0</v>
          </cell>
          <cell r="S58">
            <v>0</v>
          </cell>
          <cell r="T58">
            <v>0</v>
          </cell>
        </row>
        <row r="59">
          <cell r="B59" t="str">
            <v>Đắk Lắk</v>
          </cell>
          <cell r="C59">
            <v>1469162</v>
          </cell>
          <cell r="D59">
            <v>1144727</v>
          </cell>
          <cell r="E59">
            <v>324435</v>
          </cell>
          <cell r="L59">
            <v>1469162</v>
          </cell>
          <cell r="M59">
            <v>1144727</v>
          </cell>
          <cell r="N59">
            <v>324435</v>
          </cell>
          <cell r="Q59">
            <v>182662</v>
          </cell>
          <cell r="U59" t="str">
            <v>Văn bản số 8486/UBND-TH ngày 05/10/2022</v>
          </cell>
        </row>
        <row r="60">
          <cell r="B60" t="str">
            <v>Đắk Nông</v>
          </cell>
          <cell r="C60">
            <v>1590787</v>
          </cell>
          <cell r="D60">
            <v>1232500</v>
          </cell>
          <cell r="E60">
            <v>358287</v>
          </cell>
          <cell r="F60">
            <v>112375</v>
          </cell>
          <cell r="G60">
            <v>0</v>
          </cell>
          <cell r="H60">
            <v>112375</v>
          </cell>
          <cell r="L60">
            <v>1478412</v>
          </cell>
          <cell r="M60">
            <v>1232500</v>
          </cell>
          <cell r="N60">
            <v>245912</v>
          </cell>
          <cell r="Q60">
            <v>145453</v>
          </cell>
          <cell r="U60" t="str">
            <v>Văn bản số 3993/UBND-KT ngày 19/7/2022</v>
          </cell>
        </row>
        <row r="61">
          <cell r="B61" t="str">
            <v>Gia Lai</v>
          </cell>
          <cell r="C61">
            <v>1247205</v>
          </cell>
          <cell r="D61">
            <v>1021690</v>
          </cell>
          <cell r="E61">
            <v>225515</v>
          </cell>
          <cell r="L61">
            <v>1247205</v>
          </cell>
          <cell r="M61">
            <v>1021690</v>
          </cell>
          <cell r="N61">
            <v>225515</v>
          </cell>
          <cell r="O61">
            <v>64164</v>
          </cell>
          <cell r="Q61">
            <v>64164</v>
          </cell>
          <cell r="U61" t="str">
            <v>2170/UBND-KTTH ngày 24/9/2022.</v>
          </cell>
        </row>
        <row r="62">
          <cell r="B62" t="str">
            <v>Kon Tum</v>
          </cell>
          <cell r="C62">
            <v>1382515</v>
          </cell>
          <cell r="D62">
            <v>1090347</v>
          </cell>
          <cell r="E62">
            <v>292168</v>
          </cell>
          <cell r="L62">
            <v>1382515</v>
          </cell>
          <cell r="M62">
            <v>1090347</v>
          </cell>
          <cell r="N62">
            <v>292168</v>
          </cell>
        </row>
        <row r="63">
          <cell r="B63" t="str">
            <v>Lâm Đồng</v>
          </cell>
          <cell r="C63">
            <v>905434</v>
          </cell>
          <cell r="D63">
            <v>792300</v>
          </cell>
          <cell r="E63">
            <v>113134</v>
          </cell>
          <cell r="L63">
            <v>905434</v>
          </cell>
          <cell r="M63">
            <v>792300</v>
          </cell>
          <cell r="N63">
            <v>113134</v>
          </cell>
        </row>
        <row r="64">
          <cell r="B64" t="str">
            <v>Đông Nam Bộ</v>
          </cell>
          <cell r="C64">
            <v>6321901</v>
          </cell>
          <cell r="D64">
            <v>5335265</v>
          </cell>
          <cell r="E64">
            <v>986636</v>
          </cell>
          <cell r="F64">
            <v>490000</v>
          </cell>
          <cell r="G64">
            <v>490000</v>
          </cell>
          <cell r="H64">
            <v>0</v>
          </cell>
          <cell r="I64">
            <v>100000</v>
          </cell>
          <cell r="J64">
            <v>0</v>
          </cell>
          <cell r="K64">
            <v>100000</v>
          </cell>
          <cell r="L64">
            <v>5931901</v>
          </cell>
          <cell r="M64">
            <v>4845265</v>
          </cell>
          <cell r="N64">
            <v>1086636</v>
          </cell>
          <cell r="O64">
            <v>88821</v>
          </cell>
          <cell r="P64">
            <v>0</v>
          </cell>
          <cell r="Q64">
            <v>88821</v>
          </cell>
          <cell r="R64">
            <v>0</v>
          </cell>
          <cell r="S64">
            <v>0</v>
          </cell>
          <cell r="T64">
            <v>0</v>
          </cell>
        </row>
        <row r="65">
          <cell r="B65" t="str">
            <v>Thành phố Hồ Chí Minh</v>
          </cell>
          <cell r="C65">
            <v>2479640</v>
          </cell>
          <cell r="D65">
            <v>1768640</v>
          </cell>
          <cell r="E65">
            <v>711000</v>
          </cell>
          <cell r="L65">
            <v>2479640</v>
          </cell>
          <cell r="M65">
            <v>1768640</v>
          </cell>
          <cell r="N65">
            <v>711000</v>
          </cell>
        </row>
        <row r="66">
          <cell r="B66" t="str">
            <v>Đồng Nai</v>
          </cell>
          <cell r="C66">
            <v>1037912</v>
          </cell>
          <cell r="D66">
            <v>939079</v>
          </cell>
          <cell r="E66">
            <v>98833</v>
          </cell>
          <cell r="F66">
            <v>490000</v>
          </cell>
          <cell r="G66">
            <v>490000</v>
          </cell>
          <cell r="H66">
            <v>0</v>
          </cell>
          <cell r="L66">
            <v>547912</v>
          </cell>
          <cell r="M66">
            <v>449079</v>
          </cell>
          <cell r="N66">
            <v>98833</v>
          </cell>
        </row>
        <row r="67">
          <cell r="B67" t="str">
            <v>Bình Dương</v>
          </cell>
          <cell r="C67">
            <v>200000</v>
          </cell>
          <cell r="D67">
            <v>200000</v>
          </cell>
          <cell r="E67">
            <v>0</v>
          </cell>
          <cell r="L67">
            <v>200000</v>
          </cell>
          <cell r="M67">
            <v>200000</v>
          </cell>
          <cell r="N67">
            <v>0</v>
          </cell>
        </row>
        <row r="68">
          <cell r="B68" t="str">
            <v>Bình Phước</v>
          </cell>
          <cell r="C68">
            <v>1068900</v>
          </cell>
          <cell r="D68">
            <v>1000000</v>
          </cell>
          <cell r="E68">
            <v>68900</v>
          </cell>
          <cell r="L68">
            <v>1068900</v>
          </cell>
          <cell r="M68">
            <v>1000000</v>
          </cell>
          <cell r="N68">
            <v>68900</v>
          </cell>
        </row>
        <row r="69">
          <cell r="B69" t="str">
            <v>Tây Ninh</v>
          </cell>
          <cell r="C69">
            <v>935449</v>
          </cell>
          <cell r="D69">
            <v>827546</v>
          </cell>
          <cell r="E69">
            <v>107903</v>
          </cell>
          <cell r="I69">
            <v>100000</v>
          </cell>
          <cell r="K69">
            <v>100000</v>
          </cell>
          <cell r="L69">
            <v>1035449</v>
          </cell>
          <cell r="M69">
            <v>827546</v>
          </cell>
          <cell r="N69">
            <v>207903</v>
          </cell>
          <cell r="O69">
            <v>88821</v>
          </cell>
          <cell r="Q69">
            <v>88821</v>
          </cell>
          <cell r="U69" t="str">
            <v>3577/UBND-KT ngày 24/10/2022</v>
          </cell>
        </row>
        <row r="70">
          <cell r="B70" t="str">
            <v>Bà Rịa Vũng Tàu</v>
          </cell>
          <cell r="C70">
            <v>600000</v>
          </cell>
          <cell r="D70">
            <v>600000</v>
          </cell>
          <cell r="E70">
            <v>0</v>
          </cell>
          <cell r="L70">
            <v>600000</v>
          </cell>
          <cell r="M70">
            <v>600000</v>
          </cell>
          <cell r="N70">
            <v>0</v>
          </cell>
        </row>
        <row r="71">
          <cell r="B71" t="str">
            <v>Đồng bằng sông Cửu Long</v>
          </cell>
          <cell r="C71">
            <v>19361422</v>
          </cell>
          <cell r="D71">
            <v>14505212</v>
          </cell>
          <cell r="E71">
            <v>4856210</v>
          </cell>
          <cell r="F71">
            <v>10024</v>
          </cell>
          <cell r="G71">
            <v>0</v>
          </cell>
          <cell r="H71">
            <v>10024</v>
          </cell>
          <cell r="I71">
            <v>17660</v>
          </cell>
          <cell r="J71">
            <v>0</v>
          </cell>
          <cell r="K71">
            <v>17660</v>
          </cell>
          <cell r="L71">
            <v>19369058</v>
          </cell>
          <cell r="M71">
            <v>14505212</v>
          </cell>
          <cell r="N71">
            <v>4863846</v>
          </cell>
          <cell r="O71">
            <v>2396566</v>
          </cell>
          <cell r="P71">
            <v>45000</v>
          </cell>
          <cell r="Q71">
            <v>2351566</v>
          </cell>
          <cell r="R71">
            <v>0</v>
          </cell>
          <cell r="S71">
            <v>0</v>
          </cell>
          <cell r="T71">
            <v>0</v>
          </cell>
        </row>
        <row r="72">
          <cell r="B72" t="str">
            <v>Long An</v>
          </cell>
          <cell r="C72">
            <v>1452815</v>
          </cell>
          <cell r="D72">
            <v>1265619</v>
          </cell>
          <cell r="E72">
            <v>187196</v>
          </cell>
          <cell r="L72">
            <v>1452815</v>
          </cell>
          <cell r="M72">
            <v>1265619</v>
          </cell>
          <cell r="N72">
            <v>187196</v>
          </cell>
          <cell r="O72">
            <v>62056</v>
          </cell>
          <cell r="Q72">
            <v>62056</v>
          </cell>
          <cell r="U72" t="str">
            <v>8856/UBND-KTTC ngày 23/9/2022</v>
          </cell>
        </row>
        <row r="73">
          <cell r="B73" t="str">
            <v>Tiền Giang</v>
          </cell>
          <cell r="C73">
            <v>1070454</v>
          </cell>
          <cell r="D73">
            <v>1038322</v>
          </cell>
          <cell r="E73">
            <v>32132</v>
          </cell>
          <cell r="L73">
            <v>1070454</v>
          </cell>
          <cell r="M73">
            <v>1038322</v>
          </cell>
          <cell r="N73">
            <v>32132</v>
          </cell>
        </row>
        <row r="74">
          <cell r="B74" t="str">
            <v>Bến Tre</v>
          </cell>
          <cell r="C74">
            <v>1859677</v>
          </cell>
          <cell r="D74">
            <v>1080084</v>
          </cell>
          <cell r="E74">
            <v>779593</v>
          </cell>
          <cell r="L74">
            <v>1859677</v>
          </cell>
          <cell r="M74">
            <v>1080084</v>
          </cell>
          <cell r="N74">
            <v>779593</v>
          </cell>
          <cell r="O74">
            <v>684419</v>
          </cell>
          <cell r="Q74">
            <v>684419</v>
          </cell>
          <cell r="U74" t="str">
            <v>6058/TTr-UBND ngày 23/9/2022</v>
          </cell>
        </row>
        <row r="75">
          <cell r="B75" t="str">
            <v>Trà Vinh</v>
          </cell>
          <cell r="C75">
            <v>1151201</v>
          </cell>
          <cell r="D75">
            <v>1073901</v>
          </cell>
          <cell r="E75">
            <v>77300</v>
          </cell>
          <cell r="L75">
            <v>1151201</v>
          </cell>
          <cell r="M75">
            <v>1073901</v>
          </cell>
          <cell r="N75">
            <v>77300</v>
          </cell>
          <cell r="O75">
            <v>13470</v>
          </cell>
          <cell r="Q75">
            <v>13470</v>
          </cell>
          <cell r="U75" t="str">
            <v>4591/UBND-CNXD ngày 10/10/2022</v>
          </cell>
        </row>
        <row r="76">
          <cell r="B76" t="str">
            <v>Vĩnh Long</v>
          </cell>
          <cell r="C76">
            <v>1768695</v>
          </cell>
          <cell r="D76">
            <v>1505000</v>
          </cell>
          <cell r="E76">
            <v>263695</v>
          </cell>
          <cell r="F76">
            <v>10024</v>
          </cell>
          <cell r="G76">
            <v>0</v>
          </cell>
          <cell r="H76">
            <v>10024</v>
          </cell>
          <cell r="L76">
            <v>1758671</v>
          </cell>
          <cell r="M76">
            <v>1505000</v>
          </cell>
          <cell r="N76">
            <v>253671</v>
          </cell>
          <cell r="O76">
            <v>145000</v>
          </cell>
          <cell r="P76">
            <v>45000</v>
          </cell>
          <cell r="Q76">
            <v>100000</v>
          </cell>
          <cell r="U76" t="str">
            <v>161/TTr-UBND ngày 29/8/2022</v>
          </cell>
        </row>
        <row r="77">
          <cell r="B77" t="str">
            <v>Thành phố Cần Thơ</v>
          </cell>
          <cell r="C77">
            <v>2723778</v>
          </cell>
          <cell r="D77">
            <v>1157685</v>
          </cell>
          <cell r="E77">
            <v>1566093</v>
          </cell>
          <cell r="L77">
            <v>2723778</v>
          </cell>
          <cell r="M77">
            <v>1157685</v>
          </cell>
          <cell r="N77">
            <v>1566093</v>
          </cell>
          <cell r="O77">
            <v>1056666</v>
          </cell>
          <cell r="Q77">
            <v>1056666</v>
          </cell>
          <cell r="U77" t="str">
            <v>3915/UBND-XD ĐT ngày 03/10/2022</v>
          </cell>
        </row>
        <row r="78">
          <cell r="B78" t="str">
            <v>Hậu Giang</v>
          </cell>
          <cell r="C78">
            <v>1428291</v>
          </cell>
          <cell r="D78">
            <v>1178889</v>
          </cell>
          <cell r="E78">
            <v>249402</v>
          </cell>
          <cell r="I78">
            <v>17660</v>
          </cell>
          <cell r="K78">
            <v>17660</v>
          </cell>
          <cell r="L78">
            <v>1445951</v>
          </cell>
          <cell r="M78">
            <v>1178889</v>
          </cell>
          <cell r="N78">
            <v>267062</v>
          </cell>
          <cell r="O78">
            <v>71000</v>
          </cell>
          <cell r="Q78">
            <v>71000</v>
          </cell>
          <cell r="U78" t="str">
            <v>1494/UBND-NCTH ngày 05/10/2022</v>
          </cell>
        </row>
        <row r="79">
          <cell r="B79" t="str">
            <v>Sóc Trăng</v>
          </cell>
          <cell r="C79">
            <v>1662444</v>
          </cell>
          <cell r="D79">
            <v>1334482</v>
          </cell>
          <cell r="E79">
            <v>327962</v>
          </cell>
          <cell r="L79">
            <v>1662444</v>
          </cell>
          <cell r="M79">
            <v>1334482</v>
          </cell>
          <cell r="N79">
            <v>327962</v>
          </cell>
          <cell r="O79">
            <v>42748</v>
          </cell>
          <cell r="Q79">
            <v>42748</v>
          </cell>
          <cell r="U79" t="str">
            <v>2213/UBND-XD ngày 03/10/2022</v>
          </cell>
        </row>
        <row r="80">
          <cell r="B80" t="str">
            <v>An Giang</v>
          </cell>
          <cell r="C80">
            <v>1768077</v>
          </cell>
          <cell r="D80">
            <v>1483594</v>
          </cell>
          <cell r="E80">
            <v>284483</v>
          </cell>
          <cell r="L80">
            <v>1768077</v>
          </cell>
          <cell r="M80">
            <v>1483594</v>
          </cell>
          <cell r="N80">
            <v>284483</v>
          </cell>
        </row>
        <row r="81">
          <cell r="B81" t="str">
            <v>Đồng Tháp</v>
          </cell>
          <cell r="C81">
            <v>1127000</v>
          </cell>
          <cell r="D81">
            <v>630000</v>
          </cell>
          <cell r="E81">
            <v>497000</v>
          </cell>
          <cell r="L81">
            <v>1127000</v>
          </cell>
          <cell r="M81">
            <v>630000</v>
          </cell>
          <cell r="N81">
            <v>497000</v>
          </cell>
        </row>
        <row r="82">
          <cell r="B82" t="str">
            <v>Kiên Giang</v>
          </cell>
          <cell r="C82">
            <v>1193729</v>
          </cell>
          <cell r="D82">
            <v>1094718</v>
          </cell>
          <cell r="E82">
            <v>99011</v>
          </cell>
          <cell r="L82">
            <v>1193729</v>
          </cell>
          <cell r="M82">
            <v>1094718</v>
          </cell>
          <cell r="N82">
            <v>99011</v>
          </cell>
        </row>
        <row r="83">
          <cell r="B83" t="str">
            <v>Bạc Liêu</v>
          </cell>
          <cell r="C83">
            <v>1140261</v>
          </cell>
          <cell r="D83">
            <v>922918</v>
          </cell>
          <cell r="E83">
            <v>217343</v>
          </cell>
          <cell r="L83">
            <v>1140261</v>
          </cell>
          <cell r="M83">
            <v>922918</v>
          </cell>
          <cell r="N83">
            <v>217343</v>
          </cell>
          <cell r="O83">
            <v>104973</v>
          </cell>
          <cell r="Q83">
            <v>104973</v>
          </cell>
          <cell r="U83" t="str">
            <v>369/BC-UBND 17/10/2022</v>
          </cell>
        </row>
        <row r="84">
          <cell r="B84" t="str">
            <v>Cà Mau</v>
          </cell>
          <cell r="C84">
            <v>1015000</v>
          </cell>
          <cell r="D84">
            <v>740000</v>
          </cell>
          <cell r="E84">
            <v>275000</v>
          </cell>
          <cell r="L84">
            <v>1015000</v>
          </cell>
          <cell r="M84">
            <v>740000</v>
          </cell>
          <cell r="N84">
            <v>275000</v>
          </cell>
          <cell r="O84">
            <v>216234</v>
          </cell>
          <cell r="Q84">
            <v>216234</v>
          </cell>
          <cell r="U84" t="str">
            <v>6987/UBND-TH 14/10/2022</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Pbo"/>
      <sheetName val="IA NSTW"/>
      <sheetName val="IB NSDP"/>
      <sheetName val="Rieng giai ngan"/>
      <sheetName val="IC CTMTQG"/>
      <sheetName val="II giai ngan"/>
      <sheetName val="IIA cao"/>
      <sheetName val="IIB tu 20 den 70%"/>
      <sheetName val="IIC thap"/>
      <sheetName val="IID duoi Tb"/>
      <sheetName val="IID 3 thang duoi TB"/>
      <sheetName val="III TH vuong mac"/>
    </sheetNames>
    <sheetDataSet>
      <sheetData sheetId="0">
        <row r="17">
          <cell r="AA17">
            <v>3350151.3830000004</v>
          </cell>
          <cell r="AB17">
            <v>2925749.3830000004</v>
          </cell>
          <cell r="AC17">
            <v>424402</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Pbo"/>
      <sheetName val="I Phan bo (in)"/>
      <sheetName val="IB NSDP"/>
      <sheetName val="Rieng giai ngan"/>
      <sheetName val="IC CTMTQG"/>
      <sheetName val="II giai ngan full"/>
      <sheetName val="II giai ngan sx"/>
      <sheetName val="II A cao"/>
      <sheetName val="II B tu 30 den 80%"/>
      <sheetName val="II C thap"/>
      <sheetName val="II D duoi TB"/>
      <sheetName val="IID 3 thang duoi TB"/>
    </sheetNames>
    <sheetDataSet>
      <sheetData sheetId="0">
        <row r="17">
          <cell r="AD17">
            <v>23261253.074000001</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A140"/>
  <sheetViews>
    <sheetView showZeros="0" view="pageBreakPreview" zoomScale="70" zoomScaleNormal="130" zoomScaleSheetLayoutView="70" workbookViewId="0">
      <pane xSplit="2" ySplit="17" topLeftCell="C18" activePane="bottomRight" state="frozen"/>
      <selection activeCell="AY8" sqref="AY8"/>
      <selection pane="topRight" activeCell="AY8" sqref="AY8"/>
      <selection pane="bottomLeft" activeCell="AY8" sqref="AY8"/>
      <selection pane="bottomRight" activeCell="AY8" sqref="AY8"/>
    </sheetView>
  </sheetViews>
  <sheetFormatPr defaultColWidth="9.140625" defaultRowHeight="15" x14ac:dyDescent="0.25"/>
  <cols>
    <col min="1" max="1" width="4.7109375" style="2" customWidth="1"/>
    <col min="2" max="2" width="32.28515625" style="6" customWidth="1"/>
    <col min="3" max="3" width="17.140625" style="1" customWidth="1"/>
    <col min="4" max="4" width="15.85546875" style="1" customWidth="1"/>
    <col min="5" max="5" width="17.42578125" style="1" customWidth="1"/>
    <col min="6" max="6" width="12" style="1" customWidth="1"/>
    <col min="7" max="7" width="11.5703125" style="1" customWidth="1"/>
    <col min="8" max="9" width="11.85546875" style="1" hidden="1" customWidth="1"/>
    <col min="10" max="10" width="11.42578125" style="1" hidden="1" customWidth="1"/>
    <col min="11" max="11" width="11" style="1" hidden="1" customWidth="1"/>
    <col min="12" max="12" width="11.7109375" style="1" hidden="1" customWidth="1"/>
    <col min="13" max="13" width="10.85546875" style="1" hidden="1" customWidth="1"/>
    <col min="14" max="14" width="15.85546875" style="59" hidden="1" customWidth="1"/>
    <col min="15" max="15" width="15.42578125" style="108" hidden="1" customWidth="1"/>
    <col min="16" max="16" width="17.85546875" style="108" hidden="1" customWidth="1"/>
    <col min="17" max="17" width="11.5703125" style="108" hidden="1" customWidth="1"/>
    <col min="18" max="19" width="11.85546875" style="108" hidden="1" customWidth="1"/>
    <col min="20" max="20" width="12.85546875" style="108" hidden="1" customWidth="1"/>
    <col min="21" max="21" width="11.85546875" style="108" hidden="1" customWidth="1"/>
    <col min="22" max="24" width="11.85546875" style="67" hidden="1" customWidth="1"/>
    <col min="25" max="25" width="15.140625" style="59" hidden="1" customWidth="1"/>
    <col min="26" max="26" width="15.7109375" style="60" hidden="1" customWidth="1"/>
    <col min="27" max="30" width="11.85546875" style="60" hidden="1" customWidth="1"/>
    <col min="31" max="32" width="11.85546875" style="59" hidden="1" customWidth="1"/>
    <col min="33" max="33" width="17.28515625" style="1" customWidth="1"/>
    <col min="34" max="34" width="12" style="1" customWidth="1"/>
    <col min="35" max="35" width="15.7109375" style="1" customWidth="1"/>
    <col min="36" max="36" width="10.85546875" style="1" customWidth="1"/>
    <col min="37" max="37" width="12.140625" style="1" customWidth="1"/>
    <col min="38" max="38" width="9.85546875" style="1" customWidth="1"/>
    <col min="39" max="39" width="9.140625" style="1" customWidth="1"/>
    <col min="40" max="40" width="11.85546875" style="1" customWidth="1"/>
    <col min="41" max="42" width="8.7109375" style="1" customWidth="1"/>
    <col min="43" max="43" width="10.42578125" style="95" hidden="1" customWidth="1"/>
    <col min="44" max="44" width="10" style="95" hidden="1" customWidth="1"/>
    <col min="45" max="45" width="11.140625" style="95" hidden="1" customWidth="1"/>
    <col min="46" max="46" width="22.28515625" style="1" hidden="1" customWidth="1"/>
    <col min="47" max="47" width="27.140625" style="1" hidden="1" customWidth="1"/>
    <col min="48" max="16384" width="9.140625" style="1"/>
  </cols>
  <sheetData>
    <row r="1" spans="1:47" ht="15" customHeight="1" x14ac:dyDescent="0.25">
      <c r="A1" s="174" t="s">
        <v>0</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row>
    <row r="2" spans="1:47" ht="22.5" customHeight="1" x14ac:dyDescent="0.25">
      <c r="A2" s="174" t="s">
        <v>266</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row>
    <row r="3" spans="1:47" s="2" customFormat="1" ht="15.6" customHeight="1" x14ac:dyDescent="0.25">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row>
    <row r="4" spans="1:47" ht="15.6" customHeight="1" x14ac:dyDescent="0.25">
      <c r="A4" s="179" t="s">
        <v>1</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row>
    <row r="5" spans="1:47" ht="33" customHeight="1" x14ac:dyDescent="0.25">
      <c r="A5" s="142" t="s">
        <v>2</v>
      </c>
      <c r="B5" s="142" t="s">
        <v>3</v>
      </c>
      <c r="C5" s="142" t="s">
        <v>259</v>
      </c>
      <c r="D5" s="142"/>
      <c r="E5" s="142"/>
      <c r="F5" s="142"/>
      <c r="G5" s="142"/>
      <c r="H5" s="143" t="s">
        <v>7</v>
      </c>
      <c r="I5" s="144"/>
      <c r="J5" s="144"/>
      <c r="K5" s="144"/>
      <c r="L5" s="144"/>
      <c r="M5" s="145"/>
      <c r="N5" s="146" t="s">
        <v>4</v>
      </c>
      <c r="O5" s="146"/>
      <c r="P5" s="146"/>
      <c r="Q5" s="146"/>
      <c r="R5" s="146"/>
      <c r="S5" s="146"/>
      <c r="T5" s="146"/>
      <c r="U5" s="146"/>
      <c r="V5" s="146"/>
      <c r="W5" s="70"/>
      <c r="X5" s="70"/>
      <c r="Y5" s="150" t="s">
        <v>5</v>
      </c>
      <c r="Z5" s="151"/>
      <c r="AA5" s="151"/>
      <c r="AB5" s="151"/>
      <c r="AC5" s="151"/>
      <c r="AD5" s="151"/>
      <c r="AE5" s="152"/>
      <c r="AF5" s="71"/>
      <c r="AG5" s="153" t="s">
        <v>456</v>
      </c>
      <c r="AH5" s="154"/>
      <c r="AI5" s="154"/>
      <c r="AJ5" s="154"/>
      <c r="AK5" s="155"/>
      <c r="AL5" s="142" t="s">
        <v>457</v>
      </c>
      <c r="AM5" s="142"/>
      <c r="AN5" s="142"/>
      <c r="AO5" s="142"/>
      <c r="AP5" s="142"/>
      <c r="AQ5" s="159" t="s">
        <v>224</v>
      </c>
      <c r="AR5" s="159"/>
      <c r="AS5" s="159"/>
      <c r="AT5" s="160" t="s">
        <v>225</v>
      </c>
      <c r="AU5" s="147" t="s">
        <v>227</v>
      </c>
    </row>
    <row r="6" spans="1:47" ht="55.5" customHeight="1" x14ac:dyDescent="0.25">
      <c r="A6" s="142"/>
      <c r="B6" s="142"/>
      <c r="C6" s="142"/>
      <c r="D6" s="142"/>
      <c r="E6" s="142"/>
      <c r="F6" s="142"/>
      <c r="G6" s="142"/>
      <c r="H6" s="162" t="s">
        <v>258</v>
      </c>
      <c r="I6" s="163"/>
      <c r="J6" s="163"/>
      <c r="K6" s="163"/>
      <c r="L6" s="164"/>
      <c r="M6" s="165" t="s">
        <v>207</v>
      </c>
      <c r="N6" s="146" t="s">
        <v>206</v>
      </c>
      <c r="O6" s="168" t="s">
        <v>214</v>
      </c>
      <c r="P6" s="168"/>
      <c r="Q6" s="168"/>
      <c r="R6" s="168"/>
      <c r="S6" s="168"/>
      <c r="T6" s="168"/>
      <c r="U6" s="168"/>
      <c r="V6" s="161" t="s">
        <v>213</v>
      </c>
      <c r="W6" s="72"/>
      <c r="X6" s="72"/>
      <c r="Y6" s="146" t="s">
        <v>206</v>
      </c>
      <c r="Z6" s="150" t="s">
        <v>214</v>
      </c>
      <c r="AA6" s="151"/>
      <c r="AB6" s="151"/>
      <c r="AC6" s="151"/>
      <c r="AD6" s="152"/>
      <c r="AE6" s="146" t="s">
        <v>213</v>
      </c>
      <c r="AF6" s="50"/>
      <c r="AG6" s="156"/>
      <c r="AH6" s="157"/>
      <c r="AI6" s="157"/>
      <c r="AJ6" s="157"/>
      <c r="AK6" s="158"/>
      <c r="AL6" s="142"/>
      <c r="AM6" s="142"/>
      <c r="AN6" s="142"/>
      <c r="AO6" s="142"/>
      <c r="AP6" s="142"/>
      <c r="AQ6" s="159"/>
      <c r="AR6" s="159"/>
      <c r="AS6" s="159"/>
      <c r="AT6" s="160"/>
      <c r="AU6" s="148"/>
    </row>
    <row r="7" spans="1:47" ht="15.75" customHeight="1" x14ac:dyDescent="0.25">
      <c r="A7" s="142"/>
      <c r="B7" s="142"/>
      <c r="C7" s="142" t="s">
        <v>206</v>
      </c>
      <c r="D7" s="142" t="s">
        <v>7</v>
      </c>
      <c r="E7" s="142"/>
      <c r="F7" s="142"/>
      <c r="G7" s="142"/>
      <c r="H7" s="142" t="s">
        <v>6</v>
      </c>
      <c r="I7" s="142" t="s">
        <v>7</v>
      </c>
      <c r="J7" s="142"/>
      <c r="K7" s="142"/>
      <c r="L7" s="142"/>
      <c r="M7" s="166"/>
      <c r="N7" s="146"/>
      <c r="O7" s="168" t="s">
        <v>6</v>
      </c>
      <c r="P7" s="168"/>
      <c r="Q7" s="168" t="s">
        <v>7</v>
      </c>
      <c r="R7" s="168"/>
      <c r="S7" s="168"/>
      <c r="T7" s="168"/>
      <c r="U7" s="168"/>
      <c r="V7" s="161"/>
      <c r="W7" s="72"/>
      <c r="X7" s="72"/>
      <c r="Y7" s="146"/>
      <c r="Z7" s="171" t="s">
        <v>6</v>
      </c>
      <c r="AA7" s="146" t="s">
        <v>7</v>
      </c>
      <c r="AB7" s="146"/>
      <c r="AC7" s="146"/>
      <c r="AD7" s="146"/>
      <c r="AE7" s="146"/>
      <c r="AF7" s="50"/>
      <c r="AG7" s="142" t="s">
        <v>6</v>
      </c>
      <c r="AH7" s="142" t="s">
        <v>7</v>
      </c>
      <c r="AI7" s="142"/>
      <c r="AJ7" s="142"/>
      <c r="AK7" s="142"/>
      <c r="AL7" s="142" t="s">
        <v>6</v>
      </c>
      <c r="AM7" s="142" t="s">
        <v>7</v>
      </c>
      <c r="AN7" s="142"/>
      <c r="AO7" s="142"/>
      <c r="AP7" s="142"/>
      <c r="AQ7" s="159" t="s">
        <v>206</v>
      </c>
      <c r="AR7" s="182" t="s">
        <v>7</v>
      </c>
      <c r="AS7" s="182"/>
      <c r="AT7" s="160"/>
      <c r="AU7" s="148"/>
    </row>
    <row r="8" spans="1:47" ht="15.75" customHeight="1" x14ac:dyDescent="0.25">
      <c r="A8" s="142"/>
      <c r="B8" s="142"/>
      <c r="C8" s="142"/>
      <c r="D8" s="142" t="s">
        <v>8</v>
      </c>
      <c r="E8" s="142"/>
      <c r="F8" s="142"/>
      <c r="G8" s="142" t="s">
        <v>9</v>
      </c>
      <c r="H8" s="142"/>
      <c r="I8" s="142" t="s">
        <v>8</v>
      </c>
      <c r="J8" s="142"/>
      <c r="K8" s="142"/>
      <c r="L8" s="142" t="s">
        <v>9</v>
      </c>
      <c r="M8" s="166"/>
      <c r="N8" s="146"/>
      <c r="O8" s="168"/>
      <c r="P8" s="168"/>
      <c r="Q8" s="168" t="s">
        <v>8</v>
      </c>
      <c r="R8" s="168"/>
      <c r="S8" s="168"/>
      <c r="T8" s="168" t="s">
        <v>9</v>
      </c>
      <c r="U8" s="168" t="s">
        <v>10</v>
      </c>
      <c r="V8" s="161"/>
      <c r="W8" s="72"/>
      <c r="X8" s="72"/>
      <c r="Y8" s="146"/>
      <c r="Z8" s="172"/>
      <c r="AA8" s="146" t="s">
        <v>8</v>
      </c>
      <c r="AB8" s="146"/>
      <c r="AC8" s="146"/>
      <c r="AD8" s="146" t="s">
        <v>9</v>
      </c>
      <c r="AE8" s="146"/>
      <c r="AF8" s="50"/>
      <c r="AG8" s="142"/>
      <c r="AH8" s="142" t="s">
        <v>8</v>
      </c>
      <c r="AI8" s="142"/>
      <c r="AJ8" s="142"/>
      <c r="AK8" s="142" t="s">
        <v>9</v>
      </c>
      <c r="AL8" s="142"/>
      <c r="AM8" s="142" t="s">
        <v>8</v>
      </c>
      <c r="AN8" s="142"/>
      <c r="AO8" s="142"/>
      <c r="AP8" s="142" t="s">
        <v>9</v>
      </c>
      <c r="AQ8" s="159"/>
      <c r="AR8" s="182"/>
      <c r="AS8" s="182"/>
      <c r="AT8" s="160"/>
      <c r="AU8" s="148"/>
    </row>
    <row r="9" spans="1:47" ht="15.75" customHeight="1" x14ac:dyDescent="0.25">
      <c r="A9" s="142"/>
      <c r="B9" s="142"/>
      <c r="C9" s="142"/>
      <c r="D9" s="142" t="s">
        <v>11</v>
      </c>
      <c r="E9" s="169" t="s">
        <v>7</v>
      </c>
      <c r="F9" s="169"/>
      <c r="G9" s="142"/>
      <c r="H9" s="142"/>
      <c r="I9" s="142" t="s">
        <v>11</v>
      </c>
      <c r="J9" s="169" t="s">
        <v>7</v>
      </c>
      <c r="K9" s="169"/>
      <c r="L9" s="142"/>
      <c r="M9" s="166"/>
      <c r="N9" s="146"/>
      <c r="O9" s="168"/>
      <c r="P9" s="168"/>
      <c r="Q9" s="168" t="s">
        <v>11</v>
      </c>
      <c r="R9" s="170" t="s">
        <v>7</v>
      </c>
      <c r="S9" s="170"/>
      <c r="T9" s="168"/>
      <c r="U9" s="168"/>
      <c r="V9" s="161"/>
      <c r="W9" s="72"/>
      <c r="X9" s="72"/>
      <c r="Y9" s="146"/>
      <c r="Z9" s="172"/>
      <c r="AA9" s="146" t="s">
        <v>11</v>
      </c>
      <c r="AB9" s="181" t="s">
        <v>7</v>
      </c>
      <c r="AC9" s="181"/>
      <c r="AD9" s="146"/>
      <c r="AE9" s="146"/>
      <c r="AF9" s="50"/>
      <c r="AG9" s="142"/>
      <c r="AH9" s="142" t="s">
        <v>11</v>
      </c>
      <c r="AI9" s="169" t="s">
        <v>7</v>
      </c>
      <c r="AJ9" s="169"/>
      <c r="AK9" s="142"/>
      <c r="AL9" s="142"/>
      <c r="AM9" s="142" t="s">
        <v>11</v>
      </c>
      <c r="AN9" s="169" t="s">
        <v>7</v>
      </c>
      <c r="AO9" s="169"/>
      <c r="AP9" s="142"/>
      <c r="AQ9" s="159"/>
      <c r="AR9" s="159" t="s">
        <v>12</v>
      </c>
      <c r="AS9" s="159" t="s">
        <v>13</v>
      </c>
      <c r="AT9" s="160"/>
      <c r="AU9" s="148"/>
    </row>
    <row r="10" spans="1:47" ht="24.95" customHeight="1" x14ac:dyDescent="0.25">
      <c r="A10" s="142"/>
      <c r="B10" s="142"/>
      <c r="C10" s="142"/>
      <c r="D10" s="142"/>
      <c r="E10" s="142" t="s">
        <v>12</v>
      </c>
      <c r="F10" s="142" t="s">
        <v>13</v>
      </c>
      <c r="G10" s="142"/>
      <c r="H10" s="142"/>
      <c r="I10" s="142"/>
      <c r="J10" s="153" t="s">
        <v>12</v>
      </c>
      <c r="K10" s="165" t="s">
        <v>13</v>
      </c>
      <c r="L10" s="142"/>
      <c r="M10" s="166"/>
      <c r="N10" s="146"/>
      <c r="O10" s="168" t="s">
        <v>212</v>
      </c>
      <c r="P10" s="168" t="s">
        <v>211</v>
      </c>
      <c r="Q10" s="168"/>
      <c r="R10" s="168" t="s">
        <v>12</v>
      </c>
      <c r="S10" s="168" t="s">
        <v>13</v>
      </c>
      <c r="T10" s="168"/>
      <c r="U10" s="168"/>
      <c r="V10" s="161"/>
      <c r="W10" s="72"/>
      <c r="X10" s="72"/>
      <c r="Y10" s="146"/>
      <c r="Z10" s="172"/>
      <c r="AA10" s="146"/>
      <c r="AB10" s="175" t="s">
        <v>12</v>
      </c>
      <c r="AC10" s="171" t="s">
        <v>13</v>
      </c>
      <c r="AD10" s="146"/>
      <c r="AE10" s="146"/>
      <c r="AF10" s="50"/>
      <c r="AG10" s="142"/>
      <c r="AH10" s="142"/>
      <c r="AI10" s="165" t="s">
        <v>12</v>
      </c>
      <c r="AJ10" s="165" t="s">
        <v>13</v>
      </c>
      <c r="AK10" s="142"/>
      <c r="AL10" s="142"/>
      <c r="AM10" s="142"/>
      <c r="AN10" s="165" t="s">
        <v>12</v>
      </c>
      <c r="AO10" s="165" t="s">
        <v>13</v>
      </c>
      <c r="AP10" s="142"/>
      <c r="AQ10" s="159"/>
      <c r="AR10" s="159"/>
      <c r="AS10" s="159"/>
      <c r="AT10" s="160"/>
      <c r="AU10" s="148"/>
    </row>
    <row r="11" spans="1:47" ht="18" customHeight="1" x14ac:dyDescent="0.25">
      <c r="A11" s="142"/>
      <c r="B11" s="142"/>
      <c r="C11" s="142"/>
      <c r="D11" s="142"/>
      <c r="E11" s="142"/>
      <c r="F11" s="142" t="s">
        <v>13</v>
      </c>
      <c r="G11" s="142"/>
      <c r="H11" s="142"/>
      <c r="I11" s="142"/>
      <c r="J11" s="178"/>
      <c r="K11" s="166" t="s">
        <v>13</v>
      </c>
      <c r="L11" s="142"/>
      <c r="M11" s="166"/>
      <c r="N11" s="146"/>
      <c r="O11" s="168"/>
      <c r="P11" s="168"/>
      <c r="Q11" s="168"/>
      <c r="R11" s="168"/>
      <c r="S11" s="168" t="s">
        <v>13</v>
      </c>
      <c r="T11" s="168"/>
      <c r="U11" s="168"/>
      <c r="V11" s="161"/>
      <c r="W11" s="72"/>
      <c r="X11" s="72"/>
      <c r="Y11" s="146"/>
      <c r="Z11" s="172"/>
      <c r="AA11" s="146"/>
      <c r="AB11" s="176"/>
      <c r="AC11" s="172" t="s">
        <v>13</v>
      </c>
      <c r="AD11" s="146"/>
      <c r="AE11" s="146"/>
      <c r="AF11" s="50"/>
      <c r="AG11" s="142"/>
      <c r="AH11" s="142"/>
      <c r="AI11" s="166"/>
      <c r="AJ11" s="166" t="s">
        <v>13</v>
      </c>
      <c r="AK11" s="142"/>
      <c r="AL11" s="142"/>
      <c r="AM11" s="142"/>
      <c r="AN11" s="166"/>
      <c r="AO11" s="166" t="s">
        <v>13</v>
      </c>
      <c r="AP11" s="142"/>
      <c r="AQ11" s="159"/>
      <c r="AR11" s="159"/>
      <c r="AS11" s="159"/>
      <c r="AT11" s="160"/>
      <c r="AU11" s="148"/>
    </row>
    <row r="12" spans="1:47" ht="48" customHeight="1" x14ac:dyDescent="0.25">
      <c r="A12" s="142"/>
      <c r="B12" s="142"/>
      <c r="C12" s="142"/>
      <c r="D12" s="142"/>
      <c r="E12" s="142"/>
      <c r="F12" s="142" t="s">
        <v>13</v>
      </c>
      <c r="G12" s="142"/>
      <c r="H12" s="142"/>
      <c r="I12" s="142"/>
      <c r="J12" s="156"/>
      <c r="K12" s="167" t="s">
        <v>13</v>
      </c>
      <c r="L12" s="142"/>
      <c r="M12" s="167"/>
      <c r="N12" s="146"/>
      <c r="O12" s="168"/>
      <c r="P12" s="168"/>
      <c r="Q12" s="168"/>
      <c r="R12" s="168"/>
      <c r="S12" s="168" t="s">
        <v>13</v>
      </c>
      <c r="T12" s="168"/>
      <c r="U12" s="168"/>
      <c r="V12" s="161"/>
      <c r="W12" s="72"/>
      <c r="X12" s="72"/>
      <c r="Y12" s="146"/>
      <c r="Z12" s="173"/>
      <c r="AA12" s="146"/>
      <c r="AB12" s="177"/>
      <c r="AC12" s="173" t="s">
        <v>13</v>
      </c>
      <c r="AD12" s="146"/>
      <c r="AE12" s="146"/>
      <c r="AF12" s="50"/>
      <c r="AG12" s="142"/>
      <c r="AH12" s="142"/>
      <c r="AI12" s="167"/>
      <c r="AJ12" s="167" t="s">
        <v>13</v>
      </c>
      <c r="AK12" s="142"/>
      <c r="AL12" s="142"/>
      <c r="AM12" s="142"/>
      <c r="AN12" s="167"/>
      <c r="AO12" s="167" t="s">
        <v>13</v>
      </c>
      <c r="AP12" s="142"/>
      <c r="AQ12" s="159"/>
      <c r="AR12" s="159"/>
      <c r="AS12" s="159"/>
      <c r="AT12" s="160"/>
      <c r="AU12" s="149"/>
    </row>
    <row r="13" spans="1:47" s="59" customFormat="1" ht="30.6" hidden="1" customHeight="1" x14ac:dyDescent="0.25">
      <c r="A13" s="50"/>
      <c r="B13" s="50"/>
      <c r="C13" s="49"/>
      <c r="D13" s="11" t="s">
        <v>11</v>
      </c>
      <c r="E13" s="15">
        <f>SUM(E17,G17)</f>
        <v>545461248</v>
      </c>
      <c r="F13" s="15">
        <f>F17</f>
        <v>34585585.700000003</v>
      </c>
      <c r="G13" s="12">
        <v>0.99389831545923646</v>
      </c>
      <c r="H13" s="50"/>
      <c r="I13" s="11"/>
      <c r="J13" s="13"/>
      <c r="K13" s="68"/>
      <c r="L13" s="49"/>
      <c r="M13" s="49"/>
      <c r="N13" s="73"/>
      <c r="O13" s="96"/>
      <c r="P13" s="97"/>
      <c r="Q13" s="97"/>
      <c r="R13" s="97"/>
      <c r="S13" s="97"/>
      <c r="T13" s="97"/>
      <c r="U13" s="97"/>
      <c r="V13" s="61"/>
      <c r="W13" s="61"/>
      <c r="X13" s="61"/>
      <c r="Y13" s="49"/>
      <c r="Z13" s="79">
        <f>Y17-AA17</f>
        <v>23261253.074000001</v>
      </c>
      <c r="AA13" s="50"/>
      <c r="AB13" s="50" t="s">
        <v>295</v>
      </c>
      <c r="AC13" s="50" t="s">
        <v>294</v>
      </c>
      <c r="AD13" s="50"/>
      <c r="AE13" s="49"/>
      <c r="AF13" s="49"/>
      <c r="AG13" s="50"/>
      <c r="AH13" s="50"/>
      <c r="AI13" s="68"/>
      <c r="AJ13" s="68"/>
      <c r="AK13" s="50"/>
      <c r="AL13" s="50"/>
      <c r="AM13" s="50"/>
      <c r="AN13" s="68"/>
      <c r="AO13" s="68"/>
      <c r="AP13" s="50"/>
      <c r="AQ13" s="87"/>
      <c r="AR13" s="87"/>
      <c r="AS13" s="87"/>
      <c r="AT13" s="83"/>
      <c r="AU13" s="83"/>
    </row>
    <row r="14" spans="1:47" s="59" customFormat="1" ht="30.6" hidden="1" customHeight="1" x14ac:dyDescent="0.25">
      <c r="A14" s="50"/>
      <c r="B14" s="50"/>
      <c r="C14" s="51"/>
      <c r="D14" s="51" t="s">
        <v>293</v>
      </c>
      <c r="E14" s="15">
        <f>SUM(E18,G18)</f>
        <v>124372187</v>
      </c>
      <c r="F14" s="15">
        <f>F18</f>
        <v>11809919</v>
      </c>
      <c r="G14" s="14">
        <v>0.92255054312786777</v>
      </c>
      <c r="H14" s="69"/>
      <c r="I14" s="15"/>
      <c r="J14" s="15"/>
      <c r="K14" s="69"/>
      <c r="L14" s="51"/>
      <c r="M14" s="51"/>
      <c r="N14" s="51" t="s">
        <v>217</v>
      </c>
      <c r="O14" s="98">
        <f>SUM(P17,V17)</f>
        <v>551378270.54299998</v>
      </c>
      <c r="P14" s="100">
        <f>O14/C17</f>
        <v>0.95057543375570352</v>
      </c>
      <c r="Q14" s="99"/>
      <c r="R14" s="100"/>
      <c r="S14" s="100"/>
      <c r="T14" s="100"/>
      <c r="U14" s="100"/>
      <c r="V14" s="62"/>
      <c r="W14" s="62"/>
      <c r="X14" s="62"/>
      <c r="Y14" s="51" t="s">
        <v>217</v>
      </c>
      <c r="Z14" s="53">
        <f>Y17</f>
        <v>28668563.157000002</v>
      </c>
      <c r="AA14" s="54">
        <f>1-P14</f>
        <v>4.9424566244296475E-2</v>
      </c>
      <c r="AB14" s="54">
        <f>Z18/C18</f>
        <v>3.6658347756789722E-2</v>
      </c>
      <c r="AC14" s="54">
        <f>Z70/C70</f>
        <v>5.334136884380327E-2</v>
      </c>
      <c r="AD14" s="50"/>
      <c r="AE14" s="51"/>
      <c r="AF14" s="51"/>
      <c r="AG14" s="50"/>
      <c r="AH14" s="50"/>
      <c r="AI14" s="68"/>
      <c r="AJ14" s="68"/>
      <c r="AK14" s="50"/>
      <c r="AL14" s="50"/>
      <c r="AM14" s="50"/>
      <c r="AN14" s="68"/>
      <c r="AO14" s="68"/>
      <c r="AP14" s="50"/>
      <c r="AQ14" s="87"/>
      <c r="AR14" s="87"/>
      <c r="AS14" s="87"/>
      <c r="AT14" s="83"/>
      <c r="AU14" s="83"/>
    </row>
    <row r="15" spans="1:47" s="59" customFormat="1" ht="30.6" hidden="1" customHeight="1" x14ac:dyDescent="0.25">
      <c r="A15" s="50"/>
      <c r="B15" s="50"/>
      <c r="C15" s="51"/>
      <c r="D15" s="51" t="s">
        <v>294</v>
      </c>
      <c r="E15" s="134">
        <f>SUM(E70,G70)</f>
        <v>421089061</v>
      </c>
      <c r="F15" s="15">
        <f>F70</f>
        <v>22775666.699999999</v>
      </c>
      <c r="G15" s="14"/>
      <c r="H15" s="69"/>
      <c r="I15" s="15"/>
      <c r="J15" s="15"/>
      <c r="K15" s="69"/>
      <c r="L15" s="51"/>
      <c r="M15" s="51"/>
      <c r="N15" s="51" t="s">
        <v>218</v>
      </c>
      <c r="O15" s="98">
        <f>O14-O16</f>
        <v>516844466.54299998</v>
      </c>
      <c r="P15" s="100">
        <f>O15/SUM(J17,L17,M17)</f>
        <v>0.94753654533309761</v>
      </c>
      <c r="Q15" s="99"/>
      <c r="R15" s="100"/>
      <c r="S15" s="100"/>
      <c r="T15" s="100"/>
      <c r="U15" s="100"/>
      <c r="V15" s="62"/>
      <c r="W15" s="62"/>
      <c r="X15" s="62"/>
      <c r="Y15" s="51" t="s">
        <v>218</v>
      </c>
      <c r="Z15" s="52">
        <f>SUM(AB17,AD17,AE17)</f>
        <v>28616781.457000002</v>
      </c>
      <c r="AA15" s="54">
        <f t="shared" ref="AA15:AA16" si="0">1-P15</f>
        <v>5.2463454666902387E-2</v>
      </c>
      <c r="AB15" s="50"/>
      <c r="AC15" s="50"/>
      <c r="AD15" s="50" t="s">
        <v>220</v>
      </c>
      <c r="AE15" s="52">
        <f>AA17+AE17</f>
        <v>5407310.0830000006</v>
      </c>
      <c r="AF15" s="52"/>
      <c r="AG15" s="50"/>
      <c r="AH15" s="50"/>
      <c r="AI15" s="68"/>
      <c r="AJ15" s="68"/>
      <c r="AK15" s="50"/>
      <c r="AL15" s="50"/>
      <c r="AM15" s="50"/>
      <c r="AN15" s="68"/>
      <c r="AO15" s="68"/>
      <c r="AP15" s="50"/>
      <c r="AQ15" s="87"/>
      <c r="AR15" s="87"/>
      <c r="AS15" s="87"/>
      <c r="AT15" s="83"/>
      <c r="AU15" s="83"/>
    </row>
    <row r="16" spans="1:47" s="59" customFormat="1" ht="30.6" hidden="1" customHeight="1" x14ac:dyDescent="0.25">
      <c r="A16" s="50"/>
      <c r="B16" s="50"/>
      <c r="C16" s="51"/>
      <c r="D16" s="14">
        <v>0.9253310461368135</v>
      </c>
      <c r="E16" s="14">
        <v>7.4668953863186602E-2</v>
      </c>
      <c r="F16" s="15"/>
      <c r="G16" s="14"/>
      <c r="H16" s="69"/>
      <c r="I16" s="14"/>
      <c r="J16" s="14"/>
      <c r="K16" s="69"/>
      <c r="L16" s="51"/>
      <c r="M16" s="51"/>
      <c r="N16" s="51" t="s">
        <v>219</v>
      </c>
      <c r="O16" s="98">
        <f>S17</f>
        <v>34533804</v>
      </c>
      <c r="P16" s="100">
        <f>O16/K17</f>
        <v>0.99850279534228037</v>
      </c>
      <c r="Q16" s="100"/>
      <c r="R16" s="100"/>
      <c r="S16" s="100"/>
      <c r="T16" s="100"/>
      <c r="U16" s="100"/>
      <c r="V16" s="62"/>
      <c r="W16" s="62"/>
      <c r="X16" s="62"/>
      <c r="Y16" s="51" t="s">
        <v>219</v>
      </c>
      <c r="Z16" s="52">
        <f>Z14-Z15</f>
        <v>51781.699999999255</v>
      </c>
      <c r="AA16" s="54">
        <f t="shared" si="0"/>
        <v>1.4972046577196307E-3</v>
      </c>
      <c r="AB16" s="50"/>
      <c r="AC16" s="50"/>
      <c r="AD16" s="50" t="s">
        <v>221</v>
      </c>
      <c r="AE16" s="52">
        <f>AD17</f>
        <v>23261253.074000001</v>
      </c>
      <c r="AF16" s="52"/>
      <c r="AG16" s="50"/>
      <c r="AH16" s="50"/>
      <c r="AI16" s="68"/>
      <c r="AJ16" s="68"/>
      <c r="AK16" s="50"/>
      <c r="AL16" s="50"/>
      <c r="AM16" s="50"/>
      <c r="AN16" s="68"/>
      <c r="AO16" s="68"/>
      <c r="AP16" s="50"/>
      <c r="AQ16" s="87"/>
      <c r="AR16" s="87"/>
      <c r="AS16" s="87"/>
      <c r="AT16" s="83"/>
      <c r="AU16" s="83"/>
    </row>
    <row r="17" spans="1:47" x14ac:dyDescent="0.25">
      <c r="A17" s="16"/>
      <c r="B17" s="16" t="s">
        <v>14</v>
      </c>
      <c r="C17" s="17">
        <f>SUM(C18,C70)</f>
        <v>580046833.70000005</v>
      </c>
      <c r="D17" s="17">
        <f t="shared" ref="D17:G17" si="1">SUM(D18,D70)</f>
        <v>275940938.69999999</v>
      </c>
      <c r="E17" s="17">
        <f t="shared" si="1"/>
        <v>241355353</v>
      </c>
      <c r="F17" s="17">
        <f t="shared" si="1"/>
        <v>34585585.700000003</v>
      </c>
      <c r="G17" s="17">
        <f t="shared" si="1"/>
        <v>304105895</v>
      </c>
      <c r="H17" s="17">
        <f t="shared" ref="H17:AF17" si="2">SUM(H18,H70)</f>
        <v>556046833.70000005</v>
      </c>
      <c r="I17" s="17">
        <f t="shared" si="2"/>
        <v>251940938.69999999</v>
      </c>
      <c r="J17" s="17">
        <f t="shared" si="2"/>
        <v>217355353</v>
      </c>
      <c r="K17" s="17">
        <f t="shared" si="2"/>
        <v>34585585.700000003</v>
      </c>
      <c r="L17" s="17">
        <f t="shared" si="2"/>
        <v>304105895</v>
      </c>
      <c r="M17" s="17">
        <f t="shared" si="2"/>
        <v>23999999.999999996</v>
      </c>
      <c r="N17" s="17">
        <f>SUM(N18,N70)</f>
        <v>595139974.86800003</v>
      </c>
      <c r="O17" s="98">
        <f t="shared" ref="O17:U17" si="3">SUM(O18,O70)</f>
        <v>571139974.86800003</v>
      </c>
      <c r="P17" s="98">
        <f t="shared" si="3"/>
        <v>527378270.54299998</v>
      </c>
      <c r="Q17" s="98">
        <f t="shared" si="3"/>
        <v>246533628.61699998</v>
      </c>
      <c r="R17" s="98">
        <f t="shared" si="3"/>
        <v>211999824.61699998</v>
      </c>
      <c r="S17" s="98">
        <f t="shared" si="3"/>
        <v>34533804</v>
      </c>
      <c r="T17" s="98">
        <f t="shared" si="3"/>
        <v>324606346.25100005</v>
      </c>
      <c r="U17" s="98">
        <f t="shared" si="3"/>
        <v>43761704.325000003</v>
      </c>
      <c r="V17" s="17">
        <v>23999999.999999996</v>
      </c>
      <c r="W17" s="17">
        <f t="shared" si="2"/>
        <v>270533628.61699998</v>
      </c>
      <c r="X17" s="17">
        <f t="shared" si="2"/>
        <v>52</v>
      </c>
      <c r="Y17" s="17">
        <f>SUM(Y18,Y70)</f>
        <v>28668563.157000002</v>
      </c>
      <c r="Z17" s="17">
        <f t="shared" si="2"/>
        <v>28668563.157000002</v>
      </c>
      <c r="AA17" s="17">
        <f t="shared" si="2"/>
        <v>5407310.0830000006</v>
      </c>
      <c r="AB17" s="17">
        <f t="shared" si="2"/>
        <v>5355528.3830000004</v>
      </c>
      <c r="AC17" s="17">
        <f t="shared" si="2"/>
        <v>51781.7</v>
      </c>
      <c r="AD17" s="17">
        <f t="shared" si="2"/>
        <v>23261253.074000001</v>
      </c>
      <c r="AE17" s="17">
        <f t="shared" si="2"/>
        <v>0</v>
      </c>
      <c r="AF17" s="17">
        <f t="shared" si="2"/>
        <v>0</v>
      </c>
      <c r="AG17" s="17">
        <v>539276507.99985969</v>
      </c>
      <c r="AH17" s="17">
        <v>209587480.99751565</v>
      </c>
      <c r="AI17" s="17">
        <v>194897410.73870769</v>
      </c>
      <c r="AJ17" s="17">
        <v>14690070.258808</v>
      </c>
      <c r="AK17" s="17">
        <v>329689027.00234395</v>
      </c>
      <c r="AL17" s="46">
        <f t="shared" ref="AL17:AP48" si="4">IF(C17=0,0,AG17/C17)</f>
        <v>0.92971201059736019</v>
      </c>
      <c r="AM17" s="46">
        <f t="shared" si="4"/>
        <v>0.75953746473761508</v>
      </c>
      <c r="AN17" s="46">
        <f>IF(E17=0,0,AI17/E17)</f>
        <v>0.80751227729640496</v>
      </c>
      <c r="AO17" s="46">
        <f t="shared" si="4"/>
        <v>0.42474545280891396</v>
      </c>
      <c r="AP17" s="46">
        <f t="shared" si="4"/>
        <v>1.0841257352224098</v>
      </c>
      <c r="AQ17" s="88">
        <f t="shared" ref="AQ17:AS17" si="5">SUM(AQ18,AQ70)</f>
        <v>18378934</v>
      </c>
      <c r="AR17" s="88">
        <f t="shared" si="5"/>
        <v>6494480</v>
      </c>
      <c r="AS17" s="88">
        <f t="shared" si="5"/>
        <v>11884454</v>
      </c>
      <c r="AT17" s="4"/>
      <c r="AU17" s="4"/>
    </row>
    <row r="18" spans="1:47" ht="29.45" customHeight="1" x14ac:dyDescent="0.25">
      <c r="A18" s="18" t="s">
        <v>15</v>
      </c>
      <c r="B18" s="19" t="s">
        <v>16</v>
      </c>
      <c r="C18" s="20">
        <f>SUM(C19:C69)</f>
        <v>136182106</v>
      </c>
      <c r="D18" s="20">
        <f>SUM(D19:D69)</f>
        <v>136182106</v>
      </c>
      <c r="E18" s="20">
        <f t="shared" ref="E18:G18" si="6">SUM(E19:E69)</f>
        <v>124372187</v>
      </c>
      <c r="F18" s="20">
        <f t="shared" si="6"/>
        <v>11809919</v>
      </c>
      <c r="G18" s="20">
        <f t="shared" si="6"/>
        <v>0</v>
      </c>
      <c r="H18" s="20">
        <f t="shared" ref="H18:AF18" si="7">SUM(H19:H69)</f>
        <v>136182106</v>
      </c>
      <c r="I18" s="20">
        <f t="shared" si="7"/>
        <v>136182106</v>
      </c>
      <c r="J18" s="20">
        <f t="shared" si="7"/>
        <v>124372187</v>
      </c>
      <c r="K18" s="20">
        <f t="shared" si="7"/>
        <v>11809919</v>
      </c>
      <c r="L18" s="20">
        <f t="shared" si="7"/>
        <v>0</v>
      </c>
      <c r="M18" s="20">
        <f t="shared" si="7"/>
        <v>0</v>
      </c>
      <c r="N18" s="20">
        <f t="shared" si="7"/>
        <v>131189895</v>
      </c>
      <c r="O18" s="101">
        <f t="shared" si="7"/>
        <v>131189895</v>
      </c>
      <c r="P18" s="101">
        <f t="shared" si="7"/>
        <v>131189895</v>
      </c>
      <c r="Q18" s="101">
        <f t="shared" si="7"/>
        <v>131189895</v>
      </c>
      <c r="R18" s="101">
        <f t="shared" si="7"/>
        <v>119379976</v>
      </c>
      <c r="S18" s="101">
        <f t="shared" si="7"/>
        <v>11809919</v>
      </c>
      <c r="T18" s="101">
        <f t="shared" si="7"/>
        <v>0</v>
      </c>
      <c r="U18" s="101">
        <f t="shared" si="7"/>
        <v>0</v>
      </c>
      <c r="V18" s="20">
        <v>0</v>
      </c>
      <c r="W18" s="20">
        <f t="shared" si="7"/>
        <v>131189895</v>
      </c>
      <c r="X18" s="20">
        <f t="shared" si="7"/>
        <v>0</v>
      </c>
      <c r="Y18" s="20">
        <f t="shared" si="7"/>
        <v>4992211</v>
      </c>
      <c r="Z18" s="20">
        <f t="shared" si="7"/>
        <v>4992211</v>
      </c>
      <c r="AA18" s="20">
        <f t="shared" si="7"/>
        <v>4992211</v>
      </c>
      <c r="AB18" s="20">
        <f t="shared" si="7"/>
        <v>4992211</v>
      </c>
      <c r="AC18" s="20">
        <f t="shared" si="7"/>
        <v>0</v>
      </c>
      <c r="AD18" s="20">
        <f t="shared" si="7"/>
        <v>0</v>
      </c>
      <c r="AE18" s="20">
        <f t="shared" si="7"/>
        <v>0</v>
      </c>
      <c r="AF18" s="20">
        <f t="shared" si="7"/>
        <v>0</v>
      </c>
      <c r="AG18" s="20">
        <v>103205479.38106598</v>
      </c>
      <c r="AH18" s="20">
        <v>103205479.38106598</v>
      </c>
      <c r="AI18" s="20">
        <v>96501388.342433006</v>
      </c>
      <c r="AJ18" s="20">
        <v>6704091.0386329992</v>
      </c>
      <c r="AK18" s="20">
        <v>0</v>
      </c>
      <c r="AL18" s="46">
        <f t="shared" si="4"/>
        <v>0.75784904795837116</v>
      </c>
      <c r="AM18" s="46">
        <f t="shared" si="4"/>
        <v>0.75784904795837116</v>
      </c>
      <c r="AN18" s="46">
        <f t="shared" si="4"/>
        <v>0.77590810831711921</v>
      </c>
      <c r="AO18" s="46">
        <f t="shared" si="4"/>
        <v>0.5676661320567058</v>
      </c>
      <c r="AP18" s="46">
        <f t="shared" si="4"/>
        <v>0</v>
      </c>
      <c r="AQ18" s="89">
        <f t="shared" ref="AQ18:AS18" si="8">SUM(AQ19:AQ69)</f>
        <v>9496708</v>
      </c>
      <c r="AR18" s="89">
        <f t="shared" si="8"/>
        <v>5550337</v>
      </c>
      <c r="AS18" s="89">
        <f t="shared" si="8"/>
        <v>3946371</v>
      </c>
      <c r="AT18" s="4"/>
      <c r="AU18" s="4"/>
    </row>
    <row r="19" spans="1:47" ht="29.25" customHeight="1" x14ac:dyDescent="0.25">
      <c r="A19" s="11">
        <v>1</v>
      </c>
      <c r="B19" s="21" t="s">
        <v>17</v>
      </c>
      <c r="C19" s="22">
        <f>SUM(H19,M19)</f>
        <v>65200</v>
      </c>
      <c r="D19" s="23">
        <f>SUM(I19,M19)</f>
        <v>65200</v>
      </c>
      <c r="E19" s="23">
        <f>SUM(J19,M19)</f>
        <v>65200</v>
      </c>
      <c r="F19" s="22">
        <v>0</v>
      </c>
      <c r="G19" s="24"/>
      <c r="H19" s="22">
        <f>SUM(I19,L19)</f>
        <v>65200</v>
      </c>
      <c r="I19" s="23">
        <v>65200</v>
      </c>
      <c r="J19" s="23">
        <v>65200</v>
      </c>
      <c r="K19" s="22">
        <v>0</v>
      </c>
      <c r="L19" s="24"/>
      <c r="M19" s="24"/>
      <c r="N19" s="55">
        <f>SUM(O19,V19)</f>
        <v>65200</v>
      </c>
      <c r="O19" s="102">
        <f>SUM(Q19,T19)</f>
        <v>65200</v>
      </c>
      <c r="P19" s="102">
        <f>O19-U19</f>
        <v>65200</v>
      </c>
      <c r="Q19" s="102">
        <f>R19+S19</f>
        <v>65200</v>
      </c>
      <c r="R19" s="102">
        <v>65200</v>
      </c>
      <c r="S19" s="102">
        <v>0</v>
      </c>
      <c r="T19" s="102">
        <v>0</v>
      </c>
      <c r="U19" s="102"/>
      <c r="V19" s="64"/>
      <c r="W19" s="65">
        <f t="shared" ref="W19:W80" si="9">SUM(Q19,V19)</f>
        <v>65200</v>
      </c>
      <c r="X19" s="65"/>
      <c r="Y19" s="55">
        <f>SUM(Z19,AE19)</f>
        <v>0</v>
      </c>
      <c r="Z19" s="55">
        <f>AA19+AD19</f>
        <v>0</v>
      </c>
      <c r="AA19" s="55">
        <f>AB19+AC19</f>
        <v>0</v>
      </c>
      <c r="AB19" s="55">
        <f>J19-R19</f>
        <v>0</v>
      </c>
      <c r="AC19" s="55">
        <f>K19-S19</f>
        <v>0</v>
      </c>
      <c r="AD19" s="55">
        <f>L19-T19</f>
        <v>0</v>
      </c>
      <c r="AE19" s="55">
        <f>M19-V19</f>
        <v>0</v>
      </c>
      <c r="AF19" s="55"/>
      <c r="AG19" s="25">
        <v>52890</v>
      </c>
      <c r="AH19" s="25">
        <v>52890</v>
      </c>
      <c r="AI19" s="26">
        <v>52890</v>
      </c>
      <c r="AJ19" s="25">
        <v>0</v>
      </c>
      <c r="AK19" s="25"/>
      <c r="AL19" s="34">
        <f t="shared" si="4"/>
        <v>0.81119631901840494</v>
      </c>
      <c r="AM19" s="34">
        <f t="shared" si="4"/>
        <v>0.81119631901840494</v>
      </c>
      <c r="AN19" s="34">
        <f t="shared" si="4"/>
        <v>0.81119631901840494</v>
      </c>
      <c r="AO19" s="34">
        <f t="shared" si="4"/>
        <v>0</v>
      </c>
      <c r="AP19" s="34">
        <f t="shared" si="4"/>
        <v>0</v>
      </c>
      <c r="AQ19" s="90">
        <f t="shared" ref="AQ19:AQ69" si="10">SUM(AR19,AS19)</f>
        <v>16344</v>
      </c>
      <c r="AR19" s="90">
        <v>16344</v>
      </c>
      <c r="AS19" s="90"/>
      <c r="AT19" s="4" t="s">
        <v>228</v>
      </c>
      <c r="AU19" s="4"/>
    </row>
    <row r="20" spans="1:47" ht="29.25" customHeight="1" x14ac:dyDescent="0.25">
      <c r="A20" s="11">
        <v>2</v>
      </c>
      <c r="B20" s="21" t="s">
        <v>18</v>
      </c>
      <c r="C20" s="22">
        <f t="shared" ref="C20:C69" si="11">SUM(H20,M20)</f>
        <v>483000</v>
      </c>
      <c r="D20" s="23">
        <f t="shared" ref="D20:D69" si="12">SUM(I20,M20)</f>
        <v>483000</v>
      </c>
      <c r="E20" s="23">
        <f t="shared" ref="E20:E69" si="13">SUM(J20,M20)</f>
        <v>483000</v>
      </c>
      <c r="F20" s="22">
        <v>0</v>
      </c>
      <c r="G20" s="22"/>
      <c r="H20" s="22">
        <f t="shared" ref="H20:H83" si="14">SUM(I20,L20)</f>
        <v>483000</v>
      </c>
      <c r="I20" s="23">
        <v>483000</v>
      </c>
      <c r="J20" s="23">
        <v>483000</v>
      </c>
      <c r="K20" s="22">
        <v>0</v>
      </c>
      <c r="L20" s="22"/>
      <c r="M20" s="22"/>
      <c r="N20" s="55">
        <f t="shared" ref="N20:N83" si="15">SUM(O20,V20)</f>
        <v>483000</v>
      </c>
      <c r="O20" s="102">
        <f t="shared" ref="O20:O68" si="16">SUM(Q20,T20)</f>
        <v>483000</v>
      </c>
      <c r="P20" s="102">
        <f t="shared" ref="P20:P69" si="17">O20-U20</f>
        <v>483000</v>
      </c>
      <c r="Q20" s="102">
        <f t="shared" ref="Q20:Q68" si="18">R20+S20</f>
        <v>483000</v>
      </c>
      <c r="R20" s="102">
        <v>483000</v>
      </c>
      <c r="S20" s="102">
        <v>0</v>
      </c>
      <c r="T20" s="102">
        <v>0</v>
      </c>
      <c r="U20" s="102"/>
      <c r="V20" s="64"/>
      <c r="W20" s="65">
        <f t="shared" si="9"/>
        <v>483000</v>
      </c>
      <c r="X20" s="65"/>
      <c r="Y20" s="55">
        <f t="shared" ref="Y20:Y83" si="19">SUM(Z20,AE20)</f>
        <v>0</v>
      </c>
      <c r="Z20" s="55">
        <f t="shared" ref="Z20:Z69" si="20">AA20+AD20</f>
        <v>0</v>
      </c>
      <c r="AA20" s="55">
        <f t="shared" ref="AA20:AA69" si="21">AB20+AC20</f>
        <v>0</v>
      </c>
      <c r="AB20" s="55">
        <f t="shared" ref="AB20:AD33" si="22">J20-R20</f>
        <v>0</v>
      </c>
      <c r="AC20" s="55">
        <f t="shared" si="22"/>
        <v>0</v>
      </c>
      <c r="AD20" s="55">
        <f t="shared" si="22"/>
        <v>0</v>
      </c>
      <c r="AE20" s="55">
        <f t="shared" ref="AE20:AE83" si="23">M20-V20</f>
        <v>0</v>
      </c>
      <c r="AF20" s="55"/>
      <c r="AG20" s="25">
        <v>357282</v>
      </c>
      <c r="AH20" s="25">
        <v>357282</v>
      </c>
      <c r="AI20" s="25">
        <v>357282</v>
      </c>
      <c r="AJ20" s="25">
        <v>0</v>
      </c>
      <c r="AK20" s="25"/>
      <c r="AL20" s="34">
        <f t="shared" si="4"/>
        <v>0.73971428571428577</v>
      </c>
      <c r="AM20" s="34">
        <f t="shared" si="4"/>
        <v>0.73971428571428577</v>
      </c>
      <c r="AN20" s="34">
        <f t="shared" si="4"/>
        <v>0.73971428571428577</v>
      </c>
      <c r="AO20" s="34">
        <f t="shared" si="4"/>
        <v>0</v>
      </c>
      <c r="AP20" s="34">
        <f t="shared" si="4"/>
        <v>0</v>
      </c>
      <c r="AQ20" s="90">
        <f t="shared" si="10"/>
        <v>31800</v>
      </c>
      <c r="AR20" s="90">
        <v>31800</v>
      </c>
      <c r="AS20" s="90"/>
      <c r="AT20" s="4"/>
      <c r="AU20" s="4"/>
    </row>
    <row r="21" spans="1:47" ht="29.25" customHeight="1" x14ac:dyDescent="0.25">
      <c r="A21" s="11">
        <v>3</v>
      </c>
      <c r="B21" s="21" t="s">
        <v>19</v>
      </c>
      <c r="C21" s="22">
        <f t="shared" si="11"/>
        <v>269776</v>
      </c>
      <c r="D21" s="23">
        <f t="shared" si="12"/>
        <v>269776</v>
      </c>
      <c r="E21" s="23">
        <f t="shared" si="13"/>
        <v>269776</v>
      </c>
      <c r="F21" s="22">
        <v>0</v>
      </c>
      <c r="G21" s="22"/>
      <c r="H21" s="22">
        <f t="shared" si="14"/>
        <v>269776</v>
      </c>
      <c r="I21" s="23">
        <v>269776</v>
      </c>
      <c r="J21" s="23">
        <v>269776</v>
      </c>
      <c r="K21" s="22">
        <v>0</v>
      </c>
      <c r="L21" s="22"/>
      <c r="M21" s="22"/>
      <c r="N21" s="55">
        <f t="shared" si="15"/>
        <v>269776</v>
      </c>
      <c r="O21" s="102">
        <f t="shared" si="16"/>
        <v>269776</v>
      </c>
      <c r="P21" s="102">
        <f t="shared" si="17"/>
        <v>269776</v>
      </c>
      <c r="Q21" s="102">
        <f t="shared" si="18"/>
        <v>269776</v>
      </c>
      <c r="R21" s="102">
        <v>269776</v>
      </c>
      <c r="S21" s="102">
        <v>0</v>
      </c>
      <c r="T21" s="102">
        <v>0</v>
      </c>
      <c r="U21" s="102"/>
      <c r="V21" s="64"/>
      <c r="W21" s="65">
        <f t="shared" si="9"/>
        <v>269776</v>
      </c>
      <c r="X21" s="65"/>
      <c r="Y21" s="55">
        <f t="shared" si="19"/>
        <v>0</v>
      </c>
      <c r="Z21" s="55">
        <f t="shared" si="20"/>
        <v>0</v>
      </c>
      <c r="AA21" s="55">
        <f t="shared" si="21"/>
        <v>0</v>
      </c>
      <c r="AB21" s="55">
        <f t="shared" si="22"/>
        <v>0</v>
      </c>
      <c r="AC21" s="55">
        <f t="shared" si="22"/>
        <v>0</v>
      </c>
      <c r="AD21" s="55">
        <f t="shared" si="22"/>
        <v>0</v>
      </c>
      <c r="AE21" s="55">
        <f t="shared" si="23"/>
        <v>0</v>
      </c>
      <c r="AF21" s="55"/>
      <c r="AG21" s="25">
        <v>190321</v>
      </c>
      <c r="AH21" s="25">
        <v>190321</v>
      </c>
      <c r="AI21" s="26">
        <v>190321</v>
      </c>
      <c r="AJ21" s="25">
        <v>0</v>
      </c>
      <c r="AK21" s="25"/>
      <c r="AL21" s="34">
        <f t="shared" si="4"/>
        <v>0.70547787794318251</v>
      </c>
      <c r="AM21" s="34">
        <f t="shared" si="4"/>
        <v>0.70547787794318251</v>
      </c>
      <c r="AN21" s="47">
        <f t="shared" si="4"/>
        <v>0.70547787794318251</v>
      </c>
      <c r="AO21" s="34">
        <f t="shared" si="4"/>
        <v>0</v>
      </c>
      <c r="AP21" s="34">
        <f t="shared" si="4"/>
        <v>0</v>
      </c>
      <c r="AQ21" s="90">
        <f t="shared" si="10"/>
        <v>0</v>
      </c>
      <c r="AR21" s="90"/>
      <c r="AS21" s="90"/>
      <c r="AT21" s="4"/>
      <c r="AU21" s="4"/>
    </row>
    <row r="22" spans="1:47" ht="29.25" customHeight="1" x14ac:dyDescent="0.25">
      <c r="A22" s="11">
        <v>4</v>
      </c>
      <c r="B22" s="27" t="s">
        <v>20</v>
      </c>
      <c r="C22" s="22">
        <f t="shared" si="11"/>
        <v>1000000</v>
      </c>
      <c r="D22" s="23">
        <f t="shared" si="12"/>
        <v>1000000</v>
      </c>
      <c r="E22" s="23">
        <f t="shared" si="13"/>
        <v>1000000</v>
      </c>
      <c r="F22" s="22">
        <v>0</v>
      </c>
      <c r="G22" s="22"/>
      <c r="H22" s="22">
        <f t="shared" si="14"/>
        <v>1000000</v>
      </c>
      <c r="I22" s="22">
        <v>1000000</v>
      </c>
      <c r="J22" s="22">
        <v>1000000</v>
      </c>
      <c r="K22" s="22">
        <v>0</v>
      </c>
      <c r="L22" s="22"/>
      <c r="M22" s="22"/>
      <c r="N22" s="55">
        <f t="shared" si="15"/>
        <v>1000000</v>
      </c>
      <c r="O22" s="102">
        <f t="shared" si="16"/>
        <v>1000000</v>
      </c>
      <c r="P22" s="102">
        <f t="shared" si="17"/>
        <v>1000000</v>
      </c>
      <c r="Q22" s="102">
        <f t="shared" si="18"/>
        <v>1000000</v>
      </c>
      <c r="R22" s="102">
        <v>1000000</v>
      </c>
      <c r="S22" s="102">
        <v>0</v>
      </c>
      <c r="T22" s="102">
        <v>0</v>
      </c>
      <c r="U22" s="102"/>
      <c r="V22" s="64"/>
      <c r="W22" s="65">
        <f t="shared" si="9"/>
        <v>1000000</v>
      </c>
      <c r="X22" s="65"/>
      <c r="Y22" s="55">
        <f t="shared" si="19"/>
        <v>0</v>
      </c>
      <c r="Z22" s="55">
        <f t="shared" si="20"/>
        <v>0</v>
      </c>
      <c r="AA22" s="55">
        <f t="shared" si="21"/>
        <v>0</v>
      </c>
      <c r="AB22" s="55">
        <f t="shared" si="22"/>
        <v>0</v>
      </c>
      <c r="AC22" s="55">
        <f t="shared" si="22"/>
        <v>0</v>
      </c>
      <c r="AD22" s="55">
        <f t="shared" si="22"/>
        <v>0</v>
      </c>
      <c r="AE22" s="55">
        <f t="shared" si="23"/>
        <v>0</v>
      </c>
      <c r="AF22" s="55"/>
      <c r="AG22" s="25">
        <v>818602.35837999999</v>
      </c>
      <c r="AH22" s="25">
        <v>818602.35837999999</v>
      </c>
      <c r="AI22" s="25">
        <v>818602.35837999999</v>
      </c>
      <c r="AJ22" s="25">
        <v>0</v>
      </c>
      <c r="AK22" s="25"/>
      <c r="AL22" s="34">
        <f t="shared" si="4"/>
        <v>0.81860235837999995</v>
      </c>
      <c r="AM22" s="34">
        <f t="shared" si="4"/>
        <v>0.81860235837999995</v>
      </c>
      <c r="AN22" s="34">
        <f t="shared" si="4"/>
        <v>0.81860235837999995</v>
      </c>
      <c r="AO22" s="34">
        <f t="shared" si="4"/>
        <v>0</v>
      </c>
      <c r="AP22" s="34">
        <f t="shared" si="4"/>
        <v>0</v>
      </c>
      <c r="AQ22" s="90">
        <f t="shared" si="10"/>
        <v>299000</v>
      </c>
      <c r="AR22" s="90">
        <v>299000</v>
      </c>
      <c r="AS22" s="90"/>
      <c r="AT22" s="4" t="s">
        <v>226</v>
      </c>
      <c r="AU22" s="4"/>
    </row>
    <row r="23" spans="1:47" ht="29.25" customHeight="1" x14ac:dyDescent="0.25">
      <c r="A23" s="11">
        <v>5</v>
      </c>
      <c r="B23" s="27" t="s">
        <v>21</v>
      </c>
      <c r="C23" s="22">
        <f t="shared" si="11"/>
        <v>786200</v>
      </c>
      <c r="D23" s="23">
        <f t="shared" si="12"/>
        <v>786200</v>
      </c>
      <c r="E23" s="23">
        <f t="shared" si="13"/>
        <v>786200</v>
      </c>
      <c r="F23" s="22">
        <v>0</v>
      </c>
      <c r="G23" s="22"/>
      <c r="H23" s="22">
        <f t="shared" si="14"/>
        <v>786200</v>
      </c>
      <c r="I23" s="22">
        <v>786200</v>
      </c>
      <c r="J23" s="22">
        <v>786200</v>
      </c>
      <c r="K23" s="22">
        <v>0</v>
      </c>
      <c r="L23" s="22"/>
      <c r="M23" s="22"/>
      <c r="N23" s="55">
        <f t="shared" si="15"/>
        <v>786200</v>
      </c>
      <c r="O23" s="102">
        <f t="shared" si="16"/>
        <v>786200</v>
      </c>
      <c r="P23" s="102">
        <f t="shared" si="17"/>
        <v>786200</v>
      </c>
      <c r="Q23" s="102">
        <f t="shared" si="18"/>
        <v>786200</v>
      </c>
      <c r="R23" s="102">
        <v>786200</v>
      </c>
      <c r="S23" s="102">
        <v>0</v>
      </c>
      <c r="T23" s="102">
        <v>0</v>
      </c>
      <c r="U23" s="102"/>
      <c r="V23" s="64"/>
      <c r="W23" s="65">
        <f t="shared" si="9"/>
        <v>786200</v>
      </c>
      <c r="X23" s="65"/>
      <c r="Y23" s="55">
        <f t="shared" si="19"/>
        <v>0</v>
      </c>
      <c r="Z23" s="55">
        <f t="shared" si="20"/>
        <v>0</v>
      </c>
      <c r="AA23" s="55">
        <f t="shared" si="21"/>
        <v>0</v>
      </c>
      <c r="AB23" s="55">
        <f t="shared" si="22"/>
        <v>0</v>
      </c>
      <c r="AC23" s="55">
        <f t="shared" si="22"/>
        <v>0</v>
      </c>
      <c r="AD23" s="55">
        <f t="shared" si="22"/>
        <v>0</v>
      </c>
      <c r="AE23" s="55">
        <f t="shared" si="23"/>
        <v>0</v>
      </c>
      <c r="AF23" s="55"/>
      <c r="AG23" s="25">
        <v>615144</v>
      </c>
      <c r="AH23" s="25">
        <v>615144</v>
      </c>
      <c r="AI23" s="25">
        <v>615144</v>
      </c>
      <c r="AJ23" s="25">
        <v>0</v>
      </c>
      <c r="AK23" s="25"/>
      <c r="AL23" s="34">
        <f t="shared" si="4"/>
        <v>0.78242686339353851</v>
      </c>
      <c r="AM23" s="34">
        <f t="shared" si="4"/>
        <v>0.78242686339353851</v>
      </c>
      <c r="AN23" s="34">
        <f t="shared" si="4"/>
        <v>0.78242686339353851</v>
      </c>
      <c r="AO23" s="34">
        <f t="shared" si="4"/>
        <v>0</v>
      </c>
      <c r="AP23" s="34">
        <f t="shared" si="4"/>
        <v>0</v>
      </c>
      <c r="AQ23" s="90">
        <f t="shared" si="10"/>
        <v>154632</v>
      </c>
      <c r="AR23" s="90">
        <v>154632</v>
      </c>
      <c r="AS23" s="90"/>
      <c r="AT23" s="4" t="s">
        <v>229</v>
      </c>
      <c r="AU23" s="4"/>
    </row>
    <row r="24" spans="1:47" ht="29.25" customHeight="1" x14ac:dyDescent="0.25">
      <c r="A24" s="11">
        <v>6</v>
      </c>
      <c r="B24" s="27" t="s">
        <v>22</v>
      </c>
      <c r="C24" s="22">
        <f t="shared" si="11"/>
        <v>304000</v>
      </c>
      <c r="D24" s="23">
        <f t="shared" si="12"/>
        <v>304000</v>
      </c>
      <c r="E24" s="23">
        <f t="shared" si="13"/>
        <v>304000</v>
      </c>
      <c r="F24" s="22">
        <v>0</v>
      </c>
      <c r="G24" s="22"/>
      <c r="H24" s="22">
        <f t="shared" si="14"/>
        <v>304000</v>
      </c>
      <c r="I24" s="22">
        <v>304000</v>
      </c>
      <c r="J24" s="22">
        <v>304000</v>
      </c>
      <c r="K24" s="22">
        <v>0</v>
      </c>
      <c r="L24" s="22"/>
      <c r="M24" s="22"/>
      <c r="N24" s="55">
        <f t="shared" si="15"/>
        <v>304000</v>
      </c>
      <c r="O24" s="102">
        <f t="shared" si="16"/>
        <v>304000</v>
      </c>
      <c r="P24" s="102">
        <f t="shared" si="17"/>
        <v>304000</v>
      </c>
      <c r="Q24" s="102">
        <f t="shared" si="18"/>
        <v>304000</v>
      </c>
      <c r="R24" s="102">
        <v>304000</v>
      </c>
      <c r="S24" s="102">
        <v>0</v>
      </c>
      <c r="T24" s="102">
        <v>0</v>
      </c>
      <c r="U24" s="102"/>
      <c r="V24" s="64"/>
      <c r="W24" s="65">
        <f t="shared" si="9"/>
        <v>304000</v>
      </c>
      <c r="X24" s="65"/>
      <c r="Y24" s="55">
        <f t="shared" si="19"/>
        <v>0</v>
      </c>
      <c r="Z24" s="55">
        <f t="shared" si="20"/>
        <v>0</v>
      </c>
      <c r="AA24" s="55">
        <f t="shared" si="21"/>
        <v>0</v>
      </c>
      <c r="AB24" s="55">
        <f t="shared" si="22"/>
        <v>0</v>
      </c>
      <c r="AC24" s="55">
        <f t="shared" si="22"/>
        <v>0</v>
      </c>
      <c r="AD24" s="55">
        <f t="shared" si="22"/>
        <v>0</v>
      </c>
      <c r="AE24" s="55">
        <f t="shared" si="23"/>
        <v>0</v>
      </c>
      <c r="AF24" s="55"/>
      <c r="AG24" s="25">
        <v>251145</v>
      </c>
      <c r="AH24" s="25">
        <v>251145</v>
      </c>
      <c r="AI24" s="26">
        <v>251145</v>
      </c>
      <c r="AJ24" s="25">
        <v>0</v>
      </c>
      <c r="AK24" s="25"/>
      <c r="AL24" s="34">
        <f t="shared" si="4"/>
        <v>0.82613486842105266</v>
      </c>
      <c r="AM24" s="34">
        <f t="shared" si="4"/>
        <v>0.82613486842105266</v>
      </c>
      <c r="AN24" s="47">
        <f t="shared" si="4"/>
        <v>0.82613486842105266</v>
      </c>
      <c r="AO24" s="34">
        <f t="shared" si="4"/>
        <v>0</v>
      </c>
      <c r="AP24" s="34">
        <f t="shared" si="4"/>
        <v>0</v>
      </c>
      <c r="AQ24" s="90">
        <f t="shared" si="10"/>
        <v>0</v>
      </c>
      <c r="AR24" s="90"/>
      <c r="AS24" s="90"/>
      <c r="AT24" s="4"/>
      <c r="AU24" s="4"/>
    </row>
    <row r="25" spans="1:47" ht="29.25" customHeight="1" x14ac:dyDescent="0.25">
      <c r="A25" s="11">
        <v>7</v>
      </c>
      <c r="B25" s="27" t="s">
        <v>23</v>
      </c>
      <c r="C25" s="22">
        <f t="shared" si="11"/>
        <v>12100270</v>
      </c>
      <c r="D25" s="23">
        <f t="shared" si="12"/>
        <v>12100270</v>
      </c>
      <c r="E25" s="23">
        <f t="shared" si="13"/>
        <v>12000000</v>
      </c>
      <c r="F25" s="22">
        <v>100270</v>
      </c>
      <c r="G25" s="22"/>
      <c r="H25" s="22">
        <f t="shared" si="14"/>
        <v>12100270</v>
      </c>
      <c r="I25" s="22">
        <v>12100270</v>
      </c>
      <c r="J25" s="22">
        <v>12000000</v>
      </c>
      <c r="K25" s="22">
        <v>100270</v>
      </c>
      <c r="L25" s="22"/>
      <c r="M25" s="22"/>
      <c r="N25" s="55">
        <f t="shared" si="15"/>
        <v>12100270</v>
      </c>
      <c r="O25" s="102">
        <f t="shared" si="16"/>
        <v>12100270</v>
      </c>
      <c r="P25" s="102">
        <f t="shared" si="17"/>
        <v>12100270</v>
      </c>
      <c r="Q25" s="102">
        <f t="shared" si="18"/>
        <v>12100270</v>
      </c>
      <c r="R25" s="102">
        <v>12000000</v>
      </c>
      <c r="S25" s="102">
        <v>100270</v>
      </c>
      <c r="T25" s="102">
        <v>0</v>
      </c>
      <c r="U25" s="102"/>
      <c r="V25" s="64"/>
      <c r="W25" s="65">
        <f t="shared" si="9"/>
        <v>12100270</v>
      </c>
      <c r="X25" s="65"/>
      <c r="Y25" s="55">
        <f t="shared" si="19"/>
        <v>0</v>
      </c>
      <c r="Z25" s="55">
        <f t="shared" si="20"/>
        <v>0</v>
      </c>
      <c r="AA25" s="55">
        <f t="shared" si="21"/>
        <v>0</v>
      </c>
      <c r="AB25" s="55">
        <f t="shared" si="22"/>
        <v>0</v>
      </c>
      <c r="AC25" s="55">
        <f>K25-S25</f>
        <v>0</v>
      </c>
      <c r="AD25" s="55">
        <f t="shared" si="22"/>
        <v>0</v>
      </c>
      <c r="AE25" s="55">
        <f t="shared" si="23"/>
        <v>0</v>
      </c>
      <c r="AF25" s="55"/>
      <c r="AG25" s="25">
        <v>12041520.687000001</v>
      </c>
      <c r="AH25" s="25">
        <v>12041520.687000001</v>
      </c>
      <c r="AI25" s="25">
        <v>11958866</v>
      </c>
      <c r="AJ25" s="25">
        <v>82654.687000000005</v>
      </c>
      <c r="AK25" s="25"/>
      <c r="AL25" s="34">
        <f t="shared" si="4"/>
        <v>0.99514479321535809</v>
      </c>
      <c r="AM25" s="34">
        <f t="shared" si="4"/>
        <v>0.99514479321535809</v>
      </c>
      <c r="AN25" s="34">
        <f t="shared" si="4"/>
        <v>0.9965721666666667</v>
      </c>
      <c r="AO25" s="34">
        <f t="shared" si="4"/>
        <v>0.82432120275256815</v>
      </c>
      <c r="AP25" s="34">
        <f t="shared" si="4"/>
        <v>0</v>
      </c>
      <c r="AQ25" s="90">
        <f t="shared" si="10"/>
        <v>0</v>
      </c>
      <c r="AR25" s="90"/>
      <c r="AS25" s="90"/>
      <c r="AT25" s="4"/>
      <c r="AU25" s="4"/>
    </row>
    <row r="26" spans="1:47" ht="29.25" customHeight="1" x14ac:dyDescent="0.25">
      <c r="A26" s="11">
        <v>8</v>
      </c>
      <c r="B26" s="27" t="s">
        <v>24</v>
      </c>
      <c r="C26" s="22">
        <f t="shared" si="11"/>
        <v>6957000</v>
      </c>
      <c r="D26" s="23">
        <f t="shared" si="12"/>
        <v>6957000</v>
      </c>
      <c r="E26" s="23">
        <f t="shared" si="13"/>
        <v>6957000</v>
      </c>
      <c r="F26" s="22">
        <v>0</v>
      </c>
      <c r="G26" s="22"/>
      <c r="H26" s="22">
        <f t="shared" si="14"/>
        <v>6957000</v>
      </c>
      <c r="I26" s="22">
        <v>6957000</v>
      </c>
      <c r="J26" s="22">
        <v>6957000</v>
      </c>
      <c r="K26" s="22">
        <v>0</v>
      </c>
      <c r="L26" s="22"/>
      <c r="M26" s="22"/>
      <c r="N26" s="55">
        <f t="shared" si="15"/>
        <v>6957000</v>
      </c>
      <c r="O26" s="102">
        <f t="shared" si="16"/>
        <v>6957000</v>
      </c>
      <c r="P26" s="102">
        <f t="shared" si="17"/>
        <v>6957000</v>
      </c>
      <c r="Q26" s="102">
        <f t="shared" si="18"/>
        <v>6957000</v>
      </c>
      <c r="R26" s="102">
        <v>6957000</v>
      </c>
      <c r="S26" s="102">
        <v>0</v>
      </c>
      <c r="T26" s="102">
        <v>0</v>
      </c>
      <c r="U26" s="102"/>
      <c r="V26" s="64"/>
      <c r="W26" s="65">
        <f t="shared" si="9"/>
        <v>6957000</v>
      </c>
      <c r="X26" s="65"/>
      <c r="Y26" s="55">
        <f t="shared" si="19"/>
        <v>0</v>
      </c>
      <c r="Z26" s="55">
        <f t="shared" si="20"/>
        <v>0</v>
      </c>
      <c r="AA26" s="55">
        <f t="shared" si="21"/>
        <v>0</v>
      </c>
      <c r="AB26" s="55">
        <f t="shared" si="22"/>
        <v>0</v>
      </c>
      <c r="AC26" s="55">
        <f t="shared" si="22"/>
        <v>0</v>
      </c>
      <c r="AD26" s="55">
        <f t="shared" si="22"/>
        <v>0</v>
      </c>
      <c r="AE26" s="55">
        <f t="shared" si="23"/>
        <v>0</v>
      </c>
      <c r="AF26" s="55"/>
      <c r="AG26" s="25">
        <v>6078757</v>
      </c>
      <c r="AH26" s="25">
        <v>6078757</v>
      </c>
      <c r="AI26" s="25">
        <v>6078757</v>
      </c>
      <c r="AJ26" s="25">
        <v>0</v>
      </c>
      <c r="AK26" s="25"/>
      <c r="AL26" s="34">
        <f t="shared" si="4"/>
        <v>0.87376124766422314</v>
      </c>
      <c r="AM26" s="34">
        <f t="shared" si="4"/>
        <v>0.87376124766422314</v>
      </c>
      <c r="AN26" s="34">
        <f t="shared" si="4"/>
        <v>0.87376124766422314</v>
      </c>
      <c r="AO26" s="34">
        <f t="shared" si="4"/>
        <v>0</v>
      </c>
      <c r="AP26" s="34">
        <f t="shared" si="4"/>
        <v>0</v>
      </c>
      <c r="AQ26" s="90">
        <f t="shared" si="10"/>
        <v>0</v>
      </c>
      <c r="AR26" s="90"/>
      <c r="AS26" s="90"/>
      <c r="AT26" s="4"/>
      <c r="AU26" s="4"/>
    </row>
    <row r="27" spans="1:47" ht="29.25" customHeight="1" x14ac:dyDescent="0.25">
      <c r="A27" s="11">
        <v>9</v>
      </c>
      <c r="B27" s="27" t="s">
        <v>25</v>
      </c>
      <c r="C27" s="22">
        <f t="shared" si="11"/>
        <v>652300</v>
      </c>
      <c r="D27" s="23">
        <f t="shared" si="12"/>
        <v>652300</v>
      </c>
      <c r="E27" s="23">
        <f t="shared" si="13"/>
        <v>652300</v>
      </c>
      <c r="F27" s="22">
        <v>0</v>
      </c>
      <c r="G27" s="22"/>
      <c r="H27" s="22">
        <f t="shared" si="14"/>
        <v>652300</v>
      </c>
      <c r="I27" s="23">
        <v>652300</v>
      </c>
      <c r="J27" s="23">
        <v>652300</v>
      </c>
      <c r="K27" s="22">
        <v>0</v>
      </c>
      <c r="L27" s="22"/>
      <c r="M27" s="22"/>
      <c r="N27" s="55">
        <f t="shared" si="15"/>
        <v>652300</v>
      </c>
      <c r="O27" s="102">
        <f t="shared" si="16"/>
        <v>652300</v>
      </c>
      <c r="P27" s="102">
        <f t="shared" si="17"/>
        <v>652300</v>
      </c>
      <c r="Q27" s="102">
        <f t="shared" si="18"/>
        <v>652300</v>
      </c>
      <c r="R27" s="102">
        <v>652300</v>
      </c>
      <c r="S27" s="102">
        <v>0</v>
      </c>
      <c r="T27" s="102">
        <v>0</v>
      </c>
      <c r="U27" s="102"/>
      <c r="V27" s="64"/>
      <c r="W27" s="65">
        <f t="shared" si="9"/>
        <v>652300</v>
      </c>
      <c r="X27" s="65"/>
      <c r="Y27" s="55">
        <f t="shared" si="19"/>
        <v>0</v>
      </c>
      <c r="Z27" s="55">
        <f t="shared" si="20"/>
        <v>0</v>
      </c>
      <c r="AA27" s="55">
        <f t="shared" si="21"/>
        <v>0</v>
      </c>
      <c r="AB27" s="55">
        <f t="shared" si="22"/>
        <v>0</v>
      </c>
      <c r="AC27" s="55">
        <f t="shared" si="22"/>
        <v>0</v>
      </c>
      <c r="AD27" s="55">
        <f t="shared" si="22"/>
        <v>0</v>
      </c>
      <c r="AE27" s="55">
        <f t="shared" si="23"/>
        <v>0</v>
      </c>
      <c r="AF27" s="55"/>
      <c r="AG27" s="25">
        <v>378436</v>
      </c>
      <c r="AH27" s="25">
        <v>378436</v>
      </c>
      <c r="AI27" s="25">
        <v>378436</v>
      </c>
      <c r="AJ27" s="25">
        <v>0</v>
      </c>
      <c r="AK27" s="25"/>
      <c r="AL27" s="34">
        <f t="shared" si="4"/>
        <v>0.58015636976851137</v>
      </c>
      <c r="AM27" s="34">
        <f t="shared" si="4"/>
        <v>0.58015636976851137</v>
      </c>
      <c r="AN27" s="34">
        <f t="shared" si="4"/>
        <v>0.58015636976851137</v>
      </c>
      <c r="AO27" s="34">
        <f t="shared" si="4"/>
        <v>0</v>
      </c>
      <c r="AP27" s="34">
        <f t="shared" si="4"/>
        <v>0</v>
      </c>
      <c r="AQ27" s="90">
        <f t="shared" si="10"/>
        <v>391684</v>
      </c>
      <c r="AR27" s="90">
        <v>391684</v>
      </c>
      <c r="AS27" s="90"/>
      <c r="AT27" s="4"/>
      <c r="AU27" s="4"/>
    </row>
    <row r="28" spans="1:47" ht="29.25" customHeight="1" x14ac:dyDescent="0.25">
      <c r="A28" s="11">
        <v>10</v>
      </c>
      <c r="B28" s="27" t="s">
        <v>26</v>
      </c>
      <c r="C28" s="22">
        <f t="shared" si="11"/>
        <v>520075</v>
      </c>
      <c r="D28" s="23">
        <f t="shared" si="12"/>
        <v>520075</v>
      </c>
      <c r="E28" s="23">
        <f t="shared" si="13"/>
        <v>520075</v>
      </c>
      <c r="F28" s="22">
        <v>0</v>
      </c>
      <c r="G28" s="22"/>
      <c r="H28" s="22">
        <f t="shared" si="14"/>
        <v>520075</v>
      </c>
      <c r="I28" s="22">
        <v>520075</v>
      </c>
      <c r="J28" s="22">
        <v>520075</v>
      </c>
      <c r="K28" s="22">
        <v>0</v>
      </c>
      <c r="L28" s="22"/>
      <c r="M28" s="22"/>
      <c r="N28" s="55">
        <f t="shared" si="15"/>
        <v>520075</v>
      </c>
      <c r="O28" s="102">
        <f t="shared" si="16"/>
        <v>520075</v>
      </c>
      <c r="P28" s="102">
        <f t="shared" si="17"/>
        <v>520075</v>
      </c>
      <c r="Q28" s="102">
        <f t="shared" si="18"/>
        <v>520075</v>
      </c>
      <c r="R28" s="102">
        <v>520075</v>
      </c>
      <c r="S28" s="102">
        <v>0</v>
      </c>
      <c r="T28" s="102">
        <v>0</v>
      </c>
      <c r="U28" s="102"/>
      <c r="V28" s="64"/>
      <c r="W28" s="65">
        <f t="shared" si="9"/>
        <v>520075</v>
      </c>
      <c r="X28" s="65"/>
      <c r="Y28" s="55">
        <f t="shared" si="19"/>
        <v>0</v>
      </c>
      <c r="Z28" s="55">
        <f t="shared" si="20"/>
        <v>0</v>
      </c>
      <c r="AA28" s="55">
        <f t="shared" si="21"/>
        <v>0</v>
      </c>
      <c r="AB28" s="55">
        <f t="shared" si="22"/>
        <v>0</v>
      </c>
      <c r="AC28" s="55">
        <f t="shared" si="22"/>
        <v>0</v>
      </c>
      <c r="AD28" s="55">
        <f t="shared" si="22"/>
        <v>0</v>
      </c>
      <c r="AE28" s="55">
        <f t="shared" si="23"/>
        <v>0</v>
      </c>
      <c r="AF28" s="55"/>
      <c r="AG28" s="25">
        <v>256356</v>
      </c>
      <c r="AH28" s="25">
        <v>256356</v>
      </c>
      <c r="AI28" s="25">
        <v>256356</v>
      </c>
      <c r="AJ28" s="25">
        <v>0</v>
      </c>
      <c r="AK28" s="25"/>
      <c r="AL28" s="34">
        <f t="shared" si="4"/>
        <v>0.4929212132865452</v>
      </c>
      <c r="AM28" s="34">
        <f t="shared" si="4"/>
        <v>0.4929212132865452</v>
      </c>
      <c r="AN28" s="34">
        <f t="shared" si="4"/>
        <v>0.4929212132865452</v>
      </c>
      <c r="AO28" s="34">
        <f t="shared" si="4"/>
        <v>0</v>
      </c>
      <c r="AP28" s="34">
        <f t="shared" si="4"/>
        <v>0</v>
      </c>
      <c r="AQ28" s="90">
        <f t="shared" si="10"/>
        <v>395000</v>
      </c>
      <c r="AR28" s="90">
        <v>395000</v>
      </c>
      <c r="AS28" s="90"/>
      <c r="AT28" s="4" t="s">
        <v>230</v>
      </c>
      <c r="AU28" s="4"/>
    </row>
    <row r="29" spans="1:47" ht="29.25" customHeight="1" x14ac:dyDescent="0.25">
      <c r="A29" s="11">
        <v>11</v>
      </c>
      <c r="B29" s="27" t="s">
        <v>27</v>
      </c>
      <c r="C29" s="22">
        <f t="shared" si="11"/>
        <v>611300</v>
      </c>
      <c r="D29" s="23">
        <f t="shared" si="12"/>
        <v>611300</v>
      </c>
      <c r="E29" s="23">
        <f t="shared" si="13"/>
        <v>581300</v>
      </c>
      <c r="F29" s="22">
        <v>30000</v>
      </c>
      <c r="G29" s="22"/>
      <c r="H29" s="22">
        <f t="shared" si="14"/>
        <v>611300</v>
      </c>
      <c r="I29" s="23">
        <v>611300</v>
      </c>
      <c r="J29" s="23">
        <v>581300</v>
      </c>
      <c r="K29" s="22">
        <v>30000</v>
      </c>
      <c r="L29" s="22"/>
      <c r="M29" s="22"/>
      <c r="N29" s="55">
        <f t="shared" si="15"/>
        <v>611300</v>
      </c>
      <c r="O29" s="102">
        <f>SUM(Q29,T29)</f>
        <v>611300</v>
      </c>
      <c r="P29" s="102">
        <f t="shared" si="17"/>
        <v>611300</v>
      </c>
      <c r="Q29" s="102">
        <f t="shared" si="18"/>
        <v>611300</v>
      </c>
      <c r="R29" s="103">
        <v>581300</v>
      </c>
      <c r="S29" s="102">
        <v>30000</v>
      </c>
      <c r="T29" s="102">
        <v>0</v>
      </c>
      <c r="U29" s="102"/>
      <c r="V29" s="64"/>
      <c r="W29" s="65">
        <f t="shared" si="9"/>
        <v>611300</v>
      </c>
      <c r="X29" s="65"/>
      <c r="Y29" s="55">
        <f t="shared" si="19"/>
        <v>0</v>
      </c>
      <c r="Z29" s="55">
        <f t="shared" si="20"/>
        <v>0</v>
      </c>
      <c r="AA29" s="55">
        <f t="shared" si="21"/>
        <v>0</v>
      </c>
      <c r="AB29" s="55">
        <f t="shared" si="22"/>
        <v>0</v>
      </c>
      <c r="AC29" s="55">
        <f t="shared" si="22"/>
        <v>0</v>
      </c>
      <c r="AD29" s="55">
        <f t="shared" si="22"/>
        <v>0</v>
      </c>
      <c r="AE29" s="55">
        <f t="shared" si="23"/>
        <v>0</v>
      </c>
      <c r="AF29" s="55"/>
      <c r="AG29" s="25">
        <v>360683.2</v>
      </c>
      <c r="AH29" s="25">
        <v>360683.2</v>
      </c>
      <c r="AI29" s="26">
        <v>338792</v>
      </c>
      <c r="AJ29" s="25">
        <v>21891.200000000001</v>
      </c>
      <c r="AK29" s="25"/>
      <c r="AL29" s="34">
        <f t="shared" si="4"/>
        <v>0.59002650089972197</v>
      </c>
      <c r="AM29" s="34">
        <f t="shared" si="4"/>
        <v>0.59002650089972197</v>
      </c>
      <c r="AN29" s="47">
        <f t="shared" si="4"/>
        <v>0.58281782212282818</v>
      </c>
      <c r="AO29" s="34">
        <f t="shared" si="4"/>
        <v>0.72970666666666673</v>
      </c>
      <c r="AP29" s="34">
        <f t="shared" si="4"/>
        <v>0</v>
      </c>
      <c r="AQ29" s="90">
        <f t="shared" si="10"/>
        <v>218900</v>
      </c>
      <c r="AR29" s="90">
        <v>211000</v>
      </c>
      <c r="AS29" s="90">
        <v>7900</v>
      </c>
      <c r="AT29" s="4"/>
      <c r="AU29" s="4"/>
    </row>
    <row r="30" spans="1:47" ht="29.25" customHeight="1" x14ac:dyDescent="0.25">
      <c r="A30" s="11">
        <v>12</v>
      </c>
      <c r="B30" s="27" t="s">
        <v>28</v>
      </c>
      <c r="C30" s="22">
        <f t="shared" si="11"/>
        <v>734400</v>
      </c>
      <c r="D30" s="23">
        <f t="shared" si="12"/>
        <v>734400</v>
      </c>
      <c r="E30" s="23">
        <f t="shared" si="13"/>
        <v>734400</v>
      </c>
      <c r="F30" s="22">
        <v>0</v>
      </c>
      <c r="G30" s="22"/>
      <c r="H30" s="22">
        <f t="shared" si="14"/>
        <v>734400</v>
      </c>
      <c r="I30" s="22">
        <v>734400</v>
      </c>
      <c r="J30" s="22">
        <v>734400</v>
      </c>
      <c r="K30" s="22">
        <v>0</v>
      </c>
      <c r="L30" s="22"/>
      <c r="M30" s="22"/>
      <c r="N30" s="55">
        <f t="shared" si="15"/>
        <v>734400</v>
      </c>
      <c r="O30" s="102">
        <f t="shared" si="16"/>
        <v>734400</v>
      </c>
      <c r="P30" s="102">
        <f t="shared" si="17"/>
        <v>734400</v>
      </c>
      <c r="Q30" s="102">
        <f t="shared" si="18"/>
        <v>734400</v>
      </c>
      <c r="R30" s="102">
        <v>734400</v>
      </c>
      <c r="S30" s="102">
        <v>0</v>
      </c>
      <c r="T30" s="102">
        <v>0</v>
      </c>
      <c r="U30" s="102"/>
      <c r="V30" s="64"/>
      <c r="W30" s="65">
        <f t="shared" si="9"/>
        <v>734400</v>
      </c>
      <c r="X30" s="65"/>
      <c r="Y30" s="55">
        <f t="shared" si="19"/>
        <v>0</v>
      </c>
      <c r="Z30" s="55">
        <f t="shared" si="20"/>
        <v>0</v>
      </c>
      <c r="AA30" s="55">
        <f t="shared" si="21"/>
        <v>0</v>
      </c>
      <c r="AB30" s="55">
        <f t="shared" si="22"/>
        <v>0</v>
      </c>
      <c r="AC30" s="55">
        <f t="shared" si="22"/>
        <v>0</v>
      </c>
      <c r="AD30" s="55">
        <f t="shared" si="22"/>
        <v>0</v>
      </c>
      <c r="AE30" s="55">
        <f t="shared" si="23"/>
        <v>0</v>
      </c>
      <c r="AF30" s="55"/>
      <c r="AG30" s="25">
        <v>536454</v>
      </c>
      <c r="AH30" s="25">
        <v>536454</v>
      </c>
      <c r="AI30" s="25">
        <v>536454</v>
      </c>
      <c r="AJ30" s="25">
        <v>0</v>
      </c>
      <c r="AK30" s="25"/>
      <c r="AL30" s="34">
        <f t="shared" si="4"/>
        <v>0.73046568627450981</v>
      </c>
      <c r="AM30" s="34">
        <f t="shared" si="4"/>
        <v>0.73046568627450981</v>
      </c>
      <c r="AN30" s="34">
        <f t="shared" si="4"/>
        <v>0.73046568627450981</v>
      </c>
      <c r="AO30" s="34">
        <f t="shared" si="4"/>
        <v>0</v>
      </c>
      <c r="AP30" s="34">
        <f t="shared" si="4"/>
        <v>0</v>
      </c>
      <c r="AQ30" s="90">
        <f t="shared" si="10"/>
        <v>165263</v>
      </c>
      <c r="AR30" s="90">
        <v>165263</v>
      </c>
      <c r="AS30" s="90"/>
      <c r="AT30" s="4" t="s">
        <v>240</v>
      </c>
      <c r="AU30" s="4"/>
    </row>
    <row r="31" spans="1:47" ht="29.25" customHeight="1" x14ac:dyDescent="0.25">
      <c r="A31" s="11">
        <v>13</v>
      </c>
      <c r="B31" s="27" t="s">
        <v>29</v>
      </c>
      <c r="C31" s="22">
        <f t="shared" si="11"/>
        <v>6438060</v>
      </c>
      <c r="D31" s="23">
        <f t="shared" si="12"/>
        <v>6438060</v>
      </c>
      <c r="E31" s="23">
        <f t="shared" si="13"/>
        <v>4538060</v>
      </c>
      <c r="F31" s="22">
        <v>1900000</v>
      </c>
      <c r="G31" s="22"/>
      <c r="H31" s="22">
        <f t="shared" si="14"/>
        <v>6438060</v>
      </c>
      <c r="I31" s="22">
        <v>6438060</v>
      </c>
      <c r="J31" s="22">
        <v>4538060</v>
      </c>
      <c r="K31" s="22">
        <v>1900000</v>
      </c>
      <c r="L31" s="22"/>
      <c r="M31" s="22"/>
      <c r="N31" s="55">
        <f t="shared" si="15"/>
        <v>6438060</v>
      </c>
      <c r="O31" s="102">
        <f t="shared" si="16"/>
        <v>6438060</v>
      </c>
      <c r="P31" s="102">
        <f t="shared" si="17"/>
        <v>6438060</v>
      </c>
      <c r="Q31" s="102">
        <f t="shared" si="18"/>
        <v>6438060</v>
      </c>
      <c r="R31" s="102">
        <v>4538060</v>
      </c>
      <c r="S31" s="102">
        <v>1900000</v>
      </c>
      <c r="T31" s="102">
        <v>0</v>
      </c>
      <c r="U31" s="102"/>
      <c r="V31" s="64"/>
      <c r="W31" s="65">
        <f t="shared" si="9"/>
        <v>6438060</v>
      </c>
      <c r="X31" s="65"/>
      <c r="Y31" s="55">
        <f t="shared" si="19"/>
        <v>0</v>
      </c>
      <c r="Z31" s="55">
        <f t="shared" si="20"/>
        <v>0</v>
      </c>
      <c r="AA31" s="55">
        <f t="shared" si="21"/>
        <v>0</v>
      </c>
      <c r="AB31" s="55">
        <f t="shared" si="22"/>
        <v>0</v>
      </c>
      <c r="AC31" s="55">
        <f t="shared" si="22"/>
        <v>0</v>
      </c>
      <c r="AD31" s="55">
        <f t="shared" si="22"/>
        <v>0</v>
      </c>
      <c r="AE31" s="55">
        <f t="shared" si="23"/>
        <v>0</v>
      </c>
      <c r="AF31" s="55"/>
      <c r="AG31" s="25">
        <v>4819800.5406139996</v>
      </c>
      <c r="AH31" s="25">
        <v>4819800.5406139996</v>
      </c>
      <c r="AI31" s="26">
        <v>3466027</v>
      </c>
      <c r="AJ31" s="25">
        <v>1353773.5406140001</v>
      </c>
      <c r="AK31" s="25"/>
      <c r="AL31" s="34">
        <f t="shared" si="4"/>
        <v>0.74864175553101397</v>
      </c>
      <c r="AM31" s="34">
        <f t="shared" si="4"/>
        <v>0.74864175553101397</v>
      </c>
      <c r="AN31" s="47">
        <f t="shared" si="4"/>
        <v>0.76376843849574483</v>
      </c>
      <c r="AO31" s="34">
        <f t="shared" si="4"/>
        <v>0.71251238979684217</v>
      </c>
      <c r="AP31" s="34">
        <f t="shared" si="4"/>
        <v>0</v>
      </c>
      <c r="AQ31" s="90">
        <f t="shared" si="10"/>
        <v>950000</v>
      </c>
      <c r="AR31" s="90">
        <v>950000</v>
      </c>
      <c r="AS31" s="90"/>
      <c r="AT31" s="4" t="s">
        <v>238</v>
      </c>
      <c r="AU31" s="4" t="s">
        <v>239</v>
      </c>
    </row>
    <row r="32" spans="1:47" ht="29.25" customHeight="1" x14ac:dyDescent="0.25">
      <c r="A32" s="11">
        <v>14</v>
      </c>
      <c r="B32" s="27" t="s">
        <v>30</v>
      </c>
      <c r="C32" s="22">
        <f t="shared" si="11"/>
        <v>825255</v>
      </c>
      <c r="D32" s="23">
        <f t="shared" si="12"/>
        <v>825255</v>
      </c>
      <c r="E32" s="23">
        <f t="shared" si="13"/>
        <v>585900</v>
      </c>
      <c r="F32" s="22">
        <v>239355</v>
      </c>
      <c r="G32" s="22"/>
      <c r="H32" s="22">
        <f t="shared" si="14"/>
        <v>825255</v>
      </c>
      <c r="I32" s="23">
        <v>825255</v>
      </c>
      <c r="J32" s="23">
        <v>585900</v>
      </c>
      <c r="K32" s="22">
        <v>239355</v>
      </c>
      <c r="L32" s="22"/>
      <c r="M32" s="22"/>
      <c r="N32" s="55">
        <f t="shared" si="15"/>
        <v>825255</v>
      </c>
      <c r="O32" s="102">
        <f t="shared" si="16"/>
        <v>825255</v>
      </c>
      <c r="P32" s="102">
        <f t="shared" si="17"/>
        <v>825255</v>
      </c>
      <c r="Q32" s="102">
        <f>R32+S32</f>
        <v>825255</v>
      </c>
      <c r="R32" s="102">
        <v>585900</v>
      </c>
      <c r="S32" s="102">
        <v>239355</v>
      </c>
      <c r="T32" s="102">
        <v>0</v>
      </c>
      <c r="U32" s="102"/>
      <c r="V32" s="64"/>
      <c r="W32" s="65">
        <f t="shared" si="9"/>
        <v>825255</v>
      </c>
      <c r="X32" s="65"/>
      <c r="Y32" s="55">
        <f t="shared" si="19"/>
        <v>0</v>
      </c>
      <c r="Z32" s="55">
        <f t="shared" si="20"/>
        <v>0</v>
      </c>
      <c r="AA32" s="55">
        <f t="shared" si="21"/>
        <v>0</v>
      </c>
      <c r="AB32" s="55">
        <f t="shared" si="22"/>
        <v>0</v>
      </c>
      <c r="AC32" s="55">
        <f t="shared" si="22"/>
        <v>0</v>
      </c>
      <c r="AD32" s="55">
        <f t="shared" si="22"/>
        <v>0</v>
      </c>
      <c r="AE32" s="55">
        <f t="shared" si="23"/>
        <v>0</v>
      </c>
      <c r="AF32" s="55"/>
      <c r="AG32" s="25">
        <v>418571</v>
      </c>
      <c r="AH32" s="25">
        <v>418571</v>
      </c>
      <c r="AI32" s="26">
        <v>418571</v>
      </c>
      <c r="AJ32" s="25">
        <v>0</v>
      </c>
      <c r="AK32" s="25"/>
      <c r="AL32" s="34">
        <f t="shared" si="4"/>
        <v>0.50720201634646256</v>
      </c>
      <c r="AM32" s="34">
        <f t="shared" si="4"/>
        <v>0.50720201634646256</v>
      </c>
      <c r="AN32" s="47">
        <f t="shared" si="4"/>
        <v>0.71440689537463731</v>
      </c>
      <c r="AO32" s="34">
        <f t="shared" si="4"/>
        <v>0</v>
      </c>
      <c r="AP32" s="34">
        <f t="shared" si="4"/>
        <v>0</v>
      </c>
      <c r="AQ32" s="90">
        <f t="shared" si="10"/>
        <v>406684</v>
      </c>
      <c r="AR32" s="90">
        <v>167329</v>
      </c>
      <c r="AS32" s="90">
        <v>239355</v>
      </c>
      <c r="AT32" s="4"/>
      <c r="AU32" s="4" t="s">
        <v>242</v>
      </c>
    </row>
    <row r="33" spans="1:53" ht="29.25" customHeight="1" x14ac:dyDescent="0.25">
      <c r="A33" s="11">
        <v>15</v>
      </c>
      <c r="B33" s="27" t="s">
        <v>31</v>
      </c>
      <c r="C33" s="22">
        <f t="shared" si="11"/>
        <v>55050633</v>
      </c>
      <c r="D33" s="23">
        <f t="shared" si="12"/>
        <v>55050633</v>
      </c>
      <c r="E33" s="23">
        <f t="shared" si="13"/>
        <v>50173900</v>
      </c>
      <c r="F33" s="22">
        <v>4876733</v>
      </c>
      <c r="G33" s="22"/>
      <c r="H33" s="22">
        <f t="shared" si="14"/>
        <v>55050633</v>
      </c>
      <c r="I33" s="23">
        <v>55050633</v>
      </c>
      <c r="J33" s="23">
        <v>50173900</v>
      </c>
      <c r="K33" s="22">
        <v>4876733</v>
      </c>
      <c r="L33" s="22"/>
      <c r="M33" s="22"/>
      <c r="N33" s="55">
        <f t="shared" si="15"/>
        <v>50327633</v>
      </c>
      <c r="O33" s="102">
        <f t="shared" si="16"/>
        <v>50327633</v>
      </c>
      <c r="P33" s="102">
        <f t="shared" si="17"/>
        <v>50327633</v>
      </c>
      <c r="Q33" s="102">
        <f t="shared" si="18"/>
        <v>50327633</v>
      </c>
      <c r="R33" s="102">
        <v>45450900</v>
      </c>
      <c r="S33" s="102">
        <v>4876733</v>
      </c>
      <c r="T33" s="102">
        <v>0</v>
      </c>
      <c r="U33" s="102"/>
      <c r="V33" s="64"/>
      <c r="W33" s="65">
        <f t="shared" si="9"/>
        <v>50327633</v>
      </c>
      <c r="X33" s="65"/>
      <c r="Y33" s="55">
        <f t="shared" si="19"/>
        <v>4723000</v>
      </c>
      <c r="Z33" s="55">
        <f t="shared" si="20"/>
        <v>4723000</v>
      </c>
      <c r="AA33" s="55">
        <f t="shared" si="21"/>
        <v>4723000</v>
      </c>
      <c r="AB33" s="55">
        <f t="shared" si="22"/>
        <v>4723000</v>
      </c>
      <c r="AC33" s="55">
        <f t="shared" si="22"/>
        <v>0</v>
      </c>
      <c r="AD33" s="55">
        <f t="shared" si="22"/>
        <v>0</v>
      </c>
      <c r="AE33" s="55">
        <f t="shared" si="23"/>
        <v>0</v>
      </c>
      <c r="AF33" s="55"/>
      <c r="AG33" s="25">
        <v>53467125</v>
      </c>
      <c r="AH33" s="25">
        <v>53467125</v>
      </c>
      <c r="AI33" s="25">
        <v>48775880</v>
      </c>
      <c r="AJ33" s="25">
        <v>4691245</v>
      </c>
      <c r="AK33" s="25"/>
      <c r="AL33" s="34">
        <f t="shared" si="4"/>
        <v>0.97123542612125824</v>
      </c>
      <c r="AM33" s="34">
        <f t="shared" si="4"/>
        <v>0.97123542612125824</v>
      </c>
      <c r="AN33" s="34">
        <f t="shared" si="4"/>
        <v>0.97213650922092965</v>
      </c>
      <c r="AO33" s="34">
        <f t="shared" si="4"/>
        <v>0.96196470054850247</v>
      </c>
      <c r="AP33" s="34">
        <f t="shared" si="4"/>
        <v>0</v>
      </c>
      <c r="AQ33" s="90">
        <f t="shared" si="10"/>
        <v>0</v>
      </c>
      <c r="AR33" s="90"/>
      <c r="AS33" s="90"/>
      <c r="AT33" s="4"/>
      <c r="AU33" s="4"/>
    </row>
    <row r="34" spans="1:53" s="2" customFormat="1" ht="29.25" customHeight="1" x14ac:dyDescent="0.25">
      <c r="A34" s="11">
        <v>16</v>
      </c>
      <c r="B34" s="27" t="s">
        <v>32</v>
      </c>
      <c r="C34" s="22">
        <f t="shared" si="11"/>
        <v>1213384</v>
      </c>
      <c r="D34" s="23">
        <f t="shared" si="12"/>
        <v>1213384</v>
      </c>
      <c r="E34" s="23">
        <f t="shared" si="13"/>
        <v>1188834</v>
      </c>
      <c r="F34" s="22">
        <v>24550</v>
      </c>
      <c r="G34" s="22"/>
      <c r="H34" s="22">
        <f t="shared" si="14"/>
        <v>1213384</v>
      </c>
      <c r="I34" s="23">
        <v>1213384</v>
      </c>
      <c r="J34" s="23">
        <v>1188834</v>
      </c>
      <c r="K34" s="22">
        <v>24550</v>
      </c>
      <c r="L34" s="22"/>
      <c r="M34" s="22"/>
      <c r="N34" s="55">
        <f t="shared" si="15"/>
        <v>1213384</v>
      </c>
      <c r="O34" s="102">
        <f t="shared" si="16"/>
        <v>1213384</v>
      </c>
      <c r="P34" s="102">
        <f t="shared" si="17"/>
        <v>1213384</v>
      </c>
      <c r="Q34" s="102">
        <f t="shared" si="18"/>
        <v>1213384</v>
      </c>
      <c r="R34" s="102">
        <v>1188834</v>
      </c>
      <c r="S34" s="102">
        <v>24550</v>
      </c>
      <c r="T34" s="102">
        <v>0</v>
      </c>
      <c r="U34" s="102"/>
      <c r="V34" s="64"/>
      <c r="W34" s="65">
        <f t="shared" si="9"/>
        <v>1213384</v>
      </c>
      <c r="X34" s="65"/>
      <c r="Y34" s="55">
        <f t="shared" si="19"/>
        <v>0</v>
      </c>
      <c r="Z34" s="55">
        <f t="shared" si="20"/>
        <v>0</v>
      </c>
      <c r="AA34" s="55">
        <f t="shared" si="21"/>
        <v>0</v>
      </c>
      <c r="AB34" s="55">
        <f>J34-R34</f>
        <v>0</v>
      </c>
      <c r="AC34" s="55">
        <f>K34-S34</f>
        <v>0</v>
      </c>
      <c r="AD34" s="55">
        <f>L34-T34</f>
        <v>0</v>
      </c>
      <c r="AE34" s="55">
        <f t="shared" si="23"/>
        <v>0</v>
      </c>
      <c r="AF34" s="55"/>
      <c r="AG34" s="25">
        <v>924245</v>
      </c>
      <c r="AH34" s="25">
        <v>924245</v>
      </c>
      <c r="AI34" s="25">
        <v>924245</v>
      </c>
      <c r="AJ34" s="25">
        <v>0</v>
      </c>
      <c r="AK34" s="25"/>
      <c r="AL34" s="34">
        <f t="shared" si="4"/>
        <v>0.76170857700447669</v>
      </c>
      <c r="AM34" s="34">
        <f t="shared" si="4"/>
        <v>0.76170857700447669</v>
      </c>
      <c r="AN34" s="34">
        <f t="shared" si="4"/>
        <v>0.77743822939115137</v>
      </c>
      <c r="AO34" s="34">
        <f t="shared" si="4"/>
        <v>0</v>
      </c>
      <c r="AP34" s="34">
        <f t="shared" si="4"/>
        <v>0</v>
      </c>
      <c r="AQ34" s="90">
        <f t="shared" si="10"/>
        <v>167395</v>
      </c>
      <c r="AR34" s="90">
        <v>142845</v>
      </c>
      <c r="AS34" s="90">
        <v>24550</v>
      </c>
      <c r="AT34" s="4" t="s">
        <v>231</v>
      </c>
      <c r="AU34" s="4"/>
      <c r="AV34" s="1"/>
      <c r="AW34" s="1"/>
      <c r="AX34" s="1"/>
      <c r="AY34" s="1"/>
      <c r="AZ34" s="1"/>
      <c r="BA34" s="1"/>
    </row>
    <row r="35" spans="1:53" s="2" customFormat="1" ht="29.25" customHeight="1" x14ac:dyDescent="0.25">
      <c r="A35" s="11">
        <v>17</v>
      </c>
      <c r="B35" s="27" t="s">
        <v>33</v>
      </c>
      <c r="C35" s="22">
        <f t="shared" si="11"/>
        <v>129000</v>
      </c>
      <c r="D35" s="23">
        <f t="shared" si="12"/>
        <v>129000</v>
      </c>
      <c r="E35" s="23">
        <f t="shared" si="13"/>
        <v>129000</v>
      </c>
      <c r="F35" s="22">
        <v>0</v>
      </c>
      <c r="G35" s="22"/>
      <c r="H35" s="22">
        <f t="shared" si="14"/>
        <v>129000</v>
      </c>
      <c r="I35" s="23">
        <v>129000</v>
      </c>
      <c r="J35" s="23">
        <v>129000</v>
      </c>
      <c r="K35" s="22">
        <v>0</v>
      </c>
      <c r="L35" s="22"/>
      <c r="M35" s="22"/>
      <c r="N35" s="55">
        <f t="shared" si="15"/>
        <v>129000</v>
      </c>
      <c r="O35" s="102">
        <f t="shared" si="16"/>
        <v>129000</v>
      </c>
      <c r="P35" s="102">
        <f t="shared" si="17"/>
        <v>129000</v>
      </c>
      <c r="Q35" s="102">
        <f t="shared" si="18"/>
        <v>129000</v>
      </c>
      <c r="R35" s="102">
        <v>129000</v>
      </c>
      <c r="S35" s="102">
        <v>0</v>
      </c>
      <c r="T35" s="102">
        <v>0</v>
      </c>
      <c r="U35" s="102"/>
      <c r="V35" s="64"/>
      <c r="W35" s="65">
        <f t="shared" si="9"/>
        <v>129000</v>
      </c>
      <c r="X35" s="65"/>
      <c r="Y35" s="55">
        <f t="shared" si="19"/>
        <v>0</v>
      </c>
      <c r="Z35" s="55">
        <f t="shared" si="20"/>
        <v>0</v>
      </c>
      <c r="AA35" s="55">
        <f t="shared" si="21"/>
        <v>0</v>
      </c>
      <c r="AB35" s="55">
        <f t="shared" ref="AB35:AD43" si="24">J35-R35</f>
        <v>0</v>
      </c>
      <c r="AC35" s="55">
        <f t="shared" si="24"/>
        <v>0</v>
      </c>
      <c r="AD35" s="55">
        <f t="shared" si="24"/>
        <v>0</v>
      </c>
      <c r="AE35" s="55">
        <f t="shared" si="23"/>
        <v>0</v>
      </c>
      <c r="AF35" s="55"/>
      <c r="AG35" s="25">
        <v>104145</v>
      </c>
      <c r="AH35" s="25">
        <v>104145</v>
      </c>
      <c r="AI35" s="25">
        <v>104145</v>
      </c>
      <c r="AJ35" s="25">
        <v>0</v>
      </c>
      <c r="AK35" s="25"/>
      <c r="AL35" s="34">
        <f t="shared" si="4"/>
        <v>0.80732558139534882</v>
      </c>
      <c r="AM35" s="34">
        <f t="shared" si="4"/>
        <v>0.80732558139534882</v>
      </c>
      <c r="AN35" s="34">
        <f t="shared" si="4"/>
        <v>0.80732558139534882</v>
      </c>
      <c r="AO35" s="34">
        <f t="shared" si="4"/>
        <v>0</v>
      </c>
      <c r="AP35" s="34">
        <f t="shared" si="4"/>
        <v>0</v>
      </c>
      <c r="AQ35" s="90">
        <f t="shared" si="10"/>
        <v>0</v>
      </c>
      <c r="AR35" s="90"/>
      <c r="AS35" s="90"/>
      <c r="AT35" s="4"/>
      <c r="AU35" s="4"/>
      <c r="AV35" s="1"/>
      <c r="AW35" s="1"/>
      <c r="AX35" s="1"/>
      <c r="AY35" s="1"/>
      <c r="AZ35" s="1"/>
      <c r="BA35" s="1"/>
    </row>
    <row r="36" spans="1:53" s="2" customFormat="1" ht="29.25" customHeight="1" x14ac:dyDescent="0.25">
      <c r="A36" s="11">
        <v>18</v>
      </c>
      <c r="B36" s="27" t="s">
        <v>34</v>
      </c>
      <c r="C36" s="22">
        <f t="shared" si="11"/>
        <v>268530</v>
      </c>
      <c r="D36" s="23">
        <f t="shared" si="12"/>
        <v>268530</v>
      </c>
      <c r="E36" s="23">
        <f t="shared" si="13"/>
        <v>268530</v>
      </c>
      <c r="F36" s="22">
        <v>0</v>
      </c>
      <c r="G36" s="22"/>
      <c r="H36" s="22">
        <f t="shared" si="14"/>
        <v>268530</v>
      </c>
      <c r="I36" s="22">
        <v>268530</v>
      </c>
      <c r="J36" s="22">
        <v>268530</v>
      </c>
      <c r="K36" s="22">
        <v>0</v>
      </c>
      <c r="L36" s="22"/>
      <c r="M36" s="22"/>
      <c r="N36" s="55">
        <f t="shared" si="15"/>
        <v>268530</v>
      </c>
      <c r="O36" s="102">
        <f t="shared" si="16"/>
        <v>268530</v>
      </c>
      <c r="P36" s="102">
        <f t="shared" si="17"/>
        <v>268530</v>
      </c>
      <c r="Q36" s="102">
        <f t="shared" si="18"/>
        <v>268530</v>
      </c>
      <c r="R36" s="102">
        <v>268530</v>
      </c>
      <c r="S36" s="102">
        <v>0</v>
      </c>
      <c r="T36" s="102">
        <v>0</v>
      </c>
      <c r="U36" s="102"/>
      <c r="V36" s="64"/>
      <c r="W36" s="65">
        <f t="shared" si="9"/>
        <v>268530</v>
      </c>
      <c r="X36" s="65"/>
      <c r="Y36" s="55">
        <f t="shared" si="19"/>
        <v>0</v>
      </c>
      <c r="Z36" s="55">
        <f t="shared" si="20"/>
        <v>0</v>
      </c>
      <c r="AA36" s="55">
        <f t="shared" si="21"/>
        <v>0</v>
      </c>
      <c r="AB36" s="55">
        <f t="shared" si="24"/>
        <v>0</v>
      </c>
      <c r="AC36" s="55">
        <f t="shared" si="24"/>
        <v>0</v>
      </c>
      <c r="AD36" s="55">
        <f t="shared" si="24"/>
        <v>0</v>
      </c>
      <c r="AE36" s="55">
        <f t="shared" si="23"/>
        <v>0</v>
      </c>
      <c r="AF36" s="55"/>
      <c r="AG36" s="25">
        <v>187000</v>
      </c>
      <c r="AH36" s="25">
        <v>187000</v>
      </c>
      <c r="AI36" s="26">
        <v>187000</v>
      </c>
      <c r="AJ36" s="25">
        <v>0</v>
      </c>
      <c r="AK36" s="25"/>
      <c r="AL36" s="34">
        <f t="shared" si="4"/>
        <v>0.69638401668342453</v>
      </c>
      <c r="AM36" s="34">
        <f t="shared" si="4"/>
        <v>0.69638401668342453</v>
      </c>
      <c r="AN36" s="47">
        <f t="shared" si="4"/>
        <v>0.69638401668342453</v>
      </c>
      <c r="AO36" s="34">
        <f t="shared" si="4"/>
        <v>0</v>
      </c>
      <c r="AP36" s="34">
        <f t="shared" si="4"/>
        <v>0</v>
      </c>
      <c r="AQ36" s="90">
        <f t="shared" si="10"/>
        <v>0</v>
      </c>
      <c r="AR36" s="90"/>
      <c r="AS36" s="90"/>
      <c r="AT36" s="4"/>
      <c r="AU36" s="4"/>
      <c r="AV36" s="1"/>
      <c r="AW36" s="1"/>
      <c r="AX36" s="1"/>
      <c r="AY36" s="1"/>
      <c r="AZ36" s="1"/>
      <c r="BA36" s="1"/>
    </row>
    <row r="37" spans="1:53" s="2" customFormat="1" ht="29.25" customHeight="1" x14ac:dyDescent="0.25">
      <c r="A37" s="11">
        <v>19</v>
      </c>
      <c r="B37" s="27" t="s">
        <v>35</v>
      </c>
      <c r="C37" s="22">
        <f t="shared" si="11"/>
        <v>1399774</v>
      </c>
      <c r="D37" s="23">
        <f t="shared" si="12"/>
        <v>1399774</v>
      </c>
      <c r="E37" s="23">
        <f t="shared" si="13"/>
        <v>487127</v>
      </c>
      <c r="F37" s="22">
        <v>912647</v>
      </c>
      <c r="G37" s="22"/>
      <c r="H37" s="22">
        <f t="shared" si="14"/>
        <v>1399774</v>
      </c>
      <c r="I37" s="22">
        <v>1399774</v>
      </c>
      <c r="J37" s="22">
        <v>487127</v>
      </c>
      <c r="K37" s="22">
        <v>912647</v>
      </c>
      <c r="L37" s="22"/>
      <c r="M37" s="22"/>
      <c r="N37" s="55">
        <f t="shared" si="15"/>
        <v>1399774</v>
      </c>
      <c r="O37" s="102">
        <f t="shared" si="16"/>
        <v>1399774</v>
      </c>
      <c r="P37" s="102">
        <f t="shared" si="17"/>
        <v>1399774</v>
      </c>
      <c r="Q37" s="102">
        <f t="shared" si="18"/>
        <v>1399774</v>
      </c>
      <c r="R37" s="102">
        <v>487127</v>
      </c>
      <c r="S37" s="102">
        <v>912647</v>
      </c>
      <c r="T37" s="102">
        <v>0</v>
      </c>
      <c r="U37" s="102"/>
      <c r="V37" s="64"/>
      <c r="W37" s="65">
        <f t="shared" si="9"/>
        <v>1399774</v>
      </c>
      <c r="X37" s="65"/>
      <c r="Y37" s="55">
        <f t="shared" si="19"/>
        <v>0</v>
      </c>
      <c r="Z37" s="55">
        <f t="shared" si="20"/>
        <v>0</v>
      </c>
      <c r="AA37" s="55">
        <f t="shared" si="21"/>
        <v>0</v>
      </c>
      <c r="AB37" s="55">
        <f t="shared" si="24"/>
        <v>0</v>
      </c>
      <c r="AC37" s="55">
        <f t="shared" si="24"/>
        <v>0</v>
      </c>
      <c r="AD37" s="55">
        <f t="shared" si="24"/>
        <v>0</v>
      </c>
      <c r="AE37" s="55">
        <f t="shared" si="23"/>
        <v>0</v>
      </c>
      <c r="AF37" s="55"/>
      <c r="AG37" s="25">
        <v>540302.77515</v>
      </c>
      <c r="AH37" s="25">
        <v>540302.77515</v>
      </c>
      <c r="AI37" s="26">
        <v>355735</v>
      </c>
      <c r="AJ37" s="25">
        <v>184567.77515</v>
      </c>
      <c r="AK37" s="25"/>
      <c r="AL37" s="34">
        <f t="shared" si="4"/>
        <v>0.38599286395518134</v>
      </c>
      <c r="AM37" s="34">
        <f t="shared" si="4"/>
        <v>0.38599286395518134</v>
      </c>
      <c r="AN37" s="47">
        <f t="shared" si="4"/>
        <v>0.73027157188987679</v>
      </c>
      <c r="AO37" s="34">
        <f t="shared" si="4"/>
        <v>0.20223347597702068</v>
      </c>
      <c r="AP37" s="34">
        <f t="shared" si="4"/>
        <v>0</v>
      </c>
      <c r="AQ37" s="90">
        <f t="shared" si="10"/>
        <v>589549</v>
      </c>
      <c r="AR37" s="90">
        <v>166116</v>
      </c>
      <c r="AS37" s="90">
        <v>423433</v>
      </c>
      <c r="AT37" s="4" t="s">
        <v>253</v>
      </c>
      <c r="AU37" s="4"/>
      <c r="AV37" s="1"/>
      <c r="AW37" s="1"/>
      <c r="AX37" s="1"/>
      <c r="AY37" s="1"/>
      <c r="AZ37" s="1"/>
      <c r="BA37" s="1"/>
    </row>
    <row r="38" spans="1:53" s="2" customFormat="1" ht="29.25" customHeight="1" x14ac:dyDescent="0.25">
      <c r="A38" s="11">
        <v>20</v>
      </c>
      <c r="B38" s="27" t="s">
        <v>36</v>
      </c>
      <c r="C38" s="22">
        <f t="shared" si="11"/>
        <v>1054500</v>
      </c>
      <c r="D38" s="23">
        <f>SUM(I38,M38)</f>
        <v>1054500</v>
      </c>
      <c r="E38" s="23">
        <f t="shared" si="13"/>
        <v>874500</v>
      </c>
      <c r="F38" s="22">
        <v>180000</v>
      </c>
      <c r="G38" s="22"/>
      <c r="H38" s="22">
        <f t="shared" si="14"/>
        <v>1054500</v>
      </c>
      <c r="I38" s="22">
        <v>1054500</v>
      </c>
      <c r="J38" s="22">
        <v>874500</v>
      </c>
      <c r="K38" s="22">
        <v>180000</v>
      </c>
      <c r="L38" s="22"/>
      <c r="M38" s="22"/>
      <c r="N38" s="55">
        <f t="shared" si="15"/>
        <v>1054500</v>
      </c>
      <c r="O38" s="102">
        <f t="shared" si="16"/>
        <v>1054500</v>
      </c>
      <c r="P38" s="102">
        <f t="shared" si="17"/>
        <v>1054500</v>
      </c>
      <c r="Q38" s="102">
        <f t="shared" si="18"/>
        <v>1054500</v>
      </c>
      <c r="R38" s="102">
        <v>874500</v>
      </c>
      <c r="S38" s="102">
        <v>180000</v>
      </c>
      <c r="T38" s="102">
        <v>0</v>
      </c>
      <c r="U38" s="102"/>
      <c r="V38" s="64"/>
      <c r="W38" s="65">
        <f t="shared" si="9"/>
        <v>1054500</v>
      </c>
      <c r="X38" s="65"/>
      <c r="Y38" s="55">
        <f t="shared" si="19"/>
        <v>0</v>
      </c>
      <c r="Z38" s="55">
        <f t="shared" si="20"/>
        <v>0</v>
      </c>
      <c r="AA38" s="55">
        <f t="shared" si="21"/>
        <v>0</v>
      </c>
      <c r="AB38" s="55">
        <f t="shared" si="24"/>
        <v>0</v>
      </c>
      <c r="AC38" s="55">
        <f t="shared" si="24"/>
        <v>0</v>
      </c>
      <c r="AD38" s="55">
        <f t="shared" si="24"/>
        <v>0</v>
      </c>
      <c r="AE38" s="55">
        <f t="shared" si="23"/>
        <v>0</v>
      </c>
      <c r="AF38" s="55"/>
      <c r="AG38" s="25">
        <v>728645</v>
      </c>
      <c r="AH38" s="25">
        <v>728645</v>
      </c>
      <c r="AI38" s="25">
        <v>728645</v>
      </c>
      <c r="AJ38" s="25">
        <v>0</v>
      </c>
      <c r="AK38" s="25"/>
      <c r="AL38" s="34">
        <f t="shared" si="4"/>
        <v>0.69098624940730202</v>
      </c>
      <c r="AM38" s="34">
        <f t="shared" si="4"/>
        <v>0.69098624940730202</v>
      </c>
      <c r="AN38" s="34">
        <f t="shared" si="4"/>
        <v>0.83321326472269863</v>
      </c>
      <c r="AO38" s="34">
        <f t="shared" si="4"/>
        <v>0</v>
      </c>
      <c r="AP38" s="34">
        <f t="shared" si="4"/>
        <v>0</v>
      </c>
      <c r="AQ38" s="90">
        <f t="shared" si="10"/>
        <v>302400</v>
      </c>
      <c r="AR38" s="90">
        <v>126000</v>
      </c>
      <c r="AS38" s="90">
        <v>176400</v>
      </c>
      <c r="AT38" s="4" t="s">
        <v>241</v>
      </c>
      <c r="AU38" s="4"/>
      <c r="AV38" s="1"/>
      <c r="AW38" s="1"/>
      <c r="AX38" s="1"/>
      <c r="AY38" s="1"/>
      <c r="AZ38" s="1"/>
      <c r="BA38" s="1"/>
    </row>
    <row r="39" spans="1:53" s="2" customFormat="1" ht="29.25" customHeight="1" x14ac:dyDescent="0.25">
      <c r="A39" s="11">
        <v>21</v>
      </c>
      <c r="B39" s="27" t="s">
        <v>37</v>
      </c>
      <c r="C39" s="22">
        <f t="shared" si="11"/>
        <v>1160900</v>
      </c>
      <c r="D39" s="23">
        <f t="shared" si="12"/>
        <v>1160900</v>
      </c>
      <c r="E39" s="23">
        <f t="shared" si="13"/>
        <v>1160900</v>
      </c>
      <c r="F39" s="22">
        <v>0</v>
      </c>
      <c r="G39" s="22"/>
      <c r="H39" s="22">
        <f t="shared" si="14"/>
        <v>1160900</v>
      </c>
      <c r="I39" s="22">
        <v>1160900</v>
      </c>
      <c r="J39" s="22">
        <v>1160900</v>
      </c>
      <c r="K39" s="22">
        <v>0</v>
      </c>
      <c r="L39" s="22"/>
      <c r="M39" s="22"/>
      <c r="N39" s="55">
        <f t="shared" si="15"/>
        <v>1160900</v>
      </c>
      <c r="O39" s="102">
        <f t="shared" si="16"/>
        <v>1160900</v>
      </c>
      <c r="P39" s="102">
        <f t="shared" si="17"/>
        <v>1160900</v>
      </c>
      <c r="Q39" s="102">
        <f t="shared" si="18"/>
        <v>1160900</v>
      </c>
      <c r="R39" s="102">
        <v>1160900</v>
      </c>
      <c r="S39" s="102">
        <v>0</v>
      </c>
      <c r="T39" s="102">
        <v>0</v>
      </c>
      <c r="U39" s="102"/>
      <c r="V39" s="64"/>
      <c r="W39" s="65">
        <f t="shared" si="9"/>
        <v>1160900</v>
      </c>
      <c r="X39" s="65"/>
      <c r="Y39" s="55">
        <f t="shared" si="19"/>
        <v>0</v>
      </c>
      <c r="Z39" s="55">
        <f t="shared" si="20"/>
        <v>0</v>
      </c>
      <c r="AA39" s="55">
        <f t="shared" si="21"/>
        <v>0</v>
      </c>
      <c r="AB39" s="55">
        <f t="shared" si="24"/>
        <v>0</v>
      </c>
      <c r="AC39" s="55">
        <f t="shared" si="24"/>
        <v>0</v>
      </c>
      <c r="AD39" s="55">
        <f t="shared" si="24"/>
        <v>0</v>
      </c>
      <c r="AE39" s="55">
        <f t="shared" si="23"/>
        <v>0</v>
      </c>
      <c r="AF39" s="55"/>
      <c r="AG39" s="25">
        <v>519941</v>
      </c>
      <c r="AH39" s="25">
        <v>519941</v>
      </c>
      <c r="AI39" s="25">
        <v>519941</v>
      </c>
      <c r="AJ39" s="25">
        <v>0</v>
      </c>
      <c r="AK39" s="25"/>
      <c r="AL39" s="34">
        <f t="shared" si="4"/>
        <v>0.44787750882935651</v>
      </c>
      <c r="AM39" s="34">
        <f t="shared" si="4"/>
        <v>0.44787750882935651</v>
      </c>
      <c r="AN39" s="34">
        <f t="shared" si="4"/>
        <v>0.44787750882935651</v>
      </c>
      <c r="AO39" s="34">
        <f t="shared" si="4"/>
        <v>0</v>
      </c>
      <c r="AP39" s="34">
        <f t="shared" si="4"/>
        <v>0</v>
      </c>
      <c r="AQ39" s="90">
        <f t="shared" si="10"/>
        <v>496838</v>
      </c>
      <c r="AR39" s="90">
        <v>496838</v>
      </c>
      <c r="AS39" s="90"/>
      <c r="AT39" s="4" t="s">
        <v>252</v>
      </c>
      <c r="AU39" s="4"/>
      <c r="AV39" s="1"/>
      <c r="AW39" s="1"/>
      <c r="AX39" s="1"/>
      <c r="AY39" s="1"/>
      <c r="AZ39" s="1"/>
      <c r="BA39" s="1"/>
    </row>
    <row r="40" spans="1:53" s="2" customFormat="1" ht="29.25" customHeight="1" x14ac:dyDescent="0.25">
      <c r="A40" s="11">
        <v>22</v>
      </c>
      <c r="B40" s="27" t="s">
        <v>38</v>
      </c>
      <c r="C40" s="22">
        <f t="shared" si="11"/>
        <v>392700</v>
      </c>
      <c r="D40" s="23">
        <f t="shared" si="12"/>
        <v>392700</v>
      </c>
      <c r="E40" s="23">
        <f t="shared" si="13"/>
        <v>392700</v>
      </c>
      <c r="F40" s="22">
        <v>0</v>
      </c>
      <c r="G40" s="22"/>
      <c r="H40" s="22">
        <f t="shared" si="14"/>
        <v>392700</v>
      </c>
      <c r="I40" s="22">
        <v>392700</v>
      </c>
      <c r="J40" s="22">
        <v>392700</v>
      </c>
      <c r="K40" s="22">
        <v>0</v>
      </c>
      <c r="L40" s="22"/>
      <c r="M40" s="22"/>
      <c r="N40" s="55">
        <f t="shared" si="15"/>
        <v>392700</v>
      </c>
      <c r="O40" s="102">
        <f t="shared" si="16"/>
        <v>392700</v>
      </c>
      <c r="P40" s="102">
        <f t="shared" si="17"/>
        <v>392700</v>
      </c>
      <c r="Q40" s="102">
        <f t="shared" si="18"/>
        <v>392700</v>
      </c>
      <c r="R40" s="102">
        <v>392700</v>
      </c>
      <c r="S40" s="102">
        <v>0</v>
      </c>
      <c r="T40" s="102">
        <v>0</v>
      </c>
      <c r="U40" s="102"/>
      <c r="V40" s="64"/>
      <c r="W40" s="65">
        <f t="shared" si="9"/>
        <v>392700</v>
      </c>
      <c r="X40" s="65"/>
      <c r="Y40" s="55">
        <f t="shared" si="19"/>
        <v>0</v>
      </c>
      <c r="Z40" s="55">
        <f t="shared" si="20"/>
        <v>0</v>
      </c>
      <c r="AA40" s="55">
        <f t="shared" si="21"/>
        <v>0</v>
      </c>
      <c r="AB40" s="55">
        <f t="shared" si="24"/>
        <v>0</v>
      </c>
      <c r="AC40" s="55">
        <f t="shared" si="24"/>
        <v>0</v>
      </c>
      <c r="AD40" s="55">
        <f t="shared" si="24"/>
        <v>0</v>
      </c>
      <c r="AE40" s="55">
        <f t="shared" si="23"/>
        <v>0</v>
      </c>
      <c r="AF40" s="55"/>
      <c r="AG40" s="25">
        <v>392700</v>
      </c>
      <c r="AH40" s="25">
        <v>392700</v>
      </c>
      <c r="AI40" s="25">
        <v>392700</v>
      </c>
      <c r="AJ40" s="25">
        <v>0</v>
      </c>
      <c r="AK40" s="25"/>
      <c r="AL40" s="34">
        <f t="shared" si="4"/>
        <v>1</v>
      </c>
      <c r="AM40" s="34">
        <f t="shared" si="4"/>
        <v>1</v>
      </c>
      <c r="AN40" s="34">
        <f t="shared" si="4"/>
        <v>1</v>
      </c>
      <c r="AO40" s="34">
        <f t="shared" si="4"/>
        <v>0</v>
      </c>
      <c r="AP40" s="34">
        <f t="shared" si="4"/>
        <v>0</v>
      </c>
      <c r="AQ40" s="90">
        <f t="shared" si="10"/>
        <v>0</v>
      </c>
      <c r="AR40" s="90"/>
      <c r="AS40" s="90"/>
      <c r="AT40" s="4"/>
      <c r="AU40" s="4"/>
      <c r="AV40" s="1"/>
      <c r="AW40" s="1"/>
      <c r="AX40" s="1"/>
      <c r="AY40" s="1"/>
      <c r="AZ40" s="1"/>
      <c r="BA40" s="1"/>
    </row>
    <row r="41" spans="1:53" s="2" customFormat="1" ht="29.25" customHeight="1" x14ac:dyDescent="0.25">
      <c r="A41" s="11">
        <v>23</v>
      </c>
      <c r="B41" s="27" t="s">
        <v>39</v>
      </c>
      <c r="C41" s="22">
        <f t="shared" si="11"/>
        <v>666200</v>
      </c>
      <c r="D41" s="23">
        <f t="shared" si="12"/>
        <v>666200</v>
      </c>
      <c r="E41" s="23">
        <f t="shared" si="13"/>
        <v>426400</v>
      </c>
      <c r="F41" s="22">
        <v>239800</v>
      </c>
      <c r="G41" s="22"/>
      <c r="H41" s="22">
        <f t="shared" si="14"/>
        <v>666200</v>
      </c>
      <c r="I41" s="22">
        <v>666200</v>
      </c>
      <c r="J41" s="22">
        <v>426400</v>
      </c>
      <c r="K41" s="22">
        <v>239800</v>
      </c>
      <c r="L41" s="22"/>
      <c r="M41" s="22"/>
      <c r="N41" s="55">
        <f t="shared" si="15"/>
        <v>666200</v>
      </c>
      <c r="O41" s="102">
        <f t="shared" si="16"/>
        <v>666200</v>
      </c>
      <c r="P41" s="102">
        <f t="shared" si="17"/>
        <v>666200</v>
      </c>
      <c r="Q41" s="102">
        <f t="shared" si="18"/>
        <v>666200</v>
      </c>
      <c r="R41" s="102">
        <v>426400</v>
      </c>
      <c r="S41" s="102">
        <v>239800</v>
      </c>
      <c r="T41" s="102">
        <v>0</v>
      </c>
      <c r="U41" s="102"/>
      <c r="V41" s="64"/>
      <c r="W41" s="65">
        <f t="shared" si="9"/>
        <v>666200</v>
      </c>
      <c r="X41" s="65"/>
      <c r="Y41" s="55">
        <f t="shared" si="19"/>
        <v>0</v>
      </c>
      <c r="Z41" s="55">
        <f t="shared" si="20"/>
        <v>0</v>
      </c>
      <c r="AA41" s="55">
        <f t="shared" si="21"/>
        <v>0</v>
      </c>
      <c r="AB41" s="55">
        <f t="shared" si="24"/>
        <v>0</v>
      </c>
      <c r="AC41" s="55">
        <f t="shared" si="24"/>
        <v>0</v>
      </c>
      <c r="AD41" s="55">
        <f t="shared" si="24"/>
        <v>0</v>
      </c>
      <c r="AE41" s="55">
        <f t="shared" si="23"/>
        <v>0</v>
      </c>
      <c r="AF41" s="55"/>
      <c r="AG41" s="25">
        <v>452203.54907399998</v>
      </c>
      <c r="AH41" s="25">
        <v>452203.54907399998</v>
      </c>
      <c r="AI41" s="25">
        <v>257145</v>
      </c>
      <c r="AJ41" s="25">
        <v>195058.54907400001</v>
      </c>
      <c r="AK41" s="25"/>
      <c r="AL41" s="34">
        <f t="shared" si="4"/>
        <v>0.67878046993995789</v>
      </c>
      <c r="AM41" s="34">
        <f t="shared" si="4"/>
        <v>0.67878046993995789</v>
      </c>
      <c r="AN41" s="34">
        <f t="shared" si="4"/>
        <v>0.60306050656660415</v>
      </c>
      <c r="AO41" s="34">
        <f t="shared" si="4"/>
        <v>0.81342180597998337</v>
      </c>
      <c r="AP41" s="34">
        <f t="shared" si="4"/>
        <v>0</v>
      </c>
      <c r="AQ41" s="90">
        <f t="shared" si="10"/>
        <v>173155</v>
      </c>
      <c r="AR41" s="90">
        <v>153485</v>
      </c>
      <c r="AS41" s="90">
        <v>19670</v>
      </c>
      <c r="AT41" s="4" t="s">
        <v>251</v>
      </c>
      <c r="AU41" s="4"/>
      <c r="AV41" s="1"/>
      <c r="AW41" s="1"/>
      <c r="AX41" s="1"/>
      <c r="AY41" s="1"/>
      <c r="AZ41" s="1"/>
      <c r="BA41" s="1"/>
    </row>
    <row r="42" spans="1:53" s="2" customFormat="1" ht="29.25" customHeight="1" x14ac:dyDescent="0.25">
      <c r="A42" s="11">
        <v>24</v>
      </c>
      <c r="B42" s="27" t="s">
        <v>40</v>
      </c>
      <c r="C42" s="22">
        <f t="shared" si="11"/>
        <v>1455947</v>
      </c>
      <c r="D42" s="23">
        <f t="shared" si="12"/>
        <v>1455947</v>
      </c>
      <c r="E42" s="23">
        <f t="shared" si="13"/>
        <v>1306500</v>
      </c>
      <c r="F42" s="22">
        <v>149447</v>
      </c>
      <c r="G42" s="22"/>
      <c r="H42" s="22">
        <f t="shared" si="14"/>
        <v>1455947</v>
      </c>
      <c r="I42" s="22">
        <v>1455947</v>
      </c>
      <c r="J42" s="22">
        <v>1306500</v>
      </c>
      <c r="K42" s="22">
        <v>149447</v>
      </c>
      <c r="L42" s="22"/>
      <c r="M42" s="22"/>
      <c r="N42" s="55">
        <f t="shared" si="15"/>
        <v>1455947</v>
      </c>
      <c r="O42" s="102">
        <f t="shared" si="16"/>
        <v>1455947</v>
      </c>
      <c r="P42" s="102">
        <f t="shared" si="17"/>
        <v>1455947</v>
      </c>
      <c r="Q42" s="102">
        <f t="shared" si="18"/>
        <v>1455947</v>
      </c>
      <c r="R42" s="102">
        <v>1306500</v>
      </c>
      <c r="S42" s="102">
        <v>149447</v>
      </c>
      <c r="T42" s="102">
        <v>0</v>
      </c>
      <c r="U42" s="102"/>
      <c r="V42" s="64"/>
      <c r="W42" s="65">
        <f t="shared" si="9"/>
        <v>1455947</v>
      </c>
      <c r="X42" s="65"/>
      <c r="Y42" s="55">
        <f t="shared" si="19"/>
        <v>0</v>
      </c>
      <c r="Z42" s="55">
        <f t="shared" si="20"/>
        <v>0</v>
      </c>
      <c r="AA42" s="55">
        <f t="shared" si="21"/>
        <v>0</v>
      </c>
      <c r="AB42" s="55">
        <f t="shared" si="24"/>
        <v>0</v>
      </c>
      <c r="AC42" s="55">
        <f t="shared" si="24"/>
        <v>0</v>
      </c>
      <c r="AD42" s="55">
        <f t="shared" si="24"/>
        <v>0</v>
      </c>
      <c r="AE42" s="55">
        <f t="shared" si="23"/>
        <v>0</v>
      </c>
      <c r="AF42" s="55"/>
      <c r="AG42" s="25">
        <v>1082432.2020439999</v>
      </c>
      <c r="AH42" s="25">
        <v>1082432.2020439999</v>
      </c>
      <c r="AI42" s="26">
        <v>1029914</v>
      </c>
      <c r="AJ42" s="25">
        <v>52518.202043999998</v>
      </c>
      <c r="AK42" s="25"/>
      <c r="AL42" s="34">
        <f t="shared" si="4"/>
        <v>0.74345577280216923</v>
      </c>
      <c r="AM42" s="34">
        <f t="shared" si="4"/>
        <v>0.74345577280216923</v>
      </c>
      <c r="AN42" s="47">
        <f t="shared" si="4"/>
        <v>0.78830003827018758</v>
      </c>
      <c r="AO42" s="34">
        <f t="shared" si="4"/>
        <v>0.35141690394588049</v>
      </c>
      <c r="AP42" s="34">
        <f t="shared" si="4"/>
        <v>0</v>
      </c>
      <c r="AQ42" s="90">
        <f t="shared" si="10"/>
        <v>213636</v>
      </c>
      <c r="AR42" s="90">
        <v>178390</v>
      </c>
      <c r="AS42" s="90">
        <v>35246</v>
      </c>
      <c r="AT42" s="4" t="s">
        <v>254</v>
      </c>
      <c r="AU42" s="4"/>
      <c r="AV42" s="1"/>
      <c r="AW42" s="1"/>
      <c r="AX42" s="1"/>
      <c r="AY42" s="1"/>
      <c r="AZ42" s="1"/>
      <c r="BA42" s="1"/>
    </row>
    <row r="43" spans="1:53" s="2" customFormat="1" ht="29.25" customHeight="1" x14ac:dyDescent="0.25">
      <c r="A43" s="11">
        <v>25</v>
      </c>
      <c r="B43" s="27" t="s">
        <v>41</v>
      </c>
      <c r="C43" s="22">
        <f t="shared" si="11"/>
        <v>7360</v>
      </c>
      <c r="D43" s="23">
        <f t="shared" si="12"/>
        <v>7360</v>
      </c>
      <c r="E43" s="23">
        <f t="shared" si="13"/>
        <v>7360</v>
      </c>
      <c r="F43" s="22">
        <v>0</v>
      </c>
      <c r="G43" s="22"/>
      <c r="H43" s="22">
        <f t="shared" si="14"/>
        <v>7360</v>
      </c>
      <c r="I43" s="23">
        <v>7360</v>
      </c>
      <c r="J43" s="23">
        <v>7360</v>
      </c>
      <c r="K43" s="22">
        <v>0</v>
      </c>
      <c r="L43" s="22"/>
      <c r="M43" s="22"/>
      <c r="N43" s="55">
        <f t="shared" si="15"/>
        <v>7360</v>
      </c>
      <c r="O43" s="102">
        <f t="shared" si="16"/>
        <v>7360</v>
      </c>
      <c r="P43" s="102">
        <f t="shared" si="17"/>
        <v>7360</v>
      </c>
      <c r="Q43" s="102">
        <f>R43+S43</f>
        <v>7360</v>
      </c>
      <c r="R43" s="102">
        <v>7360</v>
      </c>
      <c r="S43" s="102">
        <v>0</v>
      </c>
      <c r="T43" s="102">
        <v>0</v>
      </c>
      <c r="U43" s="102"/>
      <c r="V43" s="64"/>
      <c r="W43" s="65">
        <f t="shared" si="9"/>
        <v>7360</v>
      </c>
      <c r="X43" s="65"/>
      <c r="Y43" s="55">
        <f t="shared" si="19"/>
        <v>0</v>
      </c>
      <c r="Z43" s="55">
        <f t="shared" si="20"/>
        <v>0</v>
      </c>
      <c r="AA43" s="55">
        <f t="shared" si="21"/>
        <v>0</v>
      </c>
      <c r="AB43" s="55">
        <f t="shared" si="24"/>
        <v>0</v>
      </c>
      <c r="AC43" s="55">
        <f t="shared" si="24"/>
        <v>0</v>
      </c>
      <c r="AD43" s="55">
        <f t="shared" si="24"/>
        <v>0</v>
      </c>
      <c r="AE43" s="55">
        <f t="shared" si="23"/>
        <v>0</v>
      </c>
      <c r="AF43" s="55"/>
      <c r="AG43" s="25">
        <v>7360</v>
      </c>
      <c r="AH43" s="25">
        <v>7360</v>
      </c>
      <c r="AI43" s="25">
        <v>7360</v>
      </c>
      <c r="AJ43" s="25">
        <v>0</v>
      </c>
      <c r="AK43" s="25"/>
      <c r="AL43" s="34">
        <f t="shared" si="4"/>
        <v>1</v>
      </c>
      <c r="AM43" s="34">
        <f t="shared" si="4"/>
        <v>1</v>
      </c>
      <c r="AN43" s="34">
        <f t="shared" si="4"/>
        <v>1</v>
      </c>
      <c r="AO43" s="34">
        <f t="shared" si="4"/>
        <v>0</v>
      </c>
      <c r="AP43" s="34">
        <f t="shared" si="4"/>
        <v>0</v>
      </c>
      <c r="AQ43" s="90">
        <f t="shared" si="10"/>
        <v>0</v>
      </c>
      <c r="AR43" s="90"/>
      <c r="AS43" s="90"/>
      <c r="AT43" s="4"/>
      <c r="AU43" s="4"/>
      <c r="AV43" s="1"/>
      <c r="AW43" s="1"/>
      <c r="AX43" s="1"/>
      <c r="AY43" s="1"/>
      <c r="AZ43" s="1"/>
      <c r="BA43" s="1"/>
    </row>
    <row r="44" spans="1:53" s="2" customFormat="1" ht="29.25" customHeight="1" x14ac:dyDescent="0.25">
      <c r="A44" s="11">
        <v>26</v>
      </c>
      <c r="B44" s="27" t="s">
        <v>42</v>
      </c>
      <c r="C44" s="22">
        <f t="shared" si="11"/>
        <v>16579507</v>
      </c>
      <c r="D44" s="23">
        <f t="shared" si="12"/>
        <v>16579507</v>
      </c>
      <c r="E44" s="23">
        <f t="shared" si="13"/>
        <v>16579507</v>
      </c>
      <c r="F44" s="22">
        <v>0</v>
      </c>
      <c r="G44" s="22"/>
      <c r="H44" s="22">
        <f t="shared" si="14"/>
        <v>16579507</v>
      </c>
      <c r="I44" s="22">
        <v>16579507</v>
      </c>
      <c r="J44" s="22">
        <v>16579507</v>
      </c>
      <c r="K44" s="22">
        <v>0</v>
      </c>
      <c r="L44" s="22"/>
      <c r="M44" s="22"/>
      <c r="N44" s="55">
        <f t="shared" si="15"/>
        <v>16579507</v>
      </c>
      <c r="O44" s="102">
        <f t="shared" si="16"/>
        <v>16579507</v>
      </c>
      <c r="P44" s="102">
        <f t="shared" si="17"/>
        <v>16579507</v>
      </c>
      <c r="Q44" s="102">
        <f t="shared" si="18"/>
        <v>16579507</v>
      </c>
      <c r="R44" s="102">
        <v>16579507</v>
      </c>
      <c r="S44" s="102">
        <v>0</v>
      </c>
      <c r="T44" s="102">
        <v>0</v>
      </c>
      <c r="U44" s="102"/>
      <c r="V44" s="64"/>
      <c r="W44" s="65">
        <f t="shared" si="9"/>
        <v>16579507</v>
      </c>
      <c r="X44" s="65"/>
      <c r="Y44" s="55">
        <f t="shared" si="19"/>
        <v>0</v>
      </c>
      <c r="Z44" s="55">
        <f t="shared" si="20"/>
        <v>0</v>
      </c>
      <c r="AA44" s="55">
        <f t="shared" si="21"/>
        <v>0</v>
      </c>
      <c r="AB44" s="55">
        <f>J44-R44</f>
        <v>0</v>
      </c>
      <c r="AC44" s="55">
        <f>K44-S44</f>
        <v>0</v>
      </c>
      <c r="AD44" s="55">
        <f>L44-T44</f>
        <v>0</v>
      </c>
      <c r="AE44" s="55">
        <f t="shared" si="23"/>
        <v>0</v>
      </c>
      <c r="AF44" s="55"/>
      <c r="AG44" s="25">
        <v>640800</v>
      </c>
      <c r="AH44" s="25">
        <v>640800</v>
      </c>
      <c r="AI44" s="25">
        <v>640800</v>
      </c>
      <c r="AJ44" s="25">
        <v>0</v>
      </c>
      <c r="AK44" s="25"/>
      <c r="AL44" s="34">
        <v>1</v>
      </c>
      <c r="AM44" s="34">
        <v>1</v>
      </c>
      <c r="AN44" s="34">
        <v>1</v>
      </c>
      <c r="AO44" s="34">
        <f t="shared" ref="AO44:AP44" si="25">IF(F44=0,0,AJ44/544600)</f>
        <v>0</v>
      </c>
      <c r="AP44" s="34">
        <f t="shared" si="25"/>
        <v>0</v>
      </c>
      <c r="AQ44" s="90">
        <f t="shared" si="10"/>
        <v>0</v>
      </c>
      <c r="AR44" s="90"/>
      <c r="AS44" s="90"/>
      <c r="AT44" s="4"/>
      <c r="AU44" s="4"/>
      <c r="AV44" s="1"/>
      <c r="AW44" s="1"/>
      <c r="AX44" s="1"/>
      <c r="AY44" s="1"/>
      <c r="AZ44" s="1"/>
      <c r="BA44" s="1"/>
    </row>
    <row r="45" spans="1:53" s="2" customFormat="1" ht="29.25" customHeight="1" x14ac:dyDescent="0.25">
      <c r="A45" s="11">
        <v>27</v>
      </c>
      <c r="B45" s="27" t="s">
        <v>43</v>
      </c>
      <c r="C45" s="22">
        <f t="shared" si="11"/>
        <v>54000</v>
      </c>
      <c r="D45" s="23">
        <f t="shared" si="12"/>
        <v>54000</v>
      </c>
      <c r="E45" s="23">
        <f t="shared" si="13"/>
        <v>54000</v>
      </c>
      <c r="F45" s="22">
        <v>0</v>
      </c>
      <c r="G45" s="22"/>
      <c r="H45" s="22">
        <f t="shared" si="14"/>
        <v>54000</v>
      </c>
      <c r="I45" s="23">
        <v>54000</v>
      </c>
      <c r="J45" s="23">
        <v>54000</v>
      </c>
      <c r="K45" s="22">
        <v>0</v>
      </c>
      <c r="L45" s="22"/>
      <c r="M45" s="22"/>
      <c r="N45" s="55">
        <f t="shared" si="15"/>
        <v>54000</v>
      </c>
      <c r="O45" s="102">
        <f t="shared" si="16"/>
        <v>54000</v>
      </c>
      <c r="P45" s="102">
        <f t="shared" si="17"/>
        <v>54000</v>
      </c>
      <c r="Q45" s="102">
        <f t="shared" si="18"/>
        <v>54000</v>
      </c>
      <c r="R45" s="102">
        <v>54000</v>
      </c>
      <c r="S45" s="102">
        <v>0</v>
      </c>
      <c r="T45" s="102">
        <v>0</v>
      </c>
      <c r="U45" s="102"/>
      <c r="V45" s="64"/>
      <c r="W45" s="65">
        <f t="shared" si="9"/>
        <v>54000</v>
      </c>
      <c r="X45" s="65"/>
      <c r="Y45" s="55">
        <f t="shared" si="19"/>
        <v>0</v>
      </c>
      <c r="Z45" s="55">
        <f t="shared" si="20"/>
        <v>0</v>
      </c>
      <c r="AA45" s="55">
        <f t="shared" si="21"/>
        <v>0</v>
      </c>
      <c r="AB45" s="55">
        <f t="shared" ref="AB45:AD55" si="26">J45-R45</f>
        <v>0</v>
      </c>
      <c r="AC45" s="55">
        <f t="shared" si="26"/>
        <v>0</v>
      </c>
      <c r="AD45" s="55">
        <f t="shared" si="26"/>
        <v>0</v>
      </c>
      <c r="AE45" s="55">
        <f t="shared" si="23"/>
        <v>0</v>
      </c>
      <c r="AF45" s="55"/>
      <c r="AG45" s="25">
        <v>1300</v>
      </c>
      <c r="AH45" s="25">
        <v>1300</v>
      </c>
      <c r="AI45" s="25">
        <v>1300</v>
      </c>
      <c r="AJ45" s="25">
        <v>0</v>
      </c>
      <c r="AK45" s="25"/>
      <c r="AL45" s="34">
        <f t="shared" si="4"/>
        <v>2.4074074074074074E-2</v>
      </c>
      <c r="AM45" s="34">
        <f t="shared" si="4"/>
        <v>2.4074074074074074E-2</v>
      </c>
      <c r="AN45" s="34">
        <f t="shared" si="4"/>
        <v>2.4074074074074074E-2</v>
      </c>
      <c r="AO45" s="34">
        <f t="shared" si="4"/>
        <v>0</v>
      </c>
      <c r="AP45" s="34">
        <f t="shared" si="4"/>
        <v>0</v>
      </c>
      <c r="AQ45" s="90">
        <f t="shared" si="10"/>
        <v>52700</v>
      </c>
      <c r="AR45" s="91">
        <v>52700</v>
      </c>
      <c r="AS45" s="90"/>
      <c r="AT45" s="4"/>
      <c r="AU45" s="4" t="s">
        <v>232</v>
      </c>
      <c r="AV45" s="1"/>
      <c r="AW45" s="1"/>
      <c r="AX45" s="1"/>
      <c r="AY45" s="1"/>
      <c r="AZ45" s="1"/>
      <c r="BA45" s="1"/>
    </row>
    <row r="46" spans="1:53" s="2" customFormat="1" ht="29.25" customHeight="1" x14ac:dyDescent="0.25">
      <c r="A46" s="11">
        <v>28</v>
      </c>
      <c r="B46" s="27" t="s">
        <v>44</v>
      </c>
      <c r="C46" s="22">
        <f t="shared" si="11"/>
        <v>167600</v>
      </c>
      <c r="D46" s="23">
        <f t="shared" si="12"/>
        <v>167600</v>
      </c>
      <c r="E46" s="23">
        <f t="shared" si="13"/>
        <v>167600</v>
      </c>
      <c r="F46" s="22">
        <v>0</v>
      </c>
      <c r="G46" s="22"/>
      <c r="H46" s="22">
        <f t="shared" si="14"/>
        <v>167600</v>
      </c>
      <c r="I46" s="22">
        <v>167600</v>
      </c>
      <c r="J46" s="22">
        <v>167600</v>
      </c>
      <c r="K46" s="22">
        <v>0</v>
      </c>
      <c r="L46" s="22"/>
      <c r="M46" s="22"/>
      <c r="N46" s="55">
        <f t="shared" si="15"/>
        <v>167600</v>
      </c>
      <c r="O46" s="102">
        <f t="shared" si="16"/>
        <v>167600</v>
      </c>
      <c r="P46" s="102">
        <f t="shared" si="17"/>
        <v>167600</v>
      </c>
      <c r="Q46" s="102">
        <f t="shared" si="18"/>
        <v>167600</v>
      </c>
      <c r="R46" s="102">
        <v>167600</v>
      </c>
      <c r="S46" s="102">
        <v>0</v>
      </c>
      <c r="T46" s="102">
        <v>0</v>
      </c>
      <c r="U46" s="102"/>
      <c r="V46" s="64"/>
      <c r="W46" s="65">
        <f t="shared" si="9"/>
        <v>167600</v>
      </c>
      <c r="X46" s="65"/>
      <c r="Y46" s="55">
        <f t="shared" si="19"/>
        <v>0</v>
      </c>
      <c r="Z46" s="55">
        <f t="shared" si="20"/>
        <v>0</v>
      </c>
      <c r="AA46" s="55">
        <f t="shared" si="21"/>
        <v>0</v>
      </c>
      <c r="AB46" s="55">
        <f t="shared" si="26"/>
        <v>0</v>
      </c>
      <c r="AC46" s="55">
        <f t="shared" si="26"/>
        <v>0</v>
      </c>
      <c r="AD46" s="55">
        <f t="shared" si="26"/>
        <v>0</v>
      </c>
      <c r="AE46" s="55">
        <f t="shared" si="23"/>
        <v>0</v>
      </c>
      <c r="AF46" s="55"/>
      <c r="AG46" s="25">
        <v>139049</v>
      </c>
      <c r="AH46" s="25">
        <v>139049</v>
      </c>
      <c r="AI46" s="25">
        <v>139049</v>
      </c>
      <c r="AJ46" s="25">
        <v>0</v>
      </c>
      <c r="AK46" s="25"/>
      <c r="AL46" s="34">
        <f t="shared" si="4"/>
        <v>0.82964797136038182</v>
      </c>
      <c r="AM46" s="34">
        <f t="shared" si="4"/>
        <v>0.82964797136038182</v>
      </c>
      <c r="AN46" s="34">
        <f t="shared" si="4"/>
        <v>0.82964797136038182</v>
      </c>
      <c r="AO46" s="34">
        <f t="shared" si="4"/>
        <v>0</v>
      </c>
      <c r="AP46" s="34">
        <f t="shared" si="4"/>
        <v>0</v>
      </c>
      <c r="AQ46" s="90">
        <f t="shared" si="10"/>
        <v>0</v>
      </c>
      <c r="AR46" s="90"/>
      <c r="AS46" s="90"/>
      <c r="AT46" s="4"/>
      <c r="AU46" s="4"/>
      <c r="AV46" s="1"/>
      <c r="AW46" s="1"/>
      <c r="AX46" s="1"/>
      <c r="AY46" s="1"/>
      <c r="AZ46" s="1"/>
      <c r="BA46" s="1"/>
    </row>
    <row r="47" spans="1:53" s="2" customFormat="1" ht="29.25" customHeight="1" x14ac:dyDescent="0.25">
      <c r="A47" s="11">
        <v>29</v>
      </c>
      <c r="B47" s="27" t="s">
        <v>45</v>
      </c>
      <c r="C47" s="22">
        <f t="shared" si="11"/>
        <v>100000</v>
      </c>
      <c r="D47" s="23">
        <f t="shared" si="12"/>
        <v>100000</v>
      </c>
      <c r="E47" s="23">
        <f t="shared" si="13"/>
        <v>100000</v>
      </c>
      <c r="F47" s="22">
        <v>0</v>
      </c>
      <c r="G47" s="22"/>
      <c r="H47" s="22">
        <f t="shared" si="14"/>
        <v>100000</v>
      </c>
      <c r="I47" s="22">
        <v>100000</v>
      </c>
      <c r="J47" s="22">
        <v>100000</v>
      </c>
      <c r="K47" s="22">
        <v>0</v>
      </c>
      <c r="L47" s="22"/>
      <c r="M47" s="22"/>
      <c r="N47" s="55">
        <f t="shared" si="15"/>
        <v>100000</v>
      </c>
      <c r="O47" s="102">
        <f t="shared" si="16"/>
        <v>100000</v>
      </c>
      <c r="P47" s="102">
        <f t="shared" si="17"/>
        <v>100000</v>
      </c>
      <c r="Q47" s="102">
        <f t="shared" si="18"/>
        <v>100000</v>
      </c>
      <c r="R47" s="102">
        <v>100000</v>
      </c>
      <c r="S47" s="102">
        <v>0</v>
      </c>
      <c r="T47" s="102">
        <v>0</v>
      </c>
      <c r="U47" s="102"/>
      <c r="V47" s="64"/>
      <c r="W47" s="65">
        <f t="shared" si="9"/>
        <v>100000</v>
      </c>
      <c r="X47" s="65"/>
      <c r="Y47" s="55">
        <f t="shared" si="19"/>
        <v>0</v>
      </c>
      <c r="Z47" s="55">
        <f t="shared" si="20"/>
        <v>0</v>
      </c>
      <c r="AA47" s="55">
        <f t="shared" si="21"/>
        <v>0</v>
      </c>
      <c r="AB47" s="55">
        <f t="shared" si="26"/>
        <v>0</v>
      </c>
      <c r="AC47" s="55">
        <f t="shared" si="26"/>
        <v>0</v>
      </c>
      <c r="AD47" s="55">
        <f t="shared" si="26"/>
        <v>0</v>
      </c>
      <c r="AE47" s="55">
        <f t="shared" si="23"/>
        <v>0</v>
      </c>
      <c r="AF47" s="55"/>
      <c r="AG47" s="25">
        <v>69254</v>
      </c>
      <c r="AH47" s="25">
        <v>69254</v>
      </c>
      <c r="AI47" s="25">
        <v>69254</v>
      </c>
      <c r="AJ47" s="25">
        <v>0</v>
      </c>
      <c r="AK47" s="25"/>
      <c r="AL47" s="34">
        <f t="shared" si="4"/>
        <v>0.69254000000000004</v>
      </c>
      <c r="AM47" s="34">
        <f t="shared" si="4"/>
        <v>0.69254000000000004</v>
      </c>
      <c r="AN47" s="34">
        <f t="shared" si="4"/>
        <v>0.69254000000000004</v>
      </c>
      <c r="AO47" s="34">
        <f t="shared" si="4"/>
        <v>0</v>
      </c>
      <c r="AP47" s="34">
        <f t="shared" si="4"/>
        <v>0</v>
      </c>
      <c r="AQ47" s="90">
        <f t="shared" si="10"/>
        <v>0</v>
      </c>
      <c r="AR47" s="90"/>
      <c r="AS47" s="90"/>
      <c r="AT47" s="4"/>
      <c r="AU47" s="4"/>
      <c r="AV47" s="1"/>
      <c r="AW47" s="1"/>
      <c r="AX47" s="1"/>
      <c r="AY47" s="1"/>
      <c r="AZ47" s="1"/>
      <c r="BA47" s="1"/>
    </row>
    <row r="48" spans="1:53" s="2" customFormat="1" ht="29.25" customHeight="1" x14ac:dyDescent="0.25">
      <c r="A48" s="11">
        <v>30</v>
      </c>
      <c r="B48" s="27" t="s">
        <v>46</v>
      </c>
      <c r="C48" s="22">
        <f t="shared" si="11"/>
        <v>3825100</v>
      </c>
      <c r="D48" s="23">
        <f t="shared" si="12"/>
        <v>3825100</v>
      </c>
      <c r="E48" s="23">
        <f t="shared" si="13"/>
        <v>1128000</v>
      </c>
      <c r="F48" s="22">
        <v>2697100</v>
      </c>
      <c r="G48" s="22"/>
      <c r="H48" s="22">
        <f t="shared" si="14"/>
        <v>3825100</v>
      </c>
      <c r="I48" s="22">
        <v>3825100</v>
      </c>
      <c r="J48" s="22">
        <v>1128000</v>
      </c>
      <c r="K48" s="22">
        <v>2697100</v>
      </c>
      <c r="L48" s="22"/>
      <c r="M48" s="22"/>
      <c r="N48" s="55">
        <f t="shared" si="15"/>
        <v>3825100</v>
      </c>
      <c r="O48" s="102">
        <f t="shared" si="16"/>
        <v>3825100</v>
      </c>
      <c r="P48" s="102">
        <f t="shared" si="17"/>
        <v>3825100</v>
      </c>
      <c r="Q48" s="102">
        <f t="shared" si="18"/>
        <v>3825100</v>
      </c>
      <c r="R48" s="102">
        <v>1128000</v>
      </c>
      <c r="S48" s="102">
        <v>2697100</v>
      </c>
      <c r="T48" s="102">
        <v>0</v>
      </c>
      <c r="U48" s="102"/>
      <c r="V48" s="64"/>
      <c r="W48" s="65">
        <f t="shared" si="9"/>
        <v>3825100</v>
      </c>
      <c r="X48" s="65"/>
      <c r="Y48" s="55">
        <f t="shared" si="19"/>
        <v>0</v>
      </c>
      <c r="Z48" s="55">
        <f t="shared" si="20"/>
        <v>0</v>
      </c>
      <c r="AA48" s="55">
        <f t="shared" si="21"/>
        <v>0</v>
      </c>
      <c r="AB48" s="55">
        <f t="shared" si="26"/>
        <v>0</v>
      </c>
      <c r="AC48" s="55">
        <f t="shared" si="26"/>
        <v>0</v>
      </c>
      <c r="AD48" s="55">
        <f t="shared" si="26"/>
        <v>0</v>
      </c>
      <c r="AE48" s="55">
        <f t="shared" si="23"/>
        <v>0</v>
      </c>
      <c r="AF48" s="55"/>
      <c r="AG48" s="25">
        <v>522792.08475100005</v>
      </c>
      <c r="AH48" s="25">
        <v>522792.08475100005</v>
      </c>
      <c r="AI48" s="25">
        <v>400410</v>
      </c>
      <c r="AJ48" s="25">
        <v>122382.08475100002</v>
      </c>
      <c r="AK48" s="25"/>
      <c r="AL48" s="34">
        <f t="shared" si="4"/>
        <v>0.13667409603696637</v>
      </c>
      <c r="AM48" s="34">
        <f t="shared" si="4"/>
        <v>0.13667409603696637</v>
      </c>
      <c r="AN48" s="34">
        <f t="shared" si="4"/>
        <v>0.35497340425531915</v>
      </c>
      <c r="AO48" s="34">
        <f t="shared" si="4"/>
        <v>4.5375434633866008E-2</v>
      </c>
      <c r="AP48" s="34">
        <f t="shared" si="4"/>
        <v>0</v>
      </c>
      <c r="AQ48" s="90">
        <f t="shared" si="10"/>
        <v>3217890</v>
      </c>
      <c r="AR48" s="90">
        <v>658090</v>
      </c>
      <c r="AS48" s="90">
        <v>2559800</v>
      </c>
      <c r="AT48" s="4" t="s">
        <v>255</v>
      </c>
      <c r="AU48" s="4"/>
      <c r="AV48" s="1"/>
      <c r="AW48" s="1"/>
      <c r="AX48" s="1"/>
      <c r="AY48" s="1"/>
      <c r="AZ48" s="1"/>
      <c r="BA48" s="1"/>
    </row>
    <row r="49" spans="1:53" s="2" customFormat="1" ht="29.25" customHeight="1" x14ac:dyDescent="0.25">
      <c r="A49" s="11">
        <v>31</v>
      </c>
      <c r="B49" s="27" t="s">
        <v>47</v>
      </c>
      <c r="C49" s="22">
        <f t="shared" si="11"/>
        <v>137500</v>
      </c>
      <c r="D49" s="23">
        <f t="shared" si="12"/>
        <v>137500</v>
      </c>
      <c r="E49" s="23">
        <f t="shared" si="13"/>
        <v>137500</v>
      </c>
      <c r="F49" s="22">
        <v>0</v>
      </c>
      <c r="G49" s="22"/>
      <c r="H49" s="22">
        <f t="shared" si="14"/>
        <v>137500</v>
      </c>
      <c r="I49" s="22">
        <v>137500</v>
      </c>
      <c r="J49" s="22">
        <v>137500</v>
      </c>
      <c r="K49" s="22">
        <v>0</v>
      </c>
      <c r="L49" s="22"/>
      <c r="M49" s="22"/>
      <c r="N49" s="55">
        <f t="shared" si="15"/>
        <v>129500</v>
      </c>
      <c r="O49" s="102">
        <f t="shared" si="16"/>
        <v>129500</v>
      </c>
      <c r="P49" s="102">
        <f t="shared" si="17"/>
        <v>129500</v>
      </c>
      <c r="Q49" s="102">
        <f t="shared" si="18"/>
        <v>129500</v>
      </c>
      <c r="R49" s="102">
        <v>129500</v>
      </c>
      <c r="S49" s="102">
        <v>0</v>
      </c>
      <c r="T49" s="102">
        <v>0</v>
      </c>
      <c r="U49" s="102"/>
      <c r="V49" s="64"/>
      <c r="W49" s="65">
        <f t="shared" si="9"/>
        <v>129500</v>
      </c>
      <c r="X49" s="65"/>
      <c r="Y49" s="55">
        <f t="shared" si="19"/>
        <v>8000</v>
      </c>
      <c r="Z49" s="55">
        <f t="shared" si="20"/>
        <v>8000</v>
      </c>
      <c r="AA49" s="55">
        <f t="shared" si="21"/>
        <v>8000</v>
      </c>
      <c r="AB49" s="55">
        <f t="shared" si="26"/>
        <v>8000</v>
      </c>
      <c r="AC49" s="55">
        <f t="shared" si="26"/>
        <v>0</v>
      </c>
      <c r="AD49" s="55">
        <f t="shared" si="26"/>
        <v>0</v>
      </c>
      <c r="AE49" s="55">
        <f t="shared" si="23"/>
        <v>0</v>
      </c>
      <c r="AF49" s="55"/>
      <c r="AG49" s="25">
        <v>114312</v>
      </c>
      <c r="AH49" s="25">
        <v>114312</v>
      </c>
      <c r="AI49" s="25">
        <v>114312</v>
      </c>
      <c r="AJ49" s="25">
        <v>0</v>
      </c>
      <c r="AK49" s="25"/>
      <c r="AL49" s="34">
        <f t="shared" ref="AL49:AP80" si="27">IF(C49=0,0,AG49/C49)</f>
        <v>0.83135999999999999</v>
      </c>
      <c r="AM49" s="34">
        <f t="shared" si="27"/>
        <v>0.83135999999999999</v>
      </c>
      <c r="AN49" s="34">
        <f t="shared" si="27"/>
        <v>0.83135999999999999</v>
      </c>
      <c r="AO49" s="34">
        <f t="shared" si="27"/>
        <v>0</v>
      </c>
      <c r="AP49" s="34">
        <f t="shared" si="27"/>
        <v>0</v>
      </c>
      <c r="AQ49" s="90">
        <f t="shared" si="10"/>
        <v>0</v>
      </c>
      <c r="AR49" s="90"/>
      <c r="AS49" s="90"/>
      <c r="AT49" s="4"/>
      <c r="AU49" s="4"/>
      <c r="AV49" s="1"/>
      <c r="AW49" s="1"/>
      <c r="AX49" s="1"/>
      <c r="AY49" s="1"/>
      <c r="AZ49" s="1"/>
      <c r="BA49" s="1"/>
    </row>
    <row r="50" spans="1:53" s="2" customFormat="1" ht="29.25" customHeight="1" x14ac:dyDescent="0.25">
      <c r="A50" s="11">
        <v>32</v>
      </c>
      <c r="B50" s="27" t="s">
        <v>48</v>
      </c>
      <c r="C50" s="22">
        <f t="shared" si="11"/>
        <v>460100</v>
      </c>
      <c r="D50" s="23">
        <f t="shared" si="12"/>
        <v>460100</v>
      </c>
      <c r="E50" s="23">
        <f t="shared" si="13"/>
        <v>460100</v>
      </c>
      <c r="F50" s="22">
        <v>0</v>
      </c>
      <c r="G50" s="22"/>
      <c r="H50" s="22">
        <f t="shared" si="14"/>
        <v>460100</v>
      </c>
      <c r="I50" s="22">
        <v>460100</v>
      </c>
      <c r="J50" s="22">
        <v>460100</v>
      </c>
      <c r="K50" s="22">
        <v>0</v>
      </c>
      <c r="L50" s="22"/>
      <c r="M50" s="22"/>
      <c r="N50" s="55">
        <f t="shared" si="15"/>
        <v>250100</v>
      </c>
      <c r="O50" s="102">
        <f t="shared" si="16"/>
        <v>250100</v>
      </c>
      <c r="P50" s="102">
        <f t="shared" si="17"/>
        <v>250100</v>
      </c>
      <c r="Q50" s="102">
        <f t="shared" si="18"/>
        <v>250100</v>
      </c>
      <c r="R50" s="102">
        <v>250100</v>
      </c>
      <c r="S50" s="102">
        <v>0</v>
      </c>
      <c r="T50" s="102">
        <v>0</v>
      </c>
      <c r="U50" s="102"/>
      <c r="V50" s="64"/>
      <c r="W50" s="65">
        <f t="shared" si="9"/>
        <v>250100</v>
      </c>
      <c r="X50" s="65"/>
      <c r="Y50" s="55">
        <f t="shared" si="19"/>
        <v>210000</v>
      </c>
      <c r="Z50" s="55">
        <f t="shared" si="20"/>
        <v>210000</v>
      </c>
      <c r="AA50" s="55">
        <f t="shared" si="21"/>
        <v>210000</v>
      </c>
      <c r="AB50" s="55">
        <f t="shared" si="26"/>
        <v>210000</v>
      </c>
      <c r="AC50" s="55">
        <f t="shared" si="26"/>
        <v>0</v>
      </c>
      <c r="AD50" s="55">
        <f t="shared" si="26"/>
        <v>0</v>
      </c>
      <c r="AE50" s="55">
        <f t="shared" si="23"/>
        <v>0</v>
      </c>
      <c r="AF50" s="55"/>
      <c r="AG50" s="25">
        <v>380124</v>
      </c>
      <c r="AH50" s="25">
        <v>380124</v>
      </c>
      <c r="AI50" s="25">
        <v>380124</v>
      </c>
      <c r="AJ50" s="25">
        <v>0</v>
      </c>
      <c r="AK50" s="25"/>
      <c r="AL50" s="34">
        <f t="shared" si="27"/>
        <v>0.82617691806129101</v>
      </c>
      <c r="AM50" s="34">
        <f t="shared" si="27"/>
        <v>0.82617691806129101</v>
      </c>
      <c r="AN50" s="34">
        <f t="shared" si="27"/>
        <v>0.82617691806129101</v>
      </c>
      <c r="AO50" s="34">
        <f t="shared" si="27"/>
        <v>0</v>
      </c>
      <c r="AP50" s="34">
        <f t="shared" si="27"/>
        <v>0</v>
      </c>
      <c r="AQ50" s="90">
        <f t="shared" si="10"/>
        <v>0</v>
      </c>
      <c r="AR50" s="90"/>
      <c r="AS50" s="90"/>
      <c r="AT50" s="4"/>
      <c r="AU50" s="4"/>
      <c r="AV50" s="1"/>
      <c r="AW50" s="1"/>
      <c r="AX50" s="1"/>
      <c r="AY50" s="1"/>
      <c r="AZ50" s="1"/>
      <c r="BA50" s="1"/>
    </row>
    <row r="51" spans="1:53" s="2" customFormat="1" ht="29.25" customHeight="1" x14ac:dyDescent="0.25">
      <c r="A51" s="11">
        <v>33</v>
      </c>
      <c r="B51" s="27" t="s">
        <v>49</v>
      </c>
      <c r="C51" s="22">
        <f t="shared" si="11"/>
        <v>466747</v>
      </c>
      <c r="D51" s="23">
        <f t="shared" si="12"/>
        <v>466747</v>
      </c>
      <c r="E51" s="23">
        <f t="shared" si="13"/>
        <v>466747</v>
      </c>
      <c r="F51" s="22">
        <v>0</v>
      </c>
      <c r="G51" s="22"/>
      <c r="H51" s="22">
        <f t="shared" si="14"/>
        <v>466747</v>
      </c>
      <c r="I51" s="22">
        <v>466747</v>
      </c>
      <c r="J51" s="22">
        <v>466747</v>
      </c>
      <c r="K51" s="22">
        <v>0</v>
      </c>
      <c r="L51" s="22"/>
      <c r="M51" s="22"/>
      <c r="N51" s="55">
        <f t="shared" si="15"/>
        <v>451536</v>
      </c>
      <c r="O51" s="102">
        <f t="shared" si="16"/>
        <v>451536</v>
      </c>
      <c r="P51" s="102">
        <f t="shared" si="17"/>
        <v>451536</v>
      </c>
      <c r="Q51" s="102">
        <f t="shared" si="18"/>
        <v>451536</v>
      </c>
      <c r="R51" s="102">
        <v>451536</v>
      </c>
      <c r="S51" s="102">
        <v>0</v>
      </c>
      <c r="T51" s="102">
        <v>0</v>
      </c>
      <c r="U51" s="102"/>
      <c r="V51" s="64"/>
      <c r="W51" s="65">
        <f t="shared" si="9"/>
        <v>451536</v>
      </c>
      <c r="X51" s="65"/>
      <c r="Y51" s="55">
        <f t="shared" si="19"/>
        <v>15211</v>
      </c>
      <c r="Z51" s="55">
        <f t="shared" si="20"/>
        <v>15211</v>
      </c>
      <c r="AA51" s="55">
        <f t="shared" si="21"/>
        <v>15211</v>
      </c>
      <c r="AB51" s="55">
        <f t="shared" si="26"/>
        <v>15211</v>
      </c>
      <c r="AC51" s="55">
        <f t="shared" si="26"/>
        <v>0</v>
      </c>
      <c r="AD51" s="55">
        <f t="shared" si="26"/>
        <v>0</v>
      </c>
      <c r="AE51" s="55">
        <f t="shared" si="23"/>
        <v>0</v>
      </c>
      <c r="AF51" s="55"/>
      <c r="AG51" s="25">
        <v>433700</v>
      </c>
      <c r="AH51" s="25">
        <v>433700</v>
      </c>
      <c r="AI51" s="25">
        <v>433700</v>
      </c>
      <c r="AJ51" s="25">
        <v>0</v>
      </c>
      <c r="AK51" s="25"/>
      <c r="AL51" s="34">
        <f t="shared" si="27"/>
        <v>0.92919718819831731</v>
      </c>
      <c r="AM51" s="34">
        <f t="shared" si="27"/>
        <v>0.92919718819831731</v>
      </c>
      <c r="AN51" s="34">
        <f t="shared" si="27"/>
        <v>0.92919718819831731</v>
      </c>
      <c r="AO51" s="34">
        <f t="shared" si="27"/>
        <v>0</v>
      </c>
      <c r="AP51" s="34">
        <f t="shared" si="27"/>
        <v>0</v>
      </c>
      <c r="AQ51" s="90">
        <f t="shared" si="10"/>
        <v>0</v>
      </c>
      <c r="AR51" s="90"/>
      <c r="AS51" s="90"/>
      <c r="AT51" s="4"/>
      <c r="AU51" s="4"/>
      <c r="AV51" s="1"/>
      <c r="AW51" s="1"/>
      <c r="AX51" s="1"/>
      <c r="AY51" s="1"/>
      <c r="AZ51" s="1"/>
      <c r="BA51" s="1"/>
    </row>
    <row r="52" spans="1:53" s="2" customFormat="1" ht="29.25" customHeight="1" x14ac:dyDescent="0.25">
      <c r="A52" s="11">
        <v>34</v>
      </c>
      <c r="B52" s="27" t="s">
        <v>50</v>
      </c>
      <c r="C52" s="22">
        <f t="shared" si="11"/>
        <v>61700</v>
      </c>
      <c r="D52" s="23">
        <f t="shared" si="12"/>
        <v>61700</v>
      </c>
      <c r="E52" s="23">
        <f t="shared" si="13"/>
        <v>61700</v>
      </c>
      <c r="F52" s="22">
        <v>0</v>
      </c>
      <c r="G52" s="22"/>
      <c r="H52" s="22">
        <f t="shared" si="14"/>
        <v>61700</v>
      </c>
      <c r="I52" s="23">
        <v>61700</v>
      </c>
      <c r="J52" s="23">
        <v>61700</v>
      </c>
      <c r="K52" s="22">
        <v>0</v>
      </c>
      <c r="L52" s="22"/>
      <c r="M52" s="22"/>
      <c r="N52" s="55">
        <f t="shared" si="15"/>
        <v>61700</v>
      </c>
      <c r="O52" s="102">
        <f t="shared" si="16"/>
        <v>61700</v>
      </c>
      <c r="P52" s="102">
        <f t="shared" si="17"/>
        <v>61700</v>
      </c>
      <c r="Q52" s="102">
        <f t="shared" si="18"/>
        <v>61700</v>
      </c>
      <c r="R52" s="102">
        <v>61700</v>
      </c>
      <c r="S52" s="102">
        <v>0</v>
      </c>
      <c r="T52" s="102">
        <v>0</v>
      </c>
      <c r="U52" s="102"/>
      <c r="V52" s="64"/>
      <c r="W52" s="65">
        <f t="shared" si="9"/>
        <v>61700</v>
      </c>
      <c r="X52" s="65"/>
      <c r="Y52" s="55">
        <f t="shared" si="19"/>
        <v>0</v>
      </c>
      <c r="Z52" s="55">
        <f t="shared" si="20"/>
        <v>0</v>
      </c>
      <c r="AA52" s="55">
        <f t="shared" si="21"/>
        <v>0</v>
      </c>
      <c r="AB52" s="55">
        <f t="shared" si="26"/>
        <v>0</v>
      </c>
      <c r="AC52" s="55">
        <f t="shared" si="26"/>
        <v>0</v>
      </c>
      <c r="AD52" s="55">
        <f t="shared" si="26"/>
        <v>0</v>
      </c>
      <c r="AE52" s="55">
        <f t="shared" si="23"/>
        <v>0</v>
      </c>
      <c r="AF52" s="55"/>
      <c r="AG52" s="25">
        <v>57147</v>
      </c>
      <c r="AH52" s="25">
        <v>57147</v>
      </c>
      <c r="AI52" s="26">
        <v>57147</v>
      </c>
      <c r="AJ52" s="25">
        <v>0</v>
      </c>
      <c r="AK52" s="25"/>
      <c r="AL52" s="34">
        <f t="shared" si="27"/>
        <v>0.92620745542949756</v>
      </c>
      <c r="AM52" s="34">
        <f t="shared" si="27"/>
        <v>0.92620745542949756</v>
      </c>
      <c r="AN52" s="47">
        <f t="shared" si="27"/>
        <v>0.92620745542949756</v>
      </c>
      <c r="AO52" s="34">
        <f t="shared" si="27"/>
        <v>0</v>
      </c>
      <c r="AP52" s="34">
        <f t="shared" si="27"/>
        <v>0</v>
      </c>
      <c r="AQ52" s="90">
        <f t="shared" si="10"/>
        <v>0</v>
      </c>
      <c r="AR52" s="90"/>
      <c r="AS52" s="90"/>
      <c r="AT52" s="4"/>
      <c r="AU52" s="4"/>
      <c r="AV52" s="1"/>
      <c r="AW52" s="1"/>
      <c r="AX52" s="1"/>
      <c r="AY52" s="1"/>
      <c r="AZ52" s="1"/>
      <c r="BA52" s="1"/>
    </row>
    <row r="53" spans="1:53" s="2" customFormat="1" ht="29.25" customHeight="1" x14ac:dyDescent="0.25">
      <c r="A53" s="11">
        <v>35</v>
      </c>
      <c r="B53" s="27" t="s">
        <v>51</v>
      </c>
      <c r="C53" s="22">
        <f t="shared" si="11"/>
        <v>75400</v>
      </c>
      <c r="D53" s="23">
        <f t="shared" si="12"/>
        <v>75400</v>
      </c>
      <c r="E53" s="23">
        <f t="shared" si="13"/>
        <v>75400</v>
      </c>
      <c r="F53" s="22">
        <v>0</v>
      </c>
      <c r="G53" s="22"/>
      <c r="H53" s="22">
        <f t="shared" si="14"/>
        <v>75400</v>
      </c>
      <c r="I53" s="22">
        <v>75400</v>
      </c>
      <c r="J53" s="22">
        <v>75400</v>
      </c>
      <c r="K53" s="22">
        <v>0</v>
      </c>
      <c r="L53" s="22"/>
      <c r="M53" s="22"/>
      <c r="N53" s="55">
        <f t="shared" si="15"/>
        <v>75400</v>
      </c>
      <c r="O53" s="102">
        <f t="shared" si="16"/>
        <v>75400</v>
      </c>
      <c r="P53" s="102">
        <f t="shared" si="17"/>
        <v>75400</v>
      </c>
      <c r="Q53" s="102">
        <f t="shared" si="18"/>
        <v>75400</v>
      </c>
      <c r="R53" s="102">
        <v>75400</v>
      </c>
      <c r="S53" s="102">
        <v>0</v>
      </c>
      <c r="T53" s="102">
        <v>0</v>
      </c>
      <c r="U53" s="102"/>
      <c r="V53" s="64"/>
      <c r="W53" s="65">
        <f t="shared" si="9"/>
        <v>75400</v>
      </c>
      <c r="X53" s="65"/>
      <c r="Y53" s="55">
        <f t="shared" si="19"/>
        <v>0</v>
      </c>
      <c r="Z53" s="55">
        <f t="shared" si="20"/>
        <v>0</v>
      </c>
      <c r="AA53" s="55">
        <f t="shared" si="21"/>
        <v>0</v>
      </c>
      <c r="AB53" s="55">
        <f t="shared" si="26"/>
        <v>0</v>
      </c>
      <c r="AC53" s="55">
        <f t="shared" si="26"/>
        <v>0</v>
      </c>
      <c r="AD53" s="55">
        <f t="shared" si="26"/>
        <v>0</v>
      </c>
      <c r="AE53" s="55">
        <f t="shared" si="23"/>
        <v>0</v>
      </c>
      <c r="AF53" s="55"/>
      <c r="AG53" s="25">
        <v>75000</v>
      </c>
      <c r="AH53" s="25">
        <v>75000</v>
      </c>
      <c r="AI53" s="25">
        <v>75000</v>
      </c>
      <c r="AJ53" s="25">
        <v>0</v>
      </c>
      <c r="AK53" s="25"/>
      <c r="AL53" s="34">
        <f t="shared" si="27"/>
        <v>0.99469496021220161</v>
      </c>
      <c r="AM53" s="34">
        <f t="shared" si="27"/>
        <v>0.99469496021220161</v>
      </c>
      <c r="AN53" s="34">
        <f t="shared" si="27"/>
        <v>0.99469496021220161</v>
      </c>
      <c r="AO53" s="34">
        <f t="shared" si="27"/>
        <v>0</v>
      </c>
      <c r="AP53" s="34">
        <f t="shared" si="27"/>
        <v>0</v>
      </c>
      <c r="AQ53" s="90">
        <f t="shared" si="10"/>
        <v>0</v>
      </c>
      <c r="AR53" s="90"/>
      <c r="AS53" s="90"/>
      <c r="AT53" s="4"/>
      <c r="AU53" s="4"/>
      <c r="AV53" s="1"/>
      <c r="AW53" s="1"/>
      <c r="AX53" s="1"/>
      <c r="AY53" s="1"/>
      <c r="AZ53" s="1"/>
      <c r="BA53" s="1"/>
    </row>
    <row r="54" spans="1:53" s="2" customFormat="1" ht="29.25" customHeight="1" x14ac:dyDescent="0.25">
      <c r="A54" s="11">
        <v>36</v>
      </c>
      <c r="B54" s="27" t="s">
        <v>52</v>
      </c>
      <c r="C54" s="22">
        <f t="shared" si="11"/>
        <v>458600</v>
      </c>
      <c r="D54" s="23">
        <f t="shared" si="12"/>
        <v>458600</v>
      </c>
      <c r="E54" s="23">
        <f t="shared" si="13"/>
        <v>458600</v>
      </c>
      <c r="F54" s="22">
        <v>0</v>
      </c>
      <c r="G54" s="22"/>
      <c r="H54" s="22">
        <f t="shared" si="14"/>
        <v>458600</v>
      </c>
      <c r="I54" s="22">
        <v>458600</v>
      </c>
      <c r="J54" s="22">
        <v>458600</v>
      </c>
      <c r="K54" s="22">
        <v>0</v>
      </c>
      <c r="L54" s="22"/>
      <c r="M54" s="22"/>
      <c r="N54" s="55">
        <f>SUM(O54,V54)</f>
        <v>458600</v>
      </c>
      <c r="O54" s="102">
        <f t="shared" si="16"/>
        <v>458600</v>
      </c>
      <c r="P54" s="102">
        <f t="shared" si="17"/>
        <v>458600</v>
      </c>
      <c r="Q54" s="102">
        <f t="shared" si="18"/>
        <v>458600</v>
      </c>
      <c r="R54" s="102">
        <v>458600</v>
      </c>
      <c r="S54" s="102">
        <v>0</v>
      </c>
      <c r="T54" s="102">
        <v>0</v>
      </c>
      <c r="U54" s="102"/>
      <c r="V54" s="64"/>
      <c r="W54" s="65">
        <f t="shared" si="9"/>
        <v>458600</v>
      </c>
      <c r="X54" s="65"/>
      <c r="Y54" s="55">
        <f t="shared" si="19"/>
        <v>0</v>
      </c>
      <c r="Z54" s="55">
        <f t="shared" si="20"/>
        <v>0</v>
      </c>
      <c r="AA54" s="55">
        <f t="shared" si="21"/>
        <v>0</v>
      </c>
      <c r="AB54" s="55">
        <f t="shared" si="26"/>
        <v>0</v>
      </c>
      <c r="AC54" s="55">
        <f t="shared" si="26"/>
        <v>0</v>
      </c>
      <c r="AD54" s="55">
        <f t="shared" si="26"/>
        <v>0</v>
      </c>
      <c r="AE54" s="55">
        <f t="shared" si="23"/>
        <v>0</v>
      </c>
      <c r="AF54" s="55"/>
      <c r="AG54" s="25">
        <v>375246</v>
      </c>
      <c r="AH54" s="25">
        <v>375246</v>
      </c>
      <c r="AI54" s="25">
        <v>375246</v>
      </c>
      <c r="AJ54" s="25">
        <v>0</v>
      </c>
      <c r="AK54" s="25"/>
      <c r="AL54" s="34">
        <f t="shared" si="27"/>
        <v>0.81824247710423026</v>
      </c>
      <c r="AM54" s="34">
        <f t="shared" si="27"/>
        <v>0.81824247710423026</v>
      </c>
      <c r="AN54" s="34">
        <f t="shared" si="27"/>
        <v>0.81824247710423026</v>
      </c>
      <c r="AO54" s="34">
        <f t="shared" si="27"/>
        <v>0</v>
      </c>
      <c r="AP54" s="34">
        <f t="shared" si="27"/>
        <v>0</v>
      </c>
      <c r="AQ54" s="90">
        <f t="shared" si="10"/>
        <v>0</v>
      </c>
      <c r="AR54" s="90"/>
      <c r="AS54" s="90"/>
      <c r="AT54" s="4"/>
      <c r="AU54" s="4"/>
      <c r="AV54" s="1"/>
      <c r="AW54" s="1"/>
      <c r="AX54" s="1"/>
      <c r="AY54" s="1"/>
      <c r="AZ54" s="1"/>
      <c r="BA54" s="1"/>
    </row>
    <row r="55" spans="1:53" s="2" customFormat="1" ht="29.25" customHeight="1" x14ac:dyDescent="0.25">
      <c r="A55" s="11">
        <v>37</v>
      </c>
      <c r="B55" s="27" t="s">
        <v>53</v>
      </c>
      <c r="C55" s="22">
        <f t="shared" si="11"/>
        <v>9996</v>
      </c>
      <c r="D55" s="23">
        <f t="shared" si="12"/>
        <v>9996</v>
      </c>
      <c r="E55" s="23">
        <f t="shared" si="13"/>
        <v>9996</v>
      </c>
      <c r="F55" s="22">
        <v>0</v>
      </c>
      <c r="G55" s="22"/>
      <c r="H55" s="22">
        <f t="shared" si="14"/>
        <v>9996</v>
      </c>
      <c r="I55" s="22">
        <v>9996</v>
      </c>
      <c r="J55" s="22">
        <v>9996</v>
      </c>
      <c r="K55" s="22">
        <v>0</v>
      </c>
      <c r="L55" s="22"/>
      <c r="M55" s="22"/>
      <c r="N55" s="55">
        <f t="shared" si="15"/>
        <v>9996</v>
      </c>
      <c r="O55" s="102">
        <f t="shared" si="16"/>
        <v>9996</v>
      </c>
      <c r="P55" s="102">
        <f t="shared" si="17"/>
        <v>9996</v>
      </c>
      <c r="Q55" s="102">
        <f t="shared" si="18"/>
        <v>9996</v>
      </c>
      <c r="R55" s="102">
        <v>9996</v>
      </c>
      <c r="S55" s="102">
        <v>0</v>
      </c>
      <c r="T55" s="102">
        <v>0</v>
      </c>
      <c r="U55" s="102"/>
      <c r="V55" s="64"/>
      <c r="W55" s="65">
        <f t="shared" si="9"/>
        <v>9996</v>
      </c>
      <c r="X55" s="65"/>
      <c r="Y55" s="55">
        <f t="shared" si="19"/>
        <v>0</v>
      </c>
      <c r="Z55" s="55">
        <f t="shared" si="20"/>
        <v>0</v>
      </c>
      <c r="AA55" s="55">
        <f t="shared" si="21"/>
        <v>0</v>
      </c>
      <c r="AB55" s="55">
        <f t="shared" si="26"/>
        <v>0</v>
      </c>
      <c r="AC55" s="55">
        <f t="shared" si="26"/>
        <v>0</v>
      </c>
      <c r="AD55" s="55">
        <f t="shared" si="26"/>
        <v>0</v>
      </c>
      <c r="AE55" s="55">
        <f t="shared" si="23"/>
        <v>0</v>
      </c>
      <c r="AF55" s="55"/>
      <c r="AG55" s="25">
        <v>7000</v>
      </c>
      <c r="AH55" s="25">
        <v>7000</v>
      </c>
      <c r="AI55" s="25">
        <v>7000</v>
      </c>
      <c r="AJ55" s="25">
        <v>0</v>
      </c>
      <c r="AK55" s="25"/>
      <c r="AL55" s="34">
        <f t="shared" si="27"/>
        <v>0.70028011204481788</v>
      </c>
      <c r="AM55" s="34">
        <f t="shared" si="27"/>
        <v>0.70028011204481788</v>
      </c>
      <c r="AN55" s="34">
        <f t="shared" si="27"/>
        <v>0.70028011204481788</v>
      </c>
      <c r="AO55" s="34">
        <f t="shared" si="27"/>
        <v>0</v>
      </c>
      <c r="AP55" s="34">
        <f t="shared" si="27"/>
        <v>0</v>
      </c>
      <c r="AQ55" s="90">
        <f t="shared" si="10"/>
        <v>0</v>
      </c>
      <c r="AR55" s="90"/>
      <c r="AS55" s="90"/>
      <c r="AT55" s="4"/>
      <c r="AU55" s="4"/>
      <c r="AV55" s="1"/>
      <c r="AW55" s="1"/>
      <c r="AX55" s="1"/>
      <c r="AY55" s="1"/>
      <c r="AZ55" s="1"/>
      <c r="BA55" s="1"/>
    </row>
    <row r="56" spans="1:53" s="2" customFormat="1" ht="29.25" customHeight="1" x14ac:dyDescent="0.25">
      <c r="A56" s="11">
        <v>38</v>
      </c>
      <c r="B56" s="27" t="s">
        <v>54</v>
      </c>
      <c r="C56" s="22">
        <f t="shared" si="11"/>
        <v>80100</v>
      </c>
      <c r="D56" s="23">
        <f t="shared" si="12"/>
        <v>80100</v>
      </c>
      <c r="E56" s="23">
        <f t="shared" si="13"/>
        <v>80100</v>
      </c>
      <c r="F56" s="22">
        <v>0</v>
      </c>
      <c r="G56" s="22"/>
      <c r="H56" s="22">
        <f t="shared" si="14"/>
        <v>80100</v>
      </c>
      <c r="I56" s="23">
        <v>80100</v>
      </c>
      <c r="J56" s="23">
        <v>80100</v>
      </c>
      <c r="K56" s="22">
        <v>0</v>
      </c>
      <c r="L56" s="22"/>
      <c r="M56" s="22"/>
      <c r="N56" s="55">
        <f t="shared" si="15"/>
        <v>44099.999999999993</v>
      </c>
      <c r="O56" s="102">
        <f t="shared" si="16"/>
        <v>44099.999999999993</v>
      </c>
      <c r="P56" s="102">
        <f t="shared" si="17"/>
        <v>44099.999999999993</v>
      </c>
      <c r="Q56" s="102">
        <f>R56+S56</f>
        <v>44099.999999999993</v>
      </c>
      <c r="R56" s="102">
        <v>44099.999999999993</v>
      </c>
      <c r="S56" s="102">
        <v>0</v>
      </c>
      <c r="T56" s="102">
        <v>0</v>
      </c>
      <c r="U56" s="102"/>
      <c r="V56" s="64"/>
      <c r="W56" s="65">
        <f t="shared" si="9"/>
        <v>44099.999999999993</v>
      </c>
      <c r="X56" s="65"/>
      <c r="Y56" s="55">
        <f t="shared" si="19"/>
        <v>36000.000000000007</v>
      </c>
      <c r="Z56" s="55">
        <f t="shared" si="20"/>
        <v>36000.000000000007</v>
      </c>
      <c r="AA56" s="55">
        <f t="shared" si="21"/>
        <v>36000.000000000007</v>
      </c>
      <c r="AB56" s="55">
        <f>J56-R56</f>
        <v>36000.000000000007</v>
      </c>
      <c r="AC56" s="55">
        <f>K56-S56</f>
        <v>0</v>
      </c>
      <c r="AD56" s="55">
        <f>L56-T56</f>
        <v>0</v>
      </c>
      <c r="AE56" s="55">
        <f t="shared" si="23"/>
        <v>0</v>
      </c>
      <c r="AF56" s="55"/>
      <c r="AG56" s="25">
        <v>39100</v>
      </c>
      <c r="AH56" s="25">
        <v>39100</v>
      </c>
      <c r="AI56" s="26">
        <v>39100</v>
      </c>
      <c r="AJ56" s="25">
        <v>0</v>
      </c>
      <c r="AK56" s="25"/>
      <c r="AL56" s="34">
        <f t="shared" si="27"/>
        <v>0.48813982521847693</v>
      </c>
      <c r="AM56" s="34">
        <f t="shared" si="27"/>
        <v>0.48813982521847693</v>
      </c>
      <c r="AN56" s="47">
        <f t="shared" si="27"/>
        <v>0.48813982521847693</v>
      </c>
      <c r="AO56" s="34">
        <f t="shared" si="27"/>
        <v>0</v>
      </c>
      <c r="AP56" s="34">
        <f t="shared" si="27"/>
        <v>0</v>
      </c>
      <c r="AQ56" s="90">
        <f t="shared" si="10"/>
        <v>0</v>
      </c>
      <c r="AR56" s="90"/>
      <c r="AS56" s="90"/>
      <c r="AT56" s="4"/>
      <c r="AU56" s="4"/>
      <c r="AV56" s="1"/>
      <c r="AW56" s="1"/>
      <c r="AX56" s="1"/>
      <c r="AY56" s="1"/>
      <c r="AZ56" s="1"/>
      <c r="BA56" s="1"/>
    </row>
    <row r="57" spans="1:53" s="2" customFormat="1" ht="29.25" customHeight="1" x14ac:dyDescent="0.25">
      <c r="A57" s="11">
        <v>39</v>
      </c>
      <c r="B57" s="27" t="s">
        <v>55</v>
      </c>
      <c r="C57" s="22">
        <f t="shared" si="11"/>
        <v>1172477</v>
      </c>
      <c r="D57" s="23">
        <f t="shared" si="12"/>
        <v>1172477</v>
      </c>
      <c r="E57" s="23">
        <f t="shared" si="13"/>
        <v>912500</v>
      </c>
      <c r="F57" s="22">
        <v>259977</v>
      </c>
      <c r="G57" s="22"/>
      <c r="H57" s="22">
        <f t="shared" si="14"/>
        <v>1172477</v>
      </c>
      <c r="I57" s="22">
        <v>1172477</v>
      </c>
      <c r="J57" s="22">
        <v>912500</v>
      </c>
      <c r="K57" s="22">
        <v>259977</v>
      </c>
      <c r="L57" s="22"/>
      <c r="M57" s="22"/>
      <c r="N57" s="55">
        <f t="shared" si="15"/>
        <v>1172477</v>
      </c>
      <c r="O57" s="102">
        <f t="shared" si="16"/>
        <v>1172477</v>
      </c>
      <c r="P57" s="102">
        <f t="shared" si="17"/>
        <v>1172477</v>
      </c>
      <c r="Q57" s="102">
        <f t="shared" si="18"/>
        <v>1172477</v>
      </c>
      <c r="R57" s="102">
        <v>912500</v>
      </c>
      <c r="S57" s="102">
        <v>259977</v>
      </c>
      <c r="T57" s="102">
        <v>0</v>
      </c>
      <c r="U57" s="102"/>
      <c r="V57" s="64"/>
      <c r="W57" s="65">
        <f t="shared" si="9"/>
        <v>1172477</v>
      </c>
      <c r="X57" s="65"/>
      <c r="Y57" s="55">
        <f t="shared" si="19"/>
        <v>0</v>
      </c>
      <c r="Z57" s="55">
        <f t="shared" si="20"/>
        <v>0</v>
      </c>
      <c r="AA57" s="55">
        <f t="shared" si="21"/>
        <v>0</v>
      </c>
      <c r="AB57" s="55">
        <f t="shared" ref="AB57:AD63" si="28">J57-R57</f>
        <v>0</v>
      </c>
      <c r="AC57" s="55">
        <f t="shared" si="28"/>
        <v>0</v>
      </c>
      <c r="AD57" s="55">
        <f t="shared" si="28"/>
        <v>0</v>
      </c>
      <c r="AE57" s="55">
        <f t="shared" si="23"/>
        <v>0</v>
      </c>
      <c r="AF57" s="55"/>
      <c r="AG57" s="25">
        <v>451143</v>
      </c>
      <c r="AH57" s="25">
        <v>451143</v>
      </c>
      <c r="AI57" s="25">
        <v>451143</v>
      </c>
      <c r="AJ57" s="25">
        <v>0</v>
      </c>
      <c r="AK57" s="25"/>
      <c r="AL57" s="34">
        <f t="shared" si="27"/>
        <v>0.38477769713179877</v>
      </c>
      <c r="AM57" s="34">
        <f t="shared" si="27"/>
        <v>0.38477769713179877</v>
      </c>
      <c r="AN57" s="34">
        <f t="shared" si="27"/>
        <v>0.49440328767123287</v>
      </c>
      <c r="AO57" s="34">
        <f t="shared" si="27"/>
        <v>0</v>
      </c>
      <c r="AP57" s="34">
        <f t="shared" si="27"/>
        <v>0</v>
      </c>
      <c r="AQ57" s="90">
        <f t="shared" si="10"/>
        <v>744322</v>
      </c>
      <c r="AR57" s="90">
        <v>484345</v>
      </c>
      <c r="AS57" s="90">
        <v>259977</v>
      </c>
      <c r="AT57" s="4" t="s">
        <v>256</v>
      </c>
      <c r="AU57" s="4"/>
      <c r="AV57" s="1"/>
      <c r="AW57" s="1"/>
      <c r="AX57" s="1"/>
      <c r="AY57" s="1"/>
      <c r="AZ57" s="1"/>
      <c r="BA57" s="1"/>
    </row>
    <row r="58" spans="1:53" s="2" customFormat="1" ht="29.25" customHeight="1" x14ac:dyDescent="0.25">
      <c r="A58" s="11">
        <v>40</v>
      </c>
      <c r="B58" s="27" t="s">
        <v>56</v>
      </c>
      <c r="C58" s="22">
        <f t="shared" si="11"/>
        <v>853940</v>
      </c>
      <c r="D58" s="23">
        <f t="shared" si="12"/>
        <v>853940</v>
      </c>
      <c r="E58" s="23">
        <f t="shared" si="13"/>
        <v>653900</v>
      </c>
      <c r="F58" s="22">
        <v>200040</v>
      </c>
      <c r="G58" s="22"/>
      <c r="H58" s="22">
        <f t="shared" si="14"/>
        <v>853940</v>
      </c>
      <c r="I58" s="22">
        <v>853940</v>
      </c>
      <c r="J58" s="22">
        <v>653900</v>
      </c>
      <c r="K58" s="22">
        <v>200040</v>
      </c>
      <c r="L58" s="22"/>
      <c r="M58" s="22"/>
      <c r="N58" s="55">
        <f t="shared" si="15"/>
        <v>853940</v>
      </c>
      <c r="O58" s="102">
        <f t="shared" si="16"/>
        <v>853940</v>
      </c>
      <c r="P58" s="102">
        <f t="shared" si="17"/>
        <v>853940</v>
      </c>
      <c r="Q58" s="102">
        <f t="shared" si="18"/>
        <v>853940</v>
      </c>
      <c r="R58" s="102">
        <v>653900</v>
      </c>
      <c r="S58" s="102">
        <v>200040</v>
      </c>
      <c r="T58" s="102">
        <v>0</v>
      </c>
      <c r="U58" s="102"/>
      <c r="V58" s="64"/>
      <c r="W58" s="65">
        <f t="shared" si="9"/>
        <v>853940</v>
      </c>
      <c r="X58" s="65"/>
      <c r="Y58" s="55">
        <f t="shared" si="19"/>
        <v>0</v>
      </c>
      <c r="Z58" s="55">
        <f t="shared" si="20"/>
        <v>0</v>
      </c>
      <c r="AA58" s="55">
        <f t="shared" si="21"/>
        <v>0</v>
      </c>
      <c r="AB58" s="55">
        <f t="shared" si="28"/>
        <v>0</v>
      </c>
      <c r="AC58" s="55">
        <f t="shared" si="28"/>
        <v>0</v>
      </c>
      <c r="AD58" s="55">
        <f t="shared" si="28"/>
        <v>0</v>
      </c>
      <c r="AE58" s="55">
        <f t="shared" si="23"/>
        <v>0</v>
      </c>
      <c r="AF58" s="55"/>
      <c r="AG58" s="25">
        <v>475245</v>
      </c>
      <c r="AH58" s="25">
        <v>475245</v>
      </c>
      <c r="AI58" s="26">
        <v>475245</v>
      </c>
      <c r="AJ58" s="26">
        <v>0</v>
      </c>
      <c r="AK58" s="25"/>
      <c r="AL58" s="34">
        <f t="shared" si="27"/>
        <v>0.55653207485303413</v>
      </c>
      <c r="AM58" s="34">
        <f t="shared" si="27"/>
        <v>0.55653207485303413</v>
      </c>
      <c r="AN58" s="47">
        <f t="shared" si="27"/>
        <v>0.72678544119896005</v>
      </c>
      <c r="AO58" s="47">
        <f t="shared" si="27"/>
        <v>0</v>
      </c>
      <c r="AP58" s="34">
        <f t="shared" si="27"/>
        <v>0</v>
      </c>
      <c r="AQ58" s="90">
        <f t="shared" si="10"/>
        <v>355516</v>
      </c>
      <c r="AR58" s="90">
        <v>155476</v>
      </c>
      <c r="AS58" s="90">
        <v>200040</v>
      </c>
      <c r="AT58" s="4" t="s">
        <v>257</v>
      </c>
      <c r="AU58" s="4"/>
      <c r="AV58" s="1"/>
      <c r="AW58" s="1"/>
      <c r="AX58" s="1"/>
      <c r="AY58" s="1"/>
      <c r="AZ58" s="1"/>
      <c r="BA58" s="1"/>
    </row>
    <row r="59" spans="1:53" s="2" customFormat="1" ht="29.25" customHeight="1" x14ac:dyDescent="0.25">
      <c r="A59" s="11">
        <v>41</v>
      </c>
      <c r="B59" s="27" t="s">
        <v>57</v>
      </c>
      <c r="C59" s="22">
        <f t="shared" si="11"/>
        <v>8561312</v>
      </c>
      <c r="D59" s="23">
        <f t="shared" si="12"/>
        <v>8561312</v>
      </c>
      <c r="E59" s="23">
        <f t="shared" si="13"/>
        <v>8561312</v>
      </c>
      <c r="F59" s="22">
        <v>0</v>
      </c>
      <c r="G59" s="22"/>
      <c r="H59" s="22">
        <f t="shared" si="14"/>
        <v>8561312</v>
      </c>
      <c r="I59" s="22">
        <v>8561312</v>
      </c>
      <c r="J59" s="22">
        <v>8561312</v>
      </c>
      <c r="K59" s="22">
        <v>0</v>
      </c>
      <c r="L59" s="22"/>
      <c r="M59" s="22"/>
      <c r="N59" s="55">
        <f t="shared" si="15"/>
        <v>8561312</v>
      </c>
      <c r="O59" s="102">
        <f t="shared" si="16"/>
        <v>8561312</v>
      </c>
      <c r="P59" s="102">
        <f t="shared" si="17"/>
        <v>8561312</v>
      </c>
      <c r="Q59" s="102">
        <f t="shared" si="18"/>
        <v>8561312</v>
      </c>
      <c r="R59" s="102">
        <v>8561312</v>
      </c>
      <c r="S59" s="102">
        <v>0</v>
      </c>
      <c r="T59" s="102">
        <v>0</v>
      </c>
      <c r="U59" s="102"/>
      <c r="V59" s="64"/>
      <c r="W59" s="65">
        <f t="shared" si="9"/>
        <v>8561312</v>
      </c>
      <c r="X59" s="65"/>
      <c r="Y59" s="55">
        <f t="shared" si="19"/>
        <v>0</v>
      </c>
      <c r="Z59" s="55">
        <f t="shared" si="20"/>
        <v>0</v>
      </c>
      <c r="AA59" s="55">
        <f t="shared" si="21"/>
        <v>0</v>
      </c>
      <c r="AB59" s="55">
        <f t="shared" si="28"/>
        <v>0</v>
      </c>
      <c r="AC59" s="55">
        <f t="shared" si="28"/>
        <v>0</v>
      </c>
      <c r="AD59" s="55">
        <f t="shared" si="28"/>
        <v>0</v>
      </c>
      <c r="AE59" s="55">
        <f t="shared" si="23"/>
        <v>0</v>
      </c>
      <c r="AF59" s="55"/>
      <c r="AG59" s="25">
        <v>8561312</v>
      </c>
      <c r="AH59" s="25">
        <v>8561312</v>
      </c>
      <c r="AI59" s="25">
        <v>8561312</v>
      </c>
      <c r="AJ59" s="25">
        <v>0</v>
      </c>
      <c r="AK59" s="25"/>
      <c r="AL59" s="34">
        <f t="shared" si="27"/>
        <v>1</v>
      </c>
      <c r="AM59" s="34">
        <f t="shared" si="27"/>
        <v>1</v>
      </c>
      <c r="AN59" s="34">
        <f t="shared" si="27"/>
        <v>1</v>
      </c>
      <c r="AO59" s="34">
        <f t="shared" si="27"/>
        <v>0</v>
      </c>
      <c r="AP59" s="34">
        <f t="shared" si="27"/>
        <v>0</v>
      </c>
      <c r="AQ59" s="90">
        <f t="shared" si="10"/>
        <v>0</v>
      </c>
      <c r="AR59" s="90"/>
      <c r="AS59" s="90"/>
      <c r="AT59" s="4"/>
      <c r="AU59" s="4"/>
      <c r="AV59" s="1"/>
      <c r="AW59" s="1"/>
      <c r="AX59" s="1"/>
      <c r="AY59" s="1"/>
      <c r="AZ59" s="1"/>
      <c r="BA59" s="1"/>
    </row>
    <row r="60" spans="1:53" s="2" customFormat="1" ht="29.25" customHeight="1" x14ac:dyDescent="0.25">
      <c r="A60" s="11">
        <v>42</v>
      </c>
      <c r="B60" s="27" t="s">
        <v>58</v>
      </c>
      <c r="C60" s="22">
        <f t="shared" si="11"/>
        <v>6702100</v>
      </c>
      <c r="D60" s="23">
        <f t="shared" si="12"/>
        <v>6702100</v>
      </c>
      <c r="E60" s="23">
        <f t="shared" si="13"/>
        <v>6702100</v>
      </c>
      <c r="F60" s="22">
        <v>0</v>
      </c>
      <c r="G60" s="22"/>
      <c r="H60" s="22">
        <f t="shared" si="14"/>
        <v>6702100</v>
      </c>
      <c r="I60" s="22">
        <v>6702100</v>
      </c>
      <c r="J60" s="22">
        <v>6702100</v>
      </c>
      <c r="K60" s="22">
        <v>0</v>
      </c>
      <c r="L60" s="22"/>
      <c r="M60" s="22"/>
      <c r="N60" s="55">
        <f t="shared" si="15"/>
        <v>6702100</v>
      </c>
      <c r="O60" s="102">
        <f t="shared" si="16"/>
        <v>6702100</v>
      </c>
      <c r="P60" s="102">
        <f t="shared" si="17"/>
        <v>6702100</v>
      </c>
      <c r="Q60" s="102">
        <f t="shared" si="18"/>
        <v>6702100</v>
      </c>
      <c r="R60" s="102">
        <v>6702100</v>
      </c>
      <c r="S60" s="102">
        <v>0</v>
      </c>
      <c r="T60" s="102">
        <v>0</v>
      </c>
      <c r="U60" s="102"/>
      <c r="V60" s="64"/>
      <c r="W60" s="65">
        <f t="shared" si="9"/>
        <v>6702100</v>
      </c>
      <c r="X60" s="65"/>
      <c r="Y60" s="55">
        <f t="shared" si="19"/>
        <v>0</v>
      </c>
      <c r="Z60" s="55">
        <f t="shared" si="20"/>
        <v>0</v>
      </c>
      <c r="AA60" s="55">
        <f t="shared" si="21"/>
        <v>0</v>
      </c>
      <c r="AB60" s="55">
        <f t="shared" si="28"/>
        <v>0</v>
      </c>
      <c r="AC60" s="55">
        <f t="shared" si="28"/>
        <v>0</v>
      </c>
      <c r="AD60" s="55">
        <f t="shared" si="28"/>
        <v>0</v>
      </c>
      <c r="AE60" s="55">
        <f t="shared" si="23"/>
        <v>0</v>
      </c>
      <c r="AF60" s="55"/>
      <c r="AG60" s="25">
        <v>3871249</v>
      </c>
      <c r="AH60" s="25">
        <v>3871249</v>
      </c>
      <c r="AI60" s="25">
        <v>3871249</v>
      </c>
      <c r="AJ60" s="25">
        <v>0</v>
      </c>
      <c r="AK60" s="25"/>
      <c r="AL60" s="34">
        <f t="shared" si="27"/>
        <v>0.57761731397621641</v>
      </c>
      <c r="AM60" s="34">
        <f t="shared" si="27"/>
        <v>0.57761731397621641</v>
      </c>
      <c r="AN60" s="34">
        <f t="shared" si="27"/>
        <v>0.57761731397621641</v>
      </c>
      <c r="AO60" s="34">
        <f t="shared" si="27"/>
        <v>0</v>
      </c>
      <c r="AP60" s="34">
        <f t="shared" si="27"/>
        <v>0</v>
      </c>
      <c r="AQ60" s="90">
        <f t="shared" si="10"/>
        <v>0</v>
      </c>
      <c r="AR60" s="90"/>
      <c r="AS60" s="90"/>
      <c r="AT60" s="4"/>
      <c r="AU60" s="4"/>
      <c r="AV60" s="1"/>
      <c r="AW60" s="1"/>
      <c r="AX60" s="1"/>
      <c r="AY60" s="1"/>
      <c r="AZ60" s="1"/>
      <c r="BA60" s="1"/>
    </row>
    <row r="61" spans="1:53" s="2" customFormat="1" ht="29.25" customHeight="1" x14ac:dyDescent="0.25">
      <c r="A61" s="11">
        <v>43</v>
      </c>
      <c r="B61" s="27" t="s">
        <v>59</v>
      </c>
      <c r="C61" s="22">
        <f t="shared" si="11"/>
        <v>231800</v>
      </c>
      <c r="D61" s="23">
        <f t="shared" si="12"/>
        <v>231800</v>
      </c>
      <c r="E61" s="23">
        <f t="shared" si="13"/>
        <v>231800</v>
      </c>
      <c r="F61" s="22">
        <v>0</v>
      </c>
      <c r="G61" s="22"/>
      <c r="H61" s="22">
        <f t="shared" si="14"/>
        <v>231800</v>
      </c>
      <c r="I61" s="22">
        <v>231800</v>
      </c>
      <c r="J61" s="22">
        <v>231800</v>
      </c>
      <c r="K61" s="22">
        <v>0</v>
      </c>
      <c r="L61" s="22"/>
      <c r="M61" s="22"/>
      <c r="N61" s="55">
        <f t="shared" si="15"/>
        <v>231800</v>
      </c>
      <c r="O61" s="102">
        <f t="shared" si="16"/>
        <v>231800</v>
      </c>
      <c r="P61" s="102">
        <f t="shared" si="17"/>
        <v>231800</v>
      </c>
      <c r="Q61" s="102">
        <f t="shared" si="18"/>
        <v>231800</v>
      </c>
      <c r="R61" s="102">
        <v>231800</v>
      </c>
      <c r="S61" s="102">
        <v>0</v>
      </c>
      <c r="T61" s="102">
        <v>0</v>
      </c>
      <c r="U61" s="102"/>
      <c r="V61" s="64"/>
      <c r="W61" s="65">
        <f t="shared" si="9"/>
        <v>231800</v>
      </c>
      <c r="X61" s="65"/>
      <c r="Y61" s="55">
        <f t="shared" si="19"/>
        <v>0</v>
      </c>
      <c r="Z61" s="55">
        <f t="shared" si="20"/>
        <v>0</v>
      </c>
      <c r="AA61" s="55">
        <f t="shared" si="21"/>
        <v>0</v>
      </c>
      <c r="AB61" s="55">
        <f t="shared" si="28"/>
        <v>0</v>
      </c>
      <c r="AC61" s="55">
        <f t="shared" si="28"/>
        <v>0</v>
      </c>
      <c r="AD61" s="55">
        <f t="shared" si="28"/>
        <v>0</v>
      </c>
      <c r="AE61" s="55">
        <f t="shared" si="23"/>
        <v>0</v>
      </c>
      <c r="AF61" s="55"/>
      <c r="AG61" s="25">
        <v>193143</v>
      </c>
      <c r="AH61" s="25">
        <v>193143</v>
      </c>
      <c r="AI61" s="25">
        <v>193143</v>
      </c>
      <c r="AJ61" s="25">
        <v>0</v>
      </c>
      <c r="AK61" s="25"/>
      <c r="AL61" s="34">
        <f t="shared" si="27"/>
        <v>0.83323123382226061</v>
      </c>
      <c r="AM61" s="34">
        <f t="shared" si="27"/>
        <v>0.83323123382226061</v>
      </c>
      <c r="AN61" s="34">
        <f t="shared" si="27"/>
        <v>0.83323123382226061</v>
      </c>
      <c r="AO61" s="34">
        <f t="shared" si="27"/>
        <v>0</v>
      </c>
      <c r="AP61" s="34">
        <f t="shared" si="27"/>
        <v>0</v>
      </c>
      <c r="AQ61" s="90">
        <f t="shared" si="10"/>
        <v>0</v>
      </c>
      <c r="AR61" s="90"/>
      <c r="AS61" s="90"/>
      <c r="AT61" s="4"/>
      <c r="AU61" s="4"/>
      <c r="AV61" s="1"/>
      <c r="AW61" s="1"/>
      <c r="AX61" s="1"/>
      <c r="AY61" s="1"/>
      <c r="AZ61" s="1"/>
      <c r="BA61" s="1"/>
    </row>
    <row r="62" spans="1:53" s="2" customFormat="1" ht="29.25" customHeight="1" x14ac:dyDescent="0.25">
      <c r="A62" s="11">
        <v>44</v>
      </c>
      <c r="B62" s="27" t="s">
        <v>60</v>
      </c>
      <c r="C62" s="22">
        <f t="shared" si="11"/>
        <v>920000</v>
      </c>
      <c r="D62" s="23">
        <f t="shared" si="12"/>
        <v>920000</v>
      </c>
      <c r="E62" s="23">
        <f t="shared" si="13"/>
        <v>920000</v>
      </c>
      <c r="F62" s="22">
        <v>0</v>
      </c>
      <c r="G62" s="22"/>
      <c r="H62" s="22">
        <f t="shared" si="14"/>
        <v>920000</v>
      </c>
      <c r="I62" s="23">
        <v>920000</v>
      </c>
      <c r="J62" s="23">
        <v>920000</v>
      </c>
      <c r="K62" s="22">
        <v>0</v>
      </c>
      <c r="L62" s="22"/>
      <c r="M62" s="22"/>
      <c r="N62" s="55">
        <f t="shared" si="15"/>
        <v>920000</v>
      </c>
      <c r="O62" s="102">
        <f t="shared" si="16"/>
        <v>920000</v>
      </c>
      <c r="P62" s="102">
        <f t="shared" si="17"/>
        <v>920000</v>
      </c>
      <c r="Q62" s="102">
        <f t="shared" si="18"/>
        <v>920000</v>
      </c>
      <c r="R62" s="102">
        <v>920000</v>
      </c>
      <c r="S62" s="102">
        <v>0</v>
      </c>
      <c r="T62" s="102">
        <v>0</v>
      </c>
      <c r="U62" s="102"/>
      <c r="V62" s="64"/>
      <c r="W62" s="65">
        <f t="shared" si="9"/>
        <v>920000</v>
      </c>
      <c r="X62" s="65"/>
      <c r="Y62" s="55">
        <f t="shared" si="19"/>
        <v>0</v>
      </c>
      <c r="Z62" s="55">
        <f t="shared" si="20"/>
        <v>0</v>
      </c>
      <c r="AA62" s="55">
        <f t="shared" si="21"/>
        <v>0</v>
      </c>
      <c r="AB62" s="55">
        <f t="shared" si="28"/>
        <v>0</v>
      </c>
      <c r="AC62" s="55">
        <f t="shared" si="28"/>
        <v>0</v>
      </c>
      <c r="AD62" s="55">
        <f t="shared" si="28"/>
        <v>0</v>
      </c>
      <c r="AE62" s="55">
        <f t="shared" si="23"/>
        <v>0</v>
      </c>
      <c r="AF62" s="55"/>
      <c r="AG62" s="25">
        <v>780420</v>
      </c>
      <c r="AH62" s="25">
        <v>780420</v>
      </c>
      <c r="AI62" s="25">
        <v>780420</v>
      </c>
      <c r="AJ62" s="25">
        <v>0</v>
      </c>
      <c r="AK62" s="25"/>
      <c r="AL62" s="34">
        <f t="shared" si="27"/>
        <v>0.8482826086956522</v>
      </c>
      <c r="AM62" s="34">
        <f t="shared" si="27"/>
        <v>0.8482826086956522</v>
      </c>
      <c r="AN62" s="34">
        <f t="shared" si="27"/>
        <v>0.8482826086956522</v>
      </c>
      <c r="AO62" s="34">
        <f t="shared" si="27"/>
        <v>0</v>
      </c>
      <c r="AP62" s="34">
        <f t="shared" si="27"/>
        <v>0</v>
      </c>
      <c r="AQ62" s="90">
        <f t="shared" si="10"/>
        <v>140000</v>
      </c>
      <c r="AR62" s="90">
        <v>140000</v>
      </c>
      <c r="AS62" s="90"/>
      <c r="AT62" s="4" t="s">
        <v>249</v>
      </c>
      <c r="AU62" s="4"/>
      <c r="AV62" s="1"/>
      <c r="AW62" s="1"/>
      <c r="AX62" s="1"/>
      <c r="AY62" s="1"/>
      <c r="AZ62" s="1"/>
      <c r="BA62" s="1"/>
    </row>
    <row r="63" spans="1:53" s="2" customFormat="1" ht="29.25" customHeight="1" x14ac:dyDescent="0.25">
      <c r="A63" s="11">
        <v>45</v>
      </c>
      <c r="B63" s="27" t="s">
        <v>61</v>
      </c>
      <c r="C63" s="22">
        <f t="shared" si="11"/>
        <v>1963</v>
      </c>
      <c r="D63" s="23">
        <f t="shared" si="12"/>
        <v>1963</v>
      </c>
      <c r="E63" s="23">
        <f t="shared" si="13"/>
        <v>1963</v>
      </c>
      <c r="F63" s="22">
        <v>0</v>
      </c>
      <c r="G63" s="22"/>
      <c r="H63" s="22">
        <f t="shared" si="14"/>
        <v>1963</v>
      </c>
      <c r="I63" s="23">
        <v>1963</v>
      </c>
      <c r="J63" s="23">
        <v>1963</v>
      </c>
      <c r="K63" s="22">
        <v>0</v>
      </c>
      <c r="L63" s="22"/>
      <c r="M63" s="22"/>
      <c r="N63" s="55">
        <f t="shared" si="15"/>
        <v>1963</v>
      </c>
      <c r="O63" s="102">
        <f t="shared" si="16"/>
        <v>1963</v>
      </c>
      <c r="P63" s="102">
        <f t="shared" si="17"/>
        <v>1963</v>
      </c>
      <c r="Q63" s="102">
        <f t="shared" si="18"/>
        <v>1963</v>
      </c>
      <c r="R63" s="102">
        <v>1963</v>
      </c>
      <c r="S63" s="102">
        <v>0</v>
      </c>
      <c r="T63" s="102">
        <v>0</v>
      </c>
      <c r="U63" s="102"/>
      <c r="V63" s="64"/>
      <c r="W63" s="65">
        <f t="shared" si="9"/>
        <v>1963</v>
      </c>
      <c r="X63" s="65"/>
      <c r="Y63" s="55">
        <f t="shared" si="19"/>
        <v>0</v>
      </c>
      <c r="Z63" s="55">
        <f t="shared" si="20"/>
        <v>0</v>
      </c>
      <c r="AA63" s="55">
        <f t="shared" si="21"/>
        <v>0</v>
      </c>
      <c r="AB63" s="55">
        <f t="shared" si="28"/>
        <v>0</v>
      </c>
      <c r="AC63" s="55">
        <f t="shared" si="28"/>
        <v>0</v>
      </c>
      <c r="AD63" s="55">
        <f t="shared" si="28"/>
        <v>0</v>
      </c>
      <c r="AE63" s="55">
        <f t="shared" si="23"/>
        <v>0</v>
      </c>
      <c r="AF63" s="55"/>
      <c r="AG63" s="25">
        <v>1963</v>
      </c>
      <c r="AH63" s="25">
        <v>1963</v>
      </c>
      <c r="AI63" s="25">
        <v>1963</v>
      </c>
      <c r="AJ63" s="25">
        <v>0</v>
      </c>
      <c r="AK63" s="25"/>
      <c r="AL63" s="34">
        <f t="shared" si="27"/>
        <v>1</v>
      </c>
      <c r="AM63" s="34">
        <f t="shared" si="27"/>
        <v>1</v>
      </c>
      <c r="AN63" s="34">
        <f t="shared" si="27"/>
        <v>1</v>
      </c>
      <c r="AO63" s="34">
        <f t="shared" si="27"/>
        <v>0</v>
      </c>
      <c r="AP63" s="34">
        <f t="shared" si="27"/>
        <v>0</v>
      </c>
      <c r="AQ63" s="90">
        <f t="shared" si="10"/>
        <v>0</v>
      </c>
      <c r="AR63" s="90"/>
      <c r="AS63" s="90"/>
      <c r="AT63" s="4"/>
      <c r="AU63" s="4"/>
      <c r="AV63" s="1"/>
      <c r="AW63" s="1"/>
      <c r="AX63" s="1"/>
      <c r="AY63" s="1"/>
      <c r="AZ63" s="1"/>
      <c r="BA63" s="1"/>
    </row>
    <row r="64" spans="1:53" s="2" customFormat="1" ht="47.1" customHeight="1" x14ac:dyDescent="0.25">
      <c r="A64" s="11">
        <v>46</v>
      </c>
      <c r="B64" s="27" t="s">
        <v>62</v>
      </c>
      <c r="C64" s="22">
        <f t="shared" si="11"/>
        <v>31300</v>
      </c>
      <c r="D64" s="23">
        <f t="shared" si="12"/>
        <v>31300</v>
      </c>
      <c r="E64" s="23">
        <f t="shared" si="13"/>
        <v>31300</v>
      </c>
      <c r="F64" s="22"/>
      <c r="G64" s="22"/>
      <c r="H64" s="22">
        <f t="shared" si="14"/>
        <v>31300</v>
      </c>
      <c r="I64" s="22">
        <v>31300</v>
      </c>
      <c r="J64" s="22">
        <v>31300</v>
      </c>
      <c r="K64" s="22"/>
      <c r="L64" s="22"/>
      <c r="M64" s="22"/>
      <c r="N64" s="55">
        <f t="shared" si="15"/>
        <v>31300</v>
      </c>
      <c r="O64" s="102">
        <f t="shared" si="16"/>
        <v>31300</v>
      </c>
      <c r="P64" s="102">
        <f t="shared" si="17"/>
        <v>31300</v>
      </c>
      <c r="Q64" s="102">
        <f t="shared" si="18"/>
        <v>31300</v>
      </c>
      <c r="R64" s="102">
        <v>31300</v>
      </c>
      <c r="S64" s="102">
        <v>0</v>
      </c>
      <c r="T64" s="102">
        <v>0</v>
      </c>
      <c r="U64" s="102"/>
      <c r="V64" s="64"/>
      <c r="W64" s="65">
        <f t="shared" si="9"/>
        <v>31300</v>
      </c>
      <c r="X64" s="65"/>
      <c r="Y64" s="55">
        <f t="shared" si="19"/>
        <v>0</v>
      </c>
      <c r="Z64" s="55">
        <f t="shared" si="20"/>
        <v>0</v>
      </c>
      <c r="AA64" s="55">
        <f t="shared" si="21"/>
        <v>0</v>
      </c>
      <c r="AB64" s="55">
        <f>J64-R64</f>
        <v>0</v>
      </c>
      <c r="AC64" s="55">
        <f>K64-S64</f>
        <v>0</v>
      </c>
      <c r="AD64" s="55">
        <f>L64-T64</f>
        <v>0</v>
      </c>
      <c r="AE64" s="55">
        <f t="shared" si="23"/>
        <v>0</v>
      </c>
      <c r="AF64" s="55"/>
      <c r="AG64" s="25">
        <v>20556</v>
      </c>
      <c r="AH64" s="25">
        <v>20556</v>
      </c>
      <c r="AI64" s="25">
        <v>20556</v>
      </c>
      <c r="AJ64" s="25">
        <v>0</v>
      </c>
      <c r="AK64" s="25"/>
      <c r="AL64" s="34">
        <f t="shared" si="27"/>
        <v>0.65674121405750796</v>
      </c>
      <c r="AM64" s="34">
        <f t="shared" si="27"/>
        <v>0.65674121405750796</v>
      </c>
      <c r="AN64" s="34">
        <f t="shared" si="27"/>
        <v>0.65674121405750796</v>
      </c>
      <c r="AO64" s="34">
        <f t="shared" si="27"/>
        <v>0</v>
      </c>
      <c r="AP64" s="34">
        <f t="shared" si="27"/>
        <v>0</v>
      </c>
      <c r="AQ64" s="90">
        <f t="shared" si="10"/>
        <v>14000</v>
      </c>
      <c r="AR64" s="90">
        <v>14000</v>
      </c>
      <c r="AS64" s="90"/>
      <c r="AT64" s="4"/>
      <c r="AU64" s="4" t="s">
        <v>250</v>
      </c>
      <c r="AV64" s="1"/>
      <c r="AW64" s="1"/>
      <c r="AX64" s="1"/>
      <c r="AY64" s="1"/>
      <c r="AZ64" s="1"/>
      <c r="BA64" s="1"/>
    </row>
    <row r="65" spans="1:53" s="2" customFormat="1" ht="29.25" customHeight="1" x14ac:dyDescent="0.25">
      <c r="A65" s="11">
        <v>47</v>
      </c>
      <c r="B65" s="27" t="s">
        <v>63</v>
      </c>
      <c r="C65" s="22">
        <f t="shared" si="11"/>
        <v>10000</v>
      </c>
      <c r="D65" s="23">
        <f t="shared" si="12"/>
        <v>10000</v>
      </c>
      <c r="E65" s="23">
        <f t="shared" si="13"/>
        <v>10000</v>
      </c>
      <c r="F65" s="22">
        <v>0</v>
      </c>
      <c r="G65" s="22"/>
      <c r="H65" s="22">
        <f t="shared" si="14"/>
        <v>10000</v>
      </c>
      <c r="I65" s="22">
        <v>10000</v>
      </c>
      <c r="J65" s="22">
        <v>10000</v>
      </c>
      <c r="K65" s="22">
        <v>0</v>
      </c>
      <c r="L65" s="22"/>
      <c r="M65" s="22"/>
      <c r="N65" s="55">
        <f t="shared" si="15"/>
        <v>10000</v>
      </c>
      <c r="O65" s="102">
        <f t="shared" si="16"/>
        <v>10000</v>
      </c>
      <c r="P65" s="102">
        <f t="shared" si="17"/>
        <v>10000</v>
      </c>
      <c r="Q65" s="102">
        <f t="shared" si="18"/>
        <v>10000</v>
      </c>
      <c r="R65" s="102">
        <v>10000</v>
      </c>
      <c r="S65" s="102">
        <v>0</v>
      </c>
      <c r="T65" s="102">
        <v>0</v>
      </c>
      <c r="U65" s="102"/>
      <c r="V65" s="64"/>
      <c r="W65" s="65">
        <f t="shared" si="9"/>
        <v>10000</v>
      </c>
      <c r="X65" s="65"/>
      <c r="Y65" s="55">
        <f t="shared" si="19"/>
        <v>0</v>
      </c>
      <c r="Z65" s="55">
        <f t="shared" si="20"/>
        <v>0</v>
      </c>
      <c r="AA65" s="55">
        <f t="shared" si="21"/>
        <v>0</v>
      </c>
      <c r="AB65" s="55">
        <f t="shared" ref="AB65:AD69" si="29">J65-R65</f>
        <v>0</v>
      </c>
      <c r="AC65" s="55">
        <f t="shared" si="29"/>
        <v>0</v>
      </c>
      <c r="AD65" s="55">
        <f t="shared" si="29"/>
        <v>0</v>
      </c>
      <c r="AE65" s="55">
        <f t="shared" si="23"/>
        <v>0</v>
      </c>
      <c r="AF65" s="55"/>
      <c r="AG65" s="25">
        <v>10000</v>
      </c>
      <c r="AH65" s="25">
        <v>10000</v>
      </c>
      <c r="AI65" s="25">
        <v>10000</v>
      </c>
      <c r="AJ65" s="25">
        <v>0</v>
      </c>
      <c r="AK65" s="25"/>
      <c r="AL65" s="34">
        <f t="shared" si="27"/>
        <v>1</v>
      </c>
      <c r="AM65" s="34">
        <f t="shared" si="27"/>
        <v>1</v>
      </c>
      <c r="AN65" s="34">
        <f t="shared" si="27"/>
        <v>1</v>
      </c>
      <c r="AO65" s="34">
        <f t="shared" si="27"/>
        <v>0</v>
      </c>
      <c r="AP65" s="34">
        <f t="shared" si="27"/>
        <v>0</v>
      </c>
      <c r="AQ65" s="90">
        <f t="shared" si="10"/>
        <v>0</v>
      </c>
      <c r="AR65" s="90"/>
      <c r="AS65" s="90"/>
      <c r="AT65" s="4"/>
      <c r="AU65" s="4"/>
      <c r="AV65" s="1"/>
      <c r="AW65" s="1"/>
      <c r="AX65" s="1"/>
      <c r="AY65" s="1"/>
      <c r="AZ65" s="1"/>
      <c r="BA65" s="1"/>
    </row>
    <row r="66" spans="1:53" ht="29.25" customHeight="1" x14ac:dyDescent="0.25">
      <c r="A66" s="11">
        <v>48</v>
      </c>
      <c r="B66" s="27" t="s">
        <v>64</v>
      </c>
      <c r="C66" s="22">
        <f t="shared" si="11"/>
        <v>31500</v>
      </c>
      <c r="D66" s="23">
        <f t="shared" si="12"/>
        <v>31500</v>
      </c>
      <c r="E66" s="23">
        <f t="shared" si="13"/>
        <v>31500</v>
      </c>
      <c r="F66" s="22">
        <v>0</v>
      </c>
      <c r="G66" s="22"/>
      <c r="H66" s="22">
        <f t="shared" si="14"/>
        <v>31500</v>
      </c>
      <c r="I66" s="22">
        <v>31500</v>
      </c>
      <c r="J66" s="22">
        <v>31500</v>
      </c>
      <c r="K66" s="22">
        <v>0</v>
      </c>
      <c r="L66" s="22"/>
      <c r="M66" s="22"/>
      <c r="N66" s="55">
        <f t="shared" si="15"/>
        <v>31500</v>
      </c>
      <c r="O66" s="102">
        <f t="shared" si="16"/>
        <v>31500</v>
      </c>
      <c r="P66" s="102">
        <f t="shared" si="17"/>
        <v>31500</v>
      </c>
      <c r="Q66" s="102">
        <f t="shared" si="18"/>
        <v>31500</v>
      </c>
      <c r="R66" s="102">
        <v>31500</v>
      </c>
      <c r="S66" s="102">
        <v>0</v>
      </c>
      <c r="T66" s="102">
        <v>0</v>
      </c>
      <c r="U66" s="102"/>
      <c r="V66" s="64"/>
      <c r="W66" s="65">
        <f t="shared" si="9"/>
        <v>31500</v>
      </c>
      <c r="X66" s="65"/>
      <c r="Y66" s="55">
        <f t="shared" si="19"/>
        <v>0</v>
      </c>
      <c r="Z66" s="55">
        <f t="shared" si="20"/>
        <v>0</v>
      </c>
      <c r="AA66" s="55">
        <f t="shared" si="21"/>
        <v>0</v>
      </c>
      <c r="AB66" s="55">
        <f t="shared" si="29"/>
        <v>0</v>
      </c>
      <c r="AC66" s="55">
        <f t="shared" si="29"/>
        <v>0</v>
      </c>
      <c r="AD66" s="55">
        <f t="shared" si="29"/>
        <v>0</v>
      </c>
      <c r="AE66" s="55">
        <f t="shared" si="23"/>
        <v>0</v>
      </c>
      <c r="AF66" s="55"/>
      <c r="AG66" s="25">
        <v>25348</v>
      </c>
      <c r="AH66" s="25">
        <v>25348</v>
      </c>
      <c r="AI66" s="25">
        <v>25348</v>
      </c>
      <c r="AJ66" s="25">
        <v>0</v>
      </c>
      <c r="AK66" s="25"/>
      <c r="AL66" s="34">
        <f t="shared" si="27"/>
        <v>0.80469841269841269</v>
      </c>
      <c r="AM66" s="34">
        <f t="shared" si="27"/>
        <v>0.80469841269841269</v>
      </c>
      <c r="AN66" s="34">
        <f t="shared" si="27"/>
        <v>0.80469841269841269</v>
      </c>
      <c r="AO66" s="34">
        <f t="shared" si="27"/>
        <v>0</v>
      </c>
      <c r="AP66" s="34">
        <f t="shared" si="27"/>
        <v>0</v>
      </c>
      <c r="AQ66" s="90">
        <f t="shared" si="10"/>
        <v>0</v>
      </c>
      <c r="AR66" s="90"/>
      <c r="AS66" s="90"/>
      <c r="AT66" s="4"/>
      <c r="AU66" s="4"/>
    </row>
    <row r="67" spans="1:53" ht="29.25" customHeight="1" x14ac:dyDescent="0.25">
      <c r="A67" s="11">
        <v>49</v>
      </c>
      <c r="B67" s="27" t="s">
        <v>65</v>
      </c>
      <c r="C67" s="22">
        <f t="shared" si="11"/>
        <v>624400</v>
      </c>
      <c r="D67" s="23">
        <f t="shared" si="12"/>
        <v>624400</v>
      </c>
      <c r="E67" s="23">
        <f t="shared" si="13"/>
        <v>624400</v>
      </c>
      <c r="F67" s="22">
        <v>0</v>
      </c>
      <c r="G67" s="22"/>
      <c r="H67" s="22">
        <f t="shared" si="14"/>
        <v>624400</v>
      </c>
      <c r="I67" s="22">
        <v>624400</v>
      </c>
      <c r="J67" s="22">
        <v>624400</v>
      </c>
      <c r="K67" s="22">
        <v>0</v>
      </c>
      <c r="L67" s="22"/>
      <c r="M67" s="22"/>
      <c r="N67" s="55">
        <f t="shared" si="15"/>
        <v>624400</v>
      </c>
      <c r="O67" s="102">
        <f t="shared" si="16"/>
        <v>624400</v>
      </c>
      <c r="P67" s="102">
        <f t="shared" si="17"/>
        <v>624400</v>
      </c>
      <c r="Q67" s="102">
        <f t="shared" si="18"/>
        <v>624400</v>
      </c>
      <c r="R67" s="102">
        <v>624400</v>
      </c>
      <c r="S67" s="102">
        <v>0</v>
      </c>
      <c r="T67" s="102">
        <v>0</v>
      </c>
      <c r="U67" s="102"/>
      <c r="V67" s="64"/>
      <c r="W67" s="65">
        <f t="shared" si="9"/>
        <v>624400</v>
      </c>
      <c r="X67" s="65"/>
      <c r="Y67" s="55">
        <f t="shared" si="19"/>
        <v>0</v>
      </c>
      <c r="Z67" s="55">
        <f t="shared" si="20"/>
        <v>0</v>
      </c>
      <c r="AA67" s="55">
        <f t="shared" si="21"/>
        <v>0</v>
      </c>
      <c r="AB67" s="55">
        <f t="shared" si="29"/>
        <v>0</v>
      </c>
      <c r="AC67" s="55">
        <f t="shared" si="29"/>
        <v>0</v>
      </c>
      <c r="AD67" s="55">
        <f t="shared" si="29"/>
        <v>0</v>
      </c>
      <c r="AE67" s="55">
        <f t="shared" si="23"/>
        <v>0</v>
      </c>
      <c r="AF67" s="55"/>
      <c r="AG67" s="25">
        <v>359014</v>
      </c>
      <c r="AH67" s="25">
        <v>359014</v>
      </c>
      <c r="AI67" s="25">
        <v>359014</v>
      </c>
      <c r="AJ67" s="25">
        <v>0</v>
      </c>
      <c r="AK67" s="25"/>
      <c r="AL67" s="34">
        <f t="shared" si="27"/>
        <v>0.57497437540038432</v>
      </c>
      <c r="AM67" s="34">
        <f t="shared" si="27"/>
        <v>0.57497437540038432</v>
      </c>
      <c r="AN67" s="34">
        <f t="shared" si="27"/>
        <v>0.57497437540038432</v>
      </c>
      <c r="AO67" s="34">
        <f t="shared" si="27"/>
        <v>0</v>
      </c>
      <c r="AP67" s="34">
        <f t="shared" si="27"/>
        <v>0</v>
      </c>
      <c r="AQ67" s="90">
        <f t="shared" si="10"/>
        <v>0</v>
      </c>
      <c r="AR67" s="90"/>
      <c r="AS67" s="90"/>
      <c r="AT67" s="4"/>
      <c r="AU67" s="4"/>
    </row>
    <row r="68" spans="1:53" ht="29.25" customHeight="1" x14ac:dyDescent="0.25">
      <c r="A68" s="11">
        <v>50</v>
      </c>
      <c r="B68" s="27" t="s">
        <v>66</v>
      </c>
      <c r="C68" s="22">
        <f t="shared" si="11"/>
        <v>10000</v>
      </c>
      <c r="D68" s="23">
        <f t="shared" si="12"/>
        <v>10000</v>
      </c>
      <c r="E68" s="23">
        <f t="shared" si="13"/>
        <v>10000</v>
      </c>
      <c r="F68" s="22">
        <v>0</v>
      </c>
      <c r="G68" s="22"/>
      <c r="H68" s="22">
        <f t="shared" si="14"/>
        <v>10000</v>
      </c>
      <c r="I68" s="22">
        <v>10000</v>
      </c>
      <c r="J68" s="22">
        <v>10000</v>
      </c>
      <c r="K68" s="22">
        <v>0</v>
      </c>
      <c r="L68" s="22"/>
      <c r="M68" s="22"/>
      <c r="N68" s="55">
        <f t="shared" si="15"/>
        <v>10000</v>
      </c>
      <c r="O68" s="102">
        <f t="shared" si="16"/>
        <v>10000</v>
      </c>
      <c r="P68" s="102">
        <f t="shared" si="17"/>
        <v>10000</v>
      </c>
      <c r="Q68" s="102">
        <f t="shared" si="18"/>
        <v>10000</v>
      </c>
      <c r="R68" s="102">
        <v>10000</v>
      </c>
      <c r="S68" s="102">
        <v>0</v>
      </c>
      <c r="T68" s="102">
        <v>0</v>
      </c>
      <c r="U68" s="102"/>
      <c r="V68" s="64"/>
      <c r="W68" s="65">
        <f t="shared" si="9"/>
        <v>10000</v>
      </c>
      <c r="X68" s="65"/>
      <c r="Y68" s="55">
        <f t="shared" si="19"/>
        <v>0</v>
      </c>
      <c r="Z68" s="55">
        <f t="shared" si="20"/>
        <v>0</v>
      </c>
      <c r="AA68" s="55">
        <f t="shared" si="21"/>
        <v>0</v>
      </c>
      <c r="AB68" s="55">
        <f t="shared" si="29"/>
        <v>0</v>
      </c>
      <c r="AC68" s="55">
        <f t="shared" si="29"/>
        <v>0</v>
      </c>
      <c r="AD68" s="55">
        <f t="shared" si="29"/>
        <v>0</v>
      </c>
      <c r="AE68" s="55">
        <f t="shared" si="23"/>
        <v>0</v>
      </c>
      <c r="AF68" s="55"/>
      <c r="AG68" s="25">
        <v>10000</v>
      </c>
      <c r="AH68" s="25">
        <v>10000</v>
      </c>
      <c r="AI68" s="25">
        <v>10000</v>
      </c>
      <c r="AJ68" s="25">
        <v>0</v>
      </c>
      <c r="AK68" s="25"/>
      <c r="AL68" s="34">
        <f t="shared" si="27"/>
        <v>1</v>
      </c>
      <c r="AM68" s="34">
        <f t="shared" si="27"/>
        <v>1</v>
      </c>
      <c r="AN68" s="34">
        <f t="shared" si="27"/>
        <v>1</v>
      </c>
      <c r="AO68" s="34">
        <f t="shared" si="27"/>
        <v>0</v>
      </c>
      <c r="AP68" s="34">
        <f t="shared" si="27"/>
        <v>0</v>
      </c>
      <c r="AQ68" s="90">
        <f t="shared" si="10"/>
        <v>0</v>
      </c>
      <c r="AR68" s="90"/>
      <c r="AS68" s="90"/>
      <c r="AT68" s="4"/>
      <c r="AU68" s="4"/>
    </row>
    <row r="69" spans="1:53" ht="21" customHeight="1" x14ac:dyDescent="0.25">
      <c r="A69" s="11">
        <v>51</v>
      </c>
      <c r="B69" s="27" t="s">
        <v>67</v>
      </c>
      <c r="C69" s="22">
        <f t="shared" si="11"/>
        <v>9200</v>
      </c>
      <c r="D69" s="23">
        <f t="shared" si="12"/>
        <v>9200</v>
      </c>
      <c r="E69" s="23">
        <f t="shared" si="13"/>
        <v>9200</v>
      </c>
      <c r="F69" s="22">
        <v>0</v>
      </c>
      <c r="G69" s="22"/>
      <c r="H69" s="22">
        <f t="shared" si="14"/>
        <v>9200</v>
      </c>
      <c r="I69" s="22">
        <v>9200</v>
      </c>
      <c r="J69" s="22">
        <v>9200</v>
      </c>
      <c r="K69" s="22">
        <v>0</v>
      </c>
      <c r="L69" s="22"/>
      <c r="M69" s="22"/>
      <c r="N69" s="55">
        <f t="shared" si="15"/>
        <v>9200</v>
      </c>
      <c r="O69" s="102">
        <f>SUM(Q69,T69)</f>
        <v>9200</v>
      </c>
      <c r="P69" s="102">
        <f t="shared" si="17"/>
        <v>9200</v>
      </c>
      <c r="Q69" s="102">
        <f>R69+S69</f>
        <v>9200</v>
      </c>
      <c r="R69" s="102">
        <v>9200</v>
      </c>
      <c r="S69" s="102">
        <v>0</v>
      </c>
      <c r="T69" s="102">
        <v>0</v>
      </c>
      <c r="U69" s="102"/>
      <c r="V69" s="64"/>
      <c r="W69" s="65">
        <f t="shared" si="9"/>
        <v>9200</v>
      </c>
      <c r="X69" s="65"/>
      <c r="Y69" s="55">
        <f t="shared" si="19"/>
        <v>0</v>
      </c>
      <c r="Z69" s="55">
        <f t="shared" si="20"/>
        <v>0</v>
      </c>
      <c r="AA69" s="55">
        <f t="shared" si="21"/>
        <v>0</v>
      </c>
      <c r="AB69" s="55">
        <f t="shared" si="29"/>
        <v>0</v>
      </c>
      <c r="AC69" s="55">
        <f t="shared" si="29"/>
        <v>0</v>
      </c>
      <c r="AD69" s="55">
        <f t="shared" si="29"/>
        <v>0</v>
      </c>
      <c r="AE69" s="55">
        <f t="shared" si="23"/>
        <v>0</v>
      </c>
      <c r="AF69" s="55"/>
      <c r="AG69" s="25">
        <v>9199.9840530000001</v>
      </c>
      <c r="AH69" s="25">
        <v>9199.9840530000001</v>
      </c>
      <c r="AI69" s="25">
        <v>9199.9840530000001</v>
      </c>
      <c r="AJ69" s="25">
        <v>0</v>
      </c>
      <c r="AK69" s="25"/>
      <c r="AL69" s="34">
        <f t="shared" si="27"/>
        <v>0.99999826663043478</v>
      </c>
      <c r="AM69" s="34">
        <f t="shared" si="27"/>
        <v>0.99999826663043478</v>
      </c>
      <c r="AN69" s="34">
        <f t="shared" si="27"/>
        <v>0.99999826663043478</v>
      </c>
      <c r="AO69" s="34">
        <f t="shared" si="27"/>
        <v>0</v>
      </c>
      <c r="AP69" s="34">
        <f t="shared" si="27"/>
        <v>0</v>
      </c>
      <c r="AQ69" s="90">
        <f t="shared" si="10"/>
        <v>0</v>
      </c>
      <c r="AR69" s="90"/>
      <c r="AS69" s="90"/>
      <c r="AT69" s="4"/>
      <c r="AU69" s="4"/>
    </row>
    <row r="70" spans="1:53" ht="23.25" customHeight="1" x14ac:dyDescent="0.25">
      <c r="A70" s="18" t="s">
        <v>68</v>
      </c>
      <c r="B70" s="28" t="s">
        <v>69</v>
      </c>
      <c r="C70" s="29">
        <f>SUM(C71,C86,C98,C113,C119,C126)</f>
        <v>443864727.69999999</v>
      </c>
      <c r="D70" s="29">
        <f t="shared" ref="D70:G70" si="30">SUM(D71,D86,D98,D113,D119,D126)</f>
        <v>139758832.69999999</v>
      </c>
      <c r="E70" s="29">
        <f t="shared" si="30"/>
        <v>116983166</v>
      </c>
      <c r="F70" s="29">
        <f t="shared" si="30"/>
        <v>22775666.699999999</v>
      </c>
      <c r="G70" s="29">
        <f t="shared" si="30"/>
        <v>304105895</v>
      </c>
      <c r="H70" s="29">
        <f t="shared" ref="H70:AF70" si="31">SUM(H71,H86,H98,H113,H119,H126)</f>
        <v>419864727.69999999</v>
      </c>
      <c r="I70" s="29">
        <f t="shared" si="31"/>
        <v>115758832.7</v>
      </c>
      <c r="J70" s="29">
        <f t="shared" si="31"/>
        <v>92983166</v>
      </c>
      <c r="K70" s="29">
        <f t="shared" si="31"/>
        <v>22775666.699999999</v>
      </c>
      <c r="L70" s="29">
        <f t="shared" si="31"/>
        <v>304105895</v>
      </c>
      <c r="M70" s="29">
        <f t="shared" si="31"/>
        <v>23999999.999999996</v>
      </c>
      <c r="N70" s="29">
        <f t="shared" si="31"/>
        <v>463950079.86800003</v>
      </c>
      <c r="O70" s="104">
        <f t="shared" si="31"/>
        <v>439950079.86800003</v>
      </c>
      <c r="P70" s="104">
        <f t="shared" si="31"/>
        <v>396188375.54299998</v>
      </c>
      <c r="Q70" s="104">
        <f t="shared" si="31"/>
        <v>115343733.617</v>
      </c>
      <c r="R70" s="104">
        <f t="shared" si="31"/>
        <v>92619848.616999999</v>
      </c>
      <c r="S70" s="104">
        <f t="shared" si="31"/>
        <v>22723885</v>
      </c>
      <c r="T70" s="104">
        <f t="shared" si="31"/>
        <v>324606346.25100005</v>
      </c>
      <c r="U70" s="104">
        <f t="shared" si="31"/>
        <v>43761704.325000003</v>
      </c>
      <c r="V70" s="29">
        <v>23999999.999999996</v>
      </c>
      <c r="W70" s="29">
        <f t="shared" si="31"/>
        <v>139343733.61699998</v>
      </c>
      <c r="X70" s="29">
        <f t="shared" si="31"/>
        <v>52</v>
      </c>
      <c r="Y70" s="29">
        <f t="shared" si="31"/>
        <v>23676352.157000002</v>
      </c>
      <c r="Z70" s="29">
        <f t="shared" si="31"/>
        <v>23676352.157000002</v>
      </c>
      <c r="AA70" s="29">
        <f t="shared" si="31"/>
        <v>415099.08300000016</v>
      </c>
      <c r="AB70" s="29">
        <f t="shared" si="31"/>
        <v>363317.38300000015</v>
      </c>
      <c r="AC70" s="29">
        <f t="shared" si="31"/>
        <v>51781.7</v>
      </c>
      <c r="AD70" s="29">
        <f t="shared" si="31"/>
        <v>23261253.074000001</v>
      </c>
      <c r="AE70" s="29">
        <f t="shared" si="31"/>
        <v>0</v>
      </c>
      <c r="AF70" s="29">
        <f t="shared" si="31"/>
        <v>0</v>
      </c>
      <c r="AG70" s="29">
        <v>436071028.61879373</v>
      </c>
      <c r="AH70" s="29">
        <v>106382001.61644967</v>
      </c>
      <c r="AI70" s="29">
        <v>98396022.396274686</v>
      </c>
      <c r="AJ70" s="29">
        <v>7985979.2201750008</v>
      </c>
      <c r="AK70" s="29">
        <v>329689027.00234395</v>
      </c>
      <c r="AL70" s="46">
        <f t="shared" si="27"/>
        <v>0.98244127412062832</v>
      </c>
      <c r="AM70" s="46">
        <f t="shared" si="27"/>
        <v>0.76118267132929252</v>
      </c>
      <c r="AN70" s="46">
        <f t="shared" si="27"/>
        <v>0.84111266399025897</v>
      </c>
      <c r="AO70" s="46">
        <f t="shared" si="27"/>
        <v>0.35063646326432241</v>
      </c>
      <c r="AP70" s="46">
        <f>IF(G70=0,0,AK70/G70)</f>
        <v>1.0841257352224098</v>
      </c>
      <c r="AQ70" s="89">
        <f t="shared" ref="AQ70:AS70" si="32">SUM(AQ71,AQ86,AQ98,AQ113,AQ119,AQ126)</f>
        <v>8882226</v>
      </c>
      <c r="AR70" s="89">
        <f>SUM(AR71,AR86,AR98,AR113,AR119,AR126)</f>
        <v>944143</v>
      </c>
      <c r="AS70" s="89">
        <f t="shared" si="32"/>
        <v>7938083</v>
      </c>
      <c r="AT70" s="4"/>
      <c r="AU70" s="4"/>
    </row>
    <row r="71" spans="1:53" ht="23.25" customHeight="1" x14ac:dyDescent="0.25">
      <c r="A71" s="18"/>
      <c r="B71" s="28" t="s">
        <v>70</v>
      </c>
      <c r="C71" s="20">
        <f>SUM(C72:C85)</f>
        <v>66246056.417963773</v>
      </c>
      <c r="D71" s="20">
        <f t="shared" ref="D71:G71" si="33">SUM(D72:D85)</f>
        <v>42649725.417963773</v>
      </c>
      <c r="E71" s="20">
        <f t="shared" si="33"/>
        <v>38380403.71796377</v>
      </c>
      <c r="F71" s="20">
        <f t="shared" si="33"/>
        <v>4269321.7</v>
      </c>
      <c r="G71" s="20">
        <f t="shared" si="33"/>
        <v>23596331</v>
      </c>
      <c r="H71" s="20">
        <f t="shared" ref="H71:AF71" si="34">SUM(H72:H85)</f>
        <v>54961394.700000003</v>
      </c>
      <c r="I71" s="20">
        <f t="shared" si="34"/>
        <v>31365063.699999999</v>
      </c>
      <c r="J71" s="20">
        <f t="shared" si="34"/>
        <v>27095742</v>
      </c>
      <c r="K71" s="20">
        <f t="shared" si="34"/>
        <v>4269321.7</v>
      </c>
      <c r="L71" s="20">
        <f t="shared" si="34"/>
        <v>23596331</v>
      </c>
      <c r="M71" s="20">
        <f t="shared" si="34"/>
        <v>11284661.717963768</v>
      </c>
      <c r="N71" s="20">
        <f t="shared" si="34"/>
        <v>75388427.295963764</v>
      </c>
      <c r="O71" s="101">
        <f t="shared" si="34"/>
        <v>64103765.578000002</v>
      </c>
      <c r="P71" s="101">
        <f t="shared" si="34"/>
        <v>54327801.925999999</v>
      </c>
      <c r="Q71" s="101">
        <f t="shared" si="34"/>
        <v>31066965</v>
      </c>
      <c r="R71" s="101">
        <f t="shared" si="34"/>
        <v>26832425</v>
      </c>
      <c r="S71" s="101">
        <f t="shared" si="34"/>
        <v>4234540</v>
      </c>
      <c r="T71" s="101">
        <f t="shared" si="34"/>
        <v>33036800.578000002</v>
      </c>
      <c r="U71" s="101">
        <f t="shared" si="34"/>
        <v>9775963.6520000007</v>
      </c>
      <c r="V71" s="20">
        <v>11284661.717963768</v>
      </c>
      <c r="W71" s="20">
        <f t="shared" si="34"/>
        <v>42351626.71796377</v>
      </c>
      <c r="X71" s="20">
        <f t="shared" si="34"/>
        <v>14</v>
      </c>
      <c r="Y71" s="20">
        <f t="shared" si="34"/>
        <v>633592.77399999998</v>
      </c>
      <c r="Z71" s="20">
        <f t="shared" si="34"/>
        <v>633592.77399999998</v>
      </c>
      <c r="AA71" s="20">
        <f t="shared" si="34"/>
        <v>298098.7</v>
      </c>
      <c r="AB71" s="20">
        <f t="shared" si="34"/>
        <v>263317</v>
      </c>
      <c r="AC71" s="20">
        <f t="shared" si="34"/>
        <v>34781.699999999997</v>
      </c>
      <c r="AD71" s="20">
        <f t="shared" si="34"/>
        <v>335494.07400000002</v>
      </c>
      <c r="AE71" s="20">
        <f t="shared" si="34"/>
        <v>0</v>
      </c>
      <c r="AF71" s="20">
        <f t="shared" si="34"/>
        <v>0</v>
      </c>
      <c r="AG71" s="20">
        <v>65095903.714914218</v>
      </c>
      <c r="AH71" s="20">
        <v>32001379.921361808</v>
      </c>
      <c r="AI71" s="20">
        <v>30407304.100079805</v>
      </c>
      <c r="AJ71" s="20">
        <v>1594075.8212820003</v>
      </c>
      <c r="AK71" s="20">
        <v>33094523.793552399</v>
      </c>
      <c r="AL71" s="46">
        <f t="shared" si="27"/>
        <v>0.98263817100609074</v>
      </c>
      <c r="AM71" s="46">
        <f t="shared" si="27"/>
        <v>0.75033026843082662</v>
      </c>
      <c r="AN71" s="46">
        <f t="shared" si="27"/>
        <v>0.792261184210728</v>
      </c>
      <c r="AO71" s="46">
        <f t="shared" si="27"/>
        <v>0.37337917666921194</v>
      </c>
      <c r="AP71" s="46">
        <f t="shared" si="27"/>
        <v>1.4025283758543816</v>
      </c>
      <c r="AQ71" s="89">
        <f t="shared" ref="AQ71:AS71" si="35">SUM(AQ72:AQ85)</f>
        <v>1221437</v>
      </c>
      <c r="AR71" s="89">
        <f>SUM(AR72:AR85)</f>
        <v>630000</v>
      </c>
      <c r="AS71" s="89">
        <f t="shared" si="35"/>
        <v>591437</v>
      </c>
      <c r="AT71" s="4"/>
      <c r="AU71" s="4"/>
    </row>
    <row r="72" spans="1:53" ht="29.25" customHeight="1" x14ac:dyDescent="0.25">
      <c r="A72" s="11" t="s">
        <v>71</v>
      </c>
      <c r="B72" s="27" t="s">
        <v>72</v>
      </c>
      <c r="C72" s="22">
        <f>SUM(H72,M72)</f>
        <v>5495197.8809371013</v>
      </c>
      <c r="D72" s="23">
        <v>4528927.8809371013</v>
      </c>
      <c r="E72" s="23">
        <v>3759472.8809371009</v>
      </c>
      <c r="F72" s="25">
        <v>769455</v>
      </c>
      <c r="G72" s="25">
        <v>966270</v>
      </c>
      <c r="H72" s="25">
        <f t="shared" si="14"/>
        <v>4001939.0000000005</v>
      </c>
      <c r="I72" s="25">
        <v>3035669.0000000005</v>
      </c>
      <c r="J72" s="25">
        <v>2266214</v>
      </c>
      <c r="K72" s="25">
        <v>769455</v>
      </c>
      <c r="L72" s="25">
        <v>966270</v>
      </c>
      <c r="M72" s="25">
        <v>1493258.8809371009</v>
      </c>
      <c r="N72" s="55">
        <f t="shared" si="15"/>
        <v>5949780.8809371013</v>
      </c>
      <c r="O72" s="102">
        <f>SUM(Q72,T72)</f>
        <v>4456522</v>
      </c>
      <c r="P72" s="102">
        <f t="shared" ref="P72:P85" si="36">O72-U72</f>
        <v>3811622</v>
      </c>
      <c r="Q72" s="102">
        <f t="shared" ref="Q72:Q84" si="37">R72+S72</f>
        <v>2845352</v>
      </c>
      <c r="R72" s="102">
        <v>2075897</v>
      </c>
      <c r="S72" s="102">
        <v>769455</v>
      </c>
      <c r="T72" s="102">
        <v>1611170</v>
      </c>
      <c r="U72" s="105">
        <v>644900</v>
      </c>
      <c r="V72" s="65">
        <v>1493258.8809371009</v>
      </c>
      <c r="W72" s="65">
        <f t="shared" si="9"/>
        <v>4338610.8809371013</v>
      </c>
      <c r="X72" s="81">
        <f>V72/M72</f>
        <v>1</v>
      </c>
      <c r="Y72" s="55">
        <f t="shared" si="19"/>
        <v>190317</v>
      </c>
      <c r="Z72" s="55">
        <f t="shared" ref="Z72:Z85" si="38">AA72+AD72</f>
        <v>190317</v>
      </c>
      <c r="AA72" s="55">
        <f t="shared" ref="AA72:AA85" si="39">AB72+AC72</f>
        <v>190317</v>
      </c>
      <c r="AB72" s="55">
        <f t="shared" ref="AB72:AC85" si="40">J72-R72</f>
        <v>190317</v>
      </c>
      <c r="AC72" s="55">
        <f t="shared" si="40"/>
        <v>0</v>
      </c>
      <c r="AD72" s="55">
        <f>IF((L72-T72)&lt;0,0,(L72-T72))</f>
        <v>0</v>
      </c>
      <c r="AE72" s="55">
        <f t="shared" si="23"/>
        <v>0</v>
      </c>
      <c r="AF72" s="55"/>
      <c r="AG72" s="25">
        <v>4002783.3558319998</v>
      </c>
      <c r="AH72" s="25">
        <v>2902496.3558319998</v>
      </c>
      <c r="AI72" s="25">
        <v>2817570</v>
      </c>
      <c r="AJ72" s="25">
        <v>84926.355832000001</v>
      </c>
      <c r="AK72" s="25">
        <v>1100287</v>
      </c>
      <c r="AL72" s="34">
        <f t="shared" si="27"/>
        <v>0.72841478006055016</v>
      </c>
      <c r="AM72" s="34">
        <f t="shared" si="27"/>
        <v>0.64087934984547179</v>
      </c>
      <c r="AN72" s="34">
        <f t="shared" si="27"/>
        <v>0.74945879096158863</v>
      </c>
      <c r="AO72" s="34">
        <f t="shared" si="27"/>
        <v>0.11037208911762221</v>
      </c>
      <c r="AP72" s="34">
        <f t="shared" si="27"/>
        <v>1.1386951887153693</v>
      </c>
      <c r="AQ72" s="92">
        <f t="shared" ref="AQ72:AQ85" si="41">SUM(AR72,AS72)</f>
        <v>0</v>
      </c>
      <c r="AR72" s="92"/>
      <c r="AS72" s="92"/>
      <c r="AT72" s="4"/>
      <c r="AU72" s="4"/>
    </row>
    <row r="73" spans="1:53" ht="29.25" customHeight="1" x14ac:dyDescent="0.25">
      <c r="A73" s="11" t="s">
        <v>73</v>
      </c>
      <c r="B73" s="27" t="s">
        <v>74</v>
      </c>
      <c r="C73" s="22">
        <f t="shared" ref="C73:C97" si="42">SUM(H73,M73)</f>
        <v>4995354.7813460957</v>
      </c>
      <c r="D73" s="23">
        <v>4024954.7813460957</v>
      </c>
      <c r="E73" s="23">
        <v>3791354.7813460957</v>
      </c>
      <c r="F73" s="25">
        <v>233600</v>
      </c>
      <c r="G73" s="25">
        <v>970400</v>
      </c>
      <c r="H73" s="25">
        <f t="shared" si="14"/>
        <v>4288400</v>
      </c>
      <c r="I73" s="25">
        <v>3318000</v>
      </c>
      <c r="J73" s="25">
        <v>3084400</v>
      </c>
      <c r="K73" s="25">
        <v>233600</v>
      </c>
      <c r="L73" s="25">
        <v>970400</v>
      </c>
      <c r="M73" s="25">
        <v>706954.78134609573</v>
      </c>
      <c r="N73" s="55">
        <f t="shared" si="15"/>
        <v>5216814.7813460957</v>
      </c>
      <c r="O73" s="102">
        <f t="shared" ref="O73:O85" si="43">SUM(Q73,T73)</f>
        <v>4509860</v>
      </c>
      <c r="P73" s="102">
        <f t="shared" si="36"/>
        <v>4288400</v>
      </c>
      <c r="Q73" s="102">
        <f t="shared" si="37"/>
        <v>3318000</v>
      </c>
      <c r="R73" s="102">
        <v>3084400</v>
      </c>
      <c r="S73" s="102">
        <v>233600</v>
      </c>
      <c r="T73" s="102">
        <v>1191860</v>
      </c>
      <c r="U73" s="105">
        <v>221460</v>
      </c>
      <c r="V73" s="65">
        <v>706954.78134609573</v>
      </c>
      <c r="W73" s="65">
        <f>SUM(Q73,V73)</f>
        <v>4024954.7813460957</v>
      </c>
      <c r="X73" s="81">
        <f t="shared" ref="X73:X85" si="44">V73/M73</f>
        <v>1</v>
      </c>
      <c r="Y73" s="55">
        <f t="shared" si="19"/>
        <v>0</v>
      </c>
      <c r="Z73" s="55">
        <f t="shared" si="38"/>
        <v>0</v>
      </c>
      <c r="AA73" s="55">
        <f t="shared" si="39"/>
        <v>0</v>
      </c>
      <c r="AB73" s="55">
        <f t="shared" si="40"/>
        <v>0</v>
      </c>
      <c r="AC73" s="55">
        <f t="shared" si="40"/>
        <v>0</v>
      </c>
      <c r="AD73" s="55">
        <f t="shared" ref="AD73:AD78" si="45">IF((L73-T73)&lt;0,0,(L73-T73))</f>
        <v>0</v>
      </c>
      <c r="AE73" s="55">
        <f>M73-V73</f>
        <v>0</v>
      </c>
      <c r="AF73" s="55"/>
      <c r="AG73" s="25">
        <v>4673449.2933740001</v>
      </c>
      <c r="AH73" s="25">
        <v>2873449.2933740001</v>
      </c>
      <c r="AI73" s="25">
        <v>2760000</v>
      </c>
      <c r="AJ73" s="25">
        <v>113449.293374</v>
      </c>
      <c r="AK73" s="25">
        <v>1800000</v>
      </c>
      <c r="AL73" s="34">
        <f t="shared" si="27"/>
        <v>0.93555903393004813</v>
      </c>
      <c r="AM73" s="34">
        <f t="shared" si="27"/>
        <v>0.71390846592641988</v>
      </c>
      <c r="AN73" s="34">
        <f t="shared" si="27"/>
        <v>0.72797196758781835</v>
      </c>
      <c r="AO73" s="34">
        <f t="shared" si="27"/>
        <v>0.485656221635274</v>
      </c>
      <c r="AP73" s="34">
        <f t="shared" si="27"/>
        <v>1.8549051937345424</v>
      </c>
      <c r="AQ73" s="92">
        <f t="shared" si="41"/>
        <v>0</v>
      </c>
      <c r="AR73" s="92"/>
      <c r="AS73" s="92"/>
      <c r="AT73" s="4"/>
      <c r="AU73" s="4"/>
    </row>
    <row r="74" spans="1:53" ht="29.25" customHeight="1" x14ac:dyDescent="0.25">
      <c r="A74" s="11" t="s">
        <v>75</v>
      </c>
      <c r="B74" s="27" t="s">
        <v>76</v>
      </c>
      <c r="C74" s="22">
        <f t="shared" si="42"/>
        <v>4031667.2263827417</v>
      </c>
      <c r="D74" s="23">
        <v>2890387.2263827417</v>
      </c>
      <c r="E74" s="23">
        <v>2447694.2263827417</v>
      </c>
      <c r="F74" s="25">
        <v>442693</v>
      </c>
      <c r="G74" s="25">
        <v>1141280</v>
      </c>
      <c r="H74" s="25">
        <f t="shared" si="14"/>
        <v>2796549</v>
      </c>
      <c r="I74" s="25">
        <v>1655269</v>
      </c>
      <c r="J74" s="25">
        <v>1212576</v>
      </c>
      <c r="K74" s="25">
        <v>442693</v>
      </c>
      <c r="L74" s="25">
        <v>1141280</v>
      </c>
      <c r="M74" s="25">
        <v>1235118.2263827417</v>
      </c>
      <c r="N74" s="55">
        <f t="shared" si="15"/>
        <v>3696173.2263827417</v>
      </c>
      <c r="O74" s="102">
        <f t="shared" si="43"/>
        <v>2461055</v>
      </c>
      <c r="P74" s="102">
        <f t="shared" si="36"/>
        <v>2461055</v>
      </c>
      <c r="Q74" s="102">
        <f t="shared" si="37"/>
        <v>1655269</v>
      </c>
      <c r="R74" s="102">
        <v>1212576</v>
      </c>
      <c r="S74" s="102">
        <v>442693</v>
      </c>
      <c r="T74" s="102">
        <v>805786</v>
      </c>
      <c r="U74" s="105">
        <v>0</v>
      </c>
      <c r="V74" s="65">
        <v>1235118.2263827417</v>
      </c>
      <c r="W74" s="65">
        <f t="shared" si="9"/>
        <v>2890387.2263827417</v>
      </c>
      <c r="X74" s="81">
        <f t="shared" si="44"/>
        <v>1</v>
      </c>
      <c r="Y74" s="55">
        <f t="shared" si="19"/>
        <v>335494</v>
      </c>
      <c r="Z74" s="55">
        <f t="shared" si="38"/>
        <v>335494</v>
      </c>
      <c r="AA74" s="55">
        <f t="shared" si="39"/>
        <v>0</v>
      </c>
      <c r="AB74" s="55">
        <f t="shared" si="40"/>
        <v>0</v>
      </c>
      <c r="AC74" s="55">
        <f t="shared" si="40"/>
        <v>0</v>
      </c>
      <c r="AD74" s="55">
        <f t="shared" si="45"/>
        <v>335494</v>
      </c>
      <c r="AE74" s="55">
        <f t="shared" si="23"/>
        <v>0</v>
      </c>
      <c r="AF74" s="55"/>
      <c r="AG74" s="25">
        <v>3546734.3528279997</v>
      </c>
      <c r="AH74" s="25">
        <v>2186969.902828</v>
      </c>
      <c r="AI74" s="30">
        <v>1953646.8</v>
      </c>
      <c r="AJ74" s="30">
        <v>233323.102828</v>
      </c>
      <c r="AK74" s="30">
        <v>1359764.45</v>
      </c>
      <c r="AL74" s="34">
        <f t="shared" si="27"/>
        <v>0.87971902284459391</v>
      </c>
      <c r="AM74" s="34">
        <f t="shared" si="27"/>
        <v>0.75663561022754255</v>
      </c>
      <c r="AN74" s="34">
        <f t="shared" si="27"/>
        <v>0.79815802927604396</v>
      </c>
      <c r="AO74" s="34">
        <f t="shared" si="27"/>
        <v>0.52705396929248938</v>
      </c>
      <c r="AP74" s="34">
        <f t="shared" si="27"/>
        <v>1.1914380782980514</v>
      </c>
      <c r="AQ74" s="92">
        <f t="shared" si="41"/>
        <v>38324</v>
      </c>
      <c r="AR74" s="92"/>
      <c r="AS74" s="92">
        <v>38324</v>
      </c>
      <c r="AT74" s="4" t="s">
        <v>243</v>
      </c>
      <c r="AU74" s="4"/>
    </row>
    <row r="75" spans="1:53" ht="29.25" customHeight="1" x14ac:dyDescent="0.25">
      <c r="A75" s="11" t="s">
        <v>77</v>
      </c>
      <c r="B75" s="27" t="s">
        <v>78</v>
      </c>
      <c r="C75" s="22">
        <f t="shared" si="42"/>
        <v>3340702.6461638557</v>
      </c>
      <c r="D75" s="23">
        <f t="shared" ref="D75" si="46">SUM(I75,M75)</f>
        <v>2072902.6461638557</v>
      </c>
      <c r="E75" s="23">
        <f t="shared" ref="E75" si="47">SUM(J75,M75)</f>
        <v>1670755.6461638557</v>
      </c>
      <c r="F75" s="25">
        <v>402147</v>
      </c>
      <c r="G75" s="25">
        <v>1267800</v>
      </c>
      <c r="H75" s="25">
        <f t="shared" si="14"/>
        <v>2498375</v>
      </c>
      <c r="I75" s="25">
        <v>1230575</v>
      </c>
      <c r="J75" s="25">
        <v>828428</v>
      </c>
      <c r="K75" s="25">
        <v>402147</v>
      </c>
      <c r="L75" s="25">
        <v>1267800</v>
      </c>
      <c r="M75" s="25">
        <v>842327.64616385556</v>
      </c>
      <c r="N75" s="55">
        <f t="shared" si="15"/>
        <v>3381248.5721638557</v>
      </c>
      <c r="O75" s="102">
        <f t="shared" si="43"/>
        <v>2538920.926</v>
      </c>
      <c r="P75" s="102">
        <f t="shared" si="36"/>
        <v>2538920.926</v>
      </c>
      <c r="Q75" s="102">
        <f t="shared" si="37"/>
        <v>1271121</v>
      </c>
      <c r="R75" s="102">
        <v>828428</v>
      </c>
      <c r="S75" s="102">
        <v>442693</v>
      </c>
      <c r="T75" s="102">
        <v>1267799.926</v>
      </c>
      <c r="U75" s="105">
        <v>0</v>
      </c>
      <c r="V75" s="65">
        <v>842327.64616385556</v>
      </c>
      <c r="W75" s="65">
        <f t="shared" si="9"/>
        <v>2113448.6461638557</v>
      </c>
      <c r="X75" s="81">
        <f t="shared" si="44"/>
        <v>1</v>
      </c>
      <c r="Y75" s="55">
        <f t="shared" si="19"/>
        <v>-40545.925999999978</v>
      </c>
      <c r="Z75" s="55">
        <f t="shared" si="38"/>
        <v>-40545.925999999978</v>
      </c>
      <c r="AA75" s="55">
        <f t="shared" si="39"/>
        <v>-40546</v>
      </c>
      <c r="AB75" s="55">
        <f t="shared" si="40"/>
        <v>0</v>
      </c>
      <c r="AC75" s="55">
        <f t="shared" si="40"/>
        <v>-40546</v>
      </c>
      <c r="AD75" s="55">
        <f t="shared" si="45"/>
        <v>7.4000000022351742E-2</v>
      </c>
      <c r="AE75" s="55">
        <f t="shared" si="23"/>
        <v>0</v>
      </c>
      <c r="AF75" s="55"/>
      <c r="AG75" s="25">
        <v>3397632.535745</v>
      </c>
      <c r="AH75" s="25">
        <v>1747632.535745</v>
      </c>
      <c r="AI75" s="25">
        <v>1575000</v>
      </c>
      <c r="AJ75" s="31">
        <v>172632.535745</v>
      </c>
      <c r="AK75" s="25">
        <v>1650000</v>
      </c>
      <c r="AL75" s="34">
        <f t="shared" si="27"/>
        <v>1.0170412920906078</v>
      </c>
      <c r="AM75" s="34">
        <f t="shared" si="27"/>
        <v>0.84308471455675671</v>
      </c>
      <c r="AN75" s="34">
        <f t="shared" si="27"/>
        <v>0.94268722276431283</v>
      </c>
      <c r="AO75" s="48">
        <f t="shared" si="27"/>
        <v>0.42927719402357845</v>
      </c>
      <c r="AP75" s="34">
        <f t="shared" si="27"/>
        <v>1.3014671083767155</v>
      </c>
      <c r="AQ75" s="92">
        <f t="shared" si="41"/>
        <v>129185</v>
      </c>
      <c r="AR75" s="92">
        <v>0</v>
      </c>
      <c r="AS75" s="92">
        <v>129185</v>
      </c>
      <c r="AT75" s="4" t="str">
        <f>VLOOKUP(B75,'[1]I Pbo'!$B$20:$U$84,20,0)</f>
        <v>394/BC-UBND 31/8/2022</v>
      </c>
      <c r="AU75" s="4"/>
    </row>
    <row r="76" spans="1:53" ht="29.25" customHeight="1" x14ac:dyDescent="0.25">
      <c r="A76" s="11" t="s">
        <v>79</v>
      </c>
      <c r="B76" s="27" t="s">
        <v>80</v>
      </c>
      <c r="C76" s="22">
        <f t="shared" si="42"/>
        <v>4836732.5759078283</v>
      </c>
      <c r="D76" s="23">
        <v>2747292.5759078288</v>
      </c>
      <c r="E76" s="23">
        <v>2385081.5759078288</v>
      </c>
      <c r="F76" s="25">
        <v>362211</v>
      </c>
      <c r="G76" s="25">
        <v>2089440</v>
      </c>
      <c r="H76" s="25">
        <f t="shared" si="14"/>
        <v>3958296</v>
      </c>
      <c r="I76" s="25">
        <v>1868856</v>
      </c>
      <c r="J76" s="25">
        <v>1506645</v>
      </c>
      <c r="K76" s="25">
        <v>362211</v>
      </c>
      <c r="L76" s="25">
        <v>2089440</v>
      </c>
      <c r="M76" s="25">
        <v>878436.57590782875</v>
      </c>
      <c r="N76" s="55">
        <f t="shared" si="15"/>
        <v>5427279.5759078283</v>
      </c>
      <c r="O76" s="102">
        <f t="shared" si="43"/>
        <v>4548843</v>
      </c>
      <c r="P76" s="102">
        <f t="shared" si="36"/>
        <v>3958296</v>
      </c>
      <c r="Q76" s="102">
        <f t="shared" si="37"/>
        <v>1868856</v>
      </c>
      <c r="R76" s="102">
        <v>1506645</v>
      </c>
      <c r="S76" s="102">
        <v>362211</v>
      </c>
      <c r="T76" s="102">
        <v>2679987</v>
      </c>
      <c r="U76" s="105">
        <v>590547</v>
      </c>
      <c r="V76" s="65">
        <v>878436.57590782875</v>
      </c>
      <c r="W76" s="65">
        <f t="shared" si="9"/>
        <v>2747292.5759078288</v>
      </c>
      <c r="X76" s="81">
        <f t="shared" si="44"/>
        <v>1</v>
      </c>
      <c r="Y76" s="55">
        <f t="shared" si="19"/>
        <v>0</v>
      </c>
      <c r="Z76" s="55">
        <f t="shared" si="38"/>
        <v>0</v>
      </c>
      <c r="AA76" s="55">
        <f t="shared" si="39"/>
        <v>0</v>
      </c>
      <c r="AB76" s="55">
        <f t="shared" si="40"/>
        <v>0</v>
      </c>
      <c r="AC76" s="55">
        <f t="shared" si="40"/>
        <v>0</v>
      </c>
      <c r="AD76" s="55">
        <f t="shared" si="45"/>
        <v>0</v>
      </c>
      <c r="AE76" s="55">
        <f t="shared" si="23"/>
        <v>0</v>
      </c>
      <c r="AF76" s="55"/>
      <c r="AG76" s="25">
        <v>5553180.0073770005</v>
      </c>
      <c r="AH76" s="25">
        <v>2482472.0073770001</v>
      </c>
      <c r="AI76" s="25">
        <v>2325473</v>
      </c>
      <c r="AJ76" s="25">
        <v>156999.007377</v>
      </c>
      <c r="AK76" s="25">
        <v>3070708</v>
      </c>
      <c r="AL76" s="34">
        <f t="shared" si="27"/>
        <v>1.148126327065891</v>
      </c>
      <c r="AM76" s="34">
        <f t="shared" si="27"/>
        <v>0.90360671052906694</v>
      </c>
      <c r="AN76" s="34">
        <f t="shared" si="27"/>
        <v>0.97500774124040601</v>
      </c>
      <c r="AO76" s="34">
        <f t="shared" si="27"/>
        <v>0.43344627130871233</v>
      </c>
      <c r="AP76" s="34">
        <f t="shared" si="27"/>
        <v>1.4696320545217858</v>
      </c>
      <c r="AQ76" s="92">
        <f t="shared" si="41"/>
        <v>10406</v>
      </c>
      <c r="AR76" s="92">
        <v>0</v>
      </c>
      <c r="AS76" s="92">
        <v>10406</v>
      </c>
      <c r="AT76" s="4" t="s">
        <v>244</v>
      </c>
      <c r="AU76" s="4"/>
    </row>
    <row r="77" spans="1:53" ht="29.25" customHeight="1" x14ac:dyDescent="0.25">
      <c r="A77" s="11" t="s">
        <v>81</v>
      </c>
      <c r="B77" s="27" t="s">
        <v>82</v>
      </c>
      <c r="C77" s="22">
        <f t="shared" si="42"/>
        <v>3863178.5999035966</v>
      </c>
      <c r="D77" s="23">
        <v>2524438.5999035966</v>
      </c>
      <c r="E77" s="23">
        <v>2135633.5999035966</v>
      </c>
      <c r="F77" s="25">
        <v>388805</v>
      </c>
      <c r="G77" s="25">
        <v>1338740</v>
      </c>
      <c r="H77" s="25">
        <f t="shared" si="14"/>
        <v>3227751</v>
      </c>
      <c r="I77" s="25">
        <v>1889010.9999999998</v>
      </c>
      <c r="J77" s="25">
        <v>1500205.9999999998</v>
      </c>
      <c r="K77" s="25">
        <v>388805</v>
      </c>
      <c r="L77" s="25">
        <v>1338740</v>
      </c>
      <c r="M77" s="25">
        <v>635427.5999035968</v>
      </c>
      <c r="N77" s="55">
        <f t="shared" si="15"/>
        <v>4485078.5999035966</v>
      </c>
      <c r="O77" s="102">
        <f t="shared" si="43"/>
        <v>3849651</v>
      </c>
      <c r="P77" s="102">
        <f t="shared" si="36"/>
        <v>3227751</v>
      </c>
      <c r="Q77" s="102">
        <f t="shared" si="37"/>
        <v>1889011</v>
      </c>
      <c r="R77" s="102">
        <v>1500206</v>
      </c>
      <c r="S77" s="102">
        <v>388805</v>
      </c>
      <c r="T77" s="102">
        <v>1960640</v>
      </c>
      <c r="U77" s="105">
        <v>621900</v>
      </c>
      <c r="V77" s="65">
        <v>635427.5999035968</v>
      </c>
      <c r="W77" s="65">
        <f t="shared" si="9"/>
        <v>2524438.5999035966</v>
      </c>
      <c r="X77" s="81">
        <f t="shared" si="44"/>
        <v>1</v>
      </c>
      <c r="Y77" s="55">
        <f t="shared" si="19"/>
        <v>0</v>
      </c>
      <c r="Z77" s="55">
        <f t="shared" si="38"/>
        <v>0</v>
      </c>
      <c r="AA77" s="55">
        <f t="shared" si="39"/>
        <v>0</v>
      </c>
      <c r="AB77" s="55">
        <f t="shared" si="40"/>
        <v>0</v>
      </c>
      <c r="AC77" s="55">
        <f t="shared" si="40"/>
        <v>0</v>
      </c>
      <c r="AD77" s="55">
        <f t="shared" si="45"/>
        <v>0</v>
      </c>
      <c r="AE77" s="55">
        <f t="shared" si="23"/>
        <v>0</v>
      </c>
      <c r="AF77" s="55"/>
      <c r="AG77" s="25">
        <v>4478441.0921459999</v>
      </c>
      <c r="AH77" s="25">
        <v>2078441.0921459999</v>
      </c>
      <c r="AI77" s="30">
        <v>1989362</v>
      </c>
      <c r="AJ77" s="30">
        <v>89079.092145999995</v>
      </c>
      <c r="AK77" s="30">
        <v>2400000</v>
      </c>
      <c r="AL77" s="34">
        <f t="shared" si="27"/>
        <v>1.1592632792741595</v>
      </c>
      <c r="AM77" s="34">
        <f t="shared" si="27"/>
        <v>0.82332804300543161</v>
      </c>
      <c r="AN77" s="34">
        <f t="shared" si="27"/>
        <v>0.93150903792195472</v>
      </c>
      <c r="AO77" s="34">
        <f t="shared" si="27"/>
        <v>0.22910994494926762</v>
      </c>
      <c r="AP77" s="34">
        <f t="shared" si="27"/>
        <v>1.7927304779120665</v>
      </c>
      <c r="AQ77" s="92">
        <f t="shared" si="41"/>
        <v>105524</v>
      </c>
      <c r="AR77" s="92">
        <v>0</v>
      </c>
      <c r="AS77" s="92">
        <v>105524</v>
      </c>
      <c r="AT77" s="4" t="str">
        <f>VLOOKUP(B77,'[1]I Pbo'!$B$20:$U$84,20,0)</f>
        <v>Văn bản số 3188/UBND-TKTH ngày 23/9/2022</v>
      </c>
      <c r="AU77" s="4"/>
    </row>
    <row r="78" spans="1:53" ht="29.25" customHeight="1" x14ac:dyDescent="0.25">
      <c r="A78" s="11" t="s">
        <v>83</v>
      </c>
      <c r="B78" s="27" t="s">
        <v>84</v>
      </c>
      <c r="C78" s="22">
        <f t="shared" si="42"/>
        <v>5992282.832834458</v>
      </c>
      <c r="D78" s="23">
        <v>2434974.832834458</v>
      </c>
      <c r="E78" s="23">
        <v>2079774.832834458</v>
      </c>
      <c r="F78" s="25">
        <v>355200</v>
      </c>
      <c r="G78" s="25">
        <v>3557308</v>
      </c>
      <c r="H78" s="25">
        <f t="shared" si="14"/>
        <v>5670191</v>
      </c>
      <c r="I78" s="25">
        <v>2112883</v>
      </c>
      <c r="J78" s="25">
        <v>1757683</v>
      </c>
      <c r="K78" s="25">
        <v>355200</v>
      </c>
      <c r="L78" s="25">
        <v>3557308</v>
      </c>
      <c r="M78" s="25">
        <v>322091.83283445798</v>
      </c>
      <c r="N78" s="55">
        <f t="shared" si="15"/>
        <v>9000900.3118344583</v>
      </c>
      <c r="O78" s="102">
        <f t="shared" si="43"/>
        <v>8678808.4790000003</v>
      </c>
      <c r="P78" s="102">
        <f t="shared" si="36"/>
        <v>5670191</v>
      </c>
      <c r="Q78" s="102">
        <f>R78+S78</f>
        <v>2112883</v>
      </c>
      <c r="R78" s="102">
        <v>1757683</v>
      </c>
      <c r="S78" s="102">
        <v>355200</v>
      </c>
      <c r="T78" s="102">
        <v>6565925.4790000003</v>
      </c>
      <c r="U78" s="105">
        <v>3008617.4790000003</v>
      </c>
      <c r="V78" s="65">
        <v>322091.83283445798</v>
      </c>
      <c r="W78" s="65">
        <f t="shared" si="9"/>
        <v>2434974.832834458</v>
      </c>
      <c r="X78" s="81">
        <f t="shared" si="44"/>
        <v>1</v>
      </c>
      <c r="Y78" s="55">
        <f t="shared" si="19"/>
        <v>0</v>
      </c>
      <c r="Z78" s="55">
        <f t="shared" si="38"/>
        <v>0</v>
      </c>
      <c r="AA78" s="55">
        <f t="shared" si="39"/>
        <v>0</v>
      </c>
      <c r="AB78" s="55">
        <f t="shared" si="40"/>
        <v>0</v>
      </c>
      <c r="AC78" s="55">
        <f t="shared" si="40"/>
        <v>0</v>
      </c>
      <c r="AD78" s="55">
        <f t="shared" si="45"/>
        <v>0</v>
      </c>
      <c r="AE78" s="55">
        <f t="shared" si="23"/>
        <v>0</v>
      </c>
      <c r="AF78" s="55"/>
      <c r="AG78" s="25">
        <v>8148840.0982360002</v>
      </c>
      <c r="AH78" s="25">
        <v>2198840.0982360002</v>
      </c>
      <c r="AI78" s="30">
        <v>2020500</v>
      </c>
      <c r="AJ78" s="30">
        <v>178340.09823599999</v>
      </c>
      <c r="AK78" s="30">
        <v>5950000</v>
      </c>
      <c r="AL78" s="34">
        <f t="shared" si="27"/>
        <v>1.3598890982890157</v>
      </c>
      <c r="AM78" s="34">
        <f t="shared" si="27"/>
        <v>0.90302374734461521</v>
      </c>
      <c r="AN78" s="34">
        <f t="shared" si="27"/>
        <v>0.97149939892595283</v>
      </c>
      <c r="AO78" s="34">
        <f t="shared" si="27"/>
        <v>0.50208360989864864</v>
      </c>
      <c r="AP78" s="34">
        <f t="shared" si="27"/>
        <v>1.672613110813008</v>
      </c>
      <c r="AQ78" s="92">
        <f t="shared" si="41"/>
        <v>37833</v>
      </c>
      <c r="AR78" s="92">
        <v>0</v>
      </c>
      <c r="AS78" s="92">
        <v>37833</v>
      </c>
      <c r="AT78" s="4" t="s">
        <v>245</v>
      </c>
      <c r="AU78" s="4"/>
    </row>
    <row r="79" spans="1:53" ht="29.25" customHeight="1" x14ac:dyDescent="0.25">
      <c r="A79" s="11" t="s">
        <v>85</v>
      </c>
      <c r="B79" s="27" t="s">
        <v>86</v>
      </c>
      <c r="C79" s="22">
        <f t="shared" si="42"/>
        <v>3342289.0611115443</v>
      </c>
      <c r="D79" s="23">
        <v>2814499.0611115443</v>
      </c>
      <c r="E79" s="23">
        <v>2419947.0611115443</v>
      </c>
      <c r="F79" s="25">
        <v>394552</v>
      </c>
      <c r="G79" s="25">
        <v>527790</v>
      </c>
      <c r="H79" s="25">
        <f t="shared" si="14"/>
        <v>2720821</v>
      </c>
      <c r="I79" s="25">
        <v>2193031</v>
      </c>
      <c r="J79" s="25">
        <v>1798479</v>
      </c>
      <c r="K79" s="25">
        <v>394552</v>
      </c>
      <c r="L79" s="25">
        <v>527790</v>
      </c>
      <c r="M79" s="25">
        <v>621468.06111154414</v>
      </c>
      <c r="N79" s="55">
        <f t="shared" si="15"/>
        <v>3380739.2341115442</v>
      </c>
      <c r="O79" s="102">
        <f t="shared" si="43"/>
        <v>2759271.173</v>
      </c>
      <c r="P79" s="102">
        <f t="shared" si="36"/>
        <v>2720821</v>
      </c>
      <c r="Q79" s="102">
        <f t="shared" si="37"/>
        <v>2193031</v>
      </c>
      <c r="R79" s="102">
        <v>1798479</v>
      </c>
      <c r="S79" s="102">
        <v>394552</v>
      </c>
      <c r="T79" s="102">
        <v>566240.17299999995</v>
      </c>
      <c r="U79" s="105">
        <v>38450.172999999952</v>
      </c>
      <c r="V79" s="65">
        <v>621468.06111154414</v>
      </c>
      <c r="W79" s="65">
        <f t="shared" si="9"/>
        <v>2814499.0611115443</v>
      </c>
      <c r="X79" s="81">
        <f t="shared" si="44"/>
        <v>1</v>
      </c>
      <c r="Y79" s="55"/>
      <c r="Z79" s="55">
        <f t="shared" si="38"/>
        <v>0</v>
      </c>
      <c r="AA79" s="55">
        <f t="shared" si="39"/>
        <v>0</v>
      </c>
      <c r="AB79" s="55">
        <f t="shared" si="40"/>
        <v>0</v>
      </c>
      <c r="AC79" s="55">
        <f t="shared" si="40"/>
        <v>0</v>
      </c>
      <c r="AD79" s="55">
        <f>IF((L79-T79)&lt;0,0,(L79-T79))</f>
        <v>0</v>
      </c>
      <c r="AE79" s="55">
        <f t="shared" si="23"/>
        <v>0</v>
      </c>
      <c r="AF79" s="55"/>
      <c r="AG79" s="25">
        <v>2567025.1471720003</v>
      </c>
      <c r="AH79" s="25">
        <v>2067025.147172</v>
      </c>
      <c r="AI79" s="30">
        <v>1916246</v>
      </c>
      <c r="AJ79" s="30">
        <v>150779.147172</v>
      </c>
      <c r="AK79" s="30">
        <v>500000</v>
      </c>
      <c r="AL79" s="34">
        <f t="shared" si="27"/>
        <v>0.76804402618554046</v>
      </c>
      <c r="AM79" s="34">
        <f t="shared" si="27"/>
        <v>0.73442026530847715</v>
      </c>
      <c r="AN79" s="34">
        <f t="shared" si="27"/>
        <v>0.79185451235442261</v>
      </c>
      <c r="AO79" s="34">
        <f t="shared" si="27"/>
        <v>0.38215278891502258</v>
      </c>
      <c r="AP79" s="34">
        <f t="shared" si="27"/>
        <v>0.94734648250251052</v>
      </c>
      <c r="AQ79" s="92">
        <f t="shared" si="41"/>
        <v>753772</v>
      </c>
      <c r="AR79" s="93">
        <v>630000</v>
      </c>
      <c r="AS79" s="92">
        <v>123772</v>
      </c>
      <c r="AT79" s="4" t="str">
        <f>VLOOKUP(B79,'[1]I Pbo'!$B$20:$U$84,20,0)</f>
        <v>6278/UBND-TH ngày 22/9/2022</v>
      </c>
      <c r="AU79" s="4" t="s">
        <v>233</v>
      </c>
    </row>
    <row r="80" spans="1:53" ht="29.25" customHeight="1" x14ac:dyDescent="0.25">
      <c r="A80" s="11" t="s">
        <v>87</v>
      </c>
      <c r="B80" s="27" t="s">
        <v>88</v>
      </c>
      <c r="C80" s="22">
        <f t="shared" si="42"/>
        <v>5146670.9095602771</v>
      </c>
      <c r="D80" s="23">
        <v>3960150.9095602767</v>
      </c>
      <c r="E80" s="23">
        <v>3898101.2095602765</v>
      </c>
      <c r="F80" s="32">
        <v>62049.7</v>
      </c>
      <c r="G80" s="32">
        <v>1186520</v>
      </c>
      <c r="H80" s="25">
        <f t="shared" si="14"/>
        <v>4682890.7</v>
      </c>
      <c r="I80" s="25">
        <v>3496370.7</v>
      </c>
      <c r="J80" s="25">
        <v>3434321</v>
      </c>
      <c r="K80" s="32">
        <v>62049.7</v>
      </c>
      <c r="L80" s="32">
        <v>1186520</v>
      </c>
      <c r="M80" s="32">
        <v>463780.20956027659</v>
      </c>
      <c r="N80" s="55">
        <f t="shared" si="15"/>
        <v>5145395.2095602769</v>
      </c>
      <c r="O80" s="102">
        <f t="shared" si="43"/>
        <v>4681615</v>
      </c>
      <c r="P80" s="102">
        <f t="shared" si="36"/>
        <v>4650841</v>
      </c>
      <c r="Q80" s="102">
        <f t="shared" si="37"/>
        <v>3464321</v>
      </c>
      <c r="R80" s="102">
        <v>3434321</v>
      </c>
      <c r="S80" s="102">
        <v>30000</v>
      </c>
      <c r="T80" s="102">
        <v>1217294</v>
      </c>
      <c r="U80" s="105">
        <v>30774</v>
      </c>
      <c r="V80" s="66">
        <v>463780.20956027659</v>
      </c>
      <c r="W80" s="65">
        <f t="shared" si="9"/>
        <v>3928101.2095602765</v>
      </c>
      <c r="X80" s="81">
        <f t="shared" si="44"/>
        <v>1</v>
      </c>
      <c r="Y80" s="55">
        <f t="shared" si="19"/>
        <v>32049.699999999997</v>
      </c>
      <c r="Z80" s="55">
        <f t="shared" si="38"/>
        <v>32049.699999999997</v>
      </c>
      <c r="AA80" s="55">
        <f t="shared" si="39"/>
        <v>32049.699999999997</v>
      </c>
      <c r="AB80" s="55">
        <f t="shared" si="40"/>
        <v>0</v>
      </c>
      <c r="AC80" s="55">
        <f t="shared" si="40"/>
        <v>32049.699999999997</v>
      </c>
      <c r="AD80" s="55">
        <f t="shared" ref="AD80:AD85" si="48">IF((L80-T80)&lt;0,0,(L80-T80))</f>
        <v>0</v>
      </c>
      <c r="AE80" s="55">
        <f t="shared" si="23"/>
        <v>0</v>
      </c>
      <c r="AF80" s="55"/>
      <c r="AG80" s="25">
        <v>4885024</v>
      </c>
      <c r="AH80" s="25">
        <v>3588715</v>
      </c>
      <c r="AI80" s="30">
        <v>3558095</v>
      </c>
      <c r="AJ80" s="30">
        <v>30620</v>
      </c>
      <c r="AK80" s="30">
        <v>1296309</v>
      </c>
      <c r="AL80" s="34">
        <f t="shared" si="27"/>
        <v>0.94916191181482945</v>
      </c>
      <c r="AM80" s="34">
        <f t="shared" si="27"/>
        <v>0.90620662746371961</v>
      </c>
      <c r="AN80" s="34">
        <f t="shared" si="27"/>
        <v>0.91277645415506525</v>
      </c>
      <c r="AO80" s="34">
        <f t="shared" si="27"/>
        <v>0.49347539150068415</v>
      </c>
      <c r="AP80" s="34">
        <f t="shared" si="27"/>
        <v>1.0925302565485622</v>
      </c>
      <c r="AQ80" s="92">
        <f t="shared" si="41"/>
        <v>0</v>
      </c>
      <c r="AR80" s="92">
        <v>0</v>
      </c>
      <c r="AS80" s="92"/>
      <c r="AT80" s="4">
        <f>VLOOKUP(B80,'[1]I Pbo'!$B$20:$U$84,20,0)</f>
        <v>0</v>
      </c>
      <c r="AU80" s="4"/>
    </row>
    <row r="81" spans="1:47" ht="29.25" customHeight="1" x14ac:dyDescent="0.25">
      <c r="A81" s="11" t="s">
        <v>89</v>
      </c>
      <c r="B81" s="27" t="s">
        <v>90</v>
      </c>
      <c r="C81" s="22">
        <f t="shared" si="42"/>
        <v>8281578.658950543</v>
      </c>
      <c r="D81" s="23">
        <v>2789755.658950543</v>
      </c>
      <c r="E81" s="23">
        <v>2613677.658950543</v>
      </c>
      <c r="F81" s="25">
        <v>176078</v>
      </c>
      <c r="G81" s="25">
        <v>5491823</v>
      </c>
      <c r="H81" s="25">
        <f t="shared" si="14"/>
        <v>7796386</v>
      </c>
      <c r="I81" s="25">
        <v>2304563</v>
      </c>
      <c r="J81" s="25">
        <v>2128485</v>
      </c>
      <c r="K81" s="25">
        <v>176078</v>
      </c>
      <c r="L81" s="25">
        <v>5491823</v>
      </c>
      <c r="M81" s="25">
        <v>485192.65895054309</v>
      </c>
      <c r="N81" s="55">
        <f t="shared" si="15"/>
        <v>10719500.558950543</v>
      </c>
      <c r="O81" s="102">
        <f t="shared" si="43"/>
        <v>10234307.9</v>
      </c>
      <c r="P81" s="102">
        <f t="shared" si="36"/>
        <v>7753108</v>
      </c>
      <c r="Q81" s="102">
        <f t="shared" si="37"/>
        <v>2261285</v>
      </c>
      <c r="R81" s="102">
        <v>2128485</v>
      </c>
      <c r="S81" s="102">
        <v>132800</v>
      </c>
      <c r="T81" s="102">
        <v>7973022.9000000004</v>
      </c>
      <c r="U81" s="105">
        <v>2481199.9000000004</v>
      </c>
      <c r="V81" s="65">
        <v>485192.65895054309</v>
      </c>
      <c r="W81" s="65">
        <f t="shared" ref="W81:W138" si="49">SUM(Q81,V81)</f>
        <v>2746477.658950543</v>
      </c>
      <c r="X81" s="81">
        <f t="shared" si="44"/>
        <v>1</v>
      </c>
      <c r="Y81" s="55">
        <f t="shared" si="19"/>
        <v>43278</v>
      </c>
      <c r="Z81" s="55">
        <f t="shared" si="38"/>
        <v>43278</v>
      </c>
      <c r="AA81" s="55">
        <f t="shared" si="39"/>
        <v>43278</v>
      </c>
      <c r="AB81" s="55">
        <f t="shared" si="40"/>
        <v>0</v>
      </c>
      <c r="AC81" s="55">
        <f t="shared" si="40"/>
        <v>43278</v>
      </c>
      <c r="AD81" s="55">
        <f t="shared" si="48"/>
        <v>0</v>
      </c>
      <c r="AE81" s="55">
        <f>M81-V81</f>
        <v>0</v>
      </c>
      <c r="AF81" s="55"/>
      <c r="AG81" s="25">
        <v>10348309.350306606</v>
      </c>
      <c r="AH81" s="25">
        <v>2067270.3503066059</v>
      </c>
      <c r="AI81" s="30">
        <v>1977994.106060606</v>
      </c>
      <c r="AJ81" s="30">
        <v>89276.244246000002</v>
      </c>
      <c r="AK81" s="30">
        <v>8281039</v>
      </c>
      <c r="AL81" s="34">
        <f t="shared" ref="AL81:AP112" si="50">IF(C81=0,0,AG81/C81)</f>
        <v>1.2495575754898358</v>
      </c>
      <c r="AM81" s="34">
        <f t="shared" si="50"/>
        <v>0.74102201161383308</v>
      </c>
      <c r="AN81" s="34">
        <f t="shared" si="50"/>
        <v>0.75678578775273309</v>
      </c>
      <c r="AO81" s="34">
        <f t="shared" si="50"/>
        <v>0.5070266827542339</v>
      </c>
      <c r="AP81" s="34">
        <f t="shared" si="50"/>
        <v>1.5078852686985724</v>
      </c>
      <c r="AQ81" s="92">
        <f t="shared" si="41"/>
        <v>0</v>
      </c>
      <c r="AR81" s="92">
        <v>0</v>
      </c>
      <c r="AS81" s="92"/>
      <c r="AT81" s="4">
        <f>VLOOKUP(B81,'[1]I Pbo'!$B$20:$U$84,20,0)</f>
        <v>0</v>
      </c>
      <c r="AU81" s="4"/>
    </row>
    <row r="82" spans="1:47" ht="29.25" customHeight="1" x14ac:dyDescent="0.25">
      <c r="A82" s="11" t="s">
        <v>91</v>
      </c>
      <c r="B82" s="27" t="s">
        <v>92</v>
      </c>
      <c r="C82" s="22">
        <f t="shared" si="42"/>
        <v>4448725.6706654085</v>
      </c>
      <c r="D82" s="23">
        <v>2579035.6706654085</v>
      </c>
      <c r="E82" s="23">
        <v>2156464.6706654085</v>
      </c>
      <c r="F82" s="25">
        <v>422571</v>
      </c>
      <c r="G82" s="25">
        <v>1869690</v>
      </c>
      <c r="H82" s="25">
        <f t="shared" si="14"/>
        <v>3888938</v>
      </c>
      <c r="I82" s="25">
        <v>2019248</v>
      </c>
      <c r="J82" s="25">
        <v>1596677</v>
      </c>
      <c r="K82" s="25">
        <v>422571</v>
      </c>
      <c r="L82" s="25">
        <v>1869690</v>
      </c>
      <c r="M82" s="25">
        <v>559787.6706654086</v>
      </c>
      <c r="N82" s="55">
        <f t="shared" si="15"/>
        <v>5247595.6706654085</v>
      </c>
      <c r="O82" s="102">
        <f t="shared" si="43"/>
        <v>4687808</v>
      </c>
      <c r="P82" s="102">
        <f t="shared" si="36"/>
        <v>3888938</v>
      </c>
      <c r="Q82" s="102">
        <f t="shared" si="37"/>
        <v>2019248</v>
      </c>
      <c r="R82" s="102">
        <v>1596677</v>
      </c>
      <c r="S82" s="102">
        <v>422571</v>
      </c>
      <c r="T82" s="102">
        <v>2668560</v>
      </c>
      <c r="U82" s="105">
        <v>798870</v>
      </c>
      <c r="V82" s="65">
        <v>559787.6706654086</v>
      </c>
      <c r="W82" s="65">
        <f t="shared" si="49"/>
        <v>2579035.6706654085</v>
      </c>
      <c r="X82" s="81">
        <f t="shared" si="44"/>
        <v>1</v>
      </c>
      <c r="Y82" s="55">
        <f t="shared" si="19"/>
        <v>0</v>
      </c>
      <c r="Z82" s="55">
        <f t="shared" si="38"/>
        <v>0</v>
      </c>
      <c r="AA82" s="55">
        <f t="shared" si="39"/>
        <v>0</v>
      </c>
      <c r="AB82" s="55">
        <f t="shared" si="40"/>
        <v>0</v>
      </c>
      <c r="AC82" s="55">
        <f t="shared" si="40"/>
        <v>0</v>
      </c>
      <c r="AD82" s="55">
        <f t="shared" si="48"/>
        <v>0</v>
      </c>
      <c r="AE82" s="55">
        <f t="shared" si="23"/>
        <v>0</v>
      </c>
      <c r="AF82" s="55"/>
      <c r="AG82" s="25">
        <v>3287405.3723260001</v>
      </c>
      <c r="AH82" s="25">
        <v>1087405.3723260001</v>
      </c>
      <c r="AI82" s="30">
        <v>935000</v>
      </c>
      <c r="AJ82" s="30">
        <v>152405.37232600001</v>
      </c>
      <c r="AK82" s="30">
        <v>2200000</v>
      </c>
      <c r="AL82" s="34">
        <f t="shared" si="50"/>
        <v>0.73895439181672307</v>
      </c>
      <c r="AM82" s="34">
        <f t="shared" si="50"/>
        <v>0.42163254455702903</v>
      </c>
      <c r="AN82" s="34">
        <f t="shared" si="50"/>
        <v>0.43358002230172971</v>
      </c>
      <c r="AO82" s="34">
        <f t="shared" si="50"/>
        <v>0.36066216641937099</v>
      </c>
      <c r="AP82" s="34">
        <f t="shared" si="50"/>
        <v>1.1766656504554232</v>
      </c>
      <c r="AQ82" s="92">
        <f t="shared" si="41"/>
        <v>101593</v>
      </c>
      <c r="AR82" s="92">
        <v>0</v>
      </c>
      <c r="AS82" s="92">
        <v>101593</v>
      </c>
      <c r="AT82" s="4" t="s">
        <v>246</v>
      </c>
      <c r="AU82" s="4"/>
    </row>
    <row r="83" spans="1:47" ht="29.25" customHeight="1" x14ac:dyDescent="0.25">
      <c r="A83" s="11" t="s">
        <v>93</v>
      </c>
      <c r="B83" s="27" t="s">
        <v>94</v>
      </c>
      <c r="C83" s="22">
        <f t="shared" si="42"/>
        <v>5452603.7345966352</v>
      </c>
      <c r="D83" s="23">
        <v>3884883.7345966352</v>
      </c>
      <c r="E83" s="23">
        <v>3774083.7345966352</v>
      </c>
      <c r="F83" s="25">
        <v>110800</v>
      </c>
      <c r="G83" s="25">
        <v>1567720</v>
      </c>
      <c r="H83" s="25">
        <f t="shared" si="14"/>
        <v>4419087</v>
      </c>
      <c r="I83" s="25">
        <v>2851367</v>
      </c>
      <c r="J83" s="25">
        <v>2740567</v>
      </c>
      <c r="K83" s="25">
        <v>110800</v>
      </c>
      <c r="L83" s="25">
        <v>1567720</v>
      </c>
      <c r="M83" s="25">
        <v>1033516.7345966351</v>
      </c>
      <c r="N83" s="55">
        <f t="shared" si="15"/>
        <v>5902603.7345966352</v>
      </c>
      <c r="O83" s="102">
        <f t="shared" si="43"/>
        <v>4869087</v>
      </c>
      <c r="P83" s="102">
        <f t="shared" si="36"/>
        <v>4419087</v>
      </c>
      <c r="Q83" s="102">
        <f t="shared" si="37"/>
        <v>2851367</v>
      </c>
      <c r="R83" s="102">
        <v>2740567</v>
      </c>
      <c r="S83" s="102">
        <v>110800</v>
      </c>
      <c r="T83" s="102">
        <v>2017720</v>
      </c>
      <c r="U83" s="105">
        <v>450000</v>
      </c>
      <c r="V83" s="65">
        <v>1033516.7345966351</v>
      </c>
      <c r="W83" s="65">
        <f t="shared" si="49"/>
        <v>3884883.7345966352</v>
      </c>
      <c r="X83" s="81">
        <f t="shared" si="44"/>
        <v>1</v>
      </c>
      <c r="Y83" s="55">
        <f t="shared" si="19"/>
        <v>0</v>
      </c>
      <c r="Z83" s="55">
        <f t="shared" si="38"/>
        <v>0</v>
      </c>
      <c r="AA83" s="55">
        <f t="shared" si="39"/>
        <v>0</v>
      </c>
      <c r="AB83" s="55">
        <f t="shared" si="40"/>
        <v>0</v>
      </c>
      <c r="AC83" s="55">
        <f t="shared" si="40"/>
        <v>0</v>
      </c>
      <c r="AD83" s="55">
        <f t="shared" si="48"/>
        <v>0</v>
      </c>
      <c r="AE83" s="55">
        <f t="shared" si="23"/>
        <v>0</v>
      </c>
      <c r="AF83" s="55"/>
      <c r="AG83" s="25">
        <v>4524647.3599999994</v>
      </c>
      <c r="AH83" s="25">
        <v>2524647.36</v>
      </c>
      <c r="AI83" s="25">
        <v>2500000</v>
      </c>
      <c r="AJ83" s="25">
        <v>24647.360000000001</v>
      </c>
      <c r="AK83" s="25">
        <v>2000000</v>
      </c>
      <c r="AL83" s="34">
        <f t="shared" si="50"/>
        <v>0.82981408153525338</v>
      </c>
      <c r="AM83" s="34">
        <f t="shared" si="50"/>
        <v>0.64986432863276722</v>
      </c>
      <c r="AN83" s="34">
        <f t="shared" si="50"/>
        <v>0.66241243591994492</v>
      </c>
      <c r="AO83" s="34">
        <f t="shared" si="50"/>
        <v>0.22244909747292418</v>
      </c>
      <c r="AP83" s="34">
        <f t="shared" si="50"/>
        <v>1.2757380144413544</v>
      </c>
      <c r="AQ83" s="92">
        <f t="shared" si="41"/>
        <v>44800</v>
      </c>
      <c r="AR83" s="92">
        <v>0</v>
      </c>
      <c r="AS83" s="92">
        <v>44800</v>
      </c>
      <c r="AT83" s="4" t="str">
        <f>VLOOKUP(B83,'[1]I Pbo'!$B$20:$U$84,20,0)</f>
        <v>3400/UBND-TH ngày 07/9/2022</v>
      </c>
      <c r="AU83" s="4"/>
    </row>
    <row r="84" spans="1:47" ht="29.25" customHeight="1" x14ac:dyDescent="0.25">
      <c r="A84" s="11" t="s">
        <v>95</v>
      </c>
      <c r="B84" s="27" t="s">
        <v>96</v>
      </c>
      <c r="C84" s="22">
        <f t="shared" si="42"/>
        <v>3464950.303709256</v>
      </c>
      <c r="D84" s="23">
        <v>2666130.303709256</v>
      </c>
      <c r="E84" s="23">
        <v>2601490.303709256</v>
      </c>
      <c r="F84" s="25">
        <v>64640</v>
      </c>
      <c r="G84" s="25">
        <v>798820</v>
      </c>
      <c r="H84" s="25">
        <f t="shared" ref="H84:H139" si="51">SUM(I84,L84)</f>
        <v>2609645</v>
      </c>
      <c r="I84" s="25">
        <v>1810825</v>
      </c>
      <c r="J84" s="25">
        <v>1746185</v>
      </c>
      <c r="K84" s="25">
        <v>64640</v>
      </c>
      <c r="L84" s="25">
        <v>798820</v>
      </c>
      <c r="M84" s="25">
        <v>855305.303709256</v>
      </c>
      <c r="N84" s="55">
        <f t="shared" ref="N84:N139" si="52">SUM(O84,V84)</f>
        <v>3427150.303709256</v>
      </c>
      <c r="O84" s="102">
        <f t="shared" si="43"/>
        <v>2571845</v>
      </c>
      <c r="P84" s="102">
        <f t="shared" si="36"/>
        <v>2536645</v>
      </c>
      <c r="Q84" s="102">
        <f t="shared" si="37"/>
        <v>1737825</v>
      </c>
      <c r="R84" s="102">
        <v>1673185</v>
      </c>
      <c r="S84" s="102">
        <v>64640</v>
      </c>
      <c r="T84" s="102">
        <v>834020</v>
      </c>
      <c r="U84" s="105">
        <v>35200</v>
      </c>
      <c r="V84" s="65">
        <v>855305.303709256</v>
      </c>
      <c r="W84" s="65">
        <f t="shared" si="49"/>
        <v>2593130.303709256</v>
      </c>
      <c r="X84" s="81">
        <f t="shared" si="44"/>
        <v>1</v>
      </c>
      <c r="Y84" s="55">
        <f t="shared" ref="Y84:Y139" si="53">SUM(Z84,AE84)</f>
        <v>73000</v>
      </c>
      <c r="Z84" s="55">
        <f t="shared" si="38"/>
        <v>73000</v>
      </c>
      <c r="AA84" s="55">
        <f t="shared" si="39"/>
        <v>73000</v>
      </c>
      <c r="AB84" s="55">
        <f t="shared" si="40"/>
        <v>73000</v>
      </c>
      <c r="AC84" s="55">
        <f t="shared" si="40"/>
        <v>0</v>
      </c>
      <c r="AD84" s="55">
        <f t="shared" si="48"/>
        <v>0</v>
      </c>
      <c r="AE84" s="55">
        <f t="shared" ref="AE84:AE139" si="54">M84-V84</f>
        <v>0</v>
      </c>
      <c r="AF84" s="55"/>
      <c r="AG84" s="25">
        <v>3133796.2119999998</v>
      </c>
      <c r="AH84" s="25">
        <v>2337962.2119999998</v>
      </c>
      <c r="AI84" s="25">
        <v>2292821</v>
      </c>
      <c r="AJ84" s="31">
        <v>45141.212</v>
      </c>
      <c r="AK84" s="25">
        <v>795834</v>
      </c>
      <c r="AL84" s="34">
        <f t="shared" si="50"/>
        <v>0.90442746282543995</v>
      </c>
      <c r="AM84" s="34">
        <f t="shared" si="50"/>
        <v>0.87691220820951921</v>
      </c>
      <c r="AN84" s="34">
        <f t="shared" si="50"/>
        <v>0.88134904701772321</v>
      </c>
      <c r="AO84" s="48">
        <f t="shared" si="50"/>
        <v>0.69834795792079207</v>
      </c>
      <c r="AP84" s="34">
        <f t="shared" si="50"/>
        <v>0.9962619864299842</v>
      </c>
      <c r="AQ84" s="92">
        <f t="shared" si="41"/>
        <v>0</v>
      </c>
      <c r="AR84" s="92">
        <v>0</v>
      </c>
      <c r="AS84" s="92"/>
      <c r="AT84" s="4">
        <f>VLOOKUP(B84,'[1]I Pbo'!$B$20:$U$84,20,0)</f>
        <v>0</v>
      </c>
      <c r="AU84" s="4"/>
    </row>
    <row r="85" spans="1:47" ht="29.25" customHeight="1" x14ac:dyDescent="0.25">
      <c r="A85" s="11" t="s">
        <v>97</v>
      </c>
      <c r="B85" s="27" t="s">
        <v>98</v>
      </c>
      <c r="C85" s="22">
        <f t="shared" si="42"/>
        <v>3554121.5358944298</v>
      </c>
      <c r="D85" s="23">
        <v>2731391.5358944298</v>
      </c>
      <c r="E85" s="23">
        <v>2646871.5358944298</v>
      </c>
      <c r="F85" s="25">
        <v>84520</v>
      </c>
      <c r="G85" s="25">
        <v>822730</v>
      </c>
      <c r="H85" s="25">
        <f t="shared" si="51"/>
        <v>2402126</v>
      </c>
      <c r="I85" s="25">
        <v>1579396</v>
      </c>
      <c r="J85" s="25">
        <v>1494876</v>
      </c>
      <c r="K85" s="25">
        <v>84520</v>
      </c>
      <c r="L85" s="25">
        <v>822730</v>
      </c>
      <c r="M85" s="25">
        <v>1151995.5358944298</v>
      </c>
      <c r="N85" s="55">
        <f t="shared" si="52"/>
        <v>4408166.6358944299</v>
      </c>
      <c r="O85" s="102">
        <f t="shared" si="43"/>
        <v>3256171.1</v>
      </c>
      <c r="P85" s="102">
        <f t="shared" si="36"/>
        <v>2402126</v>
      </c>
      <c r="Q85" s="102">
        <f>R85+S85</f>
        <v>1579396</v>
      </c>
      <c r="R85" s="102">
        <v>1494876</v>
      </c>
      <c r="S85" s="102">
        <v>84520</v>
      </c>
      <c r="T85" s="102">
        <v>1676775.1</v>
      </c>
      <c r="U85" s="105">
        <v>854045.10000000009</v>
      </c>
      <c r="V85" s="65">
        <v>1151995.5358944298</v>
      </c>
      <c r="W85" s="65">
        <f t="shared" si="49"/>
        <v>2731391.5358944298</v>
      </c>
      <c r="X85" s="81">
        <f t="shared" si="44"/>
        <v>1</v>
      </c>
      <c r="Y85" s="55">
        <f t="shared" si="53"/>
        <v>0</v>
      </c>
      <c r="Z85" s="55">
        <f t="shared" si="38"/>
        <v>0</v>
      </c>
      <c r="AA85" s="55">
        <f t="shared" si="39"/>
        <v>0</v>
      </c>
      <c r="AB85" s="55">
        <f t="shared" si="40"/>
        <v>0</v>
      </c>
      <c r="AC85" s="55">
        <f t="shared" si="40"/>
        <v>0</v>
      </c>
      <c r="AD85" s="55">
        <f t="shared" si="48"/>
        <v>0</v>
      </c>
      <c r="AE85" s="55">
        <f t="shared" si="54"/>
        <v>0</v>
      </c>
      <c r="AF85" s="55"/>
      <c r="AG85" s="25">
        <v>2548635.5375716002</v>
      </c>
      <c r="AH85" s="25">
        <v>1858053.1940191998</v>
      </c>
      <c r="AI85" s="30">
        <v>1785596.1940191998</v>
      </c>
      <c r="AJ85" s="30">
        <v>72457</v>
      </c>
      <c r="AK85" s="30">
        <v>690582.34355240024</v>
      </c>
      <c r="AL85" s="34">
        <f t="shared" si="50"/>
        <v>0.71709296146233525</v>
      </c>
      <c r="AM85" s="34">
        <f t="shared" si="50"/>
        <v>0.68025882397367687</v>
      </c>
      <c r="AN85" s="34">
        <f t="shared" si="50"/>
        <v>0.67460629267593519</v>
      </c>
      <c r="AO85" s="34">
        <f t="shared" si="50"/>
        <v>0.85727638428774255</v>
      </c>
      <c r="AP85" s="34">
        <f t="shared" si="50"/>
        <v>0.83937907156953095</v>
      </c>
      <c r="AQ85" s="92">
        <f t="shared" si="41"/>
        <v>0</v>
      </c>
      <c r="AR85" s="92">
        <v>0</v>
      </c>
      <c r="AS85" s="92"/>
      <c r="AT85" s="4">
        <f>VLOOKUP(B85,'[1]I Pbo'!$B$20:$U$84,20,0)</f>
        <v>0</v>
      </c>
      <c r="AU85" s="4"/>
    </row>
    <row r="86" spans="1:47" ht="29.25" customHeight="1" x14ac:dyDescent="0.25">
      <c r="A86" s="18"/>
      <c r="B86" s="28" t="s">
        <v>99</v>
      </c>
      <c r="C86" s="39">
        <f>SUM(C87:C97)</f>
        <v>119176142</v>
      </c>
      <c r="D86" s="39">
        <f t="shared" ref="D86:AF86" si="55">SUM(D87:D97)</f>
        <v>19219522</v>
      </c>
      <c r="E86" s="39">
        <f t="shared" si="55"/>
        <v>13911237</v>
      </c>
      <c r="F86" s="39">
        <f t="shared" si="55"/>
        <v>5308285</v>
      </c>
      <c r="G86" s="39">
        <f t="shared" si="55"/>
        <v>99956620</v>
      </c>
      <c r="H86" s="39">
        <f t="shared" si="55"/>
        <v>118436125</v>
      </c>
      <c r="I86" s="39">
        <f t="shared" si="55"/>
        <v>18479505</v>
      </c>
      <c r="J86" s="39">
        <f t="shared" si="55"/>
        <v>13171220</v>
      </c>
      <c r="K86" s="39">
        <f t="shared" si="55"/>
        <v>5308285</v>
      </c>
      <c r="L86" s="39">
        <f t="shared" si="55"/>
        <v>99956620</v>
      </c>
      <c r="M86" s="39">
        <f t="shared" si="55"/>
        <v>740017</v>
      </c>
      <c r="N86" s="39">
        <f t="shared" si="55"/>
        <v>133094928.81200001</v>
      </c>
      <c r="O86" s="106">
        <f t="shared" si="55"/>
        <v>132354911.81200001</v>
      </c>
      <c r="P86" s="106">
        <f t="shared" si="55"/>
        <v>118316870</v>
      </c>
      <c r="Q86" s="106">
        <f t="shared" si="55"/>
        <v>18379505</v>
      </c>
      <c r="R86" s="106">
        <f t="shared" si="55"/>
        <v>13071220</v>
      </c>
      <c r="S86" s="106">
        <f t="shared" si="55"/>
        <v>5308285</v>
      </c>
      <c r="T86" s="106">
        <f t="shared" si="55"/>
        <v>113975406.81200001</v>
      </c>
      <c r="U86" s="106">
        <f t="shared" si="55"/>
        <v>14038041.811999999</v>
      </c>
      <c r="V86" s="39">
        <v>740017</v>
      </c>
      <c r="W86" s="39">
        <f t="shared" si="55"/>
        <v>19119522</v>
      </c>
      <c r="X86" s="39">
        <f t="shared" si="55"/>
        <v>6</v>
      </c>
      <c r="Y86" s="39">
        <f t="shared" si="55"/>
        <v>119255</v>
      </c>
      <c r="Z86" s="39">
        <f t="shared" si="55"/>
        <v>119255</v>
      </c>
      <c r="AA86" s="39">
        <f t="shared" si="55"/>
        <v>100000</v>
      </c>
      <c r="AB86" s="39">
        <f t="shared" si="55"/>
        <v>100000</v>
      </c>
      <c r="AC86" s="39">
        <f t="shared" si="55"/>
        <v>0</v>
      </c>
      <c r="AD86" s="39">
        <f t="shared" si="55"/>
        <v>19255</v>
      </c>
      <c r="AE86" s="39">
        <f t="shared" si="55"/>
        <v>0</v>
      </c>
      <c r="AF86" s="39">
        <f t="shared" si="55"/>
        <v>0</v>
      </c>
      <c r="AG86" s="39">
        <v>135846426.57448998</v>
      </c>
      <c r="AH86" s="39">
        <v>15005178.709784999</v>
      </c>
      <c r="AI86" s="39">
        <v>12647090.163000001</v>
      </c>
      <c r="AJ86" s="39">
        <v>2358088.5467850002</v>
      </c>
      <c r="AK86" s="39">
        <v>120841247.864705</v>
      </c>
      <c r="AL86" s="46">
        <f t="shared" si="50"/>
        <v>1.1398793776567291</v>
      </c>
      <c r="AM86" s="46">
        <f t="shared" si="50"/>
        <v>0.78072590513879581</v>
      </c>
      <c r="AN86" s="46">
        <f t="shared" si="50"/>
        <v>0.90912764716753802</v>
      </c>
      <c r="AO86" s="46">
        <f t="shared" si="50"/>
        <v>0.44422794683876249</v>
      </c>
      <c r="AP86" s="46">
        <f t="shared" si="50"/>
        <v>1.2089369154809857</v>
      </c>
      <c r="AQ86" s="94">
        <f t="shared" ref="AQ86:AS86" si="56">SUM(AQ87:AQ97)</f>
        <v>2855966</v>
      </c>
      <c r="AR86" s="94">
        <f>SUM(AR87:AR97)</f>
        <v>269143</v>
      </c>
      <c r="AS86" s="94">
        <f t="shared" si="56"/>
        <v>2586823</v>
      </c>
      <c r="AT86" s="4"/>
      <c r="AU86" s="4"/>
    </row>
    <row r="87" spans="1:47" ht="29.25" customHeight="1" x14ac:dyDescent="0.25">
      <c r="A87" s="11" t="s">
        <v>100</v>
      </c>
      <c r="B87" s="27" t="s">
        <v>101</v>
      </c>
      <c r="C87" s="22">
        <f t="shared" si="42"/>
        <v>51582952</v>
      </c>
      <c r="D87" s="23">
        <f t="shared" ref="D87:D92" si="57">SUM(I87,M87)</f>
        <v>4197625</v>
      </c>
      <c r="E87" s="23">
        <f t="shared" ref="E87:E92" si="58">SUM(J87,M87)</f>
        <v>395124</v>
      </c>
      <c r="F87" s="25">
        <v>3802501</v>
      </c>
      <c r="G87" s="25">
        <v>47385327</v>
      </c>
      <c r="H87" s="25">
        <f t="shared" si="51"/>
        <v>51582952</v>
      </c>
      <c r="I87" s="25">
        <v>4197625</v>
      </c>
      <c r="J87" s="25">
        <v>395124</v>
      </c>
      <c r="K87" s="25">
        <v>3802501</v>
      </c>
      <c r="L87" s="25">
        <v>47385327</v>
      </c>
      <c r="M87" s="25">
        <v>0</v>
      </c>
      <c r="N87" s="55">
        <f t="shared" si="52"/>
        <v>51582952</v>
      </c>
      <c r="O87" s="102">
        <f t="shared" ref="O87:O97" si="59">SUM(Q87,T87)</f>
        <v>51582952</v>
      </c>
      <c r="P87" s="102">
        <f t="shared" ref="P87:P97" si="60">O87-U87</f>
        <v>51582952</v>
      </c>
      <c r="Q87" s="102">
        <f t="shared" ref="Q87:Q139" si="61">R87+S87</f>
        <v>4197625</v>
      </c>
      <c r="R87" s="102">
        <v>395124</v>
      </c>
      <c r="S87" s="102">
        <v>3802501</v>
      </c>
      <c r="T87" s="102">
        <v>47385327</v>
      </c>
      <c r="U87" s="105">
        <v>0</v>
      </c>
      <c r="V87" s="63">
        <v>0</v>
      </c>
      <c r="W87" s="65">
        <f t="shared" si="49"/>
        <v>4197625</v>
      </c>
      <c r="X87" s="81"/>
      <c r="Y87" s="55">
        <f t="shared" si="53"/>
        <v>0</v>
      </c>
      <c r="Z87" s="55">
        <f t="shared" ref="Z87:Z97" si="62">AA87+AD87</f>
        <v>0</v>
      </c>
      <c r="AA87" s="55">
        <f t="shared" ref="AA87:AA97" si="63">AB87+AC87</f>
        <v>0</v>
      </c>
      <c r="AB87" s="55">
        <f t="shared" ref="AB87:AC97" si="64">J87-R87</f>
        <v>0</v>
      </c>
      <c r="AC87" s="55">
        <f t="shared" si="64"/>
        <v>0</v>
      </c>
      <c r="AD87" s="55">
        <f t="shared" ref="AD87:AD97" si="65">IF((L87-T87)&lt;0,0,(L87-T87))</f>
        <v>0</v>
      </c>
      <c r="AE87" s="55">
        <f t="shared" si="54"/>
        <v>0</v>
      </c>
      <c r="AF87" s="55"/>
      <c r="AG87" s="25">
        <v>44869582.550214998</v>
      </c>
      <c r="AH87" s="25">
        <v>2286543.5502150003</v>
      </c>
      <c r="AI87" s="25">
        <v>395124</v>
      </c>
      <c r="AJ87" s="25">
        <v>1891419.5502150001</v>
      </c>
      <c r="AK87" s="25">
        <v>42583039</v>
      </c>
      <c r="AL87" s="34">
        <f t="shared" si="50"/>
        <v>0.86985294192187756</v>
      </c>
      <c r="AM87" s="34">
        <f t="shared" si="50"/>
        <v>0.54472315898037582</v>
      </c>
      <c r="AN87" s="34">
        <f t="shared" si="50"/>
        <v>1</v>
      </c>
      <c r="AO87" s="34">
        <f t="shared" si="50"/>
        <v>0.49741460954645378</v>
      </c>
      <c r="AP87" s="34">
        <f t="shared" si="50"/>
        <v>0.89865453497872871</v>
      </c>
      <c r="AQ87" s="92">
        <f t="shared" ref="AQ87:AQ97" si="66">SUM(AR87,AS87)</f>
        <v>2217888</v>
      </c>
      <c r="AR87" s="92">
        <v>0</v>
      </c>
      <c r="AS87" s="92">
        <v>2217888</v>
      </c>
      <c r="AT87" s="4" t="str">
        <f>VLOOKUP(B87,'[1]I Pbo'!$B$20:$U$84,20,0)</f>
        <v>3248/UBND-KH&amp;ĐT ngày 03/10/2022</v>
      </c>
      <c r="AU87" s="4"/>
    </row>
    <row r="88" spans="1:47" ht="29.25" customHeight="1" x14ac:dyDescent="0.25">
      <c r="A88" s="11" t="s">
        <v>102</v>
      </c>
      <c r="B88" s="27" t="s">
        <v>103</v>
      </c>
      <c r="C88" s="22">
        <f t="shared" si="42"/>
        <v>12720720</v>
      </c>
      <c r="D88" s="23">
        <f t="shared" si="57"/>
        <v>1288152</v>
      </c>
      <c r="E88" s="23">
        <f t="shared" si="58"/>
        <v>1108990</v>
      </c>
      <c r="F88" s="25">
        <v>179162</v>
      </c>
      <c r="G88" s="25">
        <v>11432568</v>
      </c>
      <c r="H88" s="25">
        <f t="shared" si="51"/>
        <v>12720720</v>
      </c>
      <c r="I88" s="25">
        <v>1288152</v>
      </c>
      <c r="J88" s="25">
        <v>1108990</v>
      </c>
      <c r="K88" s="25">
        <v>179162</v>
      </c>
      <c r="L88" s="25">
        <v>11432568</v>
      </c>
      <c r="M88" s="25">
        <v>0</v>
      </c>
      <c r="N88" s="55">
        <f t="shared" si="52"/>
        <v>14687852.738000002</v>
      </c>
      <c r="O88" s="102">
        <f t="shared" si="59"/>
        <v>14687852.738000002</v>
      </c>
      <c r="P88" s="102">
        <f t="shared" si="60"/>
        <v>12720720</v>
      </c>
      <c r="Q88" s="102">
        <f t="shared" si="61"/>
        <v>1288152</v>
      </c>
      <c r="R88" s="102">
        <v>1108990</v>
      </c>
      <c r="S88" s="102">
        <v>179162</v>
      </c>
      <c r="T88" s="102">
        <v>13399700.738000002</v>
      </c>
      <c r="U88" s="105">
        <v>1967132.7380000018</v>
      </c>
      <c r="V88" s="63">
        <v>0</v>
      </c>
      <c r="W88" s="65">
        <f t="shared" si="49"/>
        <v>1288152</v>
      </c>
      <c r="X88" s="81"/>
      <c r="Y88" s="55">
        <f t="shared" si="53"/>
        <v>0</v>
      </c>
      <c r="Z88" s="55">
        <f t="shared" si="62"/>
        <v>0</v>
      </c>
      <c r="AA88" s="55">
        <f t="shared" si="63"/>
        <v>0</v>
      </c>
      <c r="AB88" s="55">
        <f t="shared" si="64"/>
        <v>0</v>
      </c>
      <c r="AC88" s="55">
        <f t="shared" si="64"/>
        <v>0</v>
      </c>
      <c r="AD88" s="55">
        <f t="shared" si="65"/>
        <v>0</v>
      </c>
      <c r="AE88" s="55">
        <f t="shared" si="54"/>
        <v>0</v>
      </c>
      <c r="AF88" s="55"/>
      <c r="AG88" s="25">
        <v>15654504.546674</v>
      </c>
      <c r="AH88" s="25">
        <v>1111424.5466740001</v>
      </c>
      <c r="AI88" s="25">
        <v>1108990</v>
      </c>
      <c r="AJ88" s="25">
        <v>2434.5466740000002</v>
      </c>
      <c r="AK88" s="25">
        <v>14543080</v>
      </c>
      <c r="AL88" s="34">
        <f t="shared" si="50"/>
        <v>1.230630384653856</v>
      </c>
      <c r="AM88" s="34">
        <f t="shared" si="50"/>
        <v>0.86280543497506512</v>
      </c>
      <c r="AN88" s="34">
        <f t="shared" si="50"/>
        <v>1</v>
      </c>
      <c r="AO88" s="34">
        <f t="shared" si="50"/>
        <v>1.3588521416371777E-2</v>
      </c>
      <c r="AP88" s="34">
        <f t="shared" si="50"/>
        <v>1.272074655492974</v>
      </c>
      <c r="AQ88" s="92">
        <f t="shared" si="66"/>
        <v>0</v>
      </c>
      <c r="AR88" s="92">
        <v>0</v>
      </c>
      <c r="AS88" s="92">
        <v>0</v>
      </c>
      <c r="AT88" s="4">
        <f>VLOOKUP(B88,'[1]I Pbo'!$B$20:$U$84,20,0)</f>
        <v>0</v>
      </c>
      <c r="AU88" s="4"/>
    </row>
    <row r="89" spans="1:47" ht="29.25" customHeight="1" x14ac:dyDescent="0.25">
      <c r="A89" s="11" t="s">
        <v>104</v>
      </c>
      <c r="B89" s="27" t="s">
        <v>105</v>
      </c>
      <c r="C89" s="22">
        <f t="shared" si="42"/>
        <v>11222520</v>
      </c>
      <c r="D89" s="23">
        <f t="shared" si="57"/>
        <v>950000</v>
      </c>
      <c r="E89" s="23">
        <f t="shared" si="58"/>
        <v>600000</v>
      </c>
      <c r="F89" s="25">
        <v>350000</v>
      </c>
      <c r="G89" s="25">
        <v>10272520</v>
      </c>
      <c r="H89" s="25">
        <f t="shared" si="51"/>
        <v>11222520</v>
      </c>
      <c r="I89" s="25">
        <v>950000</v>
      </c>
      <c r="J89" s="25">
        <v>600000</v>
      </c>
      <c r="K89" s="25">
        <v>350000</v>
      </c>
      <c r="L89" s="25">
        <v>10272520</v>
      </c>
      <c r="M89" s="25">
        <v>0</v>
      </c>
      <c r="N89" s="55">
        <f t="shared" si="52"/>
        <v>15661900.000999998</v>
      </c>
      <c r="O89" s="102">
        <f t="shared" si="59"/>
        <v>15661900.000999998</v>
      </c>
      <c r="P89" s="102">
        <f>O89-U89</f>
        <v>11222520</v>
      </c>
      <c r="Q89" s="102">
        <f t="shared" si="61"/>
        <v>950000</v>
      </c>
      <c r="R89" s="102">
        <v>600000</v>
      </c>
      <c r="S89" s="102">
        <v>350000</v>
      </c>
      <c r="T89" s="102">
        <v>14711900.000999998</v>
      </c>
      <c r="U89" s="105">
        <v>4439380.0009999983</v>
      </c>
      <c r="V89" s="63">
        <v>0</v>
      </c>
      <c r="W89" s="65">
        <f t="shared" si="49"/>
        <v>950000</v>
      </c>
      <c r="X89" s="81"/>
      <c r="Y89" s="55">
        <f t="shared" si="53"/>
        <v>0</v>
      </c>
      <c r="Z89" s="55">
        <f t="shared" si="62"/>
        <v>0</v>
      </c>
      <c r="AA89" s="55">
        <f t="shared" si="63"/>
        <v>0</v>
      </c>
      <c r="AB89" s="55">
        <f t="shared" si="64"/>
        <v>0</v>
      </c>
      <c r="AC89" s="55">
        <f t="shared" si="64"/>
        <v>0</v>
      </c>
      <c r="AD89" s="55">
        <f t="shared" si="65"/>
        <v>0</v>
      </c>
      <c r="AE89" s="55">
        <f t="shared" si="54"/>
        <v>0</v>
      </c>
      <c r="AF89" s="55"/>
      <c r="AG89" s="25">
        <v>13624039.631741999</v>
      </c>
      <c r="AH89" s="25">
        <v>538326.68703699997</v>
      </c>
      <c r="AI89" s="25">
        <v>517203</v>
      </c>
      <c r="AJ89" s="25">
        <v>21123.687037</v>
      </c>
      <c r="AK89" s="25">
        <v>13085712.944704998</v>
      </c>
      <c r="AL89" s="34">
        <f t="shared" si="50"/>
        <v>1.2139911206878669</v>
      </c>
      <c r="AM89" s="34">
        <f t="shared" si="50"/>
        <v>0.56665967056526312</v>
      </c>
      <c r="AN89" s="34">
        <f t="shared" si="50"/>
        <v>0.86200500000000002</v>
      </c>
      <c r="AO89" s="34">
        <f t="shared" si="50"/>
        <v>6.0353391534285712E-2</v>
      </c>
      <c r="AP89" s="34">
        <f t="shared" si="50"/>
        <v>1.2738561662284422</v>
      </c>
      <c r="AQ89" s="92">
        <f t="shared" si="66"/>
        <v>370909</v>
      </c>
      <c r="AR89" s="92">
        <v>48499</v>
      </c>
      <c r="AS89" s="92">
        <v>322410</v>
      </c>
      <c r="AT89" s="4" t="str">
        <f>VLOOKUP(B89,'[1]I Pbo'!$B$20:$U$84,20,0)</f>
        <v>5446/UBND-XD3 ngày 19/10/2022</v>
      </c>
      <c r="AU89" s="4" t="s">
        <v>234</v>
      </c>
    </row>
    <row r="90" spans="1:47" ht="29.25" customHeight="1" x14ac:dyDescent="0.25">
      <c r="A90" s="11" t="s">
        <v>106</v>
      </c>
      <c r="B90" s="27" t="s">
        <v>107</v>
      </c>
      <c r="C90" s="22">
        <f t="shared" si="42"/>
        <v>6044368</v>
      </c>
      <c r="D90" s="23">
        <v>1877098</v>
      </c>
      <c r="E90" s="23">
        <v>1655211</v>
      </c>
      <c r="F90" s="25">
        <v>221887</v>
      </c>
      <c r="G90" s="25">
        <v>4167270</v>
      </c>
      <c r="H90" s="25">
        <f t="shared" si="51"/>
        <v>5935478</v>
      </c>
      <c r="I90" s="25">
        <v>1768208</v>
      </c>
      <c r="J90" s="25">
        <v>1546321</v>
      </c>
      <c r="K90" s="25">
        <v>221887</v>
      </c>
      <c r="L90" s="25">
        <v>4167270</v>
      </c>
      <c r="M90" s="25">
        <v>108890</v>
      </c>
      <c r="N90" s="55">
        <v>6044368</v>
      </c>
      <c r="O90" s="102">
        <v>5935478</v>
      </c>
      <c r="P90" s="102">
        <f>O90-U90</f>
        <v>5935478</v>
      </c>
      <c r="Q90" s="102">
        <v>1768208</v>
      </c>
      <c r="R90" s="102">
        <v>1546321</v>
      </c>
      <c r="S90" s="102">
        <v>221887</v>
      </c>
      <c r="T90" s="102">
        <v>4167270</v>
      </c>
      <c r="U90" s="105">
        <v>4.6566128730773926E-10</v>
      </c>
      <c r="V90" s="65">
        <v>108890</v>
      </c>
      <c r="W90" s="65">
        <f t="shared" si="49"/>
        <v>1877098</v>
      </c>
      <c r="X90" s="81">
        <f t="shared" ref="X90:X91" si="67">V90/M90</f>
        <v>1</v>
      </c>
      <c r="Y90" s="55">
        <f t="shared" si="53"/>
        <v>0</v>
      </c>
      <c r="Z90" s="55">
        <f>AA90+AD90</f>
        <v>0</v>
      </c>
      <c r="AA90" s="55">
        <f t="shared" si="63"/>
        <v>0</v>
      </c>
      <c r="AB90" s="55">
        <f t="shared" si="64"/>
        <v>0</v>
      </c>
      <c r="AC90" s="55">
        <f t="shared" si="64"/>
        <v>0</v>
      </c>
      <c r="AD90" s="55">
        <f>IF((L90-T90)&lt;0,0,(L90-T90))</f>
        <v>0</v>
      </c>
      <c r="AE90" s="55">
        <f t="shared" si="54"/>
        <v>0</v>
      </c>
      <c r="AF90" s="55"/>
      <c r="AG90" s="25">
        <v>5852190.7654129993</v>
      </c>
      <c r="AH90" s="25">
        <v>1341190.7654129998</v>
      </c>
      <c r="AI90" s="25">
        <v>1223473.5589999999</v>
      </c>
      <c r="AJ90" s="25">
        <v>117717.20641300001</v>
      </c>
      <c r="AK90" s="25">
        <v>4511000</v>
      </c>
      <c r="AL90" s="34">
        <f t="shared" si="50"/>
        <v>0.96820557011303732</v>
      </c>
      <c r="AM90" s="34">
        <f t="shared" si="50"/>
        <v>0.71450226115684945</v>
      </c>
      <c r="AN90" s="34">
        <f t="shared" si="50"/>
        <v>0.73916471011852858</v>
      </c>
      <c r="AO90" s="34">
        <f t="shared" si="50"/>
        <v>0.53052772993911324</v>
      </c>
      <c r="AP90" s="34">
        <f t="shared" si="50"/>
        <v>1.0824832564244697</v>
      </c>
      <c r="AQ90" s="92">
        <f t="shared" si="66"/>
        <v>0</v>
      </c>
      <c r="AR90" s="92">
        <v>0</v>
      </c>
      <c r="AS90" s="92">
        <v>0</v>
      </c>
      <c r="AT90" s="4">
        <f>VLOOKUP(B90,'[1]I Pbo'!$B$20:$U$84,20,0)</f>
        <v>0</v>
      </c>
      <c r="AU90" s="4"/>
    </row>
    <row r="91" spans="1:47" ht="29.25" customHeight="1" x14ac:dyDescent="0.25">
      <c r="A91" s="11" t="s">
        <v>108</v>
      </c>
      <c r="B91" s="27" t="s">
        <v>109</v>
      </c>
      <c r="C91" s="22">
        <f t="shared" si="42"/>
        <v>4570230</v>
      </c>
      <c r="D91" s="23">
        <v>1702830</v>
      </c>
      <c r="E91" s="23">
        <v>1702830</v>
      </c>
      <c r="F91" s="25">
        <v>0</v>
      </c>
      <c r="G91" s="25">
        <v>2867400</v>
      </c>
      <c r="H91" s="25">
        <f t="shared" si="51"/>
        <v>4485200</v>
      </c>
      <c r="I91" s="25">
        <v>1617800</v>
      </c>
      <c r="J91" s="25">
        <v>1617800</v>
      </c>
      <c r="K91" s="25">
        <v>0</v>
      </c>
      <c r="L91" s="25">
        <v>2867400</v>
      </c>
      <c r="M91" s="25">
        <v>85030</v>
      </c>
      <c r="N91" s="55">
        <f t="shared" si="52"/>
        <v>9418775</v>
      </c>
      <c r="O91" s="102">
        <f t="shared" si="59"/>
        <v>9333745</v>
      </c>
      <c r="P91" s="102">
        <f t="shared" si="60"/>
        <v>4485200</v>
      </c>
      <c r="Q91" s="102">
        <f t="shared" si="61"/>
        <v>1617800</v>
      </c>
      <c r="R91" s="102">
        <v>1617800</v>
      </c>
      <c r="S91" s="102">
        <v>0</v>
      </c>
      <c r="T91" s="102">
        <v>7715945</v>
      </c>
      <c r="U91" s="105">
        <v>4848545</v>
      </c>
      <c r="V91" s="65">
        <v>85030</v>
      </c>
      <c r="W91" s="65">
        <f t="shared" si="49"/>
        <v>1702830</v>
      </c>
      <c r="X91" s="81">
        <f t="shared" si="67"/>
        <v>1</v>
      </c>
      <c r="Y91" s="55">
        <f t="shared" si="53"/>
        <v>0</v>
      </c>
      <c r="Z91" s="55">
        <f t="shared" si="62"/>
        <v>0</v>
      </c>
      <c r="AA91" s="55">
        <f t="shared" si="63"/>
        <v>0</v>
      </c>
      <c r="AB91" s="55">
        <f t="shared" si="64"/>
        <v>0</v>
      </c>
      <c r="AC91" s="55">
        <f t="shared" si="64"/>
        <v>0</v>
      </c>
      <c r="AD91" s="55">
        <f t="shared" si="65"/>
        <v>0</v>
      </c>
      <c r="AE91" s="55">
        <f t="shared" si="54"/>
        <v>0</v>
      </c>
      <c r="AF91" s="55"/>
      <c r="AG91" s="25">
        <v>9711760</v>
      </c>
      <c r="AH91" s="25">
        <v>1617800</v>
      </c>
      <c r="AI91" s="25">
        <v>1617800</v>
      </c>
      <c r="AJ91" s="25">
        <v>0</v>
      </c>
      <c r="AK91" s="25">
        <v>8093960</v>
      </c>
      <c r="AL91" s="34">
        <f t="shared" si="50"/>
        <v>2.125004649656582</v>
      </c>
      <c r="AM91" s="34">
        <f t="shared" si="50"/>
        <v>0.95006547923163209</v>
      </c>
      <c r="AN91" s="34">
        <f t="shared" si="50"/>
        <v>0.95006547923163209</v>
      </c>
      <c r="AO91" s="34">
        <f t="shared" si="50"/>
        <v>0</v>
      </c>
      <c r="AP91" s="34">
        <f t="shared" si="50"/>
        <v>2.8227523191741648</v>
      </c>
      <c r="AQ91" s="92">
        <f t="shared" si="66"/>
        <v>16500</v>
      </c>
      <c r="AR91" s="92">
        <v>16500</v>
      </c>
      <c r="AS91" s="92">
        <v>0</v>
      </c>
      <c r="AT91" s="4" t="str">
        <f>VLOOKUP(B91,'[1]I Pbo'!$B$20:$U$84,20,0)</f>
        <v>2638/UBND-TH ngày 06/10/2022</v>
      </c>
      <c r="AU91" s="4" t="s">
        <v>235</v>
      </c>
    </row>
    <row r="92" spans="1:47" ht="29.25" customHeight="1" x14ac:dyDescent="0.25">
      <c r="A92" s="11" t="s">
        <v>110</v>
      </c>
      <c r="B92" s="27" t="s">
        <v>111</v>
      </c>
      <c r="C92" s="22">
        <f t="shared" si="42"/>
        <v>6937401</v>
      </c>
      <c r="D92" s="23">
        <f t="shared" si="57"/>
        <v>793115</v>
      </c>
      <c r="E92" s="23">
        <f t="shared" si="58"/>
        <v>538354</v>
      </c>
      <c r="F92" s="25">
        <v>254761</v>
      </c>
      <c r="G92" s="25">
        <v>6144286</v>
      </c>
      <c r="H92" s="25">
        <f t="shared" si="51"/>
        <v>6937401</v>
      </c>
      <c r="I92" s="25">
        <v>793115</v>
      </c>
      <c r="J92" s="25">
        <v>538354</v>
      </c>
      <c r="K92" s="25">
        <v>254761</v>
      </c>
      <c r="L92" s="25">
        <v>6144286</v>
      </c>
      <c r="M92" s="25">
        <v>0</v>
      </c>
      <c r="N92" s="55">
        <f t="shared" si="52"/>
        <v>6937401</v>
      </c>
      <c r="O92" s="102">
        <f t="shared" si="59"/>
        <v>6937401</v>
      </c>
      <c r="P92" s="102">
        <f t="shared" si="60"/>
        <v>6937401</v>
      </c>
      <c r="Q92" s="102">
        <f t="shared" si="61"/>
        <v>793115</v>
      </c>
      <c r="R92" s="102">
        <v>538354</v>
      </c>
      <c r="S92" s="102">
        <v>254761</v>
      </c>
      <c r="T92" s="102">
        <v>6144286</v>
      </c>
      <c r="U92" s="105">
        <v>0</v>
      </c>
      <c r="V92" s="65">
        <v>0</v>
      </c>
      <c r="W92" s="65">
        <f t="shared" si="49"/>
        <v>793115</v>
      </c>
      <c r="X92" s="65"/>
      <c r="Y92" s="55">
        <f t="shared" si="53"/>
        <v>0</v>
      </c>
      <c r="Z92" s="55">
        <f t="shared" si="62"/>
        <v>0</v>
      </c>
      <c r="AA92" s="55">
        <f t="shared" si="63"/>
        <v>0</v>
      </c>
      <c r="AB92" s="55">
        <f t="shared" si="64"/>
        <v>0</v>
      </c>
      <c r="AC92" s="55">
        <f t="shared" si="64"/>
        <v>0</v>
      </c>
      <c r="AD92" s="55">
        <f t="shared" si="65"/>
        <v>0</v>
      </c>
      <c r="AE92" s="55">
        <f t="shared" si="54"/>
        <v>0</v>
      </c>
      <c r="AF92" s="55"/>
      <c r="AG92" s="25">
        <v>8216628.7523619998</v>
      </c>
      <c r="AH92" s="25">
        <v>408076.752362</v>
      </c>
      <c r="AI92" s="25">
        <v>359025</v>
      </c>
      <c r="AJ92" s="25">
        <v>49051.752361999999</v>
      </c>
      <c r="AK92" s="25">
        <v>7808552</v>
      </c>
      <c r="AL92" s="34">
        <f t="shared" si="50"/>
        <v>1.1843958209078587</v>
      </c>
      <c r="AM92" s="34">
        <f t="shared" si="50"/>
        <v>0.51452406317116683</v>
      </c>
      <c r="AN92" s="34">
        <f t="shared" si="50"/>
        <v>0.66689390252510428</v>
      </c>
      <c r="AO92" s="34">
        <f t="shared" si="50"/>
        <v>0.19254027249853783</v>
      </c>
      <c r="AP92" s="34">
        <f t="shared" si="50"/>
        <v>1.2708640190251561</v>
      </c>
      <c r="AQ92" s="92">
        <f t="shared" si="66"/>
        <v>0</v>
      </c>
      <c r="AR92" s="92">
        <v>0</v>
      </c>
      <c r="AS92" s="92">
        <v>0</v>
      </c>
      <c r="AT92" s="4">
        <f>VLOOKUP(B92,'[1]I Pbo'!$B$20:$U$84,20,0)</f>
        <v>0</v>
      </c>
      <c r="AU92" s="4"/>
    </row>
    <row r="93" spans="1:47" ht="29.25" customHeight="1" x14ac:dyDescent="0.25">
      <c r="A93" s="11" t="s">
        <v>112</v>
      </c>
      <c r="B93" s="27" t="s">
        <v>113</v>
      </c>
      <c r="C93" s="22">
        <f t="shared" si="42"/>
        <v>7186837</v>
      </c>
      <c r="D93" s="23">
        <v>837192</v>
      </c>
      <c r="E93" s="23">
        <v>810125</v>
      </c>
      <c r="F93" s="25">
        <v>27067</v>
      </c>
      <c r="G93" s="25">
        <v>6349645</v>
      </c>
      <c r="H93" s="25">
        <f t="shared" si="51"/>
        <v>7186837</v>
      </c>
      <c r="I93" s="25">
        <v>837192</v>
      </c>
      <c r="J93" s="25">
        <v>810125</v>
      </c>
      <c r="K93" s="25">
        <v>27067</v>
      </c>
      <c r="L93" s="25">
        <v>6349645</v>
      </c>
      <c r="M93" s="25">
        <v>0</v>
      </c>
      <c r="N93" s="55">
        <f t="shared" si="52"/>
        <v>7973140</v>
      </c>
      <c r="O93" s="102">
        <f t="shared" si="59"/>
        <v>7973140</v>
      </c>
      <c r="P93" s="102">
        <f t="shared" si="60"/>
        <v>7186837</v>
      </c>
      <c r="Q93" s="102">
        <f>R93+S93</f>
        <v>837192</v>
      </c>
      <c r="R93" s="102">
        <v>810125</v>
      </c>
      <c r="S93" s="102">
        <v>27067</v>
      </c>
      <c r="T93" s="102">
        <v>7135948</v>
      </c>
      <c r="U93" s="105">
        <v>786303</v>
      </c>
      <c r="V93" s="65">
        <v>0</v>
      </c>
      <c r="W93" s="65">
        <f t="shared" si="49"/>
        <v>837192</v>
      </c>
      <c r="X93" s="65"/>
      <c r="Y93" s="55">
        <f t="shared" si="53"/>
        <v>0</v>
      </c>
      <c r="Z93" s="55">
        <f t="shared" si="62"/>
        <v>0</v>
      </c>
      <c r="AA93" s="55">
        <f t="shared" si="63"/>
        <v>0</v>
      </c>
      <c r="AB93" s="55">
        <f t="shared" si="64"/>
        <v>0</v>
      </c>
      <c r="AC93" s="55">
        <f t="shared" si="64"/>
        <v>0</v>
      </c>
      <c r="AD93" s="55">
        <f t="shared" si="65"/>
        <v>0</v>
      </c>
      <c r="AE93" s="55">
        <f t="shared" si="54"/>
        <v>0</v>
      </c>
      <c r="AF93" s="55"/>
      <c r="AG93" s="25">
        <v>7330865</v>
      </c>
      <c r="AH93" s="25">
        <v>528450</v>
      </c>
      <c r="AI93" s="25">
        <v>528450</v>
      </c>
      <c r="AJ93" s="25">
        <v>0</v>
      </c>
      <c r="AK93" s="25">
        <v>6802415</v>
      </c>
      <c r="AL93" s="34">
        <f t="shared" si="50"/>
        <v>1.0200405268687742</v>
      </c>
      <c r="AM93" s="34">
        <f t="shared" si="50"/>
        <v>0.63121721182237767</v>
      </c>
      <c r="AN93" s="34">
        <f t="shared" si="50"/>
        <v>0.65230674278660705</v>
      </c>
      <c r="AO93" s="34">
        <f t="shared" si="50"/>
        <v>0</v>
      </c>
      <c r="AP93" s="34">
        <f t="shared" si="50"/>
        <v>1.0713063486226395</v>
      </c>
      <c r="AQ93" s="92">
        <f t="shared" si="66"/>
        <v>231211</v>
      </c>
      <c r="AR93" s="92">
        <v>204144</v>
      </c>
      <c r="AS93" s="92">
        <v>27067</v>
      </c>
      <c r="AT93" s="4" t="str">
        <f>VLOOKUP(B93,'[1]I Pbo'!$B$20:$U$84,20,0)</f>
        <v>483/UBND-KTTH ngày 20/10/2022</v>
      </c>
      <c r="AU93" s="4" t="s">
        <v>236</v>
      </c>
    </row>
    <row r="94" spans="1:47" ht="29.25" customHeight="1" x14ac:dyDescent="0.25">
      <c r="A94" s="11" t="s">
        <v>114</v>
      </c>
      <c r="B94" s="27" t="s">
        <v>115</v>
      </c>
      <c r="C94" s="22">
        <f t="shared" si="42"/>
        <v>4553247</v>
      </c>
      <c r="D94" s="23">
        <v>1637029</v>
      </c>
      <c r="E94" s="23">
        <v>1607460</v>
      </c>
      <c r="F94" s="25">
        <v>29569</v>
      </c>
      <c r="G94" s="25">
        <v>2916218</v>
      </c>
      <c r="H94" s="25">
        <f t="shared" si="51"/>
        <v>4502477</v>
      </c>
      <c r="I94" s="25">
        <v>1586259</v>
      </c>
      <c r="J94" s="25">
        <v>1556690</v>
      </c>
      <c r="K94" s="25">
        <v>29569</v>
      </c>
      <c r="L94" s="25">
        <v>2916218</v>
      </c>
      <c r="M94" s="25">
        <v>50770</v>
      </c>
      <c r="N94" s="55">
        <f t="shared" si="52"/>
        <v>4533992</v>
      </c>
      <c r="O94" s="102">
        <f t="shared" si="59"/>
        <v>4483222</v>
      </c>
      <c r="P94" s="102">
        <f t="shared" si="60"/>
        <v>4483222</v>
      </c>
      <c r="Q94" s="102">
        <f t="shared" si="61"/>
        <v>1586259</v>
      </c>
      <c r="R94" s="102">
        <v>1556690</v>
      </c>
      <c r="S94" s="102">
        <v>29569</v>
      </c>
      <c r="T94" s="102">
        <v>2896963</v>
      </c>
      <c r="U94" s="105">
        <v>0</v>
      </c>
      <c r="V94" s="65">
        <v>50770</v>
      </c>
      <c r="W94" s="65">
        <f t="shared" si="49"/>
        <v>1637029</v>
      </c>
      <c r="X94" s="81">
        <f t="shared" ref="X94:X104" si="68">V94/M94</f>
        <v>1</v>
      </c>
      <c r="Y94" s="55">
        <f t="shared" si="53"/>
        <v>19255</v>
      </c>
      <c r="Z94" s="55">
        <f t="shared" si="62"/>
        <v>19255</v>
      </c>
      <c r="AA94" s="55">
        <f t="shared" si="63"/>
        <v>0</v>
      </c>
      <c r="AB94" s="55">
        <f t="shared" si="64"/>
        <v>0</v>
      </c>
      <c r="AC94" s="55">
        <f t="shared" si="64"/>
        <v>0</v>
      </c>
      <c r="AD94" s="55">
        <f t="shared" si="65"/>
        <v>19255</v>
      </c>
      <c r="AE94" s="55">
        <f t="shared" si="54"/>
        <v>0</v>
      </c>
      <c r="AF94" s="55"/>
      <c r="AG94" s="25">
        <v>8136651.118675</v>
      </c>
      <c r="AH94" s="25">
        <v>1636651.118675</v>
      </c>
      <c r="AI94" s="25">
        <v>1607460</v>
      </c>
      <c r="AJ94" s="25">
        <v>29191.118675000002</v>
      </c>
      <c r="AK94" s="25">
        <v>6500000</v>
      </c>
      <c r="AL94" s="34">
        <f t="shared" si="50"/>
        <v>1.7869997210067892</v>
      </c>
      <c r="AM94" s="34">
        <f t="shared" si="50"/>
        <v>0.99976916638312452</v>
      </c>
      <c r="AN94" s="34">
        <f t="shared" si="50"/>
        <v>1</v>
      </c>
      <c r="AO94" s="34">
        <f t="shared" si="50"/>
        <v>0.9872203549325308</v>
      </c>
      <c r="AP94" s="34">
        <f t="shared" si="50"/>
        <v>2.2289142992739226</v>
      </c>
      <c r="AQ94" s="92">
        <f t="shared" si="66"/>
        <v>19458</v>
      </c>
      <c r="AR94" s="92">
        <v>0</v>
      </c>
      <c r="AS94" s="92">
        <v>19458</v>
      </c>
      <c r="AT94" s="4" t="s">
        <v>247</v>
      </c>
      <c r="AU94" s="4"/>
    </row>
    <row r="95" spans="1:47" ht="29.25" customHeight="1" x14ac:dyDescent="0.25">
      <c r="A95" s="11" t="s">
        <v>116</v>
      </c>
      <c r="B95" s="27" t="s">
        <v>117</v>
      </c>
      <c r="C95" s="22">
        <f t="shared" si="42"/>
        <v>4920238</v>
      </c>
      <c r="D95" s="23">
        <v>2087078</v>
      </c>
      <c r="E95" s="23">
        <v>2070234</v>
      </c>
      <c r="F95" s="25">
        <v>16844</v>
      </c>
      <c r="G95" s="25">
        <v>2833160</v>
      </c>
      <c r="H95" s="25">
        <f t="shared" si="51"/>
        <v>4724627</v>
      </c>
      <c r="I95" s="25">
        <v>1891467</v>
      </c>
      <c r="J95" s="25">
        <v>1874623</v>
      </c>
      <c r="K95" s="25">
        <v>16844</v>
      </c>
      <c r="L95" s="25">
        <v>2833160</v>
      </c>
      <c r="M95" s="25">
        <v>195611</v>
      </c>
      <c r="N95" s="55">
        <f t="shared" si="52"/>
        <v>5556238</v>
      </c>
      <c r="O95" s="102">
        <f t="shared" si="59"/>
        <v>5360627</v>
      </c>
      <c r="P95" s="102">
        <f t="shared" si="60"/>
        <v>4724627</v>
      </c>
      <c r="Q95" s="102">
        <f t="shared" si="61"/>
        <v>1891467</v>
      </c>
      <c r="R95" s="102">
        <v>1874623</v>
      </c>
      <c r="S95" s="102">
        <v>16844</v>
      </c>
      <c r="T95" s="102">
        <v>3469160</v>
      </c>
      <c r="U95" s="105">
        <v>636000</v>
      </c>
      <c r="V95" s="65">
        <v>195611</v>
      </c>
      <c r="W95" s="65">
        <f t="shared" si="49"/>
        <v>2087078</v>
      </c>
      <c r="X95" s="81">
        <f t="shared" si="68"/>
        <v>1</v>
      </c>
      <c r="Y95" s="55">
        <f t="shared" si="53"/>
        <v>0</v>
      </c>
      <c r="Z95" s="55">
        <f t="shared" si="62"/>
        <v>0</v>
      </c>
      <c r="AA95" s="55">
        <f t="shared" si="63"/>
        <v>0</v>
      </c>
      <c r="AB95" s="55">
        <f t="shared" si="64"/>
        <v>0</v>
      </c>
      <c r="AC95" s="55">
        <f t="shared" si="64"/>
        <v>0</v>
      </c>
      <c r="AD95" s="55">
        <f t="shared" si="65"/>
        <v>0</v>
      </c>
      <c r="AE95" s="55">
        <f t="shared" si="54"/>
        <v>0</v>
      </c>
      <c r="AF95" s="55"/>
      <c r="AG95" s="25">
        <v>6138566.0240000002</v>
      </c>
      <c r="AH95" s="25">
        <v>1986492.1039999998</v>
      </c>
      <c r="AI95" s="33">
        <v>1984356.0799999998</v>
      </c>
      <c r="AJ95" s="33">
        <v>2136.0239999999999</v>
      </c>
      <c r="AK95" s="33">
        <v>4152073.92</v>
      </c>
      <c r="AL95" s="34">
        <f t="shared" si="50"/>
        <v>1.2476156689981257</v>
      </c>
      <c r="AM95" s="34">
        <f t="shared" si="50"/>
        <v>0.9518053968275263</v>
      </c>
      <c r="AN95" s="34">
        <f t="shared" si="50"/>
        <v>0.95851777142100836</v>
      </c>
      <c r="AO95" s="34">
        <f t="shared" si="50"/>
        <v>0.12681215863215387</v>
      </c>
      <c r="AP95" s="34">
        <f t="shared" si="50"/>
        <v>1.4655275099182539</v>
      </c>
      <c r="AQ95" s="92">
        <f t="shared" si="66"/>
        <v>0</v>
      </c>
      <c r="AR95" s="92">
        <v>0</v>
      </c>
      <c r="AS95" s="92">
        <v>0</v>
      </c>
      <c r="AT95" s="4">
        <f>VLOOKUP(B95,'[1]I Pbo'!$B$20:$U$84,20,0)</f>
        <v>0</v>
      </c>
      <c r="AU95" s="4"/>
    </row>
    <row r="96" spans="1:47" ht="29.25" customHeight="1" x14ac:dyDescent="0.25">
      <c r="A96" s="11" t="s">
        <v>118</v>
      </c>
      <c r="B96" s="27" t="s">
        <v>119</v>
      </c>
      <c r="C96" s="22">
        <f t="shared" si="42"/>
        <v>5210470</v>
      </c>
      <c r="D96" s="23">
        <v>1892404</v>
      </c>
      <c r="E96" s="23">
        <v>1576333</v>
      </c>
      <c r="F96" s="25">
        <v>316071</v>
      </c>
      <c r="G96" s="25">
        <v>3318066</v>
      </c>
      <c r="H96" s="25">
        <f t="shared" si="51"/>
        <v>5137210</v>
      </c>
      <c r="I96" s="25">
        <v>1819144</v>
      </c>
      <c r="J96" s="25">
        <v>1503073</v>
      </c>
      <c r="K96" s="25">
        <v>316071</v>
      </c>
      <c r="L96" s="25">
        <v>3318066</v>
      </c>
      <c r="M96" s="25">
        <v>73260</v>
      </c>
      <c r="N96" s="55">
        <f t="shared" si="52"/>
        <v>6317270</v>
      </c>
      <c r="O96" s="102">
        <f t="shared" si="59"/>
        <v>6244010</v>
      </c>
      <c r="P96" s="102">
        <f t="shared" si="60"/>
        <v>5037210</v>
      </c>
      <c r="Q96" s="102">
        <f t="shared" si="61"/>
        <v>1719144</v>
      </c>
      <c r="R96" s="102">
        <v>1403073</v>
      </c>
      <c r="S96" s="102">
        <v>316071</v>
      </c>
      <c r="T96" s="102">
        <v>4524866</v>
      </c>
      <c r="U96" s="105">
        <v>1206800</v>
      </c>
      <c r="V96" s="65">
        <v>73260</v>
      </c>
      <c r="W96" s="65">
        <f t="shared" si="49"/>
        <v>1792404</v>
      </c>
      <c r="X96" s="81">
        <f t="shared" si="68"/>
        <v>1</v>
      </c>
      <c r="Y96" s="55">
        <f t="shared" si="53"/>
        <v>100000</v>
      </c>
      <c r="Z96" s="55">
        <f t="shared" si="62"/>
        <v>100000</v>
      </c>
      <c r="AA96" s="55">
        <f t="shared" si="63"/>
        <v>100000</v>
      </c>
      <c r="AB96" s="55">
        <f t="shared" si="64"/>
        <v>100000</v>
      </c>
      <c r="AC96" s="55">
        <f t="shared" si="64"/>
        <v>0</v>
      </c>
      <c r="AD96" s="55">
        <f t="shared" si="65"/>
        <v>0</v>
      </c>
      <c r="AE96" s="55">
        <f t="shared" si="54"/>
        <v>0</v>
      </c>
      <c r="AF96" s="55"/>
      <c r="AG96" s="25">
        <v>8689457.4283179995</v>
      </c>
      <c r="AH96" s="25">
        <v>1789457.4283179999</v>
      </c>
      <c r="AI96" s="25">
        <v>1570000</v>
      </c>
      <c r="AJ96" s="25">
        <v>219457.42831799999</v>
      </c>
      <c r="AK96" s="25">
        <v>6900000</v>
      </c>
      <c r="AL96" s="34">
        <f t="shared" si="50"/>
        <v>1.6676916724053683</v>
      </c>
      <c r="AM96" s="34">
        <f t="shared" si="50"/>
        <v>0.94560010881291734</v>
      </c>
      <c r="AN96" s="34">
        <f t="shared" si="50"/>
        <v>0.99598244787110335</v>
      </c>
      <c r="AO96" s="34">
        <f t="shared" si="50"/>
        <v>0.69432952823258065</v>
      </c>
      <c r="AP96" s="34">
        <f t="shared" si="50"/>
        <v>2.0795246387504047</v>
      </c>
      <c r="AQ96" s="92">
        <f t="shared" si="66"/>
        <v>0</v>
      </c>
      <c r="AR96" s="92">
        <v>0</v>
      </c>
      <c r="AS96" s="92">
        <v>0</v>
      </c>
      <c r="AT96" s="4">
        <f>VLOOKUP(B96,'[1]I Pbo'!$B$20:$U$84,20,0)</f>
        <v>0</v>
      </c>
      <c r="AU96" s="4"/>
    </row>
    <row r="97" spans="1:47" ht="29.25" customHeight="1" x14ac:dyDescent="0.25">
      <c r="A97" s="11" t="s">
        <v>120</v>
      </c>
      <c r="B97" s="27" t="s">
        <v>121</v>
      </c>
      <c r="C97" s="22">
        <f t="shared" si="42"/>
        <v>4227159</v>
      </c>
      <c r="D97" s="23">
        <v>1956999</v>
      </c>
      <c r="E97" s="23">
        <v>1846576</v>
      </c>
      <c r="F97" s="25">
        <v>110423</v>
      </c>
      <c r="G97" s="25">
        <v>2270160</v>
      </c>
      <c r="H97" s="25">
        <f t="shared" si="51"/>
        <v>4000703</v>
      </c>
      <c r="I97" s="25">
        <v>1730543</v>
      </c>
      <c r="J97" s="25">
        <v>1620120</v>
      </c>
      <c r="K97" s="25">
        <v>110423</v>
      </c>
      <c r="L97" s="25">
        <v>2270160</v>
      </c>
      <c r="M97" s="25">
        <v>226456</v>
      </c>
      <c r="N97" s="55">
        <f t="shared" si="52"/>
        <v>4381040.0729999999</v>
      </c>
      <c r="O97" s="102">
        <f t="shared" si="59"/>
        <v>4154584.0729999999</v>
      </c>
      <c r="P97" s="102">
        <f t="shared" si="60"/>
        <v>4000703</v>
      </c>
      <c r="Q97" s="102">
        <f t="shared" si="61"/>
        <v>1730543</v>
      </c>
      <c r="R97" s="102">
        <v>1620120</v>
      </c>
      <c r="S97" s="102">
        <v>110423</v>
      </c>
      <c r="T97" s="102">
        <v>2424041.0729999999</v>
      </c>
      <c r="U97" s="105">
        <v>153881.07299999986</v>
      </c>
      <c r="V97" s="65">
        <v>226456</v>
      </c>
      <c r="W97" s="65">
        <f t="shared" si="49"/>
        <v>1956999</v>
      </c>
      <c r="X97" s="81">
        <f t="shared" si="68"/>
        <v>1</v>
      </c>
      <c r="Y97" s="55">
        <f t="shared" si="53"/>
        <v>0</v>
      </c>
      <c r="Z97" s="55">
        <f t="shared" si="62"/>
        <v>0</v>
      </c>
      <c r="AA97" s="55">
        <f t="shared" si="63"/>
        <v>0</v>
      </c>
      <c r="AB97" s="55">
        <f t="shared" si="64"/>
        <v>0</v>
      </c>
      <c r="AC97" s="55">
        <f t="shared" si="64"/>
        <v>0</v>
      </c>
      <c r="AD97" s="55">
        <f t="shared" si="65"/>
        <v>0</v>
      </c>
      <c r="AE97" s="55">
        <f t="shared" si="54"/>
        <v>0</v>
      </c>
      <c r="AF97" s="55"/>
      <c r="AG97" s="25">
        <v>7622180.7570909997</v>
      </c>
      <c r="AH97" s="25">
        <v>1760765.757091</v>
      </c>
      <c r="AI97" s="25">
        <v>1735208.524</v>
      </c>
      <c r="AJ97" s="25">
        <v>25557.233090999998</v>
      </c>
      <c r="AK97" s="25">
        <v>5861415</v>
      </c>
      <c r="AL97" s="34">
        <f t="shared" si="50"/>
        <v>1.8031450336008179</v>
      </c>
      <c r="AM97" s="34">
        <f t="shared" si="50"/>
        <v>0.89972746899257483</v>
      </c>
      <c r="AN97" s="34">
        <f t="shared" si="50"/>
        <v>0.93968974144578943</v>
      </c>
      <c r="AO97" s="34">
        <f t="shared" si="50"/>
        <v>0.23144845812013801</v>
      </c>
      <c r="AP97" s="34">
        <f t="shared" si="50"/>
        <v>2.5819391584734115</v>
      </c>
      <c r="AQ97" s="92">
        <f t="shared" si="66"/>
        <v>0</v>
      </c>
      <c r="AR97" s="92">
        <v>0</v>
      </c>
      <c r="AS97" s="92">
        <v>0</v>
      </c>
      <c r="AT97" s="4">
        <f>VLOOKUP(B97,'[1]I Pbo'!$B$20:$U$84,20,0)</f>
        <v>0</v>
      </c>
      <c r="AU97" s="4"/>
    </row>
    <row r="98" spans="1:47" ht="29.25" customHeight="1" x14ac:dyDescent="0.25">
      <c r="A98" s="18"/>
      <c r="B98" s="28" t="s">
        <v>122</v>
      </c>
      <c r="C98" s="20">
        <f>SUM(C99:C112)</f>
        <v>85746396.128312975</v>
      </c>
      <c r="D98" s="20">
        <f t="shared" ref="D98:AF98" si="69">SUM(D99:D112)</f>
        <v>38816970.128312953</v>
      </c>
      <c r="E98" s="20">
        <f t="shared" si="69"/>
        <v>32770556.12831296</v>
      </c>
      <c r="F98" s="20">
        <f t="shared" si="69"/>
        <v>6046414</v>
      </c>
      <c r="G98" s="20">
        <f t="shared" si="69"/>
        <v>46929426</v>
      </c>
      <c r="H98" s="20">
        <f t="shared" si="69"/>
        <v>79245968</v>
      </c>
      <c r="I98" s="20">
        <f t="shared" si="69"/>
        <v>32316542</v>
      </c>
      <c r="J98" s="20">
        <f t="shared" si="69"/>
        <v>26270128</v>
      </c>
      <c r="K98" s="20">
        <f t="shared" si="69"/>
        <v>6046414</v>
      </c>
      <c r="L98" s="20">
        <f t="shared" si="69"/>
        <v>46929426</v>
      </c>
      <c r="M98" s="20">
        <f t="shared" si="69"/>
        <v>6500428.1283129603</v>
      </c>
      <c r="N98" s="20">
        <f t="shared" si="69"/>
        <v>94824953.481312975</v>
      </c>
      <c r="O98" s="101">
        <f t="shared" si="69"/>
        <v>88324525.353</v>
      </c>
      <c r="P98" s="101">
        <f t="shared" si="69"/>
        <v>79181146.616999999</v>
      </c>
      <c r="Q98" s="101">
        <f t="shared" si="69"/>
        <v>32299541.616999999</v>
      </c>
      <c r="R98" s="101">
        <f t="shared" si="69"/>
        <v>26270127.616999999</v>
      </c>
      <c r="S98" s="101">
        <f t="shared" si="69"/>
        <v>6029414</v>
      </c>
      <c r="T98" s="101">
        <f t="shared" si="69"/>
        <v>56024983.736000001</v>
      </c>
      <c r="U98" s="101">
        <f t="shared" si="69"/>
        <v>9143378.7359999996</v>
      </c>
      <c r="V98" s="20">
        <v>6500428.1283129603</v>
      </c>
      <c r="W98" s="20">
        <f t="shared" si="69"/>
        <v>38799969.745312952</v>
      </c>
      <c r="X98" s="20">
        <f t="shared" si="69"/>
        <v>13</v>
      </c>
      <c r="Y98" s="20">
        <f t="shared" si="69"/>
        <v>64821.383000000147</v>
      </c>
      <c r="Z98" s="20">
        <f t="shared" si="69"/>
        <v>64821.383000000147</v>
      </c>
      <c r="AA98" s="20">
        <f t="shared" si="69"/>
        <v>17000.383000000147</v>
      </c>
      <c r="AB98" s="20">
        <f t="shared" si="69"/>
        <v>0.38300000014714897</v>
      </c>
      <c r="AC98" s="20">
        <f t="shared" si="69"/>
        <v>17000</v>
      </c>
      <c r="AD98" s="20">
        <f t="shared" si="69"/>
        <v>47821</v>
      </c>
      <c r="AE98" s="20">
        <f t="shared" si="69"/>
        <v>0</v>
      </c>
      <c r="AF98" s="20">
        <f t="shared" si="69"/>
        <v>0</v>
      </c>
      <c r="AG98" s="20">
        <v>85396908.404054955</v>
      </c>
      <c r="AH98" s="20">
        <v>29722121.546971772</v>
      </c>
      <c r="AI98" s="20">
        <v>27995505.067147773</v>
      </c>
      <c r="AJ98" s="20">
        <v>1726616.479824</v>
      </c>
      <c r="AK98" s="20">
        <v>55674786.857083194</v>
      </c>
      <c r="AL98" s="46">
        <f t="shared" si="50"/>
        <v>0.9959241701104844</v>
      </c>
      <c r="AM98" s="46">
        <f t="shared" si="50"/>
        <v>0.76569916324542209</v>
      </c>
      <c r="AN98" s="46">
        <f t="shared" si="50"/>
        <v>0.85428837269442426</v>
      </c>
      <c r="AO98" s="46">
        <f t="shared" si="50"/>
        <v>0.28556041313479363</v>
      </c>
      <c r="AP98" s="46">
        <f t="shared" si="50"/>
        <v>1.1863513279937239</v>
      </c>
      <c r="AQ98" s="89">
        <f t="shared" ref="AQ98:AS98" si="70">SUM(AQ99:AQ112)</f>
        <v>1685857</v>
      </c>
      <c r="AR98" s="89">
        <f>SUM(AR99:AR112)</f>
        <v>0</v>
      </c>
      <c r="AS98" s="89">
        <f t="shared" si="70"/>
        <v>1685857</v>
      </c>
      <c r="AT98" s="4"/>
      <c r="AU98" s="4"/>
    </row>
    <row r="99" spans="1:47" ht="29.25" customHeight="1" x14ac:dyDescent="0.25">
      <c r="A99" s="11" t="s">
        <v>123</v>
      </c>
      <c r="B99" s="27" t="s">
        <v>124</v>
      </c>
      <c r="C99" s="22">
        <f t="shared" ref="C99:C112" si="71">SUM(H99,M99)</f>
        <v>11919218.969181938</v>
      </c>
      <c r="D99" s="23">
        <f t="shared" ref="D99" si="72">SUM(I99,M99)</f>
        <v>4810918.9691819381</v>
      </c>
      <c r="E99" s="23">
        <f t="shared" ref="E99" si="73">SUM(J99,M99)</f>
        <v>4191963.9691819381</v>
      </c>
      <c r="F99" s="25">
        <v>618955</v>
      </c>
      <c r="G99" s="25">
        <v>7108300</v>
      </c>
      <c r="H99" s="25">
        <f t="shared" si="51"/>
        <v>10630268</v>
      </c>
      <c r="I99" s="25">
        <v>3521968</v>
      </c>
      <c r="J99" s="25">
        <v>2903013</v>
      </c>
      <c r="K99" s="25">
        <v>618955</v>
      </c>
      <c r="L99" s="25">
        <v>7108300</v>
      </c>
      <c r="M99" s="25">
        <v>1288950.9691819383</v>
      </c>
      <c r="N99" s="55">
        <f t="shared" si="52"/>
        <v>11919218.969181938</v>
      </c>
      <c r="O99" s="102">
        <f t="shared" ref="O99:O112" si="74">SUM(Q99,T99)</f>
        <v>10630268</v>
      </c>
      <c r="P99" s="102">
        <f t="shared" ref="P99:P112" si="75">O99-U99</f>
        <v>10630268</v>
      </c>
      <c r="Q99" s="102">
        <f t="shared" si="61"/>
        <v>3521968</v>
      </c>
      <c r="R99" s="102">
        <v>2903013</v>
      </c>
      <c r="S99" s="102">
        <v>618955</v>
      </c>
      <c r="T99" s="102">
        <v>7108300</v>
      </c>
      <c r="U99" s="105">
        <v>0</v>
      </c>
      <c r="V99" s="65">
        <v>1288950.9691819383</v>
      </c>
      <c r="W99" s="65">
        <f t="shared" si="49"/>
        <v>4810918.9691819381</v>
      </c>
      <c r="X99" s="81">
        <f t="shared" si="68"/>
        <v>1</v>
      </c>
      <c r="Y99" s="55">
        <f t="shared" si="53"/>
        <v>0</v>
      </c>
      <c r="Z99" s="55">
        <f t="shared" ref="Z99:Z112" si="76">AA99+AD99</f>
        <v>0</v>
      </c>
      <c r="AA99" s="55">
        <f t="shared" ref="AA99:AA112" si="77">AB99+AC99</f>
        <v>0</v>
      </c>
      <c r="AB99" s="55">
        <f t="shared" ref="AB99:AC112" si="78">J99-R99</f>
        <v>0</v>
      </c>
      <c r="AC99" s="55">
        <f t="shared" si="78"/>
        <v>0</v>
      </c>
      <c r="AD99" s="55">
        <f t="shared" ref="AD99:AD112" si="79">IF((L99-T99)&lt;0,0,(L99-T99))</f>
        <v>0</v>
      </c>
      <c r="AE99" s="55">
        <f>M99-V99</f>
        <v>0</v>
      </c>
      <c r="AF99" s="55"/>
      <c r="AG99" s="25">
        <v>10735219.581870999</v>
      </c>
      <c r="AH99" s="25">
        <v>3812067.5818710001</v>
      </c>
      <c r="AI99" s="25">
        <v>3716949</v>
      </c>
      <c r="AJ99" s="25">
        <v>95118.581871000002</v>
      </c>
      <c r="AK99" s="25">
        <v>6923152</v>
      </c>
      <c r="AL99" s="34">
        <f t="shared" si="50"/>
        <v>0.90066468361960117</v>
      </c>
      <c r="AM99" s="34">
        <f t="shared" si="50"/>
        <v>0.79237825585726185</v>
      </c>
      <c r="AN99" s="34">
        <f t="shared" si="50"/>
        <v>0.88668438644174763</v>
      </c>
      <c r="AO99" s="34">
        <f t="shared" si="50"/>
        <v>0.15367608609834318</v>
      </c>
      <c r="AP99" s="34">
        <f t="shared" si="50"/>
        <v>0.9739532659004263</v>
      </c>
      <c r="AQ99" s="92">
        <f t="shared" ref="AQ99:AQ112" si="80">SUM(AR99,AS99)</f>
        <v>267627</v>
      </c>
      <c r="AR99" s="92"/>
      <c r="AS99" s="92">
        <v>267627</v>
      </c>
      <c r="AT99" s="4" t="str">
        <f>VLOOKUP(B99,'[1]I Pbo'!$B$20:$U$84,20,0)</f>
        <v>14800/UBND-THKH ngày 05/10/2022</v>
      </c>
      <c r="AU99" s="4"/>
    </row>
    <row r="100" spans="1:47" ht="20.85" customHeight="1" x14ac:dyDescent="0.25">
      <c r="A100" s="11" t="s">
        <v>125</v>
      </c>
      <c r="B100" s="27" t="s">
        <v>126</v>
      </c>
      <c r="C100" s="22">
        <f t="shared" si="71"/>
        <v>11005521.012168691</v>
      </c>
      <c r="D100" s="23">
        <v>5886841.0121686906</v>
      </c>
      <c r="E100" s="23">
        <v>5404701.0121686906</v>
      </c>
      <c r="F100" s="25">
        <v>482140</v>
      </c>
      <c r="G100" s="25">
        <v>5118680</v>
      </c>
      <c r="H100" s="25">
        <f t="shared" si="51"/>
        <v>9709980</v>
      </c>
      <c r="I100" s="25">
        <v>4591300</v>
      </c>
      <c r="J100" s="25">
        <v>4109160.0000000005</v>
      </c>
      <c r="K100" s="25">
        <v>482140</v>
      </c>
      <c r="L100" s="25">
        <v>5118680</v>
      </c>
      <c r="M100" s="25">
        <v>1295541.0121686901</v>
      </c>
      <c r="N100" s="55">
        <f t="shared" si="52"/>
        <v>11005521.012168691</v>
      </c>
      <c r="O100" s="102">
        <f t="shared" si="74"/>
        <v>9709980</v>
      </c>
      <c r="P100" s="102">
        <f t="shared" si="75"/>
        <v>9709980</v>
      </c>
      <c r="Q100" s="102">
        <f t="shared" si="61"/>
        <v>4591300</v>
      </c>
      <c r="R100" s="102">
        <v>4109160</v>
      </c>
      <c r="S100" s="102">
        <v>482140</v>
      </c>
      <c r="T100" s="102">
        <v>5118680</v>
      </c>
      <c r="U100" s="105">
        <v>0</v>
      </c>
      <c r="V100" s="65">
        <v>1295541.0121686901</v>
      </c>
      <c r="W100" s="65">
        <f t="shared" si="49"/>
        <v>5886841.0121686906</v>
      </c>
      <c r="X100" s="81">
        <f t="shared" si="68"/>
        <v>1</v>
      </c>
      <c r="Y100" s="55">
        <f t="shared" si="53"/>
        <v>0</v>
      </c>
      <c r="Z100" s="55">
        <f t="shared" si="76"/>
        <v>0</v>
      </c>
      <c r="AA100" s="55">
        <f t="shared" si="77"/>
        <v>0</v>
      </c>
      <c r="AB100" s="55">
        <f t="shared" si="78"/>
        <v>0</v>
      </c>
      <c r="AC100" s="55">
        <f t="shared" si="78"/>
        <v>0</v>
      </c>
      <c r="AD100" s="55">
        <f t="shared" si="79"/>
        <v>0</v>
      </c>
      <c r="AE100" s="55">
        <f t="shared" si="54"/>
        <v>0</v>
      </c>
      <c r="AF100" s="55"/>
      <c r="AG100" s="25">
        <v>9816904.8243409991</v>
      </c>
      <c r="AH100" s="25">
        <v>4698224.8243410001</v>
      </c>
      <c r="AI100" s="25">
        <v>4594005</v>
      </c>
      <c r="AJ100" s="25">
        <v>104219.824341</v>
      </c>
      <c r="AK100" s="25">
        <v>5118680</v>
      </c>
      <c r="AL100" s="34">
        <f t="shared" si="50"/>
        <v>0.89199819013443793</v>
      </c>
      <c r="AM100" s="34">
        <f t="shared" si="50"/>
        <v>0.79808930029353575</v>
      </c>
      <c r="AN100" s="34">
        <f t="shared" si="50"/>
        <v>0.85000169105683965</v>
      </c>
      <c r="AO100" s="34">
        <f t="shared" si="50"/>
        <v>0.21616091662380221</v>
      </c>
      <c r="AP100" s="34">
        <f t="shared" si="50"/>
        <v>1</v>
      </c>
      <c r="AQ100" s="92">
        <f t="shared" si="80"/>
        <v>160807</v>
      </c>
      <c r="AR100" s="92"/>
      <c r="AS100" s="92">
        <v>160807</v>
      </c>
      <c r="AT100" s="4" t="str">
        <f>VLOOKUP(B100,'[1]I Pbo'!$B$20:$U$84,20,0)</f>
        <v>7071/UBND-KT ngày 16/9/2022</v>
      </c>
      <c r="AU100" s="4"/>
    </row>
    <row r="101" spans="1:47" ht="29.25" customHeight="1" x14ac:dyDescent="0.25">
      <c r="A101" s="11" t="s">
        <v>127</v>
      </c>
      <c r="B101" s="27" t="s">
        <v>128</v>
      </c>
      <c r="C101" s="22">
        <f t="shared" si="71"/>
        <v>7003027.2294942867</v>
      </c>
      <c r="D101" s="23">
        <f t="shared" ref="D101:D106" si="81">SUM(I101,M101)</f>
        <v>4639637.2294942867</v>
      </c>
      <c r="E101" s="23">
        <f t="shared" ref="E101:E106" si="82">SUM(J101,M101)</f>
        <v>3890037.2294942867</v>
      </c>
      <c r="F101" s="25">
        <v>749600</v>
      </c>
      <c r="G101" s="25">
        <v>2363390</v>
      </c>
      <c r="H101" s="25">
        <f t="shared" si="51"/>
        <v>6788633</v>
      </c>
      <c r="I101" s="25">
        <v>4425243</v>
      </c>
      <c r="J101" s="25">
        <v>3675643</v>
      </c>
      <c r="K101" s="25">
        <v>749600</v>
      </c>
      <c r="L101" s="25">
        <v>2363390</v>
      </c>
      <c r="M101" s="25">
        <v>214394.22949428685</v>
      </c>
      <c r="N101" s="55">
        <f t="shared" si="52"/>
        <v>7352800.2294942867</v>
      </c>
      <c r="O101" s="102">
        <f t="shared" si="74"/>
        <v>7138406</v>
      </c>
      <c r="P101" s="102">
        <f t="shared" si="75"/>
        <v>6788633</v>
      </c>
      <c r="Q101" s="102">
        <f t="shared" si="61"/>
        <v>4425243</v>
      </c>
      <c r="R101" s="102">
        <v>3675643</v>
      </c>
      <c r="S101" s="102">
        <v>749600</v>
      </c>
      <c r="T101" s="102">
        <v>2713163</v>
      </c>
      <c r="U101" s="105">
        <v>349773</v>
      </c>
      <c r="V101" s="65">
        <v>214394.22949428685</v>
      </c>
      <c r="W101" s="65">
        <f t="shared" si="49"/>
        <v>4639637.2294942867</v>
      </c>
      <c r="X101" s="81">
        <f t="shared" si="68"/>
        <v>1</v>
      </c>
      <c r="Y101" s="55">
        <f t="shared" si="53"/>
        <v>0</v>
      </c>
      <c r="Z101" s="55">
        <f t="shared" si="76"/>
        <v>0</v>
      </c>
      <c r="AA101" s="55">
        <f t="shared" si="77"/>
        <v>0</v>
      </c>
      <c r="AB101" s="55">
        <f t="shared" si="78"/>
        <v>0</v>
      </c>
      <c r="AC101" s="55">
        <f t="shared" si="78"/>
        <v>0</v>
      </c>
      <c r="AD101" s="55">
        <f t="shared" si="79"/>
        <v>0</v>
      </c>
      <c r="AE101" s="55">
        <f t="shared" si="54"/>
        <v>0</v>
      </c>
      <c r="AF101" s="55"/>
      <c r="AG101" s="25">
        <v>6882654.4334049998</v>
      </c>
      <c r="AH101" s="25">
        <v>3382654.4334049998</v>
      </c>
      <c r="AI101" s="25">
        <v>3200000</v>
      </c>
      <c r="AJ101" s="25">
        <v>182654.43340499999</v>
      </c>
      <c r="AK101" s="25">
        <v>3500000</v>
      </c>
      <c r="AL101" s="34">
        <f t="shared" si="50"/>
        <v>0.98281131971294944</v>
      </c>
      <c r="AM101" s="34">
        <f t="shared" si="50"/>
        <v>0.72907735369941928</v>
      </c>
      <c r="AN101" s="34">
        <f t="shared" si="50"/>
        <v>0.82261423508689835</v>
      </c>
      <c r="AO101" s="34">
        <f t="shared" si="50"/>
        <v>0.24366920144743862</v>
      </c>
      <c r="AP101" s="34">
        <f t="shared" si="50"/>
        <v>1.4809235885740399</v>
      </c>
      <c r="AQ101" s="92">
        <f t="shared" si="80"/>
        <v>0</v>
      </c>
      <c r="AR101" s="92"/>
      <c r="AS101" s="92">
        <v>0</v>
      </c>
      <c r="AT101" s="4">
        <f>VLOOKUP(B101,'[1]I Pbo'!$B$20:$U$84,20,0)</f>
        <v>0</v>
      </c>
      <c r="AU101" s="4"/>
    </row>
    <row r="102" spans="1:47" ht="29.25" customHeight="1" x14ac:dyDescent="0.25">
      <c r="A102" s="11" t="s">
        <v>129</v>
      </c>
      <c r="B102" s="27" t="s">
        <v>130</v>
      </c>
      <c r="C102" s="22">
        <f t="shared" si="71"/>
        <v>5958440.4906540327</v>
      </c>
      <c r="D102" s="23">
        <f t="shared" si="81"/>
        <v>2881340.4906540327</v>
      </c>
      <c r="E102" s="23">
        <f t="shared" si="82"/>
        <v>2094160.4906540327</v>
      </c>
      <c r="F102" s="25">
        <v>787180</v>
      </c>
      <c r="G102" s="25">
        <v>3077100</v>
      </c>
      <c r="H102" s="25">
        <f t="shared" si="51"/>
        <v>5608806</v>
      </c>
      <c r="I102" s="25">
        <v>2531706</v>
      </c>
      <c r="J102" s="25">
        <v>1744526</v>
      </c>
      <c r="K102" s="25">
        <v>787180</v>
      </c>
      <c r="L102" s="25">
        <v>3077100</v>
      </c>
      <c r="M102" s="25">
        <v>349634.49065403256</v>
      </c>
      <c r="N102" s="55">
        <f t="shared" si="52"/>
        <v>5986410.4906540327</v>
      </c>
      <c r="O102" s="102">
        <f t="shared" si="74"/>
        <v>5636776</v>
      </c>
      <c r="P102" s="102">
        <f t="shared" si="75"/>
        <v>5608806</v>
      </c>
      <c r="Q102" s="102">
        <f t="shared" si="61"/>
        <v>2531706</v>
      </c>
      <c r="R102" s="102">
        <v>1744526</v>
      </c>
      <c r="S102" s="102">
        <v>787180</v>
      </c>
      <c r="T102" s="102">
        <v>3105070</v>
      </c>
      <c r="U102" s="105">
        <v>27970</v>
      </c>
      <c r="V102" s="65">
        <v>349634.49065403256</v>
      </c>
      <c r="W102" s="65">
        <f t="shared" si="49"/>
        <v>2881340.4906540327</v>
      </c>
      <c r="X102" s="81">
        <f t="shared" si="68"/>
        <v>1</v>
      </c>
      <c r="Y102" s="55">
        <f t="shared" si="53"/>
        <v>0</v>
      </c>
      <c r="Z102" s="55">
        <f t="shared" si="76"/>
        <v>0</v>
      </c>
      <c r="AA102" s="55">
        <f t="shared" si="77"/>
        <v>0</v>
      </c>
      <c r="AB102" s="55">
        <f t="shared" si="78"/>
        <v>0</v>
      </c>
      <c r="AC102" s="55">
        <f t="shared" si="78"/>
        <v>0</v>
      </c>
      <c r="AD102" s="55">
        <f t="shared" si="79"/>
        <v>0</v>
      </c>
      <c r="AE102" s="55">
        <f t="shared" si="54"/>
        <v>0</v>
      </c>
      <c r="AF102" s="55"/>
      <c r="AG102" s="25">
        <v>5602430.5703469999</v>
      </c>
      <c r="AH102" s="25">
        <v>2000264.630347</v>
      </c>
      <c r="AI102" s="25">
        <v>1883959.3</v>
      </c>
      <c r="AJ102" s="25">
        <v>116305.330347</v>
      </c>
      <c r="AK102" s="33">
        <v>3602165.9400000004</v>
      </c>
      <c r="AL102" s="34">
        <f t="shared" si="50"/>
        <v>0.94025115785490454</v>
      </c>
      <c r="AM102" s="34">
        <f t="shared" si="50"/>
        <v>0.69421320973175293</v>
      </c>
      <c r="AN102" s="34">
        <f t="shared" si="50"/>
        <v>0.89962508050737588</v>
      </c>
      <c r="AO102" s="34">
        <f t="shared" si="50"/>
        <v>0.14774934620671257</v>
      </c>
      <c r="AP102" s="34">
        <f t="shared" si="50"/>
        <v>1.1706366188944137</v>
      </c>
      <c r="AQ102" s="92">
        <f t="shared" si="80"/>
        <v>420000</v>
      </c>
      <c r="AR102" s="92"/>
      <c r="AS102" s="92">
        <v>420000</v>
      </c>
      <c r="AT102" s="4" t="str">
        <f>VLOOKUP(B102,'[1]I Pbo'!$B$20:$U$84,20,0)</f>
        <v xml:space="preserve">1295/UBND-TH ngày 18/7/2022 </v>
      </c>
      <c r="AU102" s="4"/>
    </row>
    <row r="103" spans="1:47" ht="29.25" customHeight="1" x14ac:dyDescent="0.25">
      <c r="A103" s="11" t="s">
        <v>131</v>
      </c>
      <c r="B103" s="27" t="s">
        <v>132</v>
      </c>
      <c r="C103" s="22">
        <f t="shared" si="71"/>
        <v>3642222.3190237628</v>
      </c>
      <c r="D103" s="23">
        <v>2403312.3190237628</v>
      </c>
      <c r="E103" s="23">
        <v>1711292.3190237631</v>
      </c>
      <c r="F103" s="25">
        <v>692020</v>
      </c>
      <c r="G103" s="25">
        <v>1238910</v>
      </c>
      <c r="H103" s="25">
        <f t="shared" si="51"/>
        <v>3226730</v>
      </c>
      <c r="I103" s="25">
        <v>1987819.9999999998</v>
      </c>
      <c r="J103" s="25">
        <v>1295800</v>
      </c>
      <c r="K103" s="25">
        <v>692020</v>
      </c>
      <c r="L103" s="25">
        <v>1238910</v>
      </c>
      <c r="M103" s="25">
        <v>415492.31902376306</v>
      </c>
      <c r="N103" s="55">
        <f t="shared" si="52"/>
        <v>4122222.3190237628</v>
      </c>
      <c r="O103" s="102">
        <f t="shared" si="74"/>
        <v>3706730</v>
      </c>
      <c r="P103" s="102">
        <f t="shared" si="75"/>
        <v>3226730</v>
      </c>
      <c r="Q103" s="102">
        <f t="shared" si="61"/>
        <v>1987820</v>
      </c>
      <c r="R103" s="102">
        <v>1295800</v>
      </c>
      <c r="S103" s="102">
        <v>692020</v>
      </c>
      <c r="T103" s="102">
        <v>1718910</v>
      </c>
      <c r="U103" s="105">
        <v>480000</v>
      </c>
      <c r="V103" s="65">
        <v>415492.31902376306</v>
      </c>
      <c r="W103" s="65">
        <f t="shared" si="49"/>
        <v>2403312.3190237628</v>
      </c>
      <c r="X103" s="81">
        <f t="shared" si="68"/>
        <v>1</v>
      </c>
      <c r="Y103" s="55">
        <f t="shared" si="53"/>
        <v>0</v>
      </c>
      <c r="Z103" s="55">
        <f t="shared" si="76"/>
        <v>0</v>
      </c>
      <c r="AA103" s="55">
        <f t="shared" si="77"/>
        <v>0</v>
      </c>
      <c r="AB103" s="55">
        <f t="shared" si="78"/>
        <v>0</v>
      </c>
      <c r="AC103" s="55">
        <f t="shared" si="78"/>
        <v>0</v>
      </c>
      <c r="AD103" s="55">
        <f t="shared" si="79"/>
        <v>0</v>
      </c>
      <c r="AE103" s="55">
        <f t="shared" si="54"/>
        <v>0</v>
      </c>
      <c r="AF103" s="55"/>
      <c r="AG103" s="25">
        <v>2830402.7079870002</v>
      </c>
      <c r="AH103" s="25">
        <v>1350151.707987</v>
      </c>
      <c r="AI103" s="25">
        <v>1181552.5003</v>
      </c>
      <c r="AJ103" s="25">
        <v>168599.20768699999</v>
      </c>
      <c r="AK103" s="25">
        <v>1480251</v>
      </c>
      <c r="AL103" s="34">
        <f t="shared" si="50"/>
        <v>0.77710871552334093</v>
      </c>
      <c r="AM103" s="34">
        <f t="shared" si="50"/>
        <v>0.56178786972449679</v>
      </c>
      <c r="AN103" s="34">
        <f t="shared" si="50"/>
        <v>0.69044457639711576</v>
      </c>
      <c r="AO103" s="34">
        <f t="shared" si="50"/>
        <v>0.24363343210745353</v>
      </c>
      <c r="AP103" s="34">
        <f t="shared" si="50"/>
        <v>1.19480107513863</v>
      </c>
      <c r="AQ103" s="92">
        <f t="shared" si="80"/>
        <v>372273</v>
      </c>
      <c r="AR103" s="92"/>
      <c r="AS103" s="92">
        <v>372273</v>
      </c>
      <c r="AT103" s="4" t="str">
        <f>VLOOKUP(B103,'[1]I Pbo'!$B$20:$U$84,20,0)</f>
        <v>164/TTr-UBND ngày 23/9/2022</v>
      </c>
      <c r="AU103" s="4"/>
    </row>
    <row r="104" spans="1:47" ht="29.25" customHeight="1" x14ac:dyDescent="0.25">
      <c r="A104" s="11" t="s">
        <v>133</v>
      </c>
      <c r="B104" s="27" t="s">
        <v>134</v>
      </c>
      <c r="C104" s="22">
        <f t="shared" si="71"/>
        <v>4612815.2440371262</v>
      </c>
      <c r="D104" s="23">
        <f t="shared" si="81"/>
        <v>2464095.2440371262</v>
      </c>
      <c r="E104" s="23">
        <f t="shared" si="82"/>
        <v>1846760.2440371262</v>
      </c>
      <c r="F104" s="25">
        <v>617335</v>
      </c>
      <c r="G104" s="25">
        <v>2148720</v>
      </c>
      <c r="H104" s="25">
        <f t="shared" si="51"/>
        <v>4266055</v>
      </c>
      <c r="I104" s="25">
        <v>2117335</v>
      </c>
      <c r="J104" s="25">
        <v>1500000</v>
      </c>
      <c r="K104" s="25">
        <v>617335</v>
      </c>
      <c r="L104" s="25">
        <v>2148720</v>
      </c>
      <c r="M104" s="25">
        <v>346760.24403712631</v>
      </c>
      <c r="N104" s="55">
        <f t="shared" si="52"/>
        <v>4612815.2440371262</v>
      </c>
      <c r="O104" s="102">
        <f t="shared" si="74"/>
        <v>4266055</v>
      </c>
      <c r="P104" s="102">
        <f t="shared" si="75"/>
        <v>4266055</v>
      </c>
      <c r="Q104" s="102">
        <f t="shared" si="61"/>
        <v>2117335</v>
      </c>
      <c r="R104" s="102">
        <v>1500000</v>
      </c>
      <c r="S104" s="102">
        <v>617335</v>
      </c>
      <c r="T104" s="102">
        <v>2148720</v>
      </c>
      <c r="U104" s="105">
        <v>0</v>
      </c>
      <c r="V104" s="65">
        <v>346760.24403712631</v>
      </c>
      <c r="W104" s="65">
        <f t="shared" si="49"/>
        <v>2464095.2440371262</v>
      </c>
      <c r="X104" s="81">
        <f t="shared" si="68"/>
        <v>1</v>
      </c>
      <c r="Y104" s="55">
        <f t="shared" si="53"/>
        <v>0</v>
      </c>
      <c r="Z104" s="55">
        <f t="shared" si="76"/>
        <v>0</v>
      </c>
      <c r="AA104" s="55">
        <f t="shared" si="77"/>
        <v>0</v>
      </c>
      <c r="AB104" s="55">
        <f t="shared" si="78"/>
        <v>0</v>
      </c>
      <c r="AC104" s="55">
        <f t="shared" si="78"/>
        <v>0</v>
      </c>
      <c r="AD104" s="55">
        <f t="shared" si="79"/>
        <v>0</v>
      </c>
      <c r="AE104" s="55">
        <f t="shared" si="54"/>
        <v>0</v>
      </c>
      <c r="AF104" s="55"/>
      <c r="AG104" s="25">
        <v>4934506.3517189994</v>
      </c>
      <c r="AH104" s="25">
        <v>1934506.3517189999</v>
      </c>
      <c r="AI104" s="25">
        <v>1720000</v>
      </c>
      <c r="AJ104" s="25">
        <v>214506.351719</v>
      </c>
      <c r="AK104" s="25">
        <v>3000000</v>
      </c>
      <c r="AL104" s="34">
        <f t="shared" si="50"/>
        <v>1.0697385632554253</v>
      </c>
      <c r="AM104" s="34">
        <f t="shared" si="50"/>
        <v>0.78507775070802133</v>
      </c>
      <c r="AN104" s="34">
        <f t="shared" si="50"/>
        <v>0.93136074677456726</v>
      </c>
      <c r="AO104" s="34">
        <f t="shared" si="50"/>
        <v>0.34747155388727352</v>
      </c>
      <c r="AP104" s="34">
        <f t="shared" si="50"/>
        <v>1.3961800513794258</v>
      </c>
      <c r="AQ104" s="92">
        <f t="shared" si="80"/>
        <v>108863</v>
      </c>
      <c r="AR104" s="92"/>
      <c r="AS104" s="92">
        <v>108863</v>
      </c>
      <c r="AT104" s="4" t="str">
        <f>VLOOKUP(B104,'[1]I Pbo'!$B$20:$U$84,20,0)</f>
        <v>10186/UBND-XDCB ngày 27/9/2022</v>
      </c>
      <c r="AU104" s="4"/>
    </row>
    <row r="105" spans="1:47" ht="29.25" customHeight="1" x14ac:dyDescent="0.25">
      <c r="A105" s="11" t="s">
        <v>135</v>
      </c>
      <c r="B105" s="27" t="s">
        <v>136</v>
      </c>
      <c r="C105" s="22">
        <f t="shared" si="71"/>
        <v>5963336</v>
      </c>
      <c r="D105" s="23">
        <f t="shared" si="81"/>
        <v>535948</v>
      </c>
      <c r="E105" s="23">
        <f t="shared" si="82"/>
        <v>535948</v>
      </c>
      <c r="F105" s="25">
        <v>0</v>
      </c>
      <c r="G105" s="25">
        <v>5427388</v>
      </c>
      <c r="H105" s="25">
        <f t="shared" si="51"/>
        <v>5963336</v>
      </c>
      <c r="I105" s="25">
        <v>535948</v>
      </c>
      <c r="J105" s="25">
        <v>535948</v>
      </c>
      <c r="K105" s="25">
        <v>0</v>
      </c>
      <c r="L105" s="25">
        <v>5427388</v>
      </c>
      <c r="M105" s="25">
        <v>0</v>
      </c>
      <c r="N105" s="55">
        <f t="shared" si="52"/>
        <v>7880730.459999999</v>
      </c>
      <c r="O105" s="102">
        <f t="shared" si="74"/>
        <v>7880730.459999999</v>
      </c>
      <c r="P105" s="102">
        <f t="shared" si="75"/>
        <v>5963335.7239999995</v>
      </c>
      <c r="Q105" s="102">
        <f>R105+S105</f>
        <v>535947.72399999993</v>
      </c>
      <c r="R105" s="102">
        <v>535947.72399999993</v>
      </c>
      <c r="S105" s="102">
        <v>0</v>
      </c>
      <c r="T105" s="102">
        <v>7344782.7359999996</v>
      </c>
      <c r="U105" s="105">
        <v>1917394.7359999996</v>
      </c>
      <c r="V105" s="65">
        <v>0</v>
      </c>
      <c r="W105" s="65">
        <f t="shared" si="49"/>
        <v>535947.72399999993</v>
      </c>
      <c r="X105" s="65"/>
      <c r="Y105" s="55">
        <f t="shared" si="53"/>
        <v>0.27600000007078052</v>
      </c>
      <c r="Z105" s="55">
        <f t="shared" si="76"/>
        <v>0.27600000007078052</v>
      </c>
      <c r="AA105" s="55">
        <f t="shared" si="77"/>
        <v>0.27600000007078052</v>
      </c>
      <c r="AB105" s="55">
        <f t="shared" si="78"/>
        <v>0.27600000007078052</v>
      </c>
      <c r="AC105" s="55">
        <f t="shared" si="78"/>
        <v>0</v>
      </c>
      <c r="AD105" s="55">
        <f t="shared" si="79"/>
        <v>0</v>
      </c>
      <c r="AE105" s="55">
        <f t="shared" si="54"/>
        <v>0</v>
      </c>
      <c r="AF105" s="55"/>
      <c r="AG105" s="25">
        <v>6765120</v>
      </c>
      <c r="AH105" s="25">
        <v>535000</v>
      </c>
      <c r="AI105" s="25">
        <v>535000</v>
      </c>
      <c r="AJ105" s="25">
        <v>0</v>
      </c>
      <c r="AK105" s="25">
        <v>6230120</v>
      </c>
      <c r="AL105" s="34">
        <f t="shared" si="50"/>
        <v>1.1344522596077096</v>
      </c>
      <c r="AM105" s="34">
        <f t="shared" si="50"/>
        <v>0.99823117168083475</v>
      </c>
      <c r="AN105" s="34">
        <f t="shared" si="50"/>
        <v>0.99823117168083475</v>
      </c>
      <c r="AO105" s="34">
        <f t="shared" si="50"/>
        <v>0</v>
      </c>
      <c r="AP105" s="34">
        <f t="shared" si="50"/>
        <v>1.1479039272666705</v>
      </c>
      <c r="AQ105" s="92">
        <f t="shared" si="80"/>
        <v>0</v>
      </c>
      <c r="AR105" s="92"/>
      <c r="AS105" s="92">
        <v>0</v>
      </c>
      <c r="AT105" s="4">
        <f>VLOOKUP(B105,'[1]I Pbo'!$B$20:$U$84,20,0)</f>
        <v>0</v>
      </c>
      <c r="AU105" s="4"/>
    </row>
    <row r="106" spans="1:47" ht="29.25" customHeight="1" x14ac:dyDescent="0.25">
      <c r="A106" s="11" t="s">
        <v>137</v>
      </c>
      <c r="B106" s="27" t="s">
        <v>138</v>
      </c>
      <c r="C106" s="22">
        <f t="shared" si="71"/>
        <v>5844822.276345457</v>
      </c>
      <c r="D106" s="23">
        <f t="shared" si="81"/>
        <v>2304684.2763454574</v>
      </c>
      <c r="E106" s="23">
        <f t="shared" si="82"/>
        <v>1739559.2763454574</v>
      </c>
      <c r="F106" s="25">
        <v>565125</v>
      </c>
      <c r="G106" s="25">
        <v>3540138</v>
      </c>
      <c r="H106" s="25">
        <f t="shared" si="51"/>
        <v>4944264</v>
      </c>
      <c r="I106" s="25">
        <v>1404126</v>
      </c>
      <c r="J106" s="25">
        <v>839001</v>
      </c>
      <c r="K106" s="25">
        <v>565125</v>
      </c>
      <c r="L106" s="25">
        <v>3540138</v>
      </c>
      <c r="M106" s="25">
        <v>900558.2763454573</v>
      </c>
      <c r="N106" s="55">
        <f t="shared" si="52"/>
        <v>6761822.1693454571</v>
      </c>
      <c r="O106" s="102">
        <f t="shared" si="74"/>
        <v>5861263.8930000002</v>
      </c>
      <c r="P106" s="102">
        <f t="shared" si="75"/>
        <v>4944263.8930000002</v>
      </c>
      <c r="Q106" s="102">
        <f t="shared" si="61"/>
        <v>1404125.8929999999</v>
      </c>
      <c r="R106" s="102">
        <v>839000.89299999992</v>
      </c>
      <c r="S106" s="102">
        <v>565125</v>
      </c>
      <c r="T106" s="102">
        <v>4457138</v>
      </c>
      <c r="U106" s="105">
        <v>917000</v>
      </c>
      <c r="V106" s="65">
        <v>900558.2763454573</v>
      </c>
      <c r="W106" s="65">
        <f t="shared" si="49"/>
        <v>2304684.1693454571</v>
      </c>
      <c r="X106" s="81">
        <f t="shared" ref="X106:X118" si="83">V106/M106</f>
        <v>1</v>
      </c>
      <c r="Y106" s="55">
        <f t="shared" si="53"/>
        <v>0.10700000007636845</v>
      </c>
      <c r="Z106" s="55">
        <f t="shared" si="76"/>
        <v>0.10700000007636845</v>
      </c>
      <c r="AA106" s="55">
        <f t="shared" si="77"/>
        <v>0.10700000007636845</v>
      </c>
      <c r="AB106" s="55">
        <f t="shared" si="78"/>
        <v>0.10700000007636845</v>
      </c>
      <c r="AC106" s="55">
        <f t="shared" si="78"/>
        <v>0</v>
      </c>
      <c r="AD106" s="55">
        <f t="shared" si="79"/>
        <v>0</v>
      </c>
      <c r="AE106" s="55">
        <f t="shared" si="54"/>
        <v>0</v>
      </c>
      <c r="AF106" s="55"/>
      <c r="AG106" s="25">
        <v>6428020.7975925012</v>
      </c>
      <c r="AH106" s="25">
        <v>1214378.7217800003</v>
      </c>
      <c r="AI106" s="25">
        <v>1054339.7012170001</v>
      </c>
      <c r="AJ106" s="25">
        <v>160039.020563</v>
      </c>
      <c r="AK106" s="25">
        <v>5213642.0758125009</v>
      </c>
      <c r="AL106" s="34">
        <f t="shared" si="50"/>
        <v>1.0997803686191285</v>
      </c>
      <c r="AM106" s="34">
        <f t="shared" si="50"/>
        <v>0.52691760613112837</v>
      </c>
      <c r="AN106" s="34">
        <f t="shared" si="50"/>
        <v>0.60609587471603921</v>
      </c>
      <c r="AO106" s="34">
        <f t="shared" si="50"/>
        <v>0.28319225049856228</v>
      </c>
      <c r="AP106" s="34">
        <f t="shared" si="50"/>
        <v>1.4727228361754545</v>
      </c>
      <c r="AQ106" s="92">
        <f t="shared" si="80"/>
        <v>0</v>
      </c>
      <c r="AR106" s="92"/>
      <c r="AS106" s="92">
        <v>0</v>
      </c>
      <c r="AT106" s="4">
        <f>VLOOKUP(B106,'[1]I Pbo'!$B$20:$U$84,20,0)</f>
        <v>0</v>
      </c>
      <c r="AU106" s="4"/>
    </row>
    <row r="107" spans="1:47" ht="29.25" customHeight="1" x14ac:dyDescent="0.25">
      <c r="A107" s="11" t="s">
        <v>139</v>
      </c>
      <c r="B107" s="27" t="s">
        <v>140</v>
      </c>
      <c r="C107" s="22">
        <f t="shared" si="71"/>
        <v>4553512.3823983502</v>
      </c>
      <c r="D107" s="23">
        <v>2090082.3823983497</v>
      </c>
      <c r="E107" s="23">
        <v>2029746.3823983497</v>
      </c>
      <c r="F107" s="25">
        <v>60336</v>
      </c>
      <c r="G107" s="25">
        <v>2463430</v>
      </c>
      <c r="H107" s="25">
        <f t="shared" si="51"/>
        <v>3983191</v>
      </c>
      <c r="I107" s="25">
        <v>1519761</v>
      </c>
      <c r="J107" s="25">
        <v>1459425</v>
      </c>
      <c r="K107" s="25">
        <v>60336</v>
      </c>
      <c r="L107" s="25">
        <v>2463430</v>
      </c>
      <c r="M107" s="25">
        <v>570321.3823983497</v>
      </c>
      <c r="N107" s="55">
        <f t="shared" si="52"/>
        <v>7073082.3823983502</v>
      </c>
      <c r="O107" s="102">
        <f t="shared" si="74"/>
        <v>6502761</v>
      </c>
      <c r="P107" s="102">
        <f t="shared" si="75"/>
        <v>3971191</v>
      </c>
      <c r="Q107" s="102">
        <f t="shared" si="61"/>
        <v>1507761</v>
      </c>
      <c r="R107" s="102">
        <v>1459425</v>
      </c>
      <c r="S107" s="102">
        <v>48336</v>
      </c>
      <c r="T107" s="102">
        <v>4995000</v>
      </c>
      <c r="U107" s="105">
        <v>2531570</v>
      </c>
      <c r="V107" s="65">
        <v>570321.3823983497</v>
      </c>
      <c r="W107" s="65">
        <f t="shared" si="49"/>
        <v>2078082.3823983497</v>
      </c>
      <c r="X107" s="81">
        <f t="shared" si="83"/>
        <v>1</v>
      </c>
      <c r="Y107" s="55">
        <f t="shared" si="53"/>
        <v>12000</v>
      </c>
      <c r="Z107" s="55">
        <f t="shared" si="76"/>
        <v>12000</v>
      </c>
      <c r="AA107" s="55">
        <f t="shared" si="77"/>
        <v>12000</v>
      </c>
      <c r="AB107" s="55">
        <f t="shared" si="78"/>
        <v>0</v>
      </c>
      <c r="AC107" s="55">
        <f t="shared" si="78"/>
        <v>12000</v>
      </c>
      <c r="AD107" s="55">
        <f t="shared" si="79"/>
        <v>0</v>
      </c>
      <c r="AE107" s="55">
        <f t="shared" si="54"/>
        <v>0</v>
      </c>
      <c r="AF107" s="55"/>
      <c r="AG107" s="25">
        <v>6395655.2860359997</v>
      </c>
      <c r="AH107" s="25">
        <v>1842107.971832</v>
      </c>
      <c r="AI107" s="25">
        <v>1815058</v>
      </c>
      <c r="AJ107" s="25">
        <v>27049.971831999999</v>
      </c>
      <c r="AK107" s="25">
        <v>4553547.3142039999</v>
      </c>
      <c r="AL107" s="34">
        <f t="shared" si="50"/>
        <v>1.4045542756748552</v>
      </c>
      <c r="AM107" s="34">
        <f t="shared" si="50"/>
        <v>0.881356633281698</v>
      </c>
      <c r="AN107" s="34">
        <f t="shared" si="50"/>
        <v>0.89422896167713639</v>
      </c>
      <c r="AO107" s="34">
        <f t="shared" si="50"/>
        <v>0.4483222592150623</v>
      </c>
      <c r="AP107" s="34">
        <f t="shared" si="50"/>
        <v>1.8484581718189679</v>
      </c>
      <c r="AQ107" s="92">
        <f t="shared" si="80"/>
        <v>0</v>
      </c>
      <c r="AR107" s="92"/>
      <c r="AS107" s="92">
        <v>0</v>
      </c>
      <c r="AT107" s="4">
        <f>VLOOKUP(B107,'[1]I Pbo'!$B$20:$U$84,20,0)</f>
        <v>0</v>
      </c>
      <c r="AU107" s="4"/>
    </row>
    <row r="108" spans="1:47" ht="29.25" customHeight="1" x14ac:dyDescent="0.25">
      <c r="A108" s="11" t="s">
        <v>141</v>
      </c>
      <c r="B108" s="27" t="s">
        <v>142</v>
      </c>
      <c r="C108" s="22">
        <f t="shared" si="71"/>
        <v>8785397.4663415272</v>
      </c>
      <c r="D108" s="23">
        <v>3935837.4663415272</v>
      </c>
      <c r="E108" s="23">
        <v>3588969.4663415272</v>
      </c>
      <c r="F108" s="25">
        <v>346868</v>
      </c>
      <c r="G108" s="25">
        <v>4849560</v>
      </c>
      <c r="H108" s="25">
        <f t="shared" si="51"/>
        <v>8480342</v>
      </c>
      <c r="I108" s="25">
        <v>3630782</v>
      </c>
      <c r="J108" s="25">
        <v>3283914</v>
      </c>
      <c r="K108" s="25">
        <v>346868</v>
      </c>
      <c r="L108" s="25">
        <v>4849560</v>
      </c>
      <c r="M108" s="25">
        <v>305055.46634152706</v>
      </c>
      <c r="N108" s="55">
        <f t="shared" si="52"/>
        <v>9788397.4663415272</v>
      </c>
      <c r="O108" s="102">
        <f t="shared" si="74"/>
        <v>9483342</v>
      </c>
      <c r="P108" s="102">
        <f t="shared" si="75"/>
        <v>8480342</v>
      </c>
      <c r="Q108" s="102">
        <f t="shared" si="61"/>
        <v>3630782</v>
      </c>
      <c r="R108" s="102">
        <v>3283914</v>
      </c>
      <c r="S108" s="102">
        <v>346868</v>
      </c>
      <c r="T108" s="102">
        <v>5852560</v>
      </c>
      <c r="U108" s="105">
        <v>1003000</v>
      </c>
      <c r="V108" s="65">
        <v>305055.46634152706</v>
      </c>
      <c r="W108" s="65">
        <f t="shared" si="49"/>
        <v>3935837.4663415272</v>
      </c>
      <c r="X108" s="81">
        <f t="shared" si="83"/>
        <v>1</v>
      </c>
      <c r="Y108" s="55">
        <f t="shared" si="53"/>
        <v>0</v>
      </c>
      <c r="Z108" s="55">
        <f t="shared" si="76"/>
        <v>0</v>
      </c>
      <c r="AA108" s="55">
        <f t="shared" si="77"/>
        <v>0</v>
      </c>
      <c r="AB108" s="55">
        <f t="shared" si="78"/>
        <v>0</v>
      </c>
      <c r="AC108" s="55">
        <f t="shared" si="78"/>
        <v>0</v>
      </c>
      <c r="AD108" s="55">
        <f t="shared" si="79"/>
        <v>0</v>
      </c>
      <c r="AE108" s="55">
        <f t="shared" si="54"/>
        <v>0</v>
      </c>
      <c r="AF108" s="55"/>
      <c r="AG108" s="25">
        <v>9920918.6882964615</v>
      </c>
      <c r="AH108" s="25">
        <v>3461148.0966307693</v>
      </c>
      <c r="AI108" s="25">
        <v>3341934.9656307693</v>
      </c>
      <c r="AJ108" s="25">
        <v>119213.13099999999</v>
      </c>
      <c r="AK108" s="25">
        <v>6459770.5916656917</v>
      </c>
      <c r="AL108" s="34">
        <f t="shared" si="50"/>
        <v>1.1292509788322411</v>
      </c>
      <c r="AM108" s="34">
        <f t="shared" si="50"/>
        <v>0.87939304563000786</v>
      </c>
      <c r="AN108" s="34">
        <f t="shared" si="50"/>
        <v>0.93116840278873247</v>
      </c>
      <c r="AO108" s="34">
        <f t="shared" si="50"/>
        <v>0.3436844303885051</v>
      </c>
      <c r="AP108" s="34">
        <f t="shared" si="50"/>
        <v>1.332032306367112</v>
      </c>
      <c r="AQ108" s="92">
        <f t="shared" si="80"/>
        <v>176010</v>
      </c>
      <c r="AR108" s="92"/>
      <c r="AS108" s="92">
        <v>176010</v>
      </c>
      <c r="AT108" s="4" t="str">
        <f>VLOOKUP(B108,'[1]I Pbo'!$B$20:$U$84,20,0)</f>
        <v>5063/UBND 31/8/2022</v>
      </c>
      <c r="AU108" s="4"/>
    </row>
    <row r="109" spans="1:47" ht="29.25" customHeight="1" x14ac:dyDescent="0.25">
      <c r="A109" s="11" t="s">
        <v>143</v>
      </c>
      <c r="B109" s="27" t="s">
        <v>144</v>
      </c>
      <c r="C109" s="22">
        <f t="shared" si="71"/>
        <v>4376724.979312011</v>
      </c>
      <c r="D109" s="23">
        <v>1491814.9793120108</v>
      </c>
      <c r="E109" s="23">
        <v>1390672.9793120108</v>
      </c>
      <c r="F109" s="25">
        <v>101142</v>
      </c>
      <c r="G109" s="25">
        <v>2884910</v>
      </c>
      <c r="H109" s="25">
        <f t="shared" si="51"/>
        <v>4206527</v>
      </c>
      <c r="I109" s="25">
        <v>1321617</v>
      </c>
      <c r="J109" s="25">
        <v>1220475</v>
      </c>
      <c r="K109" s="25">
        <v>101142</v>
      </c>
      <c r="L109" s="25">
        <v>2884910</v>
      </c>
      <c r="M109" s="25">
        <v>170197.97931201075</v>
      </c>
      <c r="N109" s="55">
        <f t="shared" si="52"/>
        <v>6011369.979312011</v>
      </c>
      <c r="O109" s="102">
        <f t="shared" si="74"/>
        <v>5841172</v>
      </c>
      <c r="P109" s="102">
        <f t="shared" si="75"/>
        <v>4206527</v>
      </c>
      <c r="Q109" s="102">
        <f t="shared" si="61"/>
        <v>1321617</v>
      </c>
      <c r="R109" s="102">
        <v>1220475</v>
      </c>
      <c r="S109" s="102">
        <v>101142</v>
      </c>
      <c r="T109" s="102">
        <v>4519555</v>
      </c>
      <c r="U109" s="105">
        <v>1634645</v>
      </c>
      <c r="V109" s="65">
        <v>170197.97931201075</v>
      </c>
      <c r="W109" s="65">
        <f t="shared" si="49"/>
        <v>1491814.9793120108</v>
      </c>
      <c r="X109" s="81">
        <f t="shared" si="83"/>
        <v>1</v>
      </c>
      <c r="Y109" s="55">
        <f t="shared" si="53"/>
        <v>0</v>
      </c>
      <c r="Z109" s="55">
        <f t="shared" si="76"/>
        <v>0</v>
      </c>
      <c r="AA109" s="55">
        <f t="shared" si="77"/>
        <v>0</v>
      </c>
      <c r="AB109" s="55">
        <f t="shared" si="78"/>
        <v>0</v>
      </c>
      <c r="AC109" s="55">
        <f t="shared" si="78"/>
        <v>0</v>
      </c>
      <c r="AD109" s="55">
        <f t="shared" si="79"/>
        <v>0</v>
      </c>
      <c r="AE109" s="55">
        <f t="shared" si="54"/>
        <v>0</v>
      </c>
      <c r="AF109" s="55"/>
      <c r="AG109" s="25">
        <v>3738203.0721509997</v>
      </c>
      <c r="AH109" s="25">
        <v>1132715.0721509999</v>
      </c>
      <c r="AI109" s="33">
        <v>1076417</v>
      </c>
      <c r="AJ109" s="33">
        <v>56298.072151</v>
      </c>
      <c r="AK109" s="33">
        <v>2605488</v>
      </c>
      <c r="AL109" s="34">
        <f t="shared" si="50"/>
        <v>0.85410965729416655</v>
      </c>
      <c r="AM109" s="34">
        <f t="shared" si="50"/>
        <v>0.75928656559902685</v>
      </c>
      <c r="AN109" s="34">
        <f t="shared" si="50"/>
        <v>0.77402596873099638</v>
      </c>
      <c r="AO109" s="34">
        <f t="shared" si="50"/>
        <v>0.55662407457831564</v>
      </c>
      <c r="AP109" s="34">
        <f t="shared" si="50"/>
        <v>0.90314359893376228</v>
      </c>
      <c r="AQ109" s="92">
        <f t="shared" si="80"/>
        <v>11573</v>
      </c>
      <c r="AR109" s="92"/>
      <c r="AS109" s="92">
        <v>11573</v>
      </c>
      <c r="AT109" s="4" t="str">
        <f>VLOOKUP(B109,'[1]I Pbo'!$B$20:$U$84,20,0)</f>
        <v xml:space="preserve">2192/SKHĐT-KTĐN ngày 29/8/2022 </v>
      </c>
      <c r="AU109" s="4"/>
    </row>
    <row r="110" spans="1:47" ht="29.25" customHeight="1" x14ac:dyDescent="0.25">
      <c r="A110" s="11" t="s">
        <v>145</v>
      </c>
      <c r="B110" s="27" t="s">
        <v>146</v>
      </c>
      <c r="C110" s="22">
        <f t="shared" si="71"/>
        <v>3919635.7626127028</v>
      </c>
      <c r="D110" s="23">
        <v>1021695.762612703</v>
      </c>
      <c r="E110" s="23">
        <v>890716.76261270302</v>
      </c>
      <c r="F110" s="25">
        <v>130979</v>
      </c>
      <c r="G110" s="25">
        <v>2897940</v>
      </c>
      <c r="H110" s="25">
        <f t="shared" si="51"/>
        <v>3716838</v>
      </c>
      <c r="I110" s="25">
        <v>818898</v>
      </c>
      <c r="J110" s="25">
        <v>687919</v>
      </c>
      <c r="K110" s="25">
        <v>130979</v>
      </c>
      <c r="L110" s="25">
        <v>2897940</v>
      </c>
      <c r="M110" s="25">
        <v>202797.76261270299</v>
      </c>
      <c r="N110" s="55">
        <f t="shared" si="52"/>
        <v>3866814.7626127028</v>
      </c>
      <c r="O110" s="102">
        <f t="shared" si="74"/>
        <v>3664017</v>
      </c>
      <c r="P110" s="102">
        <f t="shared" si="75"/>
        <v>3664017</v>
      </c>
      <c r="Q110" s="102">
        <f t="shared" si="61"/>
        <v>813898</v>
      </c>
      <c r="R110" s="102">
        <v>687919</v>
      </c>
      <c r="S110" s="102">
        <v>125979</v>
      </c>
      <c r="T110" s="102">
        <v>2850119</v>
      </c>
      <c r="U110" s="105">
        <v>0</v>
      </c>
      <c r="V110" s="65">
        <v>202797.76261270299</v>
      </c>
      <c r="W110" s="65">
        <f t="shared" si="49"/>
        <v>1016695.762612703</v>
      </c>
      <c r="X110" s="81">
        <f t="shared" si="83"/>
        <v>1</v>
      </c>
      <c r="Y110" s="55">
        <f t="shared" si="53"/>
        <v>52821</v>
      </c>
      <c r="Z110" s="55">
        <f t="shared" si="76"/>
        <v>52821</v>
      </c>
      <c r="AA110" s="55">
        <f t="shared" si="77"/>
        <v>5000</v>
      </c>
      <c r="AB110" s="55">
        <f t="shared" si="78"/>
        <v>0</v>
      </c>
      <c r="AC110" s="55">
        <f t="shared" si="78"/>
        <v>5000</v>
      </c>
      <c r="AD110" s="55">
        <f t="shared" si="79"/>
        <v>47821</v>
      </c>
      <c r="AE110" s="55">
        <f t="shared" si="54"/>
        <v>0</v>
      </c>
      <c r="AF110" s="55"/>
      <c r="AG110" s="25">
        <v>4019372.4848659998</v>
      </c>
      <c r="AH110" s="25">
        <v>881364.603092</v>
      </c>
      <c r="AI110" s="25">
        <v>839848.8</v>
      </c>
      <c r="AJ110" s="25">
        <v>41515.803092000002</v>
      </c>
      <c r="AK110" s="25">
        <v>3138007.8817739999</v>
      </c>
      <c r="AL110" s="34">
        <f t="shared" si="50"/>
        <v>1.0254454057197437</v>
      </c>
      <c r="AM110" s="34">
        <f t="shared" si="50"/>
        <v>0.86264877994419287</v>
      </c>
      <c r="AN110" s="34">
        <f t="shared" si="50"/>
        <v>0.94289097865016702</v>
      </c>
      <c r="AO110" s="34">
        <f t="shared" si="50"/>
        <v>0.31696533865734206</v>
      </c>
      <c r="AP110" s="34">
        <f t="shared" si="50"/>
        <v>1.0828408737841362</v>
      </c>
      <c r="AQ110" s="92">
        <f t="shared" si="80"/>
        <v>29406</v>
      </c>
      <c r="AR110" s="92"/>
      <c r="AS110" s="92">
        <v>29406</v>
      </c>
      <c r="AT110" s="4" t="str">
        <f>VLOOKUP(B110,'[1]I Pbo'!$B$20:$U$84,20,0)</f>
        <v>Văn bản 8367/UBND-XDNĐ ngày 06/9/2022</v>
      </c>
      <c r="AU110" s="4"/>
    </row>
    <row r="111" spans="1:47" ht="29.25" customHeight="1" x14ac:dyDescent="0.25">
      <c r="A111" s="11" t="s">
        <v>147</v>
      </c>
      <c r="B111" s="27" t="s">
        <v>148</v>
      </c>
      <c r="C111" s="22">
        <f t="shared" si="71"/>
        <v>3069844.9439181145</v>
      </c>
      <c r="D111" s="23">
        <v>2219564.9439181145</v>
      </c>
      <c r="E111" s="23">
        <v>1509564.9439181148</v>
      </c>
      <c r="F111" s="25">
        <v>710000</v>
      </c>
      <c r="G111" s="25">
        <v>850280</v>
      </c>
      <c r="H111" s="25">
        <f t="shared" si="51"/>
        <v>2803318</v>
      </c>
      <c r="I111" s="25">
        <v>1953037.9999999998</v>
      </c>
      <c r="J111" s="25">
        <v>1243038</v>
      </c>
      <c r="K111" s="25">
        <v>710000</v>
      </c>
      <c r="L111" s="25">
        <v>850280</v>
      </c>
      <c r="M111" s="25">
        <v>266526.94391811476</v>
      </c>
      <c r="N111" s="55">
        <f t="shared" si="52"/>
        <v>3089644.9439181145</v>
      </c>
      <c r="O111" s="102">
        <f t="shared" si="74"/>
        <v>2823118</v>
      </c>
      <c r="P111" s="102">
        <f t="shared" si="75"/>
        <v>2803318</v>
      </c>
      <c r="Q111" s="102">
        <f t="shared" si="61"/>
        <v>1953038</v>
      </c>
      <c r="R111" s="102">
        <v>1243038</v>
      </c>
      <c r="S111" s="102">
        <v>710000</v>
      </c>
      <c r="T111" s="102">
        <v>870080</v>
      </c>
      <c r="U111" s="105">
        <v>19800</v>
      </c>
      <c r="V111" s="65">
        <v>266526.94391811476</v>
      </c>
      <c r="W111" s="65">
        <f t="shared" si="49"/>
        <v>2219564.9439181145</v>
      </c>
      <c r="X111" s="81">
        <f t="shared" si="83"/>
        <v>1</v>
      </c>
      <c r="Y111" s="55">
        <f t="shared" si="53"/>
        <v>0</v>
      </c>
      <c r="Z111" s="55">
        <f t="shared" si="76"/>
        <v>0</v>
      </c>
      <c r="AA111" s="55">
        <f t="shared" si="77"/>
        <v>0</v>
      </c>
      <c r="AB111" s="55">
        <f t="shared" si="78"/>
        <v>0</v>
      </c>
      <c r="AC111" s="55">
        <f t="shared" si="78"/>
        <v>0</v>
      </c>
      <c r="AD111" s="55">
        <f t="shared" si="79"/>
        <v>0</v>
      </c>
      <c r="AE111" s="55">
        <f t="shared" si="54"/>
        <v>0</v>
      </c>
      <c r="AF111" s="55"/>
      <c r="AG111" s="25">
        <v>2817128.699759</v>
      </c>
      <c r="AH111" s="25">
        <v>1817128.699759</v>
      </c>
      <c r="AI111" s="35">
        <v>1453038</v>
      </c>
      <c r="AJ111" s="35">
        <v>364090.69975899998</v>
      </c>
      <c r="AK111" s="35">
        <v>1000000</v>
      </c>
      <c r="AL111" s="34">
        <f t="shared" si="50"/>
        <v>0.91767784732587598</v>
      </c>
      <c r="AM111" s="34">
        <f t="shared" si="50"/>
        <v>0.81868688038985293</v>
      </c>
      <c r="AN111" s="34">
        <f t="shared" si="50"/>
        <v>0.96255414903091374</v>
      </c>
      <c r="AO111" s="34">
        <f t="shared" si="50"/>
        <v>0.51280380247746471</v>
      </c>
      <c r="AP111" s="34">
        <f t="shared" si="50"/>
        <v>1.1760831726019665</v>
      </c>
      <c r="AQ111" s="92">
        <f t="shared" si="80"/>
        <v>90985</v>
      </c>
      <c r="AR111" s="92"/>
      <c r="AS111" s="92">
        <v>90985</v>
      </c>
      <c r="AT111" s="4" t="str">
        <f>VLOOKUP(B111,'[1]I Pbo'!$B$20:$U$84,20,0)</f>
        <v>4196/UBND 26/9/2022</v>
      </c>
      <c r="AU111" s="4"/>
    </row>
    <row r="112" spans="1:47" ht="29.25" customHeight="1" x14ac:dyDescent="0.25">
      <c r="A112" s="11" t="s">
        <v>149</v>
      </c>
      <c r="B112" s="27" t="s">
        <v>150</v>
      </c>
      <c r="C112" s="22">
        <f t="shared" si="71"/>
        <v>5091877.052824961</v>
      </c>
      <c r="D112" s="23">
        <v>2131197.052824961</v>
      </c>
      <c r="E112" s="23">
        <v>1946463.0528249613</v>
      </c>
      <c r="F112" s="25">
        <v>184734</v>
      </c>
      <c r="G112" s="25">
        <v>2960680</v>
      </c>
      <c r="H112" s="25">
        <f t="shared" si="51"/>
        <v>4917680</v>
      </c>
      <c r="I112" s="25">
        <v>1956999.9999999998</v>
      </c>
      <c r="J112" s="25">
        <v>1772266</v>
      </c>
      <c r="K112" s="25">
        <v>184734</v>
      </c>
      <c r="L112" s="25">
        <v>2960680</v>
      </c>
      <c r="M112" s="25">
        <v>174197.05282496134</v>
      </c>
      <c r="N112" s="55">
        <f t="shared" si="52"/>
        <v>5354103.052824961</v>
      </c>
      <c r="O112" s="102">
        <f t="shared" si="74"/>
        <v>5179906</v>
      </c>
      <c r="P112" s="102">
        <f t="shared" si="75"/>
        <v>4917680</v>
      </c>
      <c r="Q112" s="102">
        <f t="shared" si="61"/>
        <v>1957000</v>
      </c>
      <c r="R112" s="102">
        <v>1772266</v>
      </c>
      <c r="S112" s="102">
        <v>184734</v>
      </c>
      <c r="T112" s="102">
        <v>3222906</v>
      </c>
      <c r="U112" s="105">
        <v>262226</v>
      </c>
      <c r="V112" s="65">
        <v>174197.05282496134</v>
      </c>
      <c r="W112" s="65">
        <f t="shared" si="49"/>
        <v>2131197.0528249615</v>
      </c>
      <c r="X112" s="81">
        <f t="shared" si="83"/>
        <v>1</v>
      </c>
      <c r="Y112" s="55">
        <f t="shared" si="53"/>
        <v>0</v>
      </c>
      <c r="Z112" s="55">
        <f t="shared" si="76"/>
        <v>0</v>
      </c>
      <c r="AA112" s="55">
        <f t="shared" si="77"/>
        <v>0</v>
      </c>
      <c r="AB112" s="55">
        <f t="shared" si="78"/>
        <v>0</v>
      </c>
      <c r="AC112" s="55">
        <f t="shared" si="78"/>
        <v>0</v>
      </c>
      <c r="AD112" s="55">
        <f t="shared" si="79"/>
        <v>0</v>
      </c>
      <c r="AE112" s="55">
        <f t="shared" si="54"/>
        <v>0</v>
      </c>
      <c r="AF112" s="55"/>
      <c r="AG112" s="25">
        <v>4510370.9056839999</v>
      </c>
      <c r="AH112" s="25">
        <v>1660408.8520570002</v>
      </c>
      <c r="AI112" s="25">
        <v>1583402.8</v>
      </c>
      <c r="AJ112" s="25">
        <v>77006.052056999994</v>
      </c>
      <c r="AK112" s="25">
        <v>2849962.0536270002</v>
      </c>
      <c r="AL112" s="34">
        <f t="shared" si="50"/>
        <v>0.88579729221499115</v>
      </c>
      <c r="AM112" s="34">
        <f t="shared" si="50"/>
        <v>0.77909682253740076</v>
      </c>
      <c r="AN112" s="34">
        <f t="shared" si="50"/>
        <v>0.81347693587194436</v>
      </c>
      <c r="AO112" s="34">
        <f t="shared" si="50"/>
        <v>0.41684829028224363</v>
      </c>
      <c r="AP112" s="34">
        <f t="shared" si="50"/>
        <v>0.96260387938818115</v>
      </c>
      <c r="AQ112" s="92">
        <f t="shared" si="80"/>
        <v>48313</v>
      </c>
      <c r="AR112" s="92"/>
      <c r="AS112" s="92">
        <v>48313</v>
      </c>
      <c r="AT112" s="4" t="str">
        <f>VLOOKUP(B112,'[1]I Pbo'!$B$20:$U$84,20,0)</f>
        <v>3302/UBND-ĐTQH ngày 03/10/2022 (thay thế VB 2217/UBND-ĐTQH ngày 13/7/2022 và 2926/UBND-ĐTQH 07/9/2022)</v>
      </c>
      <c r="AU112" s="4"/>
    </row>
    <row r="113" spans="1:47" ht="29.25" customHeight="1" x14ac:dyDescent="0.25">
      <c r="A113" s="18"/>
      <c r="B113" s="28" t="s">
        <v>151</v>
      </c>
      <c r="C113" s="20">
        <f>SUM(C114:C118)</f>
        <v>19942000.064315401</v>
      </c>
      <c r="D113" s="20">
        <f t="shared" ref="D113:AF113" si="84">SUM(D114:D118)</f>
        <v>9592230.064315401</v>
      </c>
      <c r="E113" s="20">
        <f t="shared" si="84"/>
        <v>8391066.064315401</v>
      </c>
      <c r="F113" s="20">
        <f t="shared" si="84"/>
        <v>1201164</v>
      </c>
      <c r="G113" s="20">
        <f t="shared" si="84"/>
        <v>10349770</v>
      </c>
      <c r="H113" s="20">
        <f t="shared" si="84"/>
        <v>17140788</v>
      </c>
      <c r="I113" s="20">
        <f t="shared" si="84"/>
        <v>6791018</v>
      </c>
      <c r="J113" s="20">
        <f t="shared" si="84"/>
        <v>5589854</v>
      </c>
      <c r="K113" s="20">
        <f t="shared" si="84"/>
        <v>1201164</v>
      </c>
      <c r="L113" s="20">
        <f t="shared" si="84"/>
        <v>10349770</v>
      </c>
      <c r="M113" s="20">
        <f t="shared" si="84"/>
        <v>2801212.0643154024</v>
      </c>
      <c r="N113" s="20">
        <f t="shared" si="84"/>
        <v>24974008.8673154</v>
      </c>
      <c r="O113" s="101">
        <f t="shared" si="84"/>
        <v>22172796.802999999</v>
      </c>
      <c r="P113" s="101">
        <f t="shared" si="84"/>
        <v>17140788</v>
      </c>
      <c r="Q113" s="101">
        <f t="shared" si="84"/>
        <v>6791018</v>
      </c>
      <c r="R113" s="101">
        <f t="shared" si="84"/>
        <v>5589854</v>
      </c>
      <c r="S113" s="101">
        <f t="shared" si="84"/>
        <v>1201164</v>
      </c>
      <c r="T113" s="101">
        <f t="shared" si="84"/>
        <v>15381778.802999999</v>
      </c>
      <c r="U113" s="101">
        <f t="shared" si="84"/>
        <v>5032008.8029999994</v>
      </c>
      <c r="V113" s="20">
        <v>2801212.0643154024</v>
      </c>
      <c r="W113" s="20">
        <f t="shared" si="84"/>
        <v>9592230.064315401</v>
      </c>
      <c r="X113" s="20">
        <f t="shared" si="84"/>
        <v>5</v>
      </c>
      <c r="Y113" s="20">
        <f t="shared" si="84"/>
        <v>0</v>
      </c>
      <c r="Z113" s="20">
        <f t="shared" si="84"/>
        <v>0</v>
      </c>
      <c r="AA113" s="20">
        <f t="shared" si="84"/>
        <v>0</v>
      </c>
      <c r="AB113" s="20">
        <f t="shared" si="84"/>
        <v>0</v>
      </c>
      <c r="AC113" s="20">
        <f t="shared" si="84"/>
        <v>0</v>
      </c>
      <c r="AD113" s="20">
        <f t="shared" si="84"/>
        <v>0</v>
      </c>
      <c r="AE113" s="20">
        <f t="shared" si="84"/>
        <v>0</v>
      </c>
      <c r="AF113" s="20">
        <f t="shared" si="84"/>
        <v>0</v>
      </c>
      <c r="AG113" s="20">
        <v>19371910.144461799</v>
      </c>
      <c r="AH113" s="20">
        <v>7277131.1801789999</v>
      </c>
      <c r="AI113" s="20">
        <v>6755430.1979999999</v>
      </c>
      <c r="AJ113" s="20">
        <v>521700.98217899998</v>
      </c>
      <c r="AK113" s="20">
        <v>12094778.9642828</v>
      </c>
      <c r="AL113" s="46">
        <f t="shared" ref="AL113:AP139" si="85">IF(C113=0,0,AG113/C113)</f>
        <v>0.97141260064110968</v>
      </c>
      <c r="AM113" s="46">
        <f t="shared" si="85"/>
        <v>0.75864852400184479</v>
      </c>
      <c r="AN113" s="46">
        <f t="shared" si="85"/>
        <v>0.80507412839099757</v>
      </c>
      <c r="AO113" s="46">
        <f t="shared" si="85"/>
        <v>0.43432951884921622</v>
      </c>
      <c r="AP113" s="46">
        <f t="shared" si="85"/>
        <v>1.1686036466784093</v>
      </c>
      <c r="AQ113" s="89">
        <f t="shared" ref="AQ113:AS113" si="86">SUM(AQ114:AQ118)</f>
        <v>392279</v>
      </c>
      <c r="AR113" s="89">
        <f>SUM(AR114:AR118)</f>
        <v>0</v>
      </c>
      <c r="AS113" s="89">
        <f t="shared" si="86"/>
        <v>392279</v>
      </c>
      <c r="AT113" s="4"/>
      <c r="AU113" s="4"/>
    </row>
    <row r="114" spans="1:47" ht="29.25" customHeight="1" x14ac:dyDescent="0.25">
      <c r="A114" s="11" t="s">
        <v>152</v>
      </c>
      <c r="B114" s="27" t="s">
        <v>153</v>
      </c>
      <c r="C114" s="22">
        <f>SUM(H114,M114)</f>
        <v>4801056.5156696625</v>
      </c>
      <c r="D114" s="23">
        <f t="shared" ref="D114" si="87">SUM(I114,M114)</f>
        <v>2242626.515669662</v>
      </c>
      <c r="E114" s="23">
        <f t="shared" ref="E114" si="88">SUM(J114,M114)</f>
        <v>1918191.515669662</v>
      </c>
      <c r="F114" s="25">
        <v>324435</v>
      </c>
      <c r="G114" s="25">
        <v>2558430</v>
      </c>
      <c r="H114" s="25">
        <f t="shared" si="51"/>
        <v>4027592</v>
      </c>
      <c r="I114" s="25">
        <v>1469162</v>
      </c>
      <c r="J114" s="25">
        <v>1144727</v>
      </c>
      <c r="K114" s="25">
        <v>324435</v>
      </c>
      <c r="L114" s="25">
        <v>2558430</v>
      </c>
      <c r="M114" s="25">
        <v>773464.51566966216</v>
      </c>
      <c r="N114" s="55">
        <f t="shared" si="52"/>
        <v>5639459.5156696625</v>
      </c>
      <c r="O114" s="102">
        <f t="shared" ref="O114:O118" si="89">SUM(Q114,T114)</f>
        <v>4865995</v>
      </c>
      <c r="P114" s="102">
        <f t="shared" ref="P114:P118" si="90">O114-U114</f>
        <v>4027592</v>
      </c>
      <c r="Q114" s="102">
        <f t="shared" si="61"/>
        <v>1469162</v>
      </c>
      <c r="R114" s="102">
        <v>1144727</v>
      </c>
      <c r="S114" s="102">
        <v>324435</v>
      </c>
      <c r="T114" s="102">
        <v>3396833</v>
      </c>
      <c r="U114" s="105">
        <v>838403</v>
      </c>
      <c r="V114" s="65">
        <v>773464.51566966216</v>
      </c>
      <c r="W114" s="65">
        <f t="shared" si="49"/>
        <v>2242626.515669662</v>
      </c>
      <c r="X114" s="81">
        <f t="shared" si="83"/>
        <v>1</v>
      </c>
      <c r="Y114" s="55">
        <f t="shared" si="53"/>
        <v>0</v>
      </c>
      <c r="Z114" s="55">
        <f t="shared" ref="Z114:Z118" si="91">AA114+AD114</f>
        <v>0</v>
      </c>
      <c r="AA114" s="55">
        <f t="shared" ref="AA114:AA118" si="92">AB114+AC114</f>
        <v>0</v>
      </c>
      <c r="AB114" s="55">
        <f t="shared" ref="AB114:AC118" si="93">J114-R114</f>
        <v>0</v>
      </c>
      <c r="AC114" s="55">
        <f t="shared" si="93"/>
        <v>0</v>
      </c>
      <c r="AD114" s="55">
        <f t="shared" ref="AD114:AD118" si="94">IF((L114-T114)&lt;0,0,(L114-T114))</f>
        <v>0</v>
      </c>
      <c r="AE114" s="55"/>
      <c r="AF114" s="55"/>
      <c r="AG114" s="25">
        <v>4208436.7251828006</v>
      </c>
      <c r="AH114" s="25">
        <v>1503636.3009000001</v>
      </c>
      <c r="AI114" s="25">
        <v>1400470.9480000001</v>
      </c>
      <c r="AJ114" s="25">
        <v>103165.3529</v>
      </c>
      <c r="AK114" s="25">
        <v>2704800.4242828004</v>
      </c>
      <c r="AL114" s="34">
        <f t="shared" si="85"/>
        <v>0.87656471267258096</v>
      </c>
      <c r="AM114" s="34">
        <f t="shared" si="85"/>
        <v>0.67048003329747718</v>
      </c>
      <c r="AN114" s="34">
        <f t="shared" si="85"/>
        <v>0.73009964675559524</v>
      </c>
      <c r="AO114" s="34">
        <f t="shared" si="85"/>
        <v>0.31798465917672258</v>
      </c>
      <c r="AP114" s="34">
        <f t="shared" si="85"/>
        <v>1.0572110334395706</v>
      </c>
      <c r="AQ114" s="92">
        <f>SUM(AR114,AS114)</f>
        <v>182662</v>
      </c>
      <c r="AR114" s="92"/>
      <c r="AS114" s="92">
        <v>182662</v>
      </c>
      <c r="AT114" s="4" t="str">
        <f>VLOOKUP(B114,'[1]I Pbo'!$B$20:$U$84,20,0)</f>
        <v>Văn bản số 8486/UBND-TH ngày 05/10/2022</v>
      </c>
      <c r="AU114" s="4"/>
    </row>
    <row r="115" spans="1:47" ht="29.25" customHeight="1" x14ac:dyDescent="0.25">
      <c r="A115" s="11" t="s">
        <v>154</v>
      </c>
      <c r="B115" s="27" t="s">
        <v>155</v>
      </c>
      <c r="C115" s="22">
        <f>SUM(H115,M115)</f>
        <v>2825504.5875801309</v>
      </c>
      <c r="D115" s="23">
        <v>1929274.5875801309</v>
      </c>
      <c r="E115" s="23">
        <v>1683362.5875801309</v>
      </c>
      <c r="F115" s="25">
        <v>245912</v>
      </c>
      <c r="G115" s="25">
        <v>896230</v>
      </c>
      <c r="H115" s="25">
        <f t="shared" si="51"/>
        <v>2374642</v>
      </c>
      <c r="I115" s="25">
        <v>1478412</v>
      </c>
      <c r="J115" s="25">
        <v>1232500</v>
      </c>
      <c r="K115" s="25">
        <v>245912</v>
      </c>
      <c r="L115" s="25">
        <v>896230</v>
      </c>
      <c r="M115" s="25">
        <v>450862.58758013102</v>
      </c>
      <c r="N115" s="55">
        <f t="shared" si="52"/>
        <v>3030427.5875801309</v>
      </c>
      <c r="O115" s="102">
        <f t="shared" si="89"/>
        <v>2579565</v>
      </c>
      <c r="P115" s="102">
        <f t="shared" si="90"/>
        <v>2374642</v>
      </c>
      <c r="Q115" s="102">
        <f t="shared" si="61"/>
        <v>1478412</v>
      </c>
      <c r="R115" s="102">
        <v>1232500</v>
      </c>
      <c r="S115" s="102">
        <v>245912</v>
      </c>
      <c r="T115" s="102">
        <v>1101153</v>
      </c>
      <c r="U115" s="105">
        <v>204923</v>
      </c>
      <c r="V115" s="65">
        <v>450862.58758013102</v>
      </c>
      <c r="W115" s="65">
        <f t="shared" si="49"/>
        <v>1929274.5875801309</v>
      </c>
      <c r="X115" s="81">
        <f t="shared" si="83"/>
        <v>1</v>
      </c>
      <c r="Y115" s="55">
        <f t="shared" si="53"/>
        <v>0</v>
      </c>
      <c r="Z115" s="55">
        <f t="shared" si="91"/>
        <v>0</v>
      </c>
      <c r="AA115" s="55">
        <f t="shared" si="92"/>
        <v>0</v>
      </c>
      <c r="AB115" s="55">
        <f t="shared" si="93"/>
        <v>0</v>
      </c>
      <c r="AC115" s="55">
        <f t="shared" si="93"/>
        <v>0</v>
      </c>
      <c r="AD115" s="55">
        <f t="shared" si="94"/>
        <v>0</v>
      </c>
      <c r="AE115" s="55">
        <f t="shared" si="54"/>
        <v>0</v>
      </c>
      <c r="AF115" s="55"/>
      <c r="AG115" s="25">
        <v>2829075.5729470002</v>
      </c>
      <c r="AH115" s="25">
        <v>1743997.0329470001</v>
      </c>
      <c r="AI115" s="25">
        <v>1570000</v>
      </c>
      <c r="AJ115" s="25">
        <v>173997.032947</v>
      </c>
      <c r="AK115" s="25">
        <v>1085078.54</v>
      </c>
      <c r="AL115" s="34">
        <f t="shared" si="85"/>
        <v>1.0012638398757396</v>
      </c>
      <c r="AM115" s="34">
        <f t="shared" si="85"/>
        <v>0.90396517124836928</v>
      </c>
      <c r="AN115" s="34">
        <f t="shared" si="85"/>
        <v>0.9326570589031018</v>
      </c>
      <c r="AO115" s="34">
        <f t="shared" si="85"/>
        <v>0.70755812220225123</v>
      </c>
      <c r="AP115" s="34">
        <f t="shared" si="85"/>
        <v>1.2107143701951508</v>
      </c>
      <c r="AQ115" s="92">
        <f>SUM(AR115,AS115)</f>
        <v>145453</v>
      </c>
      <c r="AR115" s="92"/>
      <c r="AS115" s="92">
        <v>145453</v>
      </c>
      <c r="AT115" s="4" t="str">
        <f>VLOOKUP(B115,'[1]I Pbo'!$B$20:$U$84,20,0)</f>
        <v>Văn bản số 3993/UBND-KT ngày 19/7/2022</v>
      </c>
      <c r="AU115" s="4"/>
    </row>
    <row r="116" spans="1:47" ht="29.25" customHeight="1" x14ac:dyDescent="0.25">
      <c r="A116" s="11" t="s">
        <v>156</v>
      </c>
      <c r="B116" s="27" t="s">
        <v>157</v>
      </c>
      <c r="C116" s="22">
        <f>SUM(H116,M116)</f>
        <v>4012968.0361904381</v>
      </c>
      <c r="D116" s="23">
        <f t="shared" ref="D116" si="95">SUM(I116,M116)</f>
        <v>1909858.0361904383</v>
      </c>
      <c r="E116" s="23">
        <f t="shared" ref="E116" si="96">SUM(J116,M116)</f>
        <v>1684343.0361904383</v>
      </c>
      <c r="F116" s="25">
        <v>225515</v>
      </c>
      <c r="G116" s="25">
        <v>2103110</v>
      </c>
      <c r="H116" s="25">
        <f t="shared" si="51"/>
        <v>3350315</v>
      </c>
      <c r="I116" s="25">
        <v>1247205</v>
      </c>
      <c r="J116" s="25">
        <v>1021690</v>
      </c>
      <c r="K116" s="25">
        <v>225515</v>
      </c>
      <c r="L116" s="25">
        <v>2103110</v>
      </c>
      <c r="M116" s="25">
        <v>662653.03619043832</v>
      </c>
      <c r="N116" s="55">
        <f t="shared" si="52"/>
        <v>6525774.0361904381</v>
      </c>
      <c r="O116" s="102">
        <f t="shared" si="89"/>
        <v>5863121</v>
      </c>
      <c r="P116" s="102">
        <f t="shared" si="90"/>
        <v>3350315</v>
      </c>
      <c r="Q116" s="102">
        <f t="shared" si="61"/>
        <v>1247205</v>
      </c>
      <c r="R116" s="102">
        <v>1021690</v>
      </c>
      <c r="S116" s="102">
        <v>225515</v>
      </c>
      <c r="T116" s="102">
        <v>4615916</v>
      </c>
      <c r="U116" s="105">
        <v>2512806</v>
      </c>
      <c r="V116" s="65">
        <v>662653.03619043832</v>
      </c>
      <c r="W116" s="65">
        <f t="shared" si="49"/>
        <v>1909858.0361904383</v>
      </c>
      <c r="X116" s="81">
        <f t="shared" si="83"/>
        <v>1</v>
      </c>
      <c r="Y116" s="55">
        <f t="shared" si="53"/>
        <v>0</v>
      </c>
      <c r="Z116" s="55">
        <f t="shared" si="91"/>
        <v>0</v>
      </c>
      <c r="AA116" s="55">
        <f t="shared" si="92"/>
        <v>0</v>
      </c>
      <c r="AB116" s="55">
        <f t="shared" si="93"/>
        <v>0</v>
      </c>
      <c r="AC116" s="55">
        <f t="shared" si="93"/>
        <v>0</v>
      </c>
      <c r="AD116" s="55">
        <f t="shared" si="94"/>
        <v>0</v>
      </c>
      <c r="AE116" s="55">
        <f t="shared" si="54"/>
        <v>0</v>
      </c>
      <c r="AF116" s="55"/>
      <c r="AG116" s="25">
        <v>2706838.5924359998</v>
      </c>
      <c r="AH116" s="25">
        <v>1086187.592436</v>
      </c>
      <c r="AI116" s="25">
        <v>981690</v>
      </c>
      <c r="AJ116" s="25">
        <v>104497.59243600001</v>
      </c>
      <c r="AK116" s="25">
        <v>1620651</v>
      </c>
      <c r="AL116" s="34">
        <f t="shared" si="85"/>
        <v>0.67452283896226506</v>
      </c>
      <c r="AM116" s="34">
        <f t="shared" si="85"/>
        <v>0.56872687490563445</v>
      </c>
      <c r="AN116" s="34">
        <f t="shared" si="85"/>
        <v>0.58283258155080853</v>
      </c>
      <c r="AO116" s="34">
        <f t="shared" si="85"/>
        <v>0.46337313454093965</v>
      </c>
      <c r="AP116" s="34">
        <f t="shared" si="85"/>
        <v>0.7705973534432341</v>
      </c>
      <c r="AQ116" s="92">
        <f>SUM(AR116,AS116)</f>
        <v>64164</v>
      </c>
      <c r="AR116" s="92"/>
      <c r="AS116" s="92">
        <v>64164</v>
      </c>
      <c r="AT116" s="4" t="str">
        <f>VLOOKUP(B116,'[1]I Pbo'!$B$20:$U$84,20,0)</f>
        <v>2170/UBND-KTTH ngày 24/9/2022.</v>
      </c>
      <c r="AU116" s="4"/>
    </row>
    <row r="117" spans="1:47" ht="29.25" customHeight="1" x14ac:dyDescent="0.25">
      <c r="A117" s="11" t="s">
        <v>158</v>
      </c>
      <c r="B117" s="27" t="s">
        <v>159</v>
      </c>
      <c r="C117" s="22">
        <f>SUM(H117,M117)</f>
        <v>3012836.2253203169</v>
      </c>
      <c r="D117" s="23">
        <v>2163216.2253203169</v>
      </c>
      <c r="E117" s="23">
        <v>1871048.2253203169</v>
      </c>
      <c r="F117" s="25">
        <v>292168</v>
      </c>
      <c r="G117" s="25">
        <v>849620</v>
      </c>
      <c r="H117" s="25">
        <f t="shared" si="51"/>
        <v>2340425</v>
      </c>
      <c r="I117" s="25">
        <v>1490805</v>
      </c>
      <c r="J117" s="25">
        <v>1198637</v>
      </c>
      <c r="K117" s="25">
        <v>292168</v>
      </c>
      <c r="L117" s="25">
        <v>849620</v>
      </c>
      <c r="M117" s="25">
        <v>672411.22532031673</v>
      </c>
      <c r="N117" s="55">
        <f t="shared" si="52"/>
        <v>4013884.0283203167</v>
      </c>
      <c r="O117" s="102">
        <f t="shared" si="89"/>
        <v>3341472.8029999998</v>
      </c>
      <c r="P117" s="102">
        <f t="shared" si="90"/>
        <v>2340425</v>
      </c>
      <c r="Q117" s="102">
        <f t="shared" si="61"/>
        <v>1490805</v>
      </c>
      <c r="R117" s="102">
        <v>1198637</v>
      </c>
      <c r="S117" s="102">
        <v>292168</v>
      </c>
      <c r="T117" s="102">
        <v>1850667.8029999998</v>
      </c>
      <c r="U117" s="105">
        <v>1001047.8029999998</v>
      </c>
      <c r="V117" s="65">
        <v>672411.22532031673</v>
      </c>
      <c r="W117" s="65">
        <f t="shared" si="49"/>
        <v>2163216.2253203169</v>
      </c>
      <c r="X117" s="81">
        <f t="shared" si="83"/>
        <v>1</v>
      </c>
      <c r="Y117" s="55">
        <f t="shared" si="53"/>
        <v>0</v>
      </c>
      <c r="Z117" s="55">
        <f t="shared" si="91"/>
        <v>0</v>
      </c>
      <c r="AA117" s="55">
        <f t="shared" si="92"/>
        <v>0</v>
      </c>
      <c r="AB117" s="55">
        <f t="shared" si="93"/>
        <v>0</v>
      </c>
      <c r="AC117" s="55">
        <f t="shared" si="93"/>
        <v>0</v>
      </c>
      <c r="AD117" s="55">
        <f t="shared" si="94"/>
        <v>0</v>
      </c>
      <c r="AE117" s="55">
        <f t="shared" si="54"/>
        <v>0</v>
      </c>
      <c r="AF117" s="55"/>
      <c r="AG117" s="25">
        <v>3189707.4248289997</v>
      </c>
      <c r="AH117" s="25">
        <v>1697518.4248289999</v>
      </c>
      <c r="AI117" s="25">
        <v>1593829.25</v>
      </c>
      <c r="AJ117" s="25">
        <v>103689.174829</v>
      </c>
      <c r="AK117" s="25">
        <v>1492189</v>
      </c>
      <c r="AL117" s="34">
        <f t="shared" si="85"/>
        <v>1.0587058792051927</v>
      </c>
      <c r="AM117" s="34">
        <f t="shared" si="85"/>
        <v>0.78471971731704304</v>
      </c>
      <c r="AN117" s="34">
        <f t="shared" si="85"/>
        <v>0.85183761082755738</v>
      </c>
      <c r="AO117" s="34">
        <f t="shared" si="85"/>
        <v>0.35489572721516388</v>
      </c>
      <c r="AP117" s="34">
        <f t="shared" si="85"/>
        <v>1.7563016407335044</v>
      </c>
      <c r="AQ117" s="92">
        <f>SUM(AR117,AS117)</f>
        <v>0</v>
      </c>
      <c r="AR117" s="92"/>
      <c r="AS117" s="92">
        <v>0</v>
      </c>
      <c r="AT117" s="4">
        <f>VLOOKUP(B117,'[1]I Pbo'!$B$20:$U$84,20,0)</f>
        <v>0</v>
      </c>
      <c r="AU117" s="4"/>
    </row>
    <row r="118" spans="1:47" ht="29.25" customHeight="1" x14ac:dyDescent="0.25">
      <c r="A118" s="11" t="s">
        <v>160</v>
      </c>
      <c r="B118" s="27" t="s">
        <v>161</v>
      </c>
      <c r="C118" s="22">
        <f>SUM(H118,M118)</f>
        <v>5289634.6995548541</v>
      </c>
      <c r="D118" s="23">
        <v>1347254.6995548538</v>
      </c>
      <c r="E118" s="23">
        <v>1234120.6995548538</v>
      </c>
      <c r="F118" s="25">
        <v>113134</v>
      </c>
      <c r="G118" s="25">
        <v>3942380</v>
      </c>
      <c r="H118" s="25">
        <f t="shared" si="51"/>
        <v>5047814</v>
      </c>
      <c r="I118" s="25">
        <v>1105434</v>
      </c>
      <c r="J118" s="25">
        <v>992300</v>
      </c>
      <c r="K118" s="25">
        <v>113134</v>
      </c>
      <c r="L118" s="25">
        <v>3942380</v>
      </c>
      <c r="M118" s="25">
        <v>241820.6995548539</v>
      </c>
      <c r="N118" s="55">
        <f t="shared" si="52"/>
        <v>5764463.6995548541</v>
      </c>
      <c r="O118" s="102">
        <f t="shared" si="89"/>
        <v>5522643</v>
      </c>
      <c r="P118" s="102">
        <f t="shared" si="90"/>
        <v>5047814</v>
      </c>
      <c r="Q118" s="102">
        <f t="shared" si="61"/>
        <v>1105434</v>
      </c>
      <c r="R118" s="102">
        <v>992300</v>
      </c>
      <c r="S118" s="102">
        <v>113134</v>
      </c>
      <c r="T118" s="102">
        <v>4417209</v>
      </c>
      <c r="U118" s="105">
        <v>474829</v>
      </c>
      <c r="V118" s="65">
        <v>241820.6995548539</v>
      </c>
      <c r="W118" s="65">
        <f t="shared" si="49"/>
        <v>1347254.6995548538</v>
      </c>
      <c r="X118" s="81">
        <f t="shared" si="83"/>
        <v>1</v>
      </c>
      <c r="Y118" s="55">
        <f t="shared" si="53"/>
        <v>0</v>
      </c>
      <c r="Z118" s="55">
        <f t="shared" si="91"/>
        <v>0</v>
      </c>
      <c r="AA118" s="55">
        <f t="shared" si="92"/>
        <v>0</v>
      </c>
      <c r="AB118" s="55">
        <f t="shared" si="93"/>
        <v>0</v>
      </c>
      <c r="AC118" s="55">
        <f t="shared" si="93"/>
        <v>0</v>
      </c>
      <c r="AD118" s="55">
        <f t="shared" si="94"/>
        <v>0</v>
      </c>
      <c r="AE118" s="55">
        <f t="shared" si="54"/>
        <v>0</v>
      </c>
      <c r="AF118" s="55"/>
      <c r="AG118" s="25">
        <v>6437851.8290670002</v>
      </c>
      <c r="AH118" s="25">
        <v>1245791.829067</v>
      </c>
      <c r="AI118" s="25">
        <v>1209440</v>
      </c>
      <c r="AJ118" s="25">
        <v>36351.829066999999</v>
      </c>
      <c r="AK118" s="25">
        <v>5192060</v>
      </c>
      <c r="AL118" s="34">
        <f t="shared" si="85"/>
        <v>1.217069267488126</v>
      </c>
      <c r="AM118" s="34">
        <f t="shared" si="85"/>
        <v>0.92468916937430001</v>
      </c>
      <c r="AN118" s="34">
        <f t="shared" si="85"/>
        <v>0.98000138919657032</v>
      </c>
      <c r="AO118" s="34">
        <f t="shared" si="85"/>
        <v>0.32131657209150211</v>
      </c>
      <c r="AP118" s="34">
        <f t="shared" si="85"/>
        <v>1.3169861860094663</v>
      </c>
      <c r="AQ118" s="92">
        <f>SUM(AR118,AS118)</f>
        <v>0</v>
      </c>
      <c r="AR118" s="92"/>
      <c r="AS118" s="92">
        <v>0</v>
      </c>
      <c r="AT118" s="4">
        <f>VLOOKUP(B118,'[1]I Pbo'!$B$20:$U$84,20,0)</f>
        <v>0</v>
      </c>
      <c r="AU118" s="4"/>
    </row>
    <row r="119" spans="1:47" ht="29.25" customHeight="1" x14ac:dyDescent="0.25">
      <c r="A119" s="18"/>
      <c r="B119" s="28" t="s">
        <v>162</v>
      </c>
      <c r="C119" s="20">
        <f>SUM(C120:C125)</f>
        <v>90266966.362482026</v>
      </c>
      <c r="D119" s="20">
        <f t="shared" ref="D119:AF119" si="97">SUM(D120:D125)</f>
        <v>6586688.3624820281</v>
      </c>
      <c r="E119" s="20">
        <f t="shared" si="97"/>
        <v>5500052.3624820281</v>
      </c>
      <c r="F119" s="20">
        <f t="shared" si="97"/>
        <v>1086636</v>
      </c>
      <c r="G119" s="20">
        <f t="shared" si="97"/>
        <v>83680278</v>
      </c>
      <c r="H119" s="20">
        <f t="shared" si="97"/>
        <v>89879179</v>
      </c>
      <c r="I119" s="20">
        <f t="shared" si="97"/>
        <v>6198901</v>
      </c>
      <c r="J119" s="20">
        <f t="shared" si="97"/>
        <v>5112265</v>
      </c>
      <c r="K119" s="20">
        <f t="shared" si="97"/>
        <v>1086636</v>
      </c>
      <c r="L119" s="20">
        <f t="shared" si="97"/>
        <v>83680278</v>
      </c>
      <c r="M119" s="20">
        <f t="shared" si="97"/>
        <v>387787.36248202808</v>
      </c>
      <c r="N119" s="20">
        <f t="shared" si="97"/>
        <v>72863015.684482023</v>
      </c>
      <c r="O119" s="101">
        <f t="shared" si="97"/>
        <v>72475228.321999997</v>
      </c>
      <c r="P119" s="101">
        <f t="shared" si="97"/>
        <v>67554588</v>
      </c>
      <c r="Q119" s="101">
        <f t="shared" si="97"/>
        <v>6198901</v>
      </c>
      <c r="R119" s="101">
        <f t="shared" si="97"/>
        <v>5112265</v>
      </c>
      <c r="S119" s="101">
        <f t="shared" si="97"/>
        <v>1086636</v>
      </c>
      <c r="T119" s="101">
        <f t="shared" si="97"/>
        <v>66276327.321999997</v>
      </c>
      <c r="U119" s="101">
        <f t="shared" si="97"/>
        <v>4920640.3220000006</v>
      </c>
      <c r="V119" s="20">
        <v>387787.36248202808</v>
      </c>
      <c r="W119" s="20">
        <f t="shared" si="97"/>
        <v>6586688.3624820281</v>
      </c>
      <c r="X119" s="20">
        <f t="shared" si="97"/>
        <v>2</v>
      </c>
      <c r="Y119" s="20">
        <f t="shared" si="97"/>
        <v>22324591</v>
      </c>
      <c r="Z119" s="20">
        <f t="shared" si="97"/>
        <v>22324591</v>
      </c>
      <c r="AA119" s="20">
        <f t="shared" si="97"/>
        <v>0</v>
      </c>
      <c r="AB119" s="20">
        <f t="shared" si="97"/>
        <v>0</v>
      </c>
      <c r="AC119" s="20">
        <f t="shared" si="97"/>
        <v>0</v>
      </c>
      <c r="AD119" s="20">
        <f t="shared" si="97"/>
        <v>22324591</v>
      </c>
      <c r="AE119" s="20">
        <f t="shared" si="97"/>
        <v>0</v>
      </c>
      <c r="AF119" s="20">
        <f t="shared" si="97"/>
        <v>0</v>
      </c>
      <c r="AG119" s="20">
        <v>70101967.35044995</v>
      </c>
      <c r="AH119" s="20">
        <v>4836529.3932828</v>
      </c>
      <c r="AI119" s="20">
        <v>4655127.6649888</v>
      </c>
      <c r="AJ119" s="20">
        <v>181401.72829400003</v>
      </c>
      <c r="AK119" s="20">
        <v>65265437.957167126</v>
      </c>
      <c r="AL119" s="46">
        <f t="shared" si="85"/>
        <v>0.77660710418630696</v>
      </c>
      <c r="AM119" s="46">
        <f t="shared" si="85"/>
        <v>0.73428848111773659</v>
      </c>
      <c r="AN119" s="46">
        <f t="shared" si="85"/>
        <v>0.84637879027174645</v>
      </c>
      <c r="AO119" s="46">
        <f t="shared" si="85"/>
        <v>0.1669388169488219</v>
      </c>
      <c r="AP119" s="46">
        <f t="shared" si="85"/>
        <v>0.77993811107041411</v>
      </c>
      <c r="AQ119" s="89">
        <f t="shared" ref="AQ119:AS119" si="98">SUM(AQ120:AQ125)</f>
        <v>88821</v>
      </c>
      <c r="AR119" s="89">
        <f>SUM(AR120:AR125)</f>
        <v>0</v>
      </c>
      <c r="AS119" s="89">
        <f t="shared" si="98"/>
        <v>88821</v>
      </c>
      <c r="AT119" s="4"/>
      <c r="AU119" s="4"/>
    </row>
    <row r="120" spans="1:47" ht="29.25" customHeight="1" x14ac:dyDescent="0.25">
      <c r="A120" s="11" t="s">
        <v>163</v>
      </c>
      <c r="B120" s="27" t="s">
        <v>164</v>
      </c>
      <c r="C120" s="22">
        <f t="shared" ref="C120:C125" si="99">SUM(H120,M120)</f>
        <v>54268239</v>
      </c>
      <c r="D120" s="23">
        <f t="shared" ref="D120" si="100">SUM(I120,M120)</f>
        <v>2479640</v>
      </c>
      <c r="E120" s="23">
        <f t="shared" ref="E120" si="101">SUM(J120,M120)</f>
        <v>1768640</v>
      </c>
      <c r="F120" s="25">
        <v>711000</v>
      </c>
      <c r="G120" s="25">
        <v>51788599</v>
      </c>
      <c r="H120" s="25">
        <f t="shared" si="51"/>
        <v>54268239</v>
      </c>
      <c r="I120" s="25">
        <v>2479640</v>
      </c>
      <c r="J120" s="25">
        <v>1768640</v>
      </c>
      <c r="K120" s="25">
        <v>711000</v>
      </c>
      <c r="L120" s="25">
        <v>51788599</v>
      </c>
      <c r="M120" s="25">
        <v>0</v>
      </c>
      <c r="N120" s="55">
        <f t="shared" si="52"/>
        <v>31943648</v>
      </c>
      <c r="O120" s="102">
        <f t="shared" ref="O120:O125" si="102">SUM(Q120,T120)</f>
        <v>31943648</v>
      </c>
      <c r="P120" s="102">
        <f t="shared" ref="P120:P125" si="103">O120-U120</f>
        <v>31943648</v>
      </c>
      <c r="Q120" s="102">
        <f t="shared" si="61"/>
        <v>2479640</v>
      </c>
      <c r="R120" s="102">
        <v>1768640</v>
      </c>
      <c r="S120" s="102">
        <v>711000</v>
      </c>
      <c r="T120" s="102">
        <v>29464008</v>
      </c>
      <c r="U120" s="105">
        <v>0</v>
      </c>
      <c r="V120" s="63">
        <v>0</v>
      </c>
      <c r="W120" s="65">
        <f t="shared" si="49"/>
        <v>2479640</v>
      </c>
      <c r="X120" s="65"/>
      <c r="Y120" s="55">
        <f t="shared" si="53"/>
        <v>22324591</v>
      </c>
      <c r="Z120" s="55">
        <f t="shared" ref="Z120:Z125" si="104">AA120+AD120</f>
        <v>22324591</v>
      </c>
      <c r="AA120" s="55">
        <f t="shared" ref="AA120:AA125" si="105">AB120+AC120</f>
        <v>0</v>
      </c>
      <c r="AB120" s="55">
        <f t="shared" ref="AB120:AC125" si="106">J120-R120</f>
        <v>0</v>
      </c>
      <c r="AC120" s="55">
        <f t="shared" si="106"/>
        <v>0</v>
      </c>
      <c r="AD120" s="55">
        <f t="shared" ref="AD120:AD125" si="107">IF((L120-T120)&lt;0,0,(L120-T120))</f>
        <v>22324591</v>
      </c>
      <c r="AE120" s="55">
        <f t="shared" si="54"/>
        <v>0</v>
      </c>
      <c r="AF120" s="55"/>
      <c r="AG120" s="25">
        <v>31743482.241149001</v>
      </c>
      <c r="AH120" s="25">
        <v>1820510.2411489999</v>
      </c>
      <c r="AI120" s="25">
        <v>1760242</v>
      </c>
      <c r="AJ120" s="25">
        <v>60268.241149000001</v>
      </c>
      <c r="AK120" s="25">
        <v>29922972</v>
      </c>
      <c r="AL120" s="34">
        <f t="shared" si="85"/>
        <v>0.5849366558798601</v>
      </c>
      <c r="AM120" s="34">
        <f t="shared" si="85"/>
        <v>0.73418328513372899</v>
      </c>
      <c r="AN120" s="34">
        <f t="shared" si="85"/>
        <v>0.99525171883481089</v>
      </c>
      <c r="AO120" s="34">
        <f t="shared" si="85"/>
        <v>8.4765458718706055E-2</v>
      </c>
      <c r="AP120" s="34">
        <f t="shared" si="85"/>
        <v>0.57779072185366509</v>
      </c>
      <c r="AQ120" s="92">
        <f t="shared" ref="AQ120:AQ125" si="108">SUM(AR120,AS120)</f>
        <v>0</v>
      </c>
      <c r="AR120" s="92"/>
      <c r="AS120" s="92"/>
      <c r="AT120" s="4">
        <f>VLOOKUP(B120,'[1]I Pbo'!$B$20:$U$84,20,0)</f>
        <v>0</v>
      </c>
      <c r="AU120" s="4"/>
    </row>
    <row r="121" spans="1:47" ht="29.25" customHeight="1" x14ac:dyDescent="0.25">
      <c r="A121" s="11" t="s">
        <v>165</v>
      </c>
      <c r="B121" s="27" t="s">
        <v>166</v>
      </c>
      <c r="C121" s="22">
        <f t="shared" si="99"/>
        <v>7883012</v>
      </c>
      <c r="D121" s="23">
        <v>547912</v>
      </c>
      <c r="E121" s="23">
        <v>449079</v>
      </c>
      <c r="F121" s="25">
        <v>98833</v>
      </c>
      <c r="G121" s="25">
        <v>7335100</v>
      </c>
      <c r="H121" s="25">
        <f t="shared" si="51"/>
        <v>7883012</v>
      </c>
      <c r="I121" s="25">
        <v>547912</v>
      </c>
      <c r="J121" s="25">
        <v>449079</v>
      </c>
      <c r="K121" s="25">
        <v>98833</v>
      </c>
      <c r="L121" s="25">
        <v>7335100</v>
      </c>
      <c r="M121" s="25">
        <v>0</v>
      </c>
      <c r="N121" s="55">
        <f t="shared" si="52"/>
        <v>9003220</v>
      </c>
      <c r="O121" s="102">
        <f t="shared" si="102"/>
        <v>9003220</v>
      </c>
      <c r="P121" s="102">
        <f t="shared" si="103"/>
        <v>7883012</v>
      </c>
      <c r="Q121" s="102">
        <f t="shared" si="61"/>
        <v>547912</v>
      </c>
      <c r="R121" s="102">
        <v>449079</v>
      </c>
      <c r="S121" s="102">
        <v>98833</v>
      </c>
      <c r="T121" s="102">
        <v>8455308</v>
      </c>
      <c r="U121" s="105">
        <v>1120208</v>
      </c>
      <c r="V121" s="63">
        <v>0</v>
      </c>
      <c r="W121" s="65">
        <f t="shared" si="49"/>
        <v>547912</v>
      </c>
      <c r="X121" s="65"/>
      <c r="Y121" s="55">
        <f t="shared" si="53"/>
        <v>0</v>
      </c>
      <c r="Z121" s="55">
        <f t="shared" si="104"/>
        <v>0</v>
      </c>
      <c r="AA121" s="55">
        <f t="shared" si="105"/>
        <v>0</v>
      </c>
      <c r="AB121" s="55">
        <f t="shared" si="106"/>
        <v>0</v>
      </c>
      <c r="AC121" s="55">
        <f t="shared" si="106"/>
        <v>0</v>
      </c>
      <c r="AD121" s="55">
        <f t="shared" si="107"/>
        <v>0</v>
      </c>
      <c r="AE121" s="55">
        <f t="shared" si="54"/>
        <v>0</v>
      </c>
      <c r="AF121" s="55"/>
      <c r="AG121" s="25">
        <v>8914481.3871671297</v>
      </c>
      <c r="AH121" s="25">
        <v>347479</v>
      </c>
      <c r="AI121" s="25">
        <v>347479</v>
      </c>
      <c r="AJ121" s="25">
        <v>0</v>
      </c>
      <c r="AK121" s="25">
        <v>8567002.3871671297</v>
      </c>
      <c r="AL121" s="34">
        <f t="shared" si="85"/>
        <v>1.1308471161996365</v>
      </c>
      <c r="AM121" s="34">
        <f t="shared" si="85"/>
        <v>0.63418760676897024</v>
      </c>
      <c r="AN121" s="34">
        <f t="shared" si="85"/>
        <v>0.77375918268277966</v>
      </c>
      <c r="AO121" s="34">
        <f t="shared" si="85"/>
        <v>0</v>
      </c>
      <c r="AP121" s="34">
        <f t="shared" si="85"/>
        <v>1.167946229385711</v>
      </c>
      <c r="AQ121" s="92">
        <f t="shared" si="108"/>
        <v>0</v>
      </c>
      <c r="AR121" s="92"/>
      <c r="AS121" s="92"/>
      <c r="AT121" s="4">
        <f>VLOOKUP(B121,'[1]I Pbo'!$B$20:$U$84,20,0)</f>
        <v>0</v>
      </c>
      <c r="AU121" s="4"/>
    </row>
    <row r="122" spans="1:47" ht="29.25" customHeight="1" x14ac:dyDescent="0.25">
      <c r="A122" s="11" t="s">
        <v>167</v>
      </c>
      <c r="B122" s="27" t="s">
        <v>168</v>
      </c>
      <c r="C122" s="22">
        <f t="shared" si="99"/>
        <v>8929051</v>
      </c>
      <c r="D122" s="23">
        <v>350000</v>
      </c>
      <c r="E122" s="23">
        <v>350000</v>
      </c>
      <c r="F122" s="25">
        <v>0</v>
      </c>
      <c r="G122" s="25">
        <v>8579051</v>
      </c>
      <c r="H122" s="25">
        <f t="shared" si="51"/>
        <v>8929051</v>
      </c>
      <c r="I122" s="25">
        <v>350000</v>
      </c>
      <c r="J122" s="25">
        <v>350000</v>
      </c>
      <c r="K122" s="25">
        <v>0</v>
      </c>
      <c r="L122" s="25">
        <v>8579051</v>
      </c>
      <c r="M122" s="25">
        <v>0</v>
      </c>
      <c r="N122" s="55">
        <f t="shared" si="52"/>
        <v>9059051.3220000006</v>
      </c>
      <c r="O122" s="102">
        <f t="shared" si="102"/>
        <v>9059051.3220000006</v>
      </c>
      <c r="P122" s="102">
        <f t="shared" si="103"/>
        <v>8929051</v>
      </c>
      <c r="Q122" s="102">
        <f t="shared" si="61"/>
        <v>350000</v>
      </c>
      <c r="R122" s="102">
        <v>350000</v>
      </c>
      <c r="S122" s="102">
        <v>0</v>
      </c>
      <c r="T122" s="102">
        <v>8709051.3220000006</v>
      </c>
      <c r="U122" s="105">
        <v>130000.32200000063</v>
      </c>
      <c r="V122" s="63">
        <v>0</v>
      </c>
      <c r="W122" s="65">
        <f t="shared" si="49"/>
        <v>350000</v>
      </c>
      <c r="X122" s="65"/>
      <c r="Y122" s="55">
        <f t="shared" si="53"/>
        <v>0</v>
      </c>
      <c r="Z122" s="55">
        <f t="shared" si="104"/>
        <v>0</v>
      </c>
      <c r="AA122" s="55">
        <f t="shared" si="105"/>
        <v>0</v>
      </c>
      <c r="AB122" s="55">
        <f t="shared" si="106"/>
        <v>0</v>
      </c>
      <c r="AC122" s="55">
        <f t="shared" si="106"/>
        <v>0</v>
      </c>
      <c r="AD122" s="55">
        <f t="shared" si="107"/>
        <v>0</v>
      </c>
      <c r="AE122" s="55">
        <f t="shared" si="54"/>
        <v>0</v>
      </c>
      <c r="AF122" s="55"/>
      <c r="AG122" s="25">
        <v>6675000</v>
      </c>
      <c r="AH122" s="25">
        <v>250000</v>
      </c>
      <c r="AI122" s="25">
        <v>250000</v>
      </c>
      <c r="AJ122" s="25">
        <v>0</v>
      </c>
      <c r="AK122" s="25">
        <v>6425000</v>
      </c>
      <c r="AL122" s="34">
        <f t="shared" si="85"/>
        <v>0.74755984706549439</v>
      </c>
      <c r="AM122" s="34">
        <f t="shared" si="85"/>
        <v>0.7142857142857143</v>
      </c>
      <c r="AN122" s="34">
        <f t="shared" si="85"/>
        <v>0.7142857142857143</v>
      </c>
      <c r="AO122" s="34">
        <f t="shared" si="85"/>
        <v>0</v>
      </c>
      <c r="AP122" s="34">
        <f t="shared" si="85"/>
        <v>0.74891733363049129</v>
      </c>
      <c r="AQ122" s="92">
        <f t="shared" si="108"/>
        <v>0</v>
      </c>
      <c r="AR122" s="92"/>
      <c r="AS122" s="92"/>
      <c r="AT122" s="4">
        <f>VLOOKUP(B122,'[1]I Pbo'!$B$20:$U$84,20,0)</f>
        <v>0</v>
      </c>
      <c r="AU122" s="4"/>
    </row>
    <row r="123" spans="1:47" ht="29.25" customHeight="1" x14ac:dyDescent="0.25">
      <c r="A123" s="11" t="s">
        <v>169</v>
      </c>
      <c r="B123" s="27" t="s">
        <v>170</v>
      </c>
      <c r="C123" s="22">
        <f t="shared" si="99"/>
        <v>7413156.2314820495</v>
      </c>
      <c r="D123" s="23">
        <f t="shared" ref="D123:D125" si="109">SUM(I123,M123)</f>
        <v>1353016.2314820497</v>
      </c>
      <c r="E123" s="23">
        <f t="shared" ref="E123:E125" si="110">SUM(J123,M123)</f>
        <v>1284116.2314820497</v>
      </c>
      <c r="F123" s="25">
        <v>68900</v>
      </c>
      <c r="G123" s="25">
        <v>6060140</v>
      </c>
      <c r="H123" s="25">
        <f t="shared" si="51"/>
        <v>7129040</v>
      </c>
      <c r="I123" s="25">
        <v>1068900</v>
      </c>
      <c r="J123" s="25">
        <v>1000000</v>
      </c>
      <c r="K123" s="25">
        <v>68900</v>
      </c>
      <c r="L123" s="25">
        <v>6060140</v>
      </c>
      <c r="M123" s="25">
        <v>284116.23148204962</v>
      </c>
      <c r="N123" s="55">
        <f t="shared" si="52"/>
        <v>7526352.2314820495</v>
      </c>
      <c r="O123" s="102">
        <f t="shared" si="102"/>
        <v>7242236</v>
      </c>
      <c r="P123" s="102">
        <f t="shared" si="103"/>
        <v>7129040</v>
      </c>
      <c r="Q123" s="102">
        <f t="shared" si="61"/>
        <v>1068900</v>
      </c>
      <c r="R123" s="102">
        <v>1000000</v>
      </c>
      <c r="S123" s="102">
        <v>68900</v>
      </c>
      <c r="T123" s="102">
        <v>6173336</v>
      </c>
      <c r="U123" s="105">
        <v>113196</v>
      </c>
      <c r="V123" s="65">
        <v>284116.23148204962</v>
      </c>
      <c r="W123" s="65">
        <f t="shared" si="49"/>
        <v>1353016.2314820497</v>
      </c>
      <c r="X123" s="81">
        <f t="shared" ref="X123:X124" si="111">V123/M123</f>
        <v>1</v>
      </c>
      <c r="Y123" s="55">
        <f t="shared" si="53"/>
        <v>0</v>
      </c>
      <c r="Z123" s="55">
        <f t="shared" si="104"/>
        <v>0</v>
      </c>
      <c r="AA123" s="55">
        <f t="shared" si="105"/>
        <v>0</v>
      </c>
      <c r="AB123" s="55">
        <f t="shared" si="106"/>
        <v>0</v>
      </c>
      <c r="AC123" s="55">
        <f t="shared" si="106"/>
        <v>0</v>
      </c>
      <c r="AD123" s="55">
        <f t="shared" si="107"/>
        <v>0</v>
      </c>
      <c r="AE123" s="55">
        <f t="shared" si="54"/>
        <v>0</v>
      </c>
      <c r="AF123" s="55"/>
      <c r="AG123" s="25">
        <v>6746388.2293030005</v>
      </c>
      <c r="AH123" s="25">
        <v>991388.22930300003</v>
      </c>
      <c r="AI123" s="25">
        <v>950650</v>
      </c>
      <c r="AJ123" s="25">
        <v>40738.229303</v>
      </c>
      <c r="AK123" s="25">
        <v>5755000</v>
      </c>
      <c r="AL123" s="34">
        <f t="shared" si="85"/>
        <v>0.91005612436071004</v>
      </c>
      <c r="AM123" s="34">
        <f t="shared" si="85"/>
        <v>0.73272456474307468</v>
      </c>
      <c r="AN123" s="34">
        <f t="shared" si="85"/>
        <v>0.74031460446755426</v>
      </c>
      <c r="AO123" s="34">
        <f t="shared" si="85"/>
        <v>0.59126602761973879</v>
      </c>
      <c r="AP123" s="34">
        <f t="shared" si="85"/>
        <v>0.94964802793334813</v>
      </c>
      <c r="AQ123" s="92">
        <f t="shared" si="108"/>
        <v>0</v>
      </c>
      <c r="AR123" s="92"/>
      <c r="AS123" s="92"/>
      <c r="AT123" s="4">
        <f>VLOOKUP(B123,'[1]I Pbo'!$B$20:$U$84,20,0)</f>
        <v>0</v>
      </c>
      <c r="AU123" s="4"/>
    </row>
    <row r="124" spans="1:47" ht="29.25" customHeight="1" x14ac:dyDescent="0.25">
      <c r="A124" s="11" t="s">
        <v>171</v>
      </c>
      <c r="B124" s="27" t="s">
        <v>172</v>
      </c>
      <c r="C124" s="22">
        <f t="shared" si="99"/>
        <v>3898500.1309999786</v>
      </c>
      <c r="D124" s="23">
        <v>1256120.1309999784</v>
      </c>
      <c r="E124" s="23">
        <v>1048217.1309999784</v>
      </c>
      <c r="F124" s="25">
        <v>207903</v>
      </c>
      <c r="G124" s="25">
        <v>2642380</v>
      </c>
      <c r="H124" s="25">
        <f t="shared" si="51"/>
        <v>3794829</v>
      </c>
      <c r="I124" s="25">
        <v>1152449</v>
      </c>
      <c r="J124" s="25">
        <v>944546</v>
      </c>
      <c r="K124" s="25">
        <v>207903</v>
      </c>
      <c r="L124" s="25">
        <v>2642380</v>
      </c>
      <c r="M124" s="25">
        <v>103671.13099997844</v>
      </c>
      <c r="N124" s="55">
        <f t="shared" si="52"/>
        <v>4486500.1309999786</v>
      </c>
      <c r="O124" s="102">
        <f t="shared" si="102"/>
        <v>4382829</v>
      </c>
      <c r="P124" s="102">
        <f t="shared" si="103"/>
        <v>3794829</v>
      </c>
      <c r="Q124" s="102">
        <f t="shared" si="61"/>
        <v>1152449</v>
      </c>
      <c r="R124" s="102">
        <v>944546</v>
      </c>
      <c r="S124" s="102">
        <v>207903</v>
      </c>
      <c r="T124" s="102">
        <v>3230380</v>
      </c>
      <c r="U124" s="105">
        <v>588000</v>
      </c>
      <c r="V124" s="65">
        <v>103671.13099997844</v>
      </c>
      <c r="W124" s="65">
        <f t="shared" si="49"/>
        <v>1256120.1309999784</v>
      </c>
      <c r="X124" s="81">
        <f t="shared" si="111"/>
        <v>1</v>
      </c>
      <c r="Y124" s="55">
        <f t="shared" si="53"/>
        <v>0</v>
      </c>
      <c r="Z124" s="55">
        <f t="shared" si="104"/>
        <v>0</v>
      </c>
      <c r="AA124" s="55">
        <f t="shared" si="105"/>
        <v>0</v>
      </c>
      <c r="AB124" s="55">
        <f t="shared" si="106"/>
        <v>0</v>
      </c>
      <c r="AC124" s="55">
        <f t="shared" si="106"/>
        <v>0</v>
      </c>
      <c r="AD124" s="55">
        <f t="shared" si="107"/>
        <v>0</v>
      </c>
      <c r="AE124" s="55">
        <f t="shared" si="54"/>
        <v>0</v>
      </c>
      <c r="AF124" s="55"/>
      <c r="AG124" s="25">
        <v>4440679.2578420006</v>
      </c>
      <c r="AH124" s="25">
        <v>1084066.2578420001</v>
      </c>
      <c r="AI124" s="25">
        <v>1003671</v>
      </c>
      <c r="AJ124" s="25">
        <v>80395.257842000006</v>
      </c>
      <c r="AK124" s="25">
        <v>3356613</v>
      </c>
      <c r="AL124" s="34">
        <f t="shared" si="85"/>
        <v>1.1390737741755446</v>
      </c>
      <c r="AM124" s="34">
        <f t="shared" si="85"/>
        <v>0.86302753302663116</v>
      </c>
      <c r="AN124" s="34">
        <f t="shared" si="85"/>
        <v>0.95750295460494694</v>
      </c>
      <c r="AO124" s="34">
        <f t="shared" si="85"/>
        <v>0.38669599689278178</v>
      </c>
      <c r="AP124" s="34">
        <f t="shared" si="85"/>
        <v>1.2702991242743285</v>
      </c>
      <c r="AQ124" s="92">
        <f t="shared" si="108"/>
        <v>88821</v>
      </c>
      <c r="AR124" s="92"/>
      <c r="AS124" s="92">
        <v>88821</v>
      </c>
      <c r="AT124" s="4" t="str">
        <f>VLOOKUP(B124,'[1]I Pbo'!$B$20:$U$84,20,0)</f>
        <v>3577/UBND-KT ngày 24/10/2022</v>
      </c>
      <c r="AU124" s="4"/>
    </row>
    <row r="125" spans="1:47" ht="29.25" customHeight="1" x14ac:dyDescent="0.25">
      <c r="A125" s="11" t="s">
        <v>173</v>
      </c>
      <c r="B125" s="27" t="s">
        <v>174</v>
      </c>
      <c r="C125" s="22">
        <f t="shared" si="99"/>
        <v>7875008</v>
      </c>
      <c r="D125" s="23">
        <f t="shared" si="109"/>
        <v>600000</v>
      </c>
      <c r="E125" s="23">
        <f t="shared" si="110"/>
        <v>600000</v>
      </c>
      <c r="F125" s="25">
        <v>0</v>
      </c>
      <c r="G125" s="25">
        <v>7275008</v>
      </c>
      <c r="H125" s="25">
        <f t="shared" si="51"/>
        <v>7875008</v>
      </c>
      <c r="I125" s="25">
        <v>600000</v>
      </c>
      <c r="J125" s="25">
        <v>600000</v>
      </c>
      <c r="K125" s="25">
        <v>0</v>
      </c>
      <c r="L125" s="25">
        <v>7275008</v>
      </c>
      <c r="M125" s="25">
        <v>0</v>
      </c>
      <c r="N125" s="55">
        <f t="shared" si="52"/>
        <v>10844244</v>
      </c>
      <c r="O125" s="102">
        <f t="shared" si="102"/>
        <v>10844244</v>
      </c>
      <c r="P125" s="102">
        <f t="shared" si="103"/>
        <v>7875008</v>
      </c>
      <c r="Q125" s="102">
        <f t="shared" si="61"/>
        <v>600000</v>
      </c>
      <c r="R125" s="102">
        <v>600000</v>
      </c>
      <c r="S125" s="102">
        <v>0</v>
      </c>
      <c r="T125" s="102">
        <v>10244244</v>
      </c>
      <c r="U125" s="105">
        <v>2969236</v>
      </c>
      <c r="V125" s="65">
        <v>0</v>
      </c>
      <c r="W125" s="65">
        <f t="shared" si="49"/>
        <v>600000</v>
      </c>
      <c r="X125" s="65"/>
      <c r="Y125" s="55">
        <f t="shared" si="53"/>
        <v>0</v>
      </c>
      <c r="Z125" s="55">
        <f t="shared" si="104"/>
        <v>0</v>
      </c>
      <c r="AA125" s="55">
        <f t="shared" si="105"/>
        <v>0</v>
      </c>
      <c r="AB125" s="55">
        <f t="shared" si="106"/>
        <v>0</v>
      </c>
      <c r="AC125" s="55">
        <f t="shared" si="106"/>
        <v>0</v>
      </c>
      <c r="AD125" s="55">
        <f t="shared" si="107"/>
        <v>0</v>
      </c>
      <c r="AE125" s="55">
        <f t="shared" si="54"/>
        <v>0</v>
      </c>
      <c r="AF125" s="55"/>
      <c r="AG125" s="25">
        <v>11581936.234988801</v>
      </c>
      <c r="AH125" s="25">
        <v>343085.66498880001</v>
      </c>
      <c r="AI125" s="25">
        <v>343085.66498880001</v>
      </c>
      <c r="AJ125" s="25">
        <v>0</v>
      </c>
      <c r="AK125" s="25">
        <v>11238850.57</v>
      </c>
      <c r="AL125" s="34">
        <f t="shared" si="85"/>
        <v>1.470720567520541</v>
      </c>
      <c r="AM125" s="34">
        <f t="shared" si="85"/>
        <v>0.57180944164800007</v>
      </c>
      <c r="AN125" s="34">
        <f t="shared" si="85"/>
        <v>0.57180944164800007</v>
      </c>
      <c r="AO125" s="34">
        <f t="shared" si="85"/>
        <v>0</v>
      </c>
      <c r="AP125" s="34">
        <f t="shared" si="85"/>
        <v>1.5448574860673694</v>
      </c>
      <c r="AQ125" s="92">
        <f t="shared" si="108"/>
        <v>0</v>
      </c>
      <c r="AR125" s="92"/>
      <c r="AS125" s="92"/>
      <c r="AT125" s="4">
        <f>VLOOKUP(B125,'[1]I Pbo'!$B$20:$U$84,20,0)</f>
        <v>0</v>
      </c>
      <c r="AU125" s="4"/>
    </row>
    <row r="126" spans="1:47" ht="29.25" customHeight="1" x14ac:dyDescent="0.25">
      <c r="A126" s="18"/>
      <c r="B126" s="28" t="s">
        <v>175</v>
      </c>
      <c r="C126" s="20">
        <f>SUM(C127:C139)</f>
        <v>62487166.726925828</v>
      </c>
      <c r="D126" s="20">
        <f t="shared" ref="D126:AF126" si="112">SUM(D127:D139)</f>
        <v>22893696.726925839</v>
      </c>
      <c r="E126" s="20">
        <f t="shared" si="112"/>
        <v>18029850.726925839</v>
      </c>
      <c r="F126" s="20">
        <f t="shared" si="112"/>
        <v>4863846</v>
      </c>
      <c r="G126" s="20">
        <f t="shared" si="112"/>
        <v>39593470</v>
      </c>
      <c r="H126" s="20">
        <f t="shared" si="112"/>
        <v>60201273</v>
      </c>
      <c r="I126" s="20">
        <f t="shared" si="112"/>
        <v>20607803</v>
      </c>
      <c r="J126" s="20">
        <f t="shared" si="112"/>
        <v>15743957</v>
      </c>
      <c r="K126" s="20">
        <f t="shared" si="112"/>
        <v>4863846</v>
      </c>
      <c r="L126" s="20">
        <f t="shared" si="112"/>
        <v>39593470</v>
      </c>
      <c r="M126" s="20">
        <f t="shared" si="112"/>
        <v>2285893.7269258387</v>
      </c>
      <c r="N126" s="20">
        <f t="shared" si="112"/>
        <v>62804745.726925828</v>
      </c>
      <c r="O126" s="101">
        <f t="shared" si="112"/>
        <v>60518852</v>
      </c>
      <c r="P126" s="101">
        <f t="shared" si="112"/>
        <v>59667181</v>
      </c>
      <c r="Q126" s="101">
        <f t="shared" si="112"/>
        <v>20607803</v>
      </c>
      <c r="R126" s="101">
        <f t="shared" si="112"/>
        <v>15743957</v>
      </c>
      <c r="S126" s="101">
        <f t="shared" si="112"/>
        <v>4863846</v>
      </c>
      <c r="T126" s="101">
        <f t="shared" si="112"/>
        <v>39911049</v>
      </c>
      <c r="U126" s="101">
        <f t="shared" si="112"/>
        <v>851671</v>
      </c>
      <c r="V126" s="20">
        <v>2285893.7269258387</v>
      </c>
      <c r="W126" s="20">
        <f t="shared" si="112"/>
        <v>22893696.726925839</v>
      </c>
      <c r="X126" s="20">
        <f t="shared" si="112"/>
        <v>12</v>
      </c>
      <c r="Y126" s="20">
        <f t="shared" si="112"/>
        <v>534092</v>
      </c>
      <c r="Z126" s="20">
        <f t="shared" si="112"/>
        <v>534092</v>
      </c>
      <c r="AA126" s="20">
        <f t="shared" si="112"/>
        <v>0</v>
      </c>
      <c r="AB126" s="20">
        <f t="shared" si="112"/>
        <v>0</v>
      </c>
      <c r="AC126" s="20">
        <f t="shared" si="112"/>
        <v>0</v>
      </c>
      <c r="AD126" s="20">
        <f t="shared" si="112"/>
        <v>534092</v>
      </c>
      <c r="AE126" s="20">
        <f t="shared" si="112"/>
        <v>0</v>
      </c>
      <c r="AF126" s="20">
        <f t="shared" si="112"/>
        <v>0</v>
      </c>
      <c r="AG126" s="20">
        <v>60257912.430422753</v>
      </c>
      <c r="AH126" s="20">
        <v>17539660.864869297</v>
      </c>
      <c r="AI126" s="20">
        <v>15935565.203058301</v>
      </c>
      <c r="AJ126" s="20">
        <v>1604095.661811</v>
      </c>
      <c r="AK126" s="20">
        <v>42718251.565553449</v>
      </c>
      <c r="AL126" s="46">
        <f t="shared" si="85"/>
        <v>0.96432460594276737</v>
      </c>
      <c r="AM126" s="46">
        <f t="shared" si="85"/>
        <v>0.76613493548381251</v>
      </c>
      <c r="AN126" s="46">
        <f t="shared" si="85"/>
        <v>0.88384343522379105</v>
      </c>
      <c r="AO126" s="46">
        <f t="shared" si="85"/>
        <v>0.32979984600889911</v>
      </c>
      <c r="AP126" s="46">
        <f t="shared" si="85"/>
        <v>1.0789216394913972</v>
      </c>
      <c r="AQ126" s="89">
        <f t="shared" ref="AQ126:AS126" si="113">SUM(AQ127:AQ139)</f>
        <v>2637866</v>
      </c>
      <c r="AR126" s="89">
        <f>SUM(AR127:AR139)</f>
        <v>45000</v>
      </c>
      <c r="AS126" s="89">
        <f t="shared" si="113"/>
        <v>2592866</v>
      </c>
      <c r="AT126" s="4"/>
      <c r="AU126" s="4"/>
    </row>
    <row r="127" spans="1:47" ht="29.25" customHeight="1" x14ac:dyDescent="0.25">
      <c r="A127" s="11" t="s">
        <v>176</v>
      </c>
      <c r="B127" s="27" t="s">
        <v>177</v>
      </c>
      <c r="C127" s="22">
        <f t="shared" ref="C127:C139" si="114">SUM(H127,M127)</f>
        <v>6967586</v>
      </c>
      <c r="D127" s="23">
        <v>1796896</v>
      </c>
      <c r="E127" s="23">
        <v>1609700</v>
      </c>
      <c r="F127" s="25">
        <v>187196</v>
      </c>
      <c r="G127" s="25">
        <v>5170690</v>
      </c>
      <c r="H127" s="25">
        <f t="shared" si="51"/>
        <v>6758505</v>
      </c>
      <c r="I127" s="25">
        <v>1587815</v>
      </c>
      <c r="J127" s="25">
        <v>1400619</v>
      </c>
      <c r="K127" s="25">
        <v>187196</v>
      </c>
      <c r="L127" s="25">
        <v>5170690</v>
      </c>
      <c r="M127" s="25">
        <v>209081</v>
      </c>
      <c r="N127" s="55">
        <f t="shared" si="52"/>
        <v>6994586</v>
      </c>
      <c r="O127" s="102">
        <f t="shared" ref="O127:O139" si="115">SUM(Q127,T127)</f>
        <v>6785505</v>
      </c>
      <c r="P127" s="102">
        <f t="shared" ref="P127:P139" si="116">O127-U127</f>
        <v>6758505</v>
      </c>
      <c r="Q127" s="102">
        <f t="shared" si="61"/>
        <v>1587815</v>
      </c>
      <c r="R127" s="102">
        <v>1400619</v>
      </c>
      <c r="S127" s="102">
        <v>187196</v>
      </c>
      <c r="T127" s="102">
        <v>5197690</v>
      </c>
      <c r="U127" s="105">
        <v>27000</v>
      </c>
      <c r="V127" s="65">
        <v>209081</v>
      </c>
      <c r="W127" s="65">
        <f t="shared" si="49"/>
        <v>1796896</v>
      </c>
      <c r="X127" s="81">
        <f t="shared" ref="X127:X131" si="117">V127/M127</f>
        <v>1</v>
      </c>
      <c r="Y127" s="55">
        <f t="shared" si="53"/>
        <v>0</v>
      </c>
      <c r="Z127" s="55">
        <f t="shared" ref="Z127:Z139" si="118">AA127+AD127</f>
        <v>0</v>
      </c>
      <c r="AA127" s="55">
        <f t="shared" ref="AA127:AA139" si="119">AB127+AC127</f>
        <v>0</v>
      </c>
      <c r="AB127" s="55">
        <f t="shared" ref="AB127:AC139" si="120">J127-R127</f>
        <v>0</v>
      </c>
      <c r="AC127" s="55">
        <f t="shared" si="120"/>
        <v>0</v>
      </c>
      <c r="AD127" s="55">
        <f t="shared" ref="AD127:AD139" si="121">IF((L127-T127)&lt;0,0,(L127-T127))</f>
        <v>0</v>
      </c>
      <c r="AE127" s="55">
        <f t="shared" si="54"/>
        <v>0</v>
      </c>
      <c r="AF127" s="55"/>
      <c r="AG127" s="25">
        <v>9211369.6618260015</v>
      </c>
      <c r="AH127" s="25">
        <v>1335718.825868</v>
      </c>
      <c r="AI127" s="25">
        <v>1257519.4820000001</v>
      </c>
      <c r="AJ127" s="25">
        <v>78199.343867999996</v>
      </c>
      <c r="AK127" s="25">
        <v>7875650.8359580012</v>
      </c>
      <c r="AL127" s="34">
        <f t="shared" si="85"/>
        <v>1.3220317139718121</v>
      </c>
      <c r="AM127" s="34">
        <f t="shared" si="85"/>
        <v>0.74334787648700873</v>
      </c>
      <c r="AN127" s="34">
        <f t="shared" si="85"/>
        <v>0.7812135689880102</v>
      </c>
      <c r="AO127" s="34">
        <f t="shared" si="85"/>
        <v>0.41774046383469732</v>
      </c>
      <c r="AP127" s="34">
        <f t="shared" si="85"/>
        <v>1.5231334378889474</v>
      </c>
      <c r="AQ127" s="92">
        <f t="shared" ref="AQ127:AQ139" si="122">SUM(AR127,AS127)</f>
        <v>62056</v>
      </c>
      <c r="AR127" s="92"/>
      <c r="AS127" s="92">
        <v>62056</v>
      </c>
      <c r="AT127" s="4" t="str">
        <f>VLOOKUP(B127,'[1]I Pbo'!$B$20:$U$84,20,0)</f>
        <v>8856/UBND-KTTC ngày 23/9/2022</v>
      </c>
      <c r="AU127" s="4"/>
    </row>
    <row r="128" spans="1:47" ht="29.25" customHeight="1" x14ac:dyDescent="0.25">
      <c r="A128" s="11" t="s">
        <v>178</v>
      </c>
      <c r="B128" s="27" t="s">
        <v>179</v>
      </c>
      <c r="C128" s="22">
        <f t="shared" si="114"/>
        <v>4396997</v>
      </c>
      <c r="D128" s="23">
        <v>1526755</v>
      </c>
      <c r="E128" s="23">
        <v>1494623</v>
      </c>
      <c r="F128" s="25">
        <v>32132</v>
      </c>
      <c r="G128" s="25">
        <v>2870242</v>
      </c>
      <c r="H128" s="25">
        <f t="shared" si="51"/>
        <v>4238941</v>
      </c>
      <c r="I128" s="25">
        <v>1368699</v>
      </c>
      <c r="J128" s="25">
        <v>1336567</v>
      </c>
      <c r="K128" s="25">
        <v>32132</v>
      </c>
      <c r="L128" s="25">
        <v>2870242</v>
      </c>
      <c r="M128" s="25">
        <v>158056</v>
      </c>
      <c r="N128" s="55">
        <f t="shared" si="52"/>
        <v>4396997</v>
      </c>
      <c r="O128" s="102">
        <f t="shared" si="115"/>
        <v>4238941</v>
      </c>
      <c r="P128" s="102">
        <f t="shared" si="116"/>
        <v>4238941</v>
      </c>
      <c r="Q128" s="102">
        <f t="shared" si="61"/>
        <v>1368699</v>
      </c>
      <c r="R128" s="102">
        <v>1336567</v>
      </c>
      <c r="S128" s="102">
        <v>32132</v>
      </c>
      <c r="T128" s="102">
        <v>2870242</v>
      </c>
      <c r="U128" s="105">
        <v>0</v>
      </c>
      <c r="V128" s="65">
        <v>158056</v>
      </c>
      <c r="W128" s="65">
        <f t="shared" si="49"/>
        <v>1526755</v>
      </c>
      <c r="X128" s="81">
        <f t="shared" si="117"/>
        <v>1</v>
      </c>
      <c r="Y128" s="55">
        <f t="shared" si="53"/>
        <v>0</v>
      </c>
      <c r="Z128" s="55">
        <f t="shared" si="118"/>
        <v>0</v>
      </c>
      <c r="AA128" s="55">
        <f t="shared" si="119"/>
        <v>0</v>
      </c>
      <c r="AB128" s="55">
        <f t="shared" si="120"/>
        <v>0</v>
      </c>
      <c r="AC128" s="55">
        <f t="shared" si="120"/>
        <v>0</v>
      </c>
      <c r="AD128" s="55">
        <f t="shared" si="121"/>
        <v>0</v>
      </c>
      <c r="AE128" s="55">
        <f t="shared" si="54"/>
        <v>0</v>
      </c>
      <c r="AF128" s="55"/>
      <c r="AG128" s="25">
        <v>4623891.7710750001</v>
      </c>
      <c r="AH128" s="25">
        <v>1216190.7710750001</v>
      </c>
      <c r="AI128" s="25">
        <v>1196378</v>
      </c>
      <c r="AJ128" s="25">
        <v>19812.771075000001</v>
      </c>
      <c r="AK128" s="25">
        <v>3407701</v>
      </c>
      <c r="AL128" s="34">
        <f t="shared" si="85"/>
        <v>1.0516022119357826</v>
      </c>
      <c r="AM128" s="34">
        <f t="shared" si="85"/>
        <v>0.79658541879672906</v>
      </c>
      <c r="AN128" s="34">
        <f t="shared" si="85"/>
        <v>0.80045469660242086</v>
      </c>
      <c r="AO128" s="34">
        <f t="shared" si="85"/>
        <v>0.61660559800199177</v>
      </c>
      <c r="AP128" s="34">
        <f t="shared" si="85"/>
        <v>1.1872521550447663</v>
      </c>
      <c r="AQ128" s="92">
        <f t="shared" si="122"/>
        <v>0</v>
      </c>
      <c r="AR128" s="92"/>
      <c r="AS128" s="92">
        <v>0</v>
      </c>
      <c r="AT128" s="4">
        <f>VLOOKUP(B128,'[1]I Pbo'!$B$20:$U$84,20,0)</f>
        <v>0</v>
      </c>
      <c r="AU128" s="4"/>
    </row>
    <row r="129" spans="1:47" ht="29.25" customHeight="1" x14ac:dyDescent="0.25">
      <c r="A129" s="11" t="s">
        <v>180</v>
      </c>
      <c r="B129" s="27" t="s">
        <v>181</v>
      </c>
      <c r="C129" s="22">
        <f t="shared" si="114"/>
        <v>4434978</v>
      </c>
      <c r="D129" s="23">
        <v>2269478</v>
      </c>
      <c r="E129" s="23">
        <v>1489885</v>
      </c>
      <c r="F129" s="25">
        <v>779593</v>
      </c>
      <c r="G129" s="25">
        <v>2165500</v>
      </c>
      <c r="H129" s="25">
        <f t="shared" si="51"/>
        <v>4090177</v>
      </c>
      <c r="I129" s="25">
        <v>1924677</v>
      </c>
      <c r="J129" s="25">
        <v>1145084</v>
      </c>
      <c r="K129" s="25">
        <v>779593</v>
      </c>
      <c r="L129" s="25">
        <v>2165500</v>
      </c>
      <c r="M129" s="25">
        <v>344801</v>
      </c>
      <c r="N129" s="55">
        <f t="shared" si="52"/>
        <v>4534978</v>
      </c>
      <c r="O129" s="102">
        <f t="shared" si="115"/>
        <v>4190177</v>
      </c>
      <c r="P129" s="102">
        <f t="shared" si="116"/>
        <v>4090177</v>
      </c>
      <c r="Q129" s="102">
        <f t="shared" si="61"/>
        <v>1924677</v>
      </c>
      <c r="R129" s="102">
        <v>1145084</v>
      </c>
      <c r="S129" s="102">
        <v>779593</v>
      </c>
      <c r="T129" s="102">
        <v>2265500</v>
      </c>
      <c r="U129" s="105">
        <v>100000</v>
      </c>
      <c r="V129" s="65">
        <v>344801</v>
      </c>
      <c r="W129" s="65">
        <f t="shared" si="49"/>
        <v>2269478</v>
      </c>
      <c r="X129" s="81">
        <f t="shared" si="117"/>
        <v>1</v>
      </c>
      <c r="Y129" s="55">
        <f t="shared" si="53"/>
        <v>0</v>
      </c>
      <c r="Z129" s="55">
        <f t="shared" si="118"/>
        <v>0</v>
      </c>
      <c r="AA129" s="55">
        <f t="shared" si="119"/>
        <v>0</v>
      </c>
      <c r="AB129" s="55">
        <f t="shared" si="120"/>
        <v>0</v>
      </c>
      <c r="AC129" s="55">
        <f t="shared" si="120"/>
        <v>0</v>
      </c>
      <c r="AD129" s="55">
        <f t="shared" si="121"/>
        <v>0</v>
      </c>
      <c r="AE129" s="55">
        <f t="shared" si="54"/>
        <v>0</v>
      </c>
      <c r="AF129" s="55"/>
      <c r="AG129" s="25">
        <v>3824407.9549369998</v>
      </c>
      <c r="AH129" s="25">
        <v>1534834.9549370001</v>
      </c>
      <c r="AI129" s="25">
        <v>1489885</v>
      </c>
      <c r="AJ129" s="25">
        <v>44949.954937000002</v>
      </c>
      <c r="AK129" s="25">
        <v>2289573</v>
      </c>
      <c r="AL129" s="34">
        <f t="shared" si="85"/>
        <v>0.86232850646316617</v>
      </c>
      <c r="AM129" s="34">
        <f t="shared" si="85"/>
        <v>0.67629426455643105</v>
      </c>
      <c r="AN129" s="34">
        <f t="shared" si="85"/>
        <v>1</v>
      </c>
      <c r="AO129" s="34">
        <f t="shared" si="85"/>
        <v>5.7658233125489844E-2</v>
      </c>
      <c r="AP129" s="34">
        <f t="shared" si="85"/>
        <v>1.0572953128607712</v>
      </c>
      <c r="AQ129" s="92">
        <f t="shared" si="122"/>
        <v>684419</v>
      </c>
      <c r="AR129" s="92"/>
      <c r="AS129" s="92">
        <v>684419</v>
      </c>
      <c r="AT129" s="4" t="str">
        <f>VLOOKUP(B129,'[1]I Pbo'!$B$20:$U$84,20,0)</f>
        <v>6058/TTr-UBND ngày 23/9/2022</v>
      </c>
      <c r="AU129" s="4"/>
    </row>
    <row r="130" spans="1:47" ht="29.25" customHeight="1" x14ac:dyDescent="0.25">
      <c r="A130" s="11" t="s">
        <v>182</v>
      </c>
      <c r="B130" s="27" t="s">
        <v>183</v>
      </c>
      <c r="C130" s="22">
        <f t="shared" si="114"/>
        <v>3971097.4724087361</v>
      </c>
      <c r="D130" s="23">
        <v>1803056.4724087361</v>
      </c>
      <c r="E130" s="23">
        <v>1725756.4724087361</v>
      </c>
      <c r="F130" s="25">
        <v>77300</v>
      </c>
      <c r="G130" s="25">
        <v>2168041</v>
      </c>
      <c r="H130" s="25">
        <f t="shared" si="51"/>
        <v>3759742</v>
      </c>
      <c r="I130" s="25">
        <v>1591701</v>
      </c>
      <c r="J130" s="25">
        <v>1514401</v>
      </c>
      <c r="K130" s="25">
        <v>77300</v>
      </c>
      <c r="L130" s="25">
        <v>2168041</v>
      </c>
      <c r="M130" s="25">
        <v>211355.47240873621</v>
      </c>
      <c r="N130" s="55">
        <f t="shared" si="52"/>
        <v>3971097.4724087361</v>
      </c>
      <c r="O130" s="102">
        <f t="shared" si="115"/>
        <v>3759742</v>
      </c>
      <c r="P130" s="102">
        <f t="shared" si="116"/>
        <v>3759742</v>
      </c>
      <c r="Q130" s="102">
        <f t="shared" si="61"/>
        <v>1591701</v>
      </c>
      <c r="R130" s="102">
        <v>1514401</v>
      </c>
      <c r="S130" s="102">
        <v>77300</v>
      </c>
      <c r="T130" s="102">
        <v>2168041</v>
      </c>
      <c r="U130" s="105">
        <v>0</v>
      </c>
      <c r="V130" s="65">
        <v>211355.47240873621</v>
      </c>
      <c r="W130" s="65">
        <f t="shared" si="49"/>
        <v>1803056.4724087361</v>
      </c>
      <c r="X130" s="81">
        <f t="shared" si="117"/>
        <v>1</v>
      </c>
      <c r="Y130" s="55">
        <f t="shared" si="53"/>
        <v>0</v>
      </c>
      <c r="Z130" s="55">
        <f t="shared" si="118"/>
        <v>0</v>
      </c>
      <c r="AA130" s="55">
        <f t="shared" si="119"/>
        <v>0</v>
      </c>
      <c r="AB130" s="55">
        <f t="shared" si="120"/>
        <v>0</v>
      </c>
      <c r="AC130" s="55">
        <f t="shared" si="120"/>
        <v>0</v>
      </c>
      <c r="AD130" s="55">
        <f t="shared" si="121"/>
        <v>0</v>
      </c>
      <c r="AE130" s="55">
        <f t="shared" si="54"/>
        <v>0</v>
      </c>
      <c r="AF130" s="55"/>
      <c r="AG130" s="25">
        <v>3913960.8392930003</v>
      </c>
      <c r="AH130" s="25">
        <v>1626226.8392930001</v>
      </c>
      <c r="AI130" s="25">
        <v>1620683</v>
      </c>
      <c r="AJ130" s="25">
        <v>5543.839293</v>
      </c>
      <c r="AK130" s="25">
        <v>2287734</v>
      </c>
      <c r="AL130" s="34">
        <f t="shared" si="85"/>
        <v>0.98561187845105236</v>
      </c>
      <c r="AM130" s="34">
        <f t="shared" si="85"/>
        <v>0.90192784539936999</v>
      </c>
      <c r="AN130" s="34">
        <f t="shared" si="85"/>
        <v>0.93911454246955306</v>
      </c>
      <c r="AO130" s="34">
        <f t="shared" si="85"/>
        <v>7.1718490206985772E-2</v>
      </c>
      <c r="AP130" s="34">
        <f t="shared" si="85"/>
        <v>1.0552079042785629</v>
      </c>
      <c r="AQ130" s="92">
        <f t="shared" si="122"/>
        <v>13470</v>
      </c>
      <c r="AR130" s="92"/>
      <c r="AS130" s="92">
        <v>13470</v>
      </c>
      <c r="AT130" s="4" t="str">
        <f>VLOOKUP(B130,'[1]I Pbo'!$B$20:$U$84,20,0)</f>
        <v>4591/UBND-CNXD ngày 10/10/2022</v>
      </c>
      <c r="AU130" s="4"/>
    </row>
    <row r="131" spans="1:47" ht="29.25" customHeight="1" x14ac:dyDescent="0.25">
      <c r="A131" s="11" t="s">
        <v>184</v>
      </c>
      <c r="B131" s="27" t="s">
        <v>185</v>
      </c>
      <c r="C131" s="22">
        <f t="shared" si="114"/>
        <v>4541938.5019410532</v>
      </c>
      <c r="D131" s="23">
        <v>1882528.5019410537</v>
      </c>
      <c r="E131" s="23">
        <v>1628857.5019410537</v>
      </c>
      <c r="F131" s="25">
        <v>253671</v>
      </c>
      <c r="G131" s="25">
        <v>2659410</v>
      </c>
      <c r="H131" s="25">
        <f t="shared" si="51"/>
        <v>4418081</v>
      </c>
      <c r="I131" s="25">
        <v>1758671</v>
      </c>
      <c r="J131" s="25">
        <v>1505000</v>
      </c>
      <c r="K131" s="25">
        <v>253671</v>
      </c>
      <c r="L131" s="25">
        <v>2659410</v>
      </c>
      <c r="M131" s="25">
        <v>123857.50194105366</v>
      </c>
      <c r="N131" s="55">
        <f t="shared" si="52"/>
        <v>4731704.5019410532</v>
      </c>
      <c r="O131" s="102">
        <f t="shared" si="115"/>
        <v>4607847</v>
      </c>
      <c r="P131" s="102">
        <f t="shared" si="116"/>
        <v>4418081</v>
      </c>
      <c r="Q131" s="102">
        <f t="shared" si="61"/>
        <v>1758671</v>
      </c>
      <c r="R131" s="102">
        <v>1505000</v>
      </c>
      <c r="S131" s="102">
        <v>253671</v>
      </c>
      <c r="T131" s="102">
        <v>2849176</v>
      </c>
      <c r="U131" s="105">
        <v>189766</v>
      </c>
      <c r="V131" s="65">
        <v>123857.50194105366</v>
      </c>
      <c r="W131" s="65">
        <f t="shared" si="49"/>
        <v>1882528.5019410537</v>
      </c>
      <c r="X131" s="81">
        <f t="shared" si="117"/>
        <v>1</v>
      </c>
      <c r="Y131" s="55">
        <f t="shared" si="53"/>
        <v>0</v>
      </c>
      <c r="Z131" s="55">
        <f t="shared" si="118"/>
        <v>0</v>
      </c>
      <c r="AA131" s="55">
        <f t="shared" si="119"/>
        <v>0</v>
      </c>
      <c r="AB131" s="55">
        <f t="shared" si="120"/>
        <v>0</v>
      </c>
      <c r="AC131" s="55">
        <f t="shared" si="120"/>
        <v>0</v>
      </c>
      <c r="AD131" s="55">
        <f t="shared" si="121"/>
        <v>0</v>
      </c>
      <c r="AE131" s="55">
        <f t="shared" si="54"/>
        <v>0</v>
      </c>
      <c r="AF131" s="55"/>
      <c r="AG131" s="25">
        <v>4328854.8862669999</v>
      </c>
      <c r="AH131" s="25">
        <v>1539583.8862669999</v>
      </c>
      <c r="AI131" s="25">
        <v>1426858</v>
      </c>
      <c r="AJ131" s="25">
        <v>112725.88626699999</v>
      </c>
      <c r="AK131" s="25">
        <v>2789271</v>
      </c>
      <c r="AL131" s="34">
        <f t="shared" si="85"/>
        <v>0.95308531465518753</v>
      </c>
      <c r="AM131" s="34">
        <f t="shared" si="85"/>
        <v>0.81782766352783109</v>
      </c>
      <c r="AN131" s="34">
        <f t="shared" si="85"/>
        <v>0.87598700211630676</v>
      </c>
      <c r="AO131" s="34">
        <f t="shared" si="85"/>
        <v>0.44437829419602554</v>
      </c>
      <c r="AP131" s="34">
        <f t="shared" si="85"/>
        <v>1.048830755693932</v>
      </c>
      <c r="AQ131" s="92">
        <f t="shared" si="122"/>
        <v>145000</v>
      </c>
      <c r="AR131" s="92">
        <v>45000</v>
      </c>
      <c r="AS131" s="92">
        <v>100000</v>
      </c>
      <c r="AT131" s="4" t="str">
        <f>VLOOKUP(B131,'[1]I Pbo'!$B$20:$U$84,20,0)</f>
        <v>161/TTr-UBND ngày 29/8/2022</v>
      </c>
      <c r="AU131" s="4" t="s">
        <v>237</v>
      </c>
    </row>
    <row r="132" spans="1:47" ht="29.25" customHeight="1" x14ac:dyDescent="0.25">
      <c r="A132" s="11" t="s">
        <v>186</v>
      </c>
      <c r="B132" s="27" t="s">
        <v>187</v>
      </c>
      <c r="C132" s="22">
        <f t="shared" si="114"/>
        <v>8335878</v>
      </c>
      <c r="D132" s="23">
        <v>3023778</v>
      </c>
      <c r="E132" s="23">
        <v>1457685</v>
      </c>
      <c r="F132" s="25">
        <v>1566093</v>
      </c>
      <c r="G132" s="25">
        <v>5312100</v>
      </c>
      <c r="H132" s="25">
        <f t="shared" si="51"/>
        <v>8335878</v>
      </c>
      <c r="I132" s="25">
        <v>3023778</v>
      </c>
      <c r="J132" s="25">
        <v>1457685</v>
      </c>
      <c r="K132" s="25">
        <v>1566093</v>
      </c>
      <c r="L132" s="25">
        <v>5312100</v>
      </c>
      <c r="M132" s="25">
        <v>0</v>
      </c>
      <c r="N132" s="55">
        <f t="shared" si="52"/>
        <v>7801786</v>
      </c>
      <c r="O132" s="102">
        <f t="shared" si="115"/>
        <v>7801786</v>
      </c>
      <c r="P132" s="102">
        <f t="shared" si="116"/>
        <v>7801786</v>
      </c>
      <c r="Q132" s="102">
        <f t="shared" si="61"/>
        <v>3023778</v>
      </c>
      <c r="R132" s="102">
        <v>1457685</v>
      </c>
      <c r="S132" s="102">
        <v>1566093</v>
      </c>
      <c r="T132" s="102">
        <v>4778008</v>
      </c>
      <c r="U132" s="105">
        <v>0</v>
      </c>
      <c r="V132" s="65">
        <v>0</v>
      </c>
      <c r="W132" s="65">
        <f t="shared" si="49"/>
        <v>3023778</v>
      </c>
      <c r="X132" s="65"/>
      <c r="Y132" s="55">
        <f t="shared" si="53"/>
        <v>534092</v>
      </c>
      <c r="Z132" s="55">
        <f t="shared" si="118"/>
        <v>534092</v>
      </c>
      <c r="AA132" s="55">
        <f t="shared" si="119"/>
        <v>0</v>
      </c>
      <c r="AB132" s="55">
        <f t="shared" si="120"/>
        <v>0</v>
      </c>
      <c r="AC132" s="55">
        <f t="shared" si="120"/>
        <v>0</v>
      </c>
      <c r="AD132" s="55">
        <f t="shared" si="121"/>
        <v>534092</v>
      </c>
      <c r="AE132" s="55">
        <f t="shared" si="54"/>
        <v>0</v>
      </c>
      <c r="AF132" s="55"/>
      <c r="AG132" s="25">
        <v>6383732.7244809996</v>
      </c>
      <c r="AH132" s="25">
        <v>1970405.7244810001</v>
      </c>
      <c r="AI132" s="25">
        <v>1457685</v>
      </c>
      <c r="AJ132" s="25">
        <v>512720.72448099998</v>
      </c>
      <c r="AK132" s="25">
        <v>4413327</v>
      </c>
      <c r="AL132" s="34">
        <f t="shared" si="85"/>
        <v>0.76581407795087686</v>
      </c>
      <c r="AM132" s="34">
        <f t="shared" si="85"/>
        <v>0.65163703303648612</v>
      </c>
      <c r="AN132" s="34">
        <f t="shared" si="85"/>
        <v>1</v>
      </c>
      <c r="AO132" s="34">
        <f t="shared" si="85"/>
        <v>0.3273884274311934</v>
      </c>
      <c r="AP132" s="34">
        <f t="shared" si="85"/>
        <v>0.83080646072174846</v>
      </c>
      <c r="AQ132" s="92">
        <f t="shared" si="122"/>
        <v>1056666</v>
      </c>
      <c r="AR132" s="92"/>
      <c r="AS132" s="92">
        <v>1056666</v>
      </c>
      <c r="AT132" s="4" t="str">
        <f>VLOOKUP(B132,'[1]I Pbo'!$B$20:$U$84,20,0)</f>
        <v>3915/UBND-XD ĐT ngày 03/10/2022</v>
      </c>
      <c r="AU132" s="4"/>
    </row>
    <row r="133" spans="1:47" ht="29.25" customHeight="1" x14ac:dyDescent="0.25">
      <c r="A133" s="11" t="s">
        <v>188</v>
      </c>
      <c r="B133" s="27" t="s">
        <v>189</v>
      </c>
      <c r="C133" s="22">
        <f t="shared" si="114"/>
        <v>3334456.3901034179</v>
      </c>
      <c r="D133" s="23">
        <v>1530076.3901034179</v>
      </c>
      <c r="E133" s="23">
        <v>1263014.3901034179</v>
      </c>
      <c r="F133" s="25">
        <v>267062</v>
      </c>
      <c r="G133" s="25">
        <v>1804380</v>
      </c>
      <c r="H133" s="25">
        <f t="shared" si="51"/>
        <v>3250331</v>
      </c>
      <c r="I133" s="25">
        <v>1445951</v>
      </c>
      <c r="J133" s="25">
        <v>1178889</v>
      </c>
      <c r="K133" s="25">
        <v>267062</v>
      </c>
      <c r="L133" s="25">
        <v>1804380</v>
      </c>
      <c r="M133" s="25">
        <v>84125.390103417842</v>
      </c>
      <c r="N133" s="55">
        <f t="shared" si="52"/>
        <v>3334456.3901034179</v>
      </c>
      <c r="O133" s="102">
        <f t="shared" si="115"/>
        <v>3250331</v>
      </c>
      <c r="P133" s="102">
        <f t="shared" si="116"/>
        <v>3250331</v>
      </c>
      <c r="Q133" s="102">
        <f t="shared" si="61"/>
        <v>1445951</v>
      </c>
      <c r="R133" s="102">
        <v>1178889</v>
      </c>
      <c r="S133" s="102">
        <v>267062</v>
      </c>
      <c r="T133" s="102">
        <v>1804380</v>
      </c>
      <c r="U133" s="105">
        <v>0</v>
      </c>
      <c r="V133" s="65">
        <v>84125.390103417842</v>
      </c>
      <c r="W133" s="65">
        <f t="shared" si="49"/>
        <v>1530076.3901034179</v>
      </c>
      <c r="X133" s="81">
        <f t="shared" ref="X133:X139" si="123">V133/M133</f>
        <v>1</v>
      </c>
      <c r="Y133" s="55">
        <f t="shared" si="53"/>
        <v>0</v>
      </c>
      <c r="Z133" s="55">
        <f t="shared" si="118"/>
        <v>0</v>
      </c>
      <c r="AA133" s="55">
        <f t="shared" si="119"/>
        <v>0</v>
      </c>
      <c r="AB133" s="55">
        <f t="shared" si="120"/>
        <v>0</v>
      </c>
      <c r="AC133" s="55">
        <f t="shared" si="120"/>
        <v>0</v>
      </c>
      <c r="AD133" s="55">
        <f t="shared" si="121"/>
        <v>0</v>
      </c>
      <c r="AE133" s="55">
        <f t="shared" si="54"/>
        <v>0</v>
      </c>
      <c r="AF133" s="55"/>
      <c r="AG133" s="25">
        <v>3080874.8773512999</v>
      </c>
      <c r="AH133" s="25">
        <v>1363219.1177459999</v>
      </c>
      <c r="AI133" s="25">
        <v>1202646.907744</v>
      </c>
      <c r="AJ133" s="25">
        <v>160572.21000200001</v>
      </c>
      <c r="AK133" s="25">
        <v>1717655.7596053001</v>
      </c>
      <c r="AL133" s="34">
        <f t="shared" si="85"/>
        <v>0.92395116832094681</v>
      </c>
      <c r="AM133" s="34">
        <f t="shared" si="85"/>
        <v>0.89094840399037845</v>
      </c>
      <c r="AN133" s="34">
        <f t="shared" si="85"/>
        <v>0.95220364642522015</v>
      </c>
      <c r="AO133" s="34">
        <f t="shared" si="85"/>
        <v>0.60125442781825944</v>
      </c>
      <c r="AP133" s="34">
        <f t="shared" si="85"/>
        <v>0.95193682018493897</v>
      </c>
      <c r="AQ133" s="92">
        <f t="shared" si="122"/>
        <v>71000</v>
      </c>
      <c r="AR133" s="92"/>
      <c r="AS133" s="92">
        <v>71000</v>
      </c>
      <c r="AT133" s="4" t="str">
        <f>VLOOKUP(B133,'[1]I Pbo'!$B$20:$U$84,20,0)</f>
        <v>1494/UBND-NCTH ngày 05/10/2022</v>
      </c>
      <c r="AU133" s="4"/>
    </row>
    <row r="134" spans="1:47" ht="29.25" customHeight="1" x14ac:dyDescent="0.25">
      <c r="A134" s="11" t="s">
        <v>190</v>
      </c>
      <c r="B134" s="27" t="s">
        <v>191</v>
      </c>
      <c r="C134" s="22">
        <f t="shared" si="114"/>
        <v>4500725.1622281959</v>
      </c>
      <c r="D134" s="23">
        <f t="shared" ref="D134:D139" si="124">SUM(I134,M134)</f>
        <v>1932785.1622281959</v>
      </c>
      <c r="E134" s="23">
        <f t="shared" ref="E134:E139" si="125">SUM(J134,M134)</f>
        <v>1604823.1622281959</v>
      </c>
      <c r="F134" s="25">
        <v>327962</v>
      </c>
      <c r="G134" s="25">
        <v>2567940</v>
      </c>
      <c r="H134" s="25">
        <f t="shared" si="51"/>
        <v>4230384</v>
      </c>
      <c r="I134" s="25">
        <v>1662444</v>
      </c>
      <c r="J134" s="25">
        <v>1334482</v>
      </c>
      <c r="K134" s="25">
        <v>327962</v>
      </c>
      <c r="L134" s="25">
        <v>2567940</v>
      </c>
      <c r="M134" s="25">
        <v>270341.16222819581</v>
      </c>
      <c r="N134" s="55">
        <f t="shared" si="52"/>
        <v>4500725.1622281959</v>
      </c>
      <c r="O134" s="102">
        <f t="shared" si="115"/>
        <v>4230384</v>
      </c>
      <c r="P134" s="102">
        <f t="shared" si="116"/>
        <v>4230384</v>
      </c>
      <c r="Q134" s="102">
        <f t="shared" si="61"/>
        <v>1662444</v>
      </c>
      <c r="R134" s="102">
        <v>1334482</v>
      </c>
      <c r="S134" s="102">
        <v>327962</v>
      </c>
      <c r="T134" s="102">
        <v>2567940</v>
      </c>
      <c r="U134" s="105">
        <v>0</v>
      </c>
      <c r="V134" s="65">
        <v>270341.16222819581</v>
      </c>
      <c r="W134" s="65">
        <f t="shared" si="49"/>
        <v>1932785.1622281959</v>
      </c>
      <c r="X134" s="81">
        <f t="shared" si="123"/>
        <v>1</v>
      </c>
      <c r="Y134" s="55">
        <f t="shared" si="53"/>
        <v>0</v>
      </c>
      <c r="Z134" s="55">
        <f t="shared" si="118"/>
        <v>0</v>
      </c>
      <c r="AA134" s="55">
        <f t="shared" si="119"/>
        <v>0</v>
      </c>
      <c r="AB134" s="55">
        <f t="shared" si="120"/>
        <v>0</v>
      </c>
      <c r="AC134" s="55">
        <f t="shared" si="120"/>
        <v>0</v>
      </c>
      <c r="AD134" s="55">
        <f t="shared" si="121"/>
        <v>0</v>
      </c>
      <c r="AE134" s="55">
        <f t="shared" si="54"/>
        <v>0</v>
      </c>
      <c r="AF134" s="55"/>
      <c r="AG134" s="25">
        <v>3781802.7819079999</v>
      </c>
      <c r="AH134" s="25">
        <v>1448139.7819079999</v>
      </c>
      <c r="AI134" s="25">
        <v>1301092</v>
      </c>
      <c r="AJ134" s="25">
        <v>147047.781908</v>
      </c>
      <c r="AK134" s="25">
        <v>2333663</v>
      </c>
      <c r="AL134" s="34">
        <f t="shared" si="85"/>
        <v>0.8402652118477113</v>
      </c>
      <c r="AM134" s="34">
        <f t="shared" si="85"/>
        <v>0.74925025823279989</v>
      </c>
      <c r="AN134" s="34">
        <f t="shared" si="85"/>
        <v>0.81073854778710674</v>
      </c>
      <c r="AO134" s="34">
        <f t="shared" si="85"/>
        <v>0.44836835337020753</v>
      </c>
      <c r="AP134" s="34">
        <f t="shared" si="85"/>
        <v>0.90876850705234546</v>
      </c>
      <c r="AQ134" s="92">
        <f t="shared" si="122"/>
        <v>42748</v>
      </c>
      <c r="AR134" s="92"/>
      <c r="AS134" s="92">
        <v>42748</v>
      </c>
      <c r="AT134" s="4" t="str">
        <f>VLOOKUP(B134,'[1]I Pbo'!$B$20:$U$84,20,0)</f>
        <v>2213/UBND-XD ngày 03/10/2022</v>
      </c>
      <c r="AU134" s="4"/>
    </row>
    <row r="135" spans="1:47" ht="29.25" customHeight="1" x14ac:dyDescent="0.25">
      <c r="A135" s="11" t="s">
        <v>192</v>
      </c>
      <c r="B135" s="27" t="s">
        <v>193</v>
      </c>
      <c r="C135" s="22">
        <f t="shared" si="114"/>
        <v>5565046.469203773</v>
      </c>
      <c r="D135" s="23">
        <f t="shared" si="124"/>
        <v>2065566.4692037727</v>
      </c>
      <c r="E135" s="23">
        <f t="shared" si="125"/>
        <v>1781083.4692037727</v>
      </c>
      <c r="F135" s="25">
        <v>284483</v>
      </c>
      <c r="G135" s="25">
        <v>3499480</v>
      </c>
      <c r="H135" s="25">
        <f t="shared" si="51"/>
        <v>5267557</v>
      </c>
      <c r="I135" s="25">
        <v>1768077</v>
      </c>
      <c r="J135" s="25">
        <v>1483594</v>
      </c>
      <c r="K135" s="25">
        <v>284483</v>
      </c>
      <c r="L135" s="25">
        <v>3499480</v>
      </c>
      <c r="M135" s="25">
        <v>297489.46920377278</v>
      </c>
      <c r="N135" s="55">
        <f t="shared" si="52"/>
        <v>5565046.469203773</v>
      </c>
      <c r="O135" s="102">
        <f t="shared" si="115"/>
        <v>5267557</v>
      </c>
      <c r="P135" s="102">
        <f t="shared" si="116"/>
        <v>5267557</v>
      </c>
      <c r="Q135" s="102">
        <f t="shared" si="61"/>
        <v>1768077</v>
      </c>
      <c r="R135" s="102">
        <v>1483594</v>
      </c>
      <c r="S135" s="102">
        <v>284483</v>
      </c>
      <c r="T135" s="102">
        <v>3499480</v>
      </c>
      <c r="U135" s="105">
        <v>0</v>
      </c>
      <c r="V135" s="65">
        <v>297489.46920377278</v>
      </c>
      <c r="W135" s="65">
        <f t="shared" si="49"/>
        <v>2065566.4692037727</v>
      </c>
      <c r="X135" s="81">
        <f t="shared" si="123"/>
        <v>1</v>
      </c>
      <c r="Y135" s="55">
        <f t="shared" si="53"/>
        <v>0</v>
      </c>
      <c r="Z135" s="55">
        <f t="shared" si="118"/>
        <v>0</v>
      </c>
      <c r="AA135" s="55">
        <f t="shared" si="119"/>
        <v>0</v>
      </c>
      <c r="AB135" s="55">
        <f t="shared" si="120"/>
        <v>0</v>
      </c>
      <c r="AC135" s="55">
        <f t="shared" si="120"/>
        <v>0</v>
      </c>
      <c r="AD135" s="55">
        <f t="shared" si="121"/>
        <v>0</v>
      </c>
      <c r="AE135" s="55">
        <f t="shared" si="54"/>
        <v>0</v>
      </c>
      <c r="AF135" s="55"/>
      <c r="AG135" s="25">
        <v>4655247.9772394486</v>
      </c>
      <c r="AH135" s="25">
        <v>1620665.8637862999</v>
      </c>
      <c r="AI135" s="25">
        <v>1425789.8133143</v>
      </c>
      <c r="AJ135" s="25">
        <v>194876.050472</v>
      </c>
      <c r="AK135" s="25">
        <v>3034582.1134531489</v>
      </c>
      <c r="AL135" s="34">
        <f t="shared" si="85"/>
        <v>0.83651556244875436</v>
      </c>
      <c r="AM135" s="34">
        <f t="shared" si="85"/>
        <v>0.78461085031605327</v>
      </c>
      <c r="AN135" s="34">
        <f t="shared" si="85"/>
        <v>0.80051824519582704</v>
      </c>
      <c r="AO135" s="34">
        <f t="shared" si="85"/>
        <v>0.68501826285577694</v>
      </c>
      <c r="AP135" s="34">
        <f t="shared" si="85"/>
        <v>0.8671522950418773</v>
      </c>
      <c r="AQ135" s="92">
        <f t="shared" si="122"/>
        <v>0</v>
      </c>
      <c r="AR135" s="92"/>
      <c r="AS135" s="92">
        <v>0</v>
      </c>
      <c r="AT135" s="4">
        <f>VLOOKUP(B135,'[1]I Pbo'!$B$20:$U$84,20,0)</f>
        <v>0</v>
      </c>
      <c r="AU135" s="4"/>
    </row>
    <row r="136" spans="1:47" ht="29.25" customHeight="1" x14ac:dyDescent="0.25">
      <c r="A136" s="11" t="s">
        <v>194</v>
      </c>
      <c r="B136" s="27" t="s">
        <v>195</v>
      </c>
      <c r="C136" s="22">
        <f t="shared" si="114"/>
        <v>4543683</v>
      </c>
      <c r="D136" s="23">
        <f t="shared" si="124"/>
        <v>1253326</v>
      </c>
      <c r="E136" s="23">
        <f t="shared" si="125"/>
        <v>756326</v>
      </c>
      <c r="F136" s="25">
        <v>497000</v>
      </c>
      <c r="G136" s="25">
        <v>3290357</v>
      </c>
      <c r="H136" s="25">
        <f t="shared" si="51"/>
        <v>4417357</v>
      </c>
      <c r="I136" s="25">
        <v>1127000</v>
      </c>
      <c r="J136" s="25">
        <v>630000</v>
      </c>
      <c r="K136" s="25">
        <v>497000</v>
      </c>
      <c r="L136" s="25">
        <v>3290357</v>
      </c>
      <c r="M136" s="25">
        <v>126326</v>
      </c>
      <c r="N136" s="55">
        <f t="shared" si="52"/>
        <v>4628588</v>
      </c>
      <c r="O136" s="102">
        <f t="shared" si="115"/>
        <v>4502262</v>
      </c>
      <c r="P136" s="102">
        <f t="shared" si="116"/>
        <v>4417357</v>
      </c>
      <c r="Q136" s="102">
        <f t="shared" si="61"/>
        <v>1127000</v>
      </c>
      <c r="R136" s="102">
        <v>630000</v>
      </c>
      <c r="S136" s="102">
        <v>497000</v>
      </c>
      <c r="T136" s="102">
        <v>3375262</v>
      </c>
      <c r="U136" s="105">
        <v>84905</v>
      </c>
      <c r="V136" s="65">
        <v>126326</v>
      </c>
      <c r="W136" s="65">
        <f t="shared" si="49"/>
        <v>1253326</v>
      </c>
      <c r="X136" s="81">
        <f t="shared" si="123"/>
        <v>1</v>
      </c>
      <c r="Y136" s="55">
        <f t="shared" si="53"/>
        <v>0</v>
      </c>
      <c r="Z136" s="55">
        <f t="shared" si="118"/>
        <v>0</v>
      </c>
      <c r="AA136" s="55">
        <f t="shared" si="119"/>
        <v>0</v>
      </c>
      <c r="AB136" s="55">
        <f t="shared" si="120"/>
        <v>0</v>
      </c>
      <c r="AC136" s="55">
        <f t="shared" si="120"/>
        <v>0</v>
      </c>
      <c r="AD136" s="55">
        <f t="shared" si="121"/>
        <v>0</v>
      </c>
      <c r="AE136" s="55">
        <f t="shared" si="54"/>
        <v>0</v>
      </c>
      <c r="AF136" s="55"/>
      <c r="AG136" s="25">
        <v>5538295.4308709996</v>
      </c>
      <c r="AH136" s="25">
        <v>922851.574334</v>
      </c>
      <c r="AI136" s="25">
        <v>755090</v>
      </c>
      <c r="AJ136" s="25">
        <v>167761.574334</v>
      </c>
      <c r="AK136" s="25">
        <v>4615443.8565369993</v>
      </c>
      <c r="AL136" s="34">
        <f t="shared" si="85"/>
        <v>1.2189000488966768</v>
      </c>
      <c r="AM136" s="34">
        <f t="shared" si="85"/>
        <v>0.7363220537465911</v>
      </c>
      <c r="AN136" s="34">
        <f t="shared" si="85"/>
        <v>0.9983657840666591</v>
      </c>
      <c r="AO136" s="34">
        <f t="shared" si="85"/>
        <v>0.33754843930382294</v>
      </c>
      <c r="AP136" s="34">
        <f t="shared" si="85"/>
        <v>1.4027182632574517</v>
      </c>
      <c r="AQ136" s="92">
        <f t="shared" si="122"/>
        <v>241300</v>
      </c>
      <c r="AR136" s="92"/>
      <c r="AS136" s="92">
        <v>241300</v>
      </c>
      <c r="AT136" s="4" t="s">
        <v>248</v>
      </c>
      <c r="AU136" s="4"/>
    </row>
    <row r="137" spans="1:47" ht="29.25" customHeight="1" x14ac:dyDescent="0.25">
      <c r="A137" s="11" t="s">
        <v>196</v>
      </c>
      <c r="B137" s="27" t="s">
        <v>197</v>
      </c>
      <c r="C137" s="22">
        <f t="shared" si="114"/>
        <v>4878115.9039306957</v>
      </c>
      <c r="D137" s="23">
        <f t="shared" si="124"/>
        <v>1397425.9039306957</v>
      </c>
      <c r="E137" s="23">
        <f t="shared" si="125"/>
        <v>1298414.9039306957</v>
      </c>
      <c r="F137" s="25">
        <v>99011</v>
      </c>
      <c r="G137" s="25">
        <v>3480690</v>
      </c>
      <c r="H137" s="25">
        <f t="shared" si="51"/>
        <v>4674419</v>
      </c>
      <c r="I137" s="25">
        <v>1193729</v>
      </c>
      <c r="J137" s="25">
        <v>1094718</v>
      </c>
      <c r="K137" s="25">
        <v>99011</v>
      </c>
      <c r="L137" s="25">
        <v>3480690</v>
      </c>
      <c r="M137" s="25">
        <v>203696.90393069584</v>
      </c>
      <c r="N137" s="55">
        <f t="shared" si="52"/>
        <v>5328115.9039306957</v>
      </c>
      <c r="O137" s="102">
        <f t="shared" si="115"/>
        <v>5124419</v>
      </c>
      <c r="P137" s="102">
        <f t="shared" si="116"/>
        <v>4674419</v>
      </c>
      <c r="Q137" s="102">
        <f t="shared" si="61"/>
        <v>1193729</v>
      </c>
      <c r="R137" s="102">
        <v>1094718</v>
      </c>
      <c r="S137" s="102">
        <v>99011</v>
      </c>
      <c r="T137" s="102">
        <v>3930690</v>
      </c>
      <c r="U137" s="105">
        <v>450000</v>
      </c>
      <c r="V137" s="65">
        <v>203696.90393069584</v>
      </c>
      <c r="W137" s="65">
        <f t="shared" si="49"/>
        <v>1397425.9039306957</v>
      </c>
      <c r="X137" s="80">
        <f t="shared" si="123"/>
        <v>1</v>
      </c>
      <c r="Y137" s="55">
        <f t="shared" si="53"/>
        <v>0</v>
      </c>
      <c r="Z137" s="55">
        <f t="shared" si="118"/>
        <v>0</v>
      </c>
      <c r="AA137" s="55">
        <f t="shared" si="119"/>
        <v>0</v>
      </c>
      <c r="AB137" s="55">
        <f t="shared" si="120"/>
        <v>0</v>
      </c>
      <c r="AC137" s="55">
        <f t="shared" si="120"/>
        <v>0</v>
      </c>
      <c r="AD137" s="55">
        <f t="shared" si="121"/>
        <v>0</v>
      </c>
      <c r="AE137" s="55">
        <f t="shared" si="54"/>
        <v>0</v>
      </c>
      <c r="AF137" s="55"/>
      <c r="AG137" s="25">
        <v>4713599.211995</v>
      </c>
      <c r="AH137" s="25">
        <v>1213599.211995</v>
      </c>
      <c r="AI137" s="25">
        <v>1160000</v>
      </c>
      <c r="AJ137" s="25">
        <v>53599.211994999998</v>
      </c>
      <c r="AK137" s="25">
        <v>3500000</v>
      </c>
      <c r="AL137" s="34">
        <f t="shared" si="85"/>
        <v>0.96627454222579434</v>
      </c>
      <c r="AM137" s="34">
        <f t="shared" si="85"/>
        <v>0.86845335311258665</v>
      </c>
      <c r="AN137" s="34">
        <f t="shared" si="85"/>
        <v>0.89339701545964101</v>
      </c>
      <c r="AO137" s="34">
        <f t="shared" si="85"/>
        <v>0.54134603220854249</v>
      </c>
      <c r="AP137" s="34">
        <f t="shared" si="85"/>
        <v>1.0055477505896819</v>
      </c>
      <c r="AQ137" s="92">
        <f t="shared" si="122"/>
        <v>0</v>
      </c>
      <c r="AR137" s="92"/>
      <c r="AS137" s="92">
        <v>0</v>
      </c>
      <c r="AT137" s="4">
        <f>VLOOKUP(B137,'[1]I Pbo'!$B$20:$U$84,20,0)</f>
        <v>0</v>
      </c>
      <c r="AU137" s="4"/>
    </row>
    <row r="138" spans="1:47" ht="29.25" customHeight="1" x14ac:dyDescent="0.25">
      <c r="A138" s="11" t="s">
        <v>198</v>
      </c>
      <c r="B138" s="27" t="s">
        <v>199</v>
      </c>
      <c r="C138" s="22">
        <f t="shared" si="114"/>
        <v>3341089.3180215899</v>
      </c>
      <c r="D138" s="23">
        <f t="shared" si="124"/>
        <v>1212939.3180215901</v>
      </c>
      <c r="E138" s="23">
        <f t="shared" si="125"/>
        <v>995596.31802159012</v>
      </c>
      <c r="F138" s="25">
        <v>217343</v>
      </c>
      <c r="G138" s="25">
        <v>2128150</v>
      </c>
      <c r="H138" s="25">
        <f t="shared" si="51"/>
        <v>3268411</v>
      </c>
      <c r="I138" s="25">
        <v>1140261</v>
      </c>
      <c r="J138" s="25">
        <v>922918</v>
      </c>
      <c r="K138" s="25">
        <v>217343</v>
      </c>
      <c r="L138" s="25">
        <v>2128150</v>
      </c>
      <c r="M138" s="25">
        <v>72678.318021590108</v>
      </c>
      <c r="N138" s="55">
        <f t="shared" si="52"/>
        <v>3341089.3180215899</v>
      </c>
      <c r="O138" s="102">
        <f t="shared" si="115"/>
        <v>3268411</v>
      </c>
      <c r="P138" s="102">
        <f t="shared" si="116"/>
        <v>3268411</v>
      </c>
      <c r="Q138" s="102">
        <f t="shared" si="61"/>
        <v>1140261</v>
      </c>
      <c r="R138" s="102">
        <v>922918</v>
      </c>
      <c r="S138" s="102">
        <v>217343</v>
      </c>
      <c r="T138" s="102">
        <v>2128150</v>
      </c>
      <c r="U138" s="105">
        <v>0</v>
      </c>
      <c r="V138" s="65">
        <v>72678.318021590108</v>
      </c>
      <c r="W138" s="65">
        <f t="shared" si="49"/>
        <v>1212939.3180215901</v>
      </c>
      <c r="X138" s="82">
        <f t="shared" si="123"/>
        <v>1</v>
      </c>
      <c r="Y138" s="55">
        <f>SUM(Z138,AE138)</f>
        <v>0</v>
      </c>
      <c r="Z138" s="55">
        <f t="shared" si="118"/>
        <v>0</v>
      </c>
      <c r="AA138" s="55">
        <f t="shared" si="119"/>
        <v>0</v>
      </c>
      <c r="AB138" s="55">
        <f t="shared" si="120"/>
        <v>0</v>
      </c>
      <c r="AC138" s="55">
        <f t="shared" si="120"/>
        <v>0</v>
      </c>
      <c r="AD138" s="55">
        <f t="shared" si="121"/>
        <v>0</v>
      </c>
      <c r="AE138" s="55">
        <f t="shared" si="54"/>
        <v>0</v>
      </c>
      <c r="AF138" s="55"/>
      <c r="AG138" s="25">
        <v>3114090.7436100002</v>
      </c>
      <c r="AH138" s="25">
        <v>985940.74361</v>
      </c>
      <c r="AI138" s="25">
        <v>922918</v>
      </c>
      <c r="AJ138" s="25">
        <v>63022.743609999998</v>
      </c>
      <c r="AK138" s="25">
        <v>2128150</v>
      </c>
      <c r="AL138" s="34">
        <f t="shared" si="85"/>
        <v>0.93205851361495307</v>
      </c>
      <c r="AM138" s="34">
        <f t="shared" si="85"/>
        <v>0.8128524889589327</v>
      </c>
      <c r="AN138" s="34">
        <f t="shared" si="85"/>
        <v>0.92700021413697709</v>
      </c>
      <c r="AO138" s="34">
        <f t="shared" si="85"/>
        <v>0.28996905172929421</v>
      </c>
      <c r="AP138" s="34">
        <f t="shared" si="85"/>
        <v>1</v>
      </c>
      <c r="AQ138" s="92">
        <f t="shared" si="122"/>
        <v>104973</v>
      </c>
      <c r="AR138" s="92"/>
      <c r="AS138" s="92">
        <v>104973</v>
      </c>
      <c r="AT138" s="4" t="str">
        <f>VLOOKUP(B138,'[1]I Pbo'!$B$20:$U$84,20,0)</f>
        <v>369/BC-UBND 17/10/2022</v>
      </c>
      <c r="AU138" s="4"/>
    </row>
    <row r="139" spans="1:47" ht="29.25" customHeight="1" x14ac:dyDescent="0.25">
      <c r="A139" s="11" t="s">
        <v>200</v>
      </c>
      <c r="B139" s="27" t="s">
        <v>201</v>
      </c>
      <c r="C139" s="22">
        <f t="shared" si="114"/>
        <v>3675575.5090883765</v>
      </c>
      <c r="D139" s="23">
        <f t="shared" si="124"/>
        <v>1199085.5090883763</v>
      </c>
      <c r="E139" s="23">
        <f t="shared" si="125"/>
        <v>924085.50908837642</v>
      </c>
      <c r="F139" s="25">
        <v>275000</v>
      </c>
      <c r="G139" s="25">
        <v>2476490</v>
      </c>
      <c r="H139" s="25">
        <f t="shared" si="51"/>
        <v>3491490</v>
      </c>
      <c r="I139" s="25">
        <v>1015000</v>
      </c>
      <c r="J139" s="25">
        <v>740000</v>
      </c>
      <c r="K139" s="25">
        <v>275000</v>
      </c>
      <c r="L139" s="25">
        <v>2476490</v>
      </c>
      <c r="M139" s="25">
        <v>184085.50908837639</v>
      </c>
      <c r="N139" s="55">
        <f t="shared" si="52"/>
        <v>3675575.5090883765</v>
      </c>
      <c r="O139" s="102">
        <f t="shared" si="115"/>
        <v>3491490</v>
      </c>
      <c r="P139" s="102">
        <f t="shared" si="116"/>
        <v>3491490</v>
      </c>
      <c r="Q139" s="102">
        <f t="shared" si="61"/>
        <v>1015000</v>
      </c>
      <c r="R139" s="102">
        <v>740000</v>
      </c>
      <c r="S139" s="102">
        <v>275000</v>
      </c>
      <c r="T139" s="102">
        <v>2476490</v>
      </c>
      <c r="U139" s="105">
        <v>0</v>
      </c>
      <c r="V139" s="65">
        <v>184085.50908837639</v>
      </c>
      <c r="W139" s="65">
        <f>SUM(Q139,V139)</f>
        <v>1199085.5090883763</v>
      </c>
      <c r="X139" s="81">
        <f t="shared" si="123"/>
        <v>1</v>
      </c>
      <c r="Y139" s="55">
        <f t="shared" si="53"/>
        <v>0</v>
      </c>
      <c r="Z139" s="55">
        <f t="shared" si="118"/>
        <v>0</v>
      </c>
      <c r="AA139" s="55">
        <f t="shared" si="119"/>
        <v>0</v>
      </c>
      <c r="AB139" s="55">
        <f t="shared" si="120"/>
        <v>0</v>
      </c>
      <c r="AC139" s="55">
        <f t="shared" si="120"/>
        <v>0</v>
      </c>
      <c r="AD139" s="55">
        <f t="shared" si="121"/>
        <v>0</v>
      </c>
      <c r="AE139" s="55">
        <f t="shared" si="54"/>
        <v>0</v>
      </c>
      <c r="AF139" s="55"/>
      <c r="AG139" s="25">
        <v>3087783.569569</v>
      </c>
      <c r="AH139" s="25">
        <v>762283.56956900004</v>
      </c>
      <c r="AI139" s="25">
        <v>719020</v>
      </c>
      <c r="AJ139" s="25">
        <v>43263.569568999999</v>
      </c>
      <c r="AK139" s="25">
        <v>2325500</v>
      </c>
      <c r="AL139" s="34">
        <f t="shared" si="85"/>
        <v>0.84008165848695571</v>
      </c>
      <c r="AM139" s="34">
        <f t="shared" si="85"/>
        <v>0.635720775367003</v>
      </c>
      <c r="AN139" s="34">
        <f t="shared" si="85"/>
        <v>0.77808816708891315</v>
      </c>
      <c r="AO139" s="34">
        <f t="shared" si="85"/>
        <v>0.15732207115999999</v>
      </c>
      <c r="AP139" s="34">
        <f t="shared" si="85"/>
        <v>0.93903064417784854</v>
      </c>
      <c r="AQ139" s="92">
        <f t="shared" si="122"/>
        <v>216234</v>
      </c>
      <c r="AR139" s="92"/>
      <c r="AS139" s="92">
        <v>216234</v>
      </c>
      <c r="AT139" s="4" t="str">
        <f>VLOOKUP(B139,'[1]I Pbo'!$B$20:$U$84,20,0)</f>
        <v>6987/UBND-TH 14/10/2022</v>
      </c>
      <c r="AU139" s="4"/>
    </row>
    <row r="140" spans="1:47" ht="5.25" customHeight="1" x14ac:dyDescent="0.25">
      <c r="A140" s="8"/>
      <c r="B140" s="5"/>
      <c r="C140" s="3"/>
      <c r="D140" s="3"/>
      <c r="E140" s="3"/>
      <c r="F140" s="3"/>
      <c r="G140" s="3"/>
      <c r="H140" s="3"/>
      <c r="I140" s="3"/>
      <c r="J140" s="3"/>
      <c r="K140" s="3"/>
      <c r="L140" s="3"/>
      <c r="M140" s="3"/>
      <c r="N140" s="57"/>
      <c r="O140" s="107"/>
      <c r="P140" s="107"/>
      <c r="Q140" s="107"/>
      <c r="R140" s="107"/>
      <c r="S140" s="107"/>
      <c r="T140" s="107"/>
      <c r="U140" s="107"/>
      <c r="V140" s="64"/>
      <c r="W140" s="64"/>
      <c r="X140" s="64"/>
      <c r="Y140" s="57"/>
      <c r="Z140" s="58"/>
      <c r="AA140" s="58"/>
      <c r="AB140" s="58"/>
      <c r="AC140" s="58"/>
      <c r="AD140" s="58"/>
      <c r="AE140" s="57"/>
      <c r="AF140" s="57"/>
      <c r="AG140" s="4"/>
      <c r="AH140" s="4"/>
      <c r="AI140" s="4"/>
      <c r="AJ140" s="4"/>
      <c r="AK140" s="4"/>
      <c r="AL140" s="4"/>
      <c r="AM140" s="4"/>
      <c r="AN140" s="4"/>
      <c r="AO140" s="4"/>
      <c r="AP140" s="4"/>
      <c r="AQ140" s="87"/>
      <c r="AR140" s="87"/>
      <c r="AS140" s="87"/>
      <c r="AT140" s="84"/>
    </row>
  </sheetData>
  <autoFilter ref="A17:BA139"/>
  <mergeCells count="78">
    <mergeCell ref="A4:AS4"/>
    <mergeCell ref="A3:AS3"/>
    <mergeCell ref="A2:AS2"/>
    <mergeCell ref="K10:K12"/>
    <mergeCell ref="O10:O12"/>
    <mergeCell ref="P10:P12"/>
    <mergeCell ref="AA8:AC8"/>
    <mergeCell ref="AD8:AD12"/>
    <mergeCell ref="AH8:AJ8"/>
    <mergeCell ref="AK8:AK12"/>
    <mergeCell ref="AM8:AO8"/>
    <mergeCell ref="AP8:AP12"/>
    <mergeCell ref="AA9:AA12"/>
    <mergeCell ref="AB9:AC9"/>
    <mergeCell ref="AR7:AS8"/>
    <mergeCell ref="D8:F8"/>
    <mergeCell ref="A1:AS1"/>
    <mergeCell ref="C5:G6"/>
    <mergeCell ref="C7:C12"/>
    <mergeCell ref="R10:R12"/>
    <mergeCell ref="S10:S12"/>
    <mergeCell ref="AB10:AB12"/>
    <mergeCell ref="AC10:AC12"/>
    <mergeCell ref="AI10:AI12"/>
    <mergeCell ref="AJ10:AJ12"/>
    <mergeCell ref="AM9:AM12"/>
    <mergeCell ref="AN9:AO9"/>
    <mergeCell ref="AR9:AR12"/>
    <mergeCell ref="AS9:AS12"/>
    <mergeCell ref="E10:E12"/>
    <mergeCell ref="F10:F12"/>
    <mergeCell ref="J10:J12"/>
    <mergeCell ref="D7:G7"/>
    <mergeCell ref="H7:H12"/>
    <mergeCell ref="I7:L7"/>
    <mergeCell ref="O7:P9"/>
    <mergeCell ref="Q7:U7"/>
    <mergeCell ref="T8:T12"/>
    <mergeCell ref="U8:U12"/>
    <mergeCell ref="D9:D12"/>
    <mergeCell ref="AH9:AH12"/>
    <mergeCell ref="E9:F9"/>
    <mergeCell ref="G8:G12"/>
    <mergeCell ref="I8:K8"/>
    <mergeCell ref="L8:L12"/>
    <mergeCell ref="Q8:S8"/>
    <mergeCell ref="H6:L6"/>
    <mergeCell ref="M6:M12"/>
    <mergeCell ref="N6:N12"/>
    <mergeCell ref="O6:U6"/>
    <mergeCell ref="AQ7:AQ12"/>
    <mergeCell ref="AI9:AJ9"/>
    <mergeCell ref="AH7:AK7"/>
    <mergeCell ref="AL7:AL12"/>
    <mergeCell ref="AM7:AP7"/>
    <mergeCell ref="AN10:AN12"/>
    <mergeCell ref="AO10:AO12"/>
    <mergeCell ref="I9:I12"/>
    <mergeCell ref="J9:K9"/>
    <mergeCell ref="Q9:Q12"/>
    <mergeCell ref="R9:S9"/>
    <mergeCell ref="Z7:Z12"/>
    <mergeCell ref="A5:A12"/>
    <mergeCell ref="B5:B12"/>
    <mergeCell ref="H5:M5"/>
    <mergeCell ref="N5:V5"/>
    <mergeCell ref="AU5:AU12"/>
    <mergeCell ref="Z6:AD6"/>
    <mergeCell ref="AE6:AE12"/>
    <mergeCell ref="AA7:AD7"/>
    <mergeCell ref="AG7:AG12"/>
    <mergeCell ref="Y5:AE5"/>
    <mergeCell ref="AG5:AK6"/>
    <mergeCell ref="AL5:AP6"/>
    <mergeCell ref="AQ5:AS6"/>
    <mergeCell ref="AT5:AT12"/>
    <mergeCell ref="V6:V12"/>
    <mergeCell ref="Y6:Y12"/>
  </mergeCells>
  <printOptions horizontalCentered="1"/>
  <pageMargins left="0.25" right="0.25" top="0.75" bottom="0.75" header="0.3" footer="0.3"/>
  <pageSetup paperSize="9" scale="62" fitToHeight="0" orientation="landscape" useFirstPageNumber="1" r:id="rId1"/>
  <headerFooter differentFirst="1">
    <oddHeader>&amp;C&amp;P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A85"/>
  <sheetViews>
    <sheetView showZeros="0" view="pageBreakPreview" zoomScale="130" zoomScaleNormal="130" zoomScaleSheetLayoutView="130" workbookViewId="0">
      <pane xSplit="2" ySplit="17" topLeftCell="C18" activePane="bottomRight" state="frozen"/>
      <selection activeCell="AY8" sqref="AY8"/>
      <selection pane="topRight" activeCell="AY8" sqref="AY8"/>
      <selection pane="bottomLeft" activeCell="AY8" sqref="AY8"/>
      <selection pane="bottomRight" activeCell="AY8" sqref="AY8"/>
    </sheetView>
  </sheetViews>
  <sheetFormatPr defaultColWidth="9.140625" defaultRowHeight="15" x14ac:dyDescent="0.25"/>
  <cols>
    <col min="1" max="1" width="4.7109375" style="2" customWidth="1"/>
    <col min="2" max="2" width="32.28515625" style="6" customWidth="1"/>
    <col min="3" max="3" width="17.140625" style="1" customWidth="1"/>
    <col min="4" max="4" width="15.85546875" style="1" customWidth="1"/>
    <col min="5" max="5" width="14.42578125" style="1" customWidth="1"/>
    <col min="6" max="6" width="12" style="1" customWidth="1"/>
    <col min="7" max="7" width="12.42578125" style="1" customWidth="1"/>
    <col min="8" max="9" width="11.85546875" style="1" hidden="1" customWidth="1"/>
    <col min="10" max="10" width="11.42578125" style="1" hidden="1" customWidth="1"/>
    <col min="11" max="11" width="11" style="1" hidden="1" customWidth="1"/>
    <col min="12" max="12" width="11.7109375" style="1" hidden="1" customWidth="1"/>
    <col min="13" max="13" width="10.85546875" style="1" hidden="1" customWidth="1"/>
    <col min="14" max="14" width="15.85546875" style="59" hidden="1" customWidth="1"/>
    <col min="15" max="15" width="15.42578125" style="108" hidden="1" customWidth="1"/>
    <col min="16" max="16" width="15.5703125" style="108" hidden="1" customWidth="1"/>
    <col min="17" max="17" width="11.5703125" style="108" hidden="1" customWidth="1"/>
    <col min="18" max="19" width="11.85546875" style="108" hidden="1" customWidth="1"/>
    <col min="20" max="20" width="12.85546875" style="108" hidden="1" customWidth="1"/>
    <col min="21" max="21" width="11.85546875" style="108" hidden="1" customWidth="1"/>
    <col min="22" max="24" width="11.85546875" style="67" hidden="1" customWidth="1"/>
    <col min="25" max="25" width="11.85546875" style="59" hidden="1" customWidth="1"/>
    <col min="26" max="26" width="15.7109375" style="60" hidden="1" customWidth="1"/>
    <col min="27" max="30" width="11.85546875" style="60" hidden="1" customWidth="1"/>
    <col min="31" max="32" width="11.85546875" style="59" hidden="1" customWidth="1"/>
    <col min="33" max="33" width="17.28515625" style="1" hidden="1" customWidth="1"/>
    <col min="34" max="35" width="12" style="1" hidden="1" customWidth="1"/>
    <col min="36" max="36" width="10.85546875" style="1" hidden="1" customWidth="1"/>
    <col min="37" max="37" width="12.140625" style="1" hidden="1" customWidth="1"/>
    <col min="38" max="38" width="9.85546875" style="1" customWidth="1"/>
    <col min="39" max="39" width="9.140625" style="1" customWidth="1"/>
    <col min="40" max="40" width="9.85546875" style="1" customWidth="1"/>
    <col min="41" max="41" width="8.7109375" style="1" customWidth="1"/>
    <col min="42" max="42" width="10.5703125" style="1" customWidth="1"/>
    <col min="43" max="43" width="10.42578125" style="95" hidden="1" customWidth="1"/>
    <col min="44" max="44" width="10" style="95" hidden="1" customWidth="1"/>
    <col min="45" max="45" width="11.140625" style="95" hidden="1" customWidth="1"/>
    <col min="46" max="46" width="22.28515625" style="1" hidden="1" customWidth="1"/>
    <col min="47" max="47" width="27.140625" style="1" hidden="1" customWidth="1"/>
    <col min="48" max="16384" width="9.140625" style="1"/>
  </cols>
  <sheetData>
    <row r="1" spans="1:47" ht="15" customHeight="1" x14ac:dyDescent="0.25">
      <c r="A1" s="174" t="s">
        <v>460</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row>
    <row r="2" spans="1:47" ht="50.25" customHeight="1" x14ac:dyDescent="0.25">
      <c r="A2" s="174" t="s">
        <v>461</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row>
    <row r="3" spans="1:47" s="2" customFormat="1" ht="15.6" customHeight="1" x14ac:dyDescent="0.25">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row>
    <row r="4" spans="1:47" ht="15.6" customHeight="1" x14ac:dyDescent="0.25">
      <c r="A4" s="179" t="s">
        <v>1</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row>
    <row r="5" spans="1:47" ht="33" customHeight="1" x14ac:dyDescent="0.25">
      <c r="A5" s="142" t="s">
        <v>2</v>
      </c>
      <c r="B5" s="142" t="s">
        <v>3</v>
      </c>
      <c r="C5" s="142" t="s">
        <v>259</v>
      </c>
      <c r="D5" s="142"/>
      <c r="E5" s="142"/>
      <c r="F5" s="142"/>
      <c r="G5" s="142"/>
      <c r="H5" s="143" t="s">
        <v>7</v>
      </c>
      <c r="I5" s="144"/>
      <c r="J5" s="144"/>
      <c r="K5" s="144"/>
      <c r="L5" s="144"/>
      <c r="M5" s="145"/>
      <c r="N5" s="146" t="s">
        <v>4</v>
      </c>
      <c r="O5" s="146"/>
      <c r="P5" s="146"/>
      <c r="Q5" s="146"/>
      <c r="R5" s="146"/>
      <c r="S5" s="146"/>
      <c r="T5" s="146"/>
      <c r="U5" s="146"/>
      <c r="V5" s="146"/>
      <c r="W5" s="70"/>
      <c r="X5" s="70"/>
      <c r="Y5" s="150" t="s">
        <v>5</v>
      </c>
      <c r="Z5" s="151"/>
      <c r="AA5" s="151"/>
      <c r="AB5" s="151"/>
      <c r="AC5" s="151"/>
      <c r="AD5" s="151"/>
      <c r="AE5" s="152"/>
      <c r="AF5" s="71"/>
      <c r="AG5" s="153" t="s">
        <v>456</v>
      </c>
      <c r="AH5" s="154"/>
      <c r="AI5" s="154"/>
      <c r="AJ5" s="154"/>
      <c r="AK5" s="155"/>
      <c r="AL5" s="142" t="s">
        <v>457</v>
      </c>
      <c r="AM5" s="142"/>
      <c r="AN5" s="142"/>
      <c r="AO5" s="142"/>
      <c r="AP5" s="142"/>
      <c r="AQ5" s="159" t="s">
        <v>224</v>
      </c>
      <c r="AR5" s="159"/>
      <c r="AS5" s="159"/>
      <c r="AT5" s="160" t="s">
        <v>225</v>
      </c>
      <c r="AU5" s="147" t="s">
        <v>227</v>
      </c>
    </row>
    <row r="6" spans="1:47" ht="55.5" customHeight="1" x14ac:dyDescent="0.25">
      <c r="A6" s="142"/>
      <c r="B6" s="142"/>
      <c r="C6" s="142"/>
      <c r="D6" s="142"/>
      <c r="E6" s="142"/>
      <c r="F6" s="142"/>
      <c r="G6" s="142"/>
      <c r="H6" s="162" t="s">
        <v>258</v>
      </c>
      <c r="I6" s="163"/>
      <c r="J6" s="163"/>
      <c r="K6" s="163"/>
      <c r="L6" s="164"/>
      <c r="M6" s="165" t="s">
        <v>207</v>
      </c>
      <c r="N6" s="146" t="s">
        <v>206</v>
      </c>
      <c r="O6" s="168" t="s">
        <v>214</v>
      </c>
      <c r="P6" s="168"/>
      <c r="Q6" s="168"/>
      <c r="R6" s="168"/>
      <c r="S6" s="168"/>
      <c r="T6" s="168"/>
      <c r="U6" s="168"/>
      <c r="V6" s="161" t="s">
        <v>213</v>
      </c>
      <c r="W6" s="72"/>
      <c r="X6" s="72"/>
      <c r="Y6" s="146" t="s">
        <v>206</v>
      </c>
      <c r="Z6" s="150" t="s">
        <v>214</v>
      </c>
      <c r="AA6" s="151"/>
      <c r="AB6" s="151"/>
      <c r="AC6" s="151"/>
      <c r="AD6" s="152"/>
      <c r="AE6" s="146" t="s">
        <v>213</v>
      </c>
      <c r="AF6" s="50"/>
      <c r="AG6" s="156"/>
      <c r="AH6" s="157"/>
      <c r="AI6" s="157"/>
      <c r="AJ6" s="157"/>
      <c r="AK6" s="158"/>
      <c r="AL6" s="142"/>
      <c r="AM6" s="142"/>
      <c r="AN6" s="142"/>
      <c r="AO6" s="142"/>
      <c r="AP6" s="142"/>
      <c r="AQ6" s="159"/>
      <c r="AR6" s="159"/>
      <c r="AS6" s="159"/>
      <c r="AT6" s="160"/>
      <c r="AU6" s="148"/>
    </row>
    <row r="7" spans="1:47" ht="15.75" customHeight="1" x14ac:dyDescent="0.25">
      <c r="A7" s="142"/>
      <c r="B7" s="142"/>
      <c r="C7" s="142" t="s">
        <v>206</v>
      </c>
      <c r="D7" s="142" t="s">
        <v>7</v>
      </c>
      <c r="E7" s="142"/>
      <c r="F7" s="142"/>
      <c r="G7" s="142"/>
      <c r="H7" s="142" t="s">
        <v>6</v>
      </c>
      <c r="I7" s="142" t="s">
        <v>7</v>
      </c>
      <c r="J7" s="142"/>
      <c r="K7" s="142"/>
      <c r="L7" s="142"/>
      <c r="M7" s="166"/>
      <c r="N7" s="146"/>
      <c r="O7" s="168" t="s">
        <v>6</v>
      </c>
      <c r="P7" s="168"/>
      <c r="Q7" s="168" t="s">
        <v>7</v>
      </c>
      <c r="R7" s="168"/>
      <c r="S7" s="168"/>
      <c r="T7" s="168"/>
      <c r="U7" s="168"/>
      <c r="V7" s="161"/>
      <c r="W7" s="72"/>
      <c r="X7" s="72"/>
      <c r="Y7" s="146"/>
      <c r="Z7" s="171" t="s">
        <v>6</v>
      </c>
      <c r="AA7" s="146" t="s">
        <v>7</v>
      </c>
      <c r="AB7" s="146"/>
      <c r="AC7" s="146"/>
      <c r="AD7" s="146"/>
      <c r="AE7" s="146"/>
      <c r="AF7" s="50"/>
      <c r="AG7" s="142" t="s">
        <v>6</v>
      </c>
      <c r="AH7" s="142" t="s">
        <v>7</v>
      </c>
      <c r="AI7" s="142"/>
      <c r="AJ7" s="142"/>
      <c r="AK7" s="142"/>
      <c r="AL7" s="142" t="s">
        <v>6</v>
      </c>
      <c r="AM7" s="142" t="s">
        <v>7</v>
      </c>
      <c r="AN7" s="142"/>
      <c r="AO7" s="142"/>
      <c r="AP7" s="142"/>
      <c r="AQ7" s="159" t="s">
        <v>206</v>
      </c>
      <c r="AR7" s="182" t="s">
        <v>7</v>
      </c>
      <c r="AS7" s="182"/>
      <c r="AT7" s="160"/>
      <c r="AU7" s="148"/>
    </row>
    <row r="8" spans="1:47" ht="15.75" customHeight="1" x14ac:dyDescent="0.25">
      <c r="A8" s="142"/>
      <c r="B8" s="142"/>
      <c r="C8" s="142"/>
      <c r="D8" s="142" t="s">
        <v>8</v>
      </c>
      <c r="E8" s="142"/>
      <c r="F8" s="142"/>
      <c r="G8" s="142" t="s">
        <v>9</v>
      </c>
      <c r="H8" s="142"/>
      <c r="I8" s="142" t="s">
        <v>8</v>
      </c>
      <c r="J8" s="142"/>
      <c r="K8" s="142"/>
      <c r="L8" s="142" t="s">
        <v>9</v>
      </c>
      <c r="M8" s="166"/>
      <c r="N8" s="146"/>
      <c r="O8" s="168"/>
      <c r="P8" s="168"/>
      <c r="Q8" s="168" t="s">
        <v>8</v>
      </c>
      <c r="R8" s="168"/>
      <c r="S8" s="168"/>
      <c r="T8" s="168" t="s">
        <v>9</v>
      </c>
      <c r="U8" s="168" t="s">
        <v>10</v>
      </c>
      <c r="V8" s="161"/>
      <c r="W8" s="72"/>
      <c r="X8" s="72"/>
      <c r="Y8" s="146"/>
      <c r="Z8" s="172"/>
      <c r="AA8" s="146" t="s">
        <v>8</v>
      </c>
      <c r="AB8" s="146"/>
      <c r="AC8" s="146"/>
      <c r="AD8" s="146" t="s">
        <v>9</v>
      </c>
      <c r="AE8" s="146"/>
      <c r="AF8" s="50"/>
      <c r="AG8" s="142"/>
      <c r="AH8" s="142" t="s">
        <v>8</v>
      </c>
      <c r="AI8" s="142"/>
      <c r="AJ8" s="142"/>
      <c r="AK8" s="142" t="s">
        <v>9</v>
      </c>
      <c r="AL8" s="142"/>
      <c r="AM8" s="142" t="s">
        <v>8</v>
      </c>
      <c r="AN8" s="142"/>
      <c r="AO8" s="142"/>
      <c r="AP8" s="142" t="s">
        <v>9</v>
      </c>
      <c r="AQ8" s="159"/>
      <c r="AR8" s="182"/>
      <c r="AS8" s="182"/>
      <c r="AT8" s="160"/>
      <c r="AU8" s="148"/>
    </row>
    <row r="9" spans="1:47" ht="15.75" customHeight="1" x14ac:dyDescent="0.25">
      <c r="A9" s="142"/>
      <c r="B9" s="142"/>
      <c r="C9" s="142"/>
      <c r="D9" s="142" t="s">
        <v>11</v>
      </c>
      <c r="E9" s="169" t="s">
        <v>7</v>
      </c>
      <c r="F9" s="169"/>
      <c r="G9" s="142"/>
      <c r="H9" s="142"/>
      <c r="I9" s="142" t="s">
        <v>11</v>
      </c>
      <c r="J9" s="169" t="s">
        <v>7</v>
      </c>
      <c r="K9" s="169"/>
      <c r="L9" s="142"/>
      <c r="M9" s="166"/>
      <c r="N9" s="146"/>
      <c r="O9" s="168"/>
      <c r="P9" s="168"/>
      <c r="Q9" s="168" t="s">
        <v>11</v>
      </c>
      <c r="R9" s="170" t="s">
        <v>7</v>
      </c>
      <c r="S9" s="170"/>
      <c r="T9" s="168"/>
      <c r="U9" s="168"/>
      <c r="V9" s="161"/>
      <c r="W9" s="72"/>
      <c r="X9" s="72"/>
      <c r="Y9" s="146"/>
      <c r="Z9" s="172"/>
      <c r="AA9" s="146" t="s">
        <v>11</v>
      </c>
      <c r="AB9" s="181" t="s">
        <v>7</v>
      </c>
      <c r="AC9" s="181"/>
      <c r="AD9" s="146"/>
      <c r="AE9" s="146"/>
      <c r="AF9" s="50"/>
      <c r="AG9" s="142"/>
      <c r="AH9" s="142" t="s">
        <v>11</v>
      </c>
      <c r="AI9" s="169" t="s">
        <v>7</v>
      </c>
      <c r="AJ9" s="169"/>
      <c r="AK9" s="142"/>
      <c r="AL9" s="142"/>
      <c r="AM9" s="142" t="s">
        <v>11</v>
      </c>
      <c r="AN9" s="169" t="s">
        <v>7</v>
      </c>
      <c r="AO9" s="169"/>
      <c r="AP9" s="142"/>
      <c r="AQ9" s="159"/>
      <c r="AR9" s="159" t="s">
        <v>12</v>
      </c>
      <c r="AS9" s="159" t="s">
        <v>13</v>
      </c>
      <c r="AT9" s="160"/>
      <c r="AU9" s="148"/>
    </row>
    <row r="10" spans="1:47" ht="24.95" customHeight="1" x14ac:dyDescent="0.25">
      <c r="A10" s="142"/>
      <c r="B10" s="142"/>
      <c r="C10" s="142"/>
      <c r="D10" s="142"/>
      <c r="E10" s="142" t="s">
        <v>12</v>
      </c>
      <c r="F10" s="142" t="s">
        <v>13</v>
      </c>
      <c r="G10" s="142"/>
      <c r="H10" s="142"/>
      <c r="I10" s="142"/>
      <c r="J10" s="153" t="s">
        <v>12</v>
      </c>
      <c r="K10" s="165" t="s">
        <v>13</v>
      </c>
      <c r="L10" s="142"/>
      <c r="M10" s="166"/>
      <c r="N10" s="146"/>
      <c r="O10" s="168" t="s">
        <v>212</v>
      </c>
      <c r="P10" s="168" t="s">
        <v>211</v>
      </c>
      <c r="Q10" s="168"/>
      <c r="R10" s="168" t="s">
        <v>12</v>
      </c>
      <c r="S10" s="168" t="s">
        <v>13</v>
      </c>
      <c r="T10" s="168"/>
      <c r="U10" s="168"/>
      <c r="V10" s="161"/>
      <c r="W10" s="72"/>
      <c r="X10" s="72"/>
      <c r="Y10" s="146"/>
      <c r="Z10" s="172"/>
      <c r="AA10" s="146"/>
      <c r="AB10" s="175" t="s">
        <v>12</v>
      </c>
      <c r="AC10" s="171" t="s">
        <v>13</v>
      </c>
      <c r="AD10" s="146"/>
      <c r="AE10" s="146"/>
      <c r="AF10" s="50"/>
      <c r="AG10" s="142"/>
      <c r="AH10" s="142"/>
      <c r="AI10" s="165" t="s">
        <v>12</v>
      </c>
      <c r="AJ10" s="165" t="s">
        <v>13</v>
      </c>
      <c r="AK10" s="142"/>
      <c r="AL10" s="142"/>
      <c r="AM10" s="142"/>
      <c r="AN10" s="165" t="s">
        <v>12</v>
      </c>
      <c r="AO10" s="165" t="s">
        <v>13</v>
      </c>
      <c r="AP10" s="142"/>
      <c r="AQ10" s="159"/>
      <c r="AR10" s="159"/>
      <c r="AS10" s="159"/>
      <c r="AT10" s="160"/>
      <c r="AU10" s="148"/>
    </row>
    <row r="11" spans="1:47" ht="18" customHeight="1" x14ac:dyDescent="0.25">
      <c r="A11" s="142"/>
      <c r="B11" s="142"/>
      <c r="C11" s="142"/>
      <c r="D11" s="142"/>
      <c r="E11" s="142"/>
      <c r="F11" s="142" t="s">
        <v>13</v>
      </c>
      <c r="G11" s="142"/>
      <c r="H11" s="142"/>
      <c r="I11" s="142"/>
      <c r="J11" s="178"/>
      <c r="K11" s="166" t="s">
        <v>13</v>
      </c>
      <c r="L11" s="142"/>
      <c r="M11" s="166"/>
      <c r="N11" s="146"/>
      <c r="O11" s="168"/>
      <c r="P11" s="168"/>
      <c r="Q11" s="168"/>
      <c r="R11" s="168"/>
      <c r="S11" s="168" t="s">
        <v>13</v>
      </c>
      <c r="T11" s="168"/>
      <c r="U11" s="168"/>
      <c r="V11" s="161"/>
      <c r="W11" s="72"/>
      <c r="X11" s="72"/>
      <c r="Y11" s="146"/>
      <c r="Z11" s="172"/>
      <c r="AA11" s="146"/>
      <c r="AB11" s="176"/>
      <c r="AC11" s="172" t="s">
        <v>13</v>
      </c>
      <c r="AD11" s="146"/>
      <c r="AE11" s="146"/>
      <c r="AF11" s="50"/>
      <c r="AG11" s="142"/>
      <c r="AH11" s="142"/>
      <c r="AI11" s="166"/>
      <c r="AJ11" s="166" t="s">
        <v>13</v>
      </c>
      <c r="AK11" s="142"/>
      <c r="AL11" s="142"/>
      <c r="AM11" s="142"/>
      <c r="AN11" s="166"/>
      <c r="AO11" s="166" t="s">
        <v>13</v>
      </c>
      <c r="AP11" s="142"/>
      <c r="AQ11" s="159"/>
      <c r="AR11" s="159"/>
      <c r="AS11" s="159"/>
      <c r="AT11" s="160"/>
      <c r="AU11" s="148"/>
    </row>
    <row r="12" spans="1:47" ht="48" customHeight="1" x14ac:dyDescent="0.25">
      <c r="A12" s="142"/>
      <c r="B12" s="142"/>
      <c r="C12" s="142"/>
      <c r="D12" s="142"/>
      <c r="E12" s="142"/>
      <c r="F12" s="142" t="s">
        <v>13</v>
      </c>
      <c r="G12" s="142"/>
      <c r="H12" s="142"/>
      <c r="I12" s="142"/>
      <c r="J12" s="156"/>
      <c r="K12" s="167" t="s">
        <v>13</v>
      </c>
      <c r="L12" s="142"/>
      <c r="M12" s="167"/>
      <c r="N12" s="146"/>
      <c r="O12" s="168"/>
      <c r="P12" s="168"/>
      <c r="Q12" s="168"/>
      <c r="R12" s="168"/>
      <c r="S12" s="168" t="s">
        <v>13</v>
      </c>
      <c r="T12" s="168"/>
      <c r="U12" s="168"/>
      <c r="V12" s="161"/>
      <c r="W12" s="72"/>
      <c r="X12" s="72"/>
      <c r="Y12" s="146"/>
      <c r="Z12" s="173"/>
      <c r="AA12" s="146"/>
      <c r="AB12" s="177"/>
      <c r="AC12" s="173" t="s">
        <v>13</v>
      </c>
      <c r="AD12" s="146"/>
      <c r="AE12" s="146"/>
      <c r="AF12" s="50"/>
      <c r="AG12" s="142"/>
      <c r="AH12" s="142"/>
      <c r="AI12" s="167"/>
      <c r="AJ12" s="167" t="s">
        <v>13</v>
      </c>
      <c r="AK12" s="142"/>
      <c r="AL12" s="142"/>
      <c r="AM12" s="142"/>
      <c r="AN12" s="167"/>
      <c r="AO12" s="167" t="s">
        <v>13</v>
      </c>
      <c r="AP12" s="142"/>
      <c r="AQ12" s="159"/>
      <c r="AR12" s="159"/>
      <c r="AS12" s="159"/>
      <c r="AT12" s="160"/>
      <c r="AU12" s="149"/>
    </row>
    <row r="13" spans="1:47" s="59" customFormat="1" ht="30.6" hidden="1" customHeight="1" x14ac:dyDescent="0.25">
      <c r="A13" s="50"/>
      <c r="B13" s="50"/>
      <c r="C13" s="49"/>
      <c r="D13" s="11" t="s">
        <v>11</v>
      </c>
      <c r="E13" s="15">
        <f>SUM(E17,G17)</f>
        <v>0</v>
      </c>
      <c r="F13" s="15">
        <f>F17</f>
        <v>0</v>
      </c>
      <c r="G13" s="12">
        <v>0.99389831545923646</v>
      </c>
      <c r="H13" s="50"/>
      <c r="I13" s="11"/>
      <c r="J13" s="13"/>
      <c r="K13" s="68"/>
      <c r="L13" s="49"/>
      <c r="M13" s="49"/>
      <c r="N13" s="73"/>
      <c r="O13" s="96"/>
      <c r="P13" s="97"/>
      <c r="Q13" s="97"/>
      <c r="R13" s="97"/>
      <c r="S13" s="97"/>
      <c r="T13" s="97"/>
      <c r="U13" s="97"/>
      <c r="V13" s="61"/>
      <c r="W13" s="61"/>
      <c r="X13" s="61"/>
      <c r="Y13" s="49"/>
      <c r="Z13" s="79">
        <f>Y17-AA17</f>
        <v>0</v>
      </c>
      <c r="AA13" s="50"/>
      <c r="AB13" s="50" t="s">
        <v>295</v>
      </c>
      <c r="AC13" s="50" t="s">
        <v>294</v>
      </c>
      <c r="AD13" s="50"/>
      <c r="AE13" s="49"/>
      <c r="AF13" s="49"/>
      <c r="AG13" s="50"/>
      <c r="AH13" s="50"/>
      <c r="AI13" s="68"/>
      <c r="AJ13" s="68"/>
      <c r="AK13" s="50"/>
      <c r="AL13" s="50"/>
      <c r="AM13" s="50"/>
      <c r="AN13" s="68"/>
      <c r="AO13" s="68"/>
      <c r="AP13" s="50"/>
      <c r="AQ13" s="87"/>
      <c r="AR13" s="87"/>
      <c r="AS13" s="87"/>
      <c r="AT13" s="83"/>
      <c r="AU13" s="83"/>
    </row>
    <row r="14" spans="1:47" s="59" customFormat="1" ht="30.6" hidden="1" customHeight="1" x14ac:dyDescent="0.25">
      <c r="A14" s="50"/>
      <c r="B14" s="50"/>
      <c r="C14" s="51"/>
      <c r="D14" s="51" t="s">
        <v>293</v>
      </c>
      <c r="E14" s="15">
        <f>SUM(E18,G18)</f>
        <v>0</v>
      </c>
      <c r="F14" s="15">
        <f>F18</f>
        <v>0</v>
      </c>
      <c r="G14" s="14">
        <v>0.92255054312786777</v>
      </c>
      <c r="H14" s="69"/>
      <c r="I14" s="15"/>
      <c r="J14" s="15"/>
      <c r="K14" s="69"/>
      <c r="L14" s="51"/>
      <c r="M14" s="51"/>
      <c r="N14" s="51" t="s">
        <v>217</v>
      </c>
      <c r="O14" s="98">
        <f>SUM(P17,V17)</f>
        <v>0</v>
      </c>
      <c r="P14" s="100" t="e">
        <f>O14/C17</f>
        <v>#DIV/0!</v>
      </c>
      <c r="Q14" s="99"/>
      <c r="R14" s="100"/>
      <c r="S14" s="100"/>
      <c r="T14" s="100"/>
      <c r="U14" s="100"/>
      <c r="V14" s="62"/>
      <c r="W14" s="62"/>
      <c r="X14" s="62"/>
      <c r="Y14" s="51" t="s">
        <v>217</v>
      </c>
      <c r="Z14" s="53">
        <f>Y17</f>
        <v>0</v>
      </c>
      <c r="AA14" s="54" t="e">
        <f>1-P14</f>
        <v>#DIV/0!</v>
      </c>
      <c r="AB14" s="54" t="e">
        <f>Z18/C18</f>
        <v>#DIV/0!</v>
      </c>
      <c r="AC14" s="54" t="e">
        <f>#REF!/#REF!</f>
        <v>#REF!</v>
      </c>
      <c r="AD14" s="50"/>
      <c r="AE14" s="51"/>
      <c r="AF14" s="51"/>
      <c r="AG14" s="50"/>
      <c r="AH14" s="50"/>
      <c r="AI14" s="68"/>
      <c r="AJ14" s="68"/>
      <c r="AK14" s="50"/>
      <c r="AL14" s="50"/>
      <c r="AM14" s="50"/>
      <c r="AN14" s="68"/>
      <c r="AO14" s="68"/>
      <c r="AP14" s="50"/>
      <c r="AQ14" s="87"/>
      <c r="AR14" s="87"/>
      <c r="AS14" s="87"/>
      <c r="AT14" s="83"/>
      <c r="AU14" s="83"/>
    </row>
    <row r="15" spans="1:47" s="59" customFormat="1" ht="30.6" hidden="1" customHeight="1" x14ac:dyDescent="0.25">
      <c r="A15" s="50"/>
      <c r="B15" s="50"/>
      <c r="C15" s="51"/>
      <c r="D15" s="51" t="s">
        <v>294</v>
      </c>
      <c r="E15" s="134" t="e">
        <f>SUM(#REF!,#REF!)</f>
        <v>#REF!</v>
      </c>
      <c r="F15" s="15" t="e">
        <f>#REF!</f>
        <v>#REF!</v>
      </c>
      <c r="G15" s="14"/>
      <c r="H15" s="69"/>
      <c r="I15" s="15"/>
      <c r="J15" s="15"/>
      <c r="K15" s="69"/>
      <c r="L15" s="51"/>
      <c r="M15" s="51"/>
      <c r="N15" s="51" t="s">
        <v>218</v>
      </c>
      <c r="O15" s="98">
        <f>O14-O16</f>
        <v>0</v>
      </c>
      <c r="P15" s="100" t="e">
        <f>O15/SUM(J17,L17,M17)</f>
        <v>#DIV/0!</v>
      </c>
      <c r="Q15" s="99"/>
      <c r="R15" s="100"/>
      <c r="S15" s="100"/>
      <c r="T15" s="100"/>
      <c r="U15" s="100"/>
      <c r="V15" s="62"/>
      <c r="W15" s="62"/>
      <c r="X15" s="62"/>
      <c r="Y15" s="51" t="s">
        <v>218</v>
      </c>
      <c r="Z15" s="52">
        <f>SUM(AB17,AD17,AE17)</f>
        <v>0</v>
      </c>
      <c r="AA15" s="54" t="e">
        <f t="shared" ref="AA15:AA16" si="0">1-P15</f>
        <v>#DIV/0!</v>
      </c>
      <c r="AB15" s="50"/>
      <c r="AC15" s="50"/>
      <c r="AD15" s="50" t="s">
        <v>220</v>
      </c>
      <c r="AE15" s="52">
        <f>AA17+AE17</f>
        <v>0</v>
      </c>
      <c r="AF15" s="52"/>
      <c r="AG15" s="50"/>
      <c r="AH15" s="50"/>
      <c r="AI15" s="68"/>
      <c r="AJ15" s="68"/>
      <c r="AK15" s="50"/>
      <c r="AL15" s="50"/>
      <c r="AM15" s="50"/>
      <c r="AN15" s="68"/>
      <c r="AO15" s="68"/>
      <c r="AP15" s="50"/>
      <c r="AQ15" s="87"/>
      <c r="AR15" s="87"/>
      <c r="AS15" s="87"/>
      <c r="AT15" s="83"/>
      <c r="AU15" s="83"/>
    </row>
    <row r="16" spans="1:47" s="59" customFormat="1" ht="30.6" hidden="1" customHeight="1" x14ac:dyDescent="0.25">
      <c r="A16" s="50"/>
      <c r="B16" s="50"/>
      <c r="C16" s="51"/>
      <c r="D16" s="14">
        <v>0.9253310461368135</v>
      </c>
      <c r="E16" s="14">
        <v>7.4668953863186602E-2</v>
      </c>
      <c r="F16" s="15"/>
      <c r="G16" s="14"/>
      <c r="H16" s="69"/>
      <c r="I16" s="14"/>
      <c r="J16" s="14"/>
      <c r="K16" s="69"/>
      <c r="L16" s="51"/>
      <c r="M16" s="51"/>
      <c r="N16" s="51" t="s">
        <v>219</v>
      </c>
      <c r="O16" s="98">
        <f>S17</f>
        <v>0</v>
      </c>
      <c r="P16" s="100" t="e">
        <f>O16/K17</f>
        <v>#DIV/0!</v>
      </c>
      <c r="Q16" s="100"/>
      <c r="R16" s="100"/>
      <c r="S16" s="100"/>
      <c r="T16" s="100"/>
      <c r="U16" s="100"/>
      <c r="V16" s="62"/>
      <c r="W16" s="62"/>
      <c r="X16" s="62"/>
      <c r="Y16" s="51" t="s">
        <v>219</v>
      </c>
      <c r="Z16" s="52">
        <f>Z14-Z15</f>
        <v>0</v>
      </c>
      <c r="AA16" s="54" t="e">
        <f t="shared" si="0"/>
        <v>#DIV/0!</v>
      </c>
      <c r="AB16" s="50"/>
      <c r="AC16" s="50"/>
      <c r="AD16" s="50" t="s">
        <v>221</v>
      </c>
      <c r="AE16" s="52">
        <f>AD17</f>
        <v>0</v>
      </c>
      <c r="AF16" s="52"/>
      <c r="AG16" s="50"/>
      <c r="AH16" s="50"/>
      <c r="AI16" s="68"/>
      <c r="AJ16" s="68"/>
      <c r="AK16" s="50"/>
      <c r="AL16" s="50"/>
      <c r="AM16" s="50"/>
      <c r="AN16" s="68"/>
      <c r="AO16" s="68"/>
      <c r="AP16" s="50"/>
      <c r="AQ16" s="87"/>
      <c r="AR16" s="87"/>
      <c r="AS16" s="87"/>
      <c r="AT16" s="83"/>
      <c r="AU16" s="83"/>
    </row>
    <row r="17" spans="1:53" x14ac:dyDescent="0.25">
      <c r="A17" s="16"/>
      <c r="B17" s="16" t="s">
        <v>14</v>
      </c>
      <c r="C17" s="17"/>
      <c r="D17" s="17"/>
      <c r="E17" s="17"/>
      <c r="F17" s="17"/>
      <c r="G17" s="17"/>
      <c r="H17" s="17"/>
      <c r="I17" s="17"/>
      <c r="J17" s="17"/>
      <c r="K17" s="17"/>
      <c r="L17" s="17"/>
      <c r="M17" s="17"/>
      <c r="N17" s="17"/>
      <c r="O17" s="98"/>
      <c r="P17" s="98"/>
      <c r="Q17" s="98"/>
      <c r="R17" s="98"/>
      <c r="S17" s="98"/>
      <c r="T17" s="98"/>
      <c r="U17" s="98"/>
      <c r="V17" s="17"/>
      <c r="W17" s="17"/>
      <c r="X17" s="17"/>
      <c r="Y17" s="17"/>
      <c r="Z17" s="17"/>
      <c r="AA17" s="17"/>
      <c r="AB17" s="17"/>
      <c r="AC17" s="17"/>
      <c r="AD17" s="17"/>
      <c r="AE17" s="17"/>
      <c r="AF17" s="17"/>
      <c r="AG17" s="17"/>
      <c r="AH17" s="17"/>
      <c r="AI17" s="17"/>
      <c r="AJ17" s="17"/>
      <c r="AK17" s="17"/>
      <c r="AL17" s="46"/>
      <c r="AM17" s="46"/>
      <c r="AN17" s="46"/>
      <c r="AO17" s="46"/>
      <c r="AP17" s="46"/>
      <c r="AQ17" s="88" t="e">
        <f>SUM(AQ18,#REF!)</f>
        <v>#REF!</v>
      </c>
      <c r="AR17" s="88" t="e">
        <f>SUM(AR18,#REF!)</f>
        <v>#REF!</v>
      </c>
      <c r="AS17" s="88" t="e">
        <f>SUM(AS18,#REF!)</f>
        <v>#REF!</v>
      </c>
      <c r="AT17" s="4"/>
      <c r="AU17" s="4"/>
    </row>
    <row r="18" spans="1:53" ht="29.45" customHeight="1" x14ac:dyDescent="0.25">
      <c r="A18" s="18" t="s">
        <v>15</v>
      </c>
      <c r="B18" s="19" t="s">
        <v>16</v>
      </c>
      <c r="C18" s="20"/>
      <c r="D18" s="20"/>
      <c r="E18" s="20"/>
      <c r="F18" s="20"/>
      <c r="G18" s="20"/>
      <c r="H18" s="20"/>
      <c r="I18" s="20"/>
      <c r="J18" s="20"/>
      <c r="K18" s="20"/>
      <c r="L18" s="20"/>
      <c r="M18" s="20"/>
      <c r="N18" s="20"/>
      <c r="O18" s="101"/>
      <c r="P18" s="101"/>
      <c r="Q18" s="101"/>
      <c r="R18" s="101"/>
      <c r="S18" s="101"/>
      <c r="T18" s="101"/>
      <c r="U18" s="101"/>
      <c r="V18" s="20"/>
      <c r="W18" s="20"/>
      <c r="X18" s="20"/>
      <c r="Y18" s="20"/>
      <c r="Z18" s="20"/>
      <c r="AA18" s="20"/>
      <c r="AB18" s="20"/>
      <c r="AC18" s="20"/>
      <c r="AD18" s="20"/>
      <c r="AE18" s="20"/>
      <c r="AF18" s="20"/>
      <c r="AG18" s="20"/>
      <c r="AH18" s="20"/>
      <c r="AI18" s="20"/>
      <c r="AJ18" s="20"/>
      <c r="AK18" s="20"/>
      <c r="AL18" s="46"/>
      <c r="AM18" s="46"/>
      <c r="AN18" s="46"/>
      <c r="AO18" s="46"/>
      <c r="AP18" s="46">
        <f t="shared" ref="AL18:AP43" si="1">IF(G18=0,0,AK18/G18)</f>
        <v>0</v>
      </c>
      <c r="AQ18" s="89">
        <f>SUM(AQ19:AQ58)</f>
        <v>9496708</v>
      </c>
      <c r="AR18" s="89">
        <f>SUM(AR19:AR58)</f>
        <v>5550337</v>
      </c>
      <c r="AS18" s="89">
        <f>SUM(AS19:AS58)</f>
        <v>3946371</v>
      </c>
      <c r="AT18" s="4"/>
      <c r="AU18" s="4"/>
    </row>
    <row r="19" spans="1:53" ht="29.25" customHeight="1" x14ac:dyDescent="0.25">
      <c r="A19" s="11">
        <v>1</v>
      </c>
      <c r="B19" s="21" t="s">
        <v>17</v>
      </c>
      <c r="C19" s="22">
        <f>SUM(H19,M19)</f>
        <v>65200</v>
      </c>
      <c r="D19" s="23">
        <f>SUM(I19,M19)</f>
        <v>65200</v>
      </c>
      <c r="E19" s="23">
        <f>SUM(J19,M19)</f>
        <v>65200</v>
      </c>
      <c r="F19" s="22">
        <v>0</v>
      </c>
      <c r="G19" s="24"/>
      <c r="H19" s="22">
        <f>SUM(I19,L19)</f>
        <v>65200</v>
      </c>
      <c r="I19" s="23">
        <v>65200</v>
      </c>
      <c r="J19" s="23">
        <v>65200</v>
      </c>
      <c r="K19" s="22">
        <v>0</v>
      </c>
      <c r="L19" s="24"/>
      <c r="M19" s="24"/>
      <c r="N19" s="55">
        <f>SUM(O19,V19)</f>
        <v>65200</v>
      </c>
      <c r="O19" s="102">
        <f>SUM(Q19,T19)</f>
        <v>65200</v>
      </c>
      <c r="P19" s="102">
        <f>O19-U19</f>
        <v>65200</v>
      </c>
      <c r="Q19" s="102">
        <f>R19+S19</f>
        <v>65200</v>
      </c>
      <c r="R19" s="102">
        <v>65200</v>
      </c>
      <c r="S19" s="102">
        <v>0</v>
      </c>
      <c r="T19" s="102">
        <v>0</v>
      </c>
      <c r="U19" s="102"/>
      <c r="V19" s="64"/>
      <c r="W19" s="65">
        <f t="shared" ref="W19:W63" si="2">SUM(Q19,V19)</f>
        <v>65200</v>
      </c>
      <c r="X19" s="65"/>
      <c r="Y19" s="55">
        <f>SUM(Z19,AE19)</f>
        <v>0</v>
      </c>
      <c r="Z19" s="55">
        <f>AA19+AD19</f>
        <v>0</v>
      </c>
      <c r="AA19" s="55">
        <f>AB19+AC19</f>
        <v>0</v>
      </c>
      <c r="AB19" s="55">
        <f>J19-R19</f>
        <v>0</v>
      </c>
      <c r="AC19" s="55">
        <f>K19-S19</f>
        <v>0</v>
      </c>
      <c r="AD19" s="55">
        <f>L19-T19</f>
        <v>0</v>
      </c>
      <c r="AE19" s="55">
        <f>M19-V19</f>
        <v>0</v>
      </c>
      <c r="AF19" s="55"/>
      <c r="AG19" s="25">
        <v>52890</v>
      </c>
      <c r="AH19" s="25">
        <v>52890</v>
      </c>
      <c r="AI19" s="26">
        <v>52890</v>
      </c>
      <c r="AJ19" s="25">
        <v>0</v>
      </c>
      <c r="AK19" s="25"/>
      <c r="AL19" s="34">
        <f t="shared" si="1"/>
        <v>0.81119631901840494</v>
      </c>
      <c r="AM19" s="34">
        <f t="shared" si="1"/>
        <v>0.81119631901840494</v>
      </c>
      <c r="AN19" s="34">
        <f t="shared" si="1"/>
        <v>0.81119631901840494</v>
      </c>
      <c r="AO19" s="34">
        <f t="shared" si="1"/>
        <v>0</v>
      </c>
      <c r="AP19" s="34">
        <f t="shared" si="1"/>
        <v>0</v>
      </c>
      <c r="AQ19" s="90">
        <f t="shared" ref="AQ19:AQ58" si="3">SUM(AR19,AS19)</f>
        <v>16344</v>
      </c>
      <c r="AR19" s="90">
        <v>16344</v>
      </c>
      <c r="AS19" s="90"/>
      <c r="AT19" s="4" t="s">
        <v>228</v>
      </c>
      <c r="AU19" s="4"/>
    </row>
    <row r="20" spans="1:53" ht="29.25" customHeight="1" x14ac:dyDescent="0.25">
      <c r="A20" s="11">
        <v>2</v>
      </c>
      <c r="B20" s="21" t="s">
        <v>18</v>
      </c>
      <c r="C20" s="22">
        <f t="shared" ref="C20:C58" si="4">SUM(H20,M20)</f>
        <v>483000</v>
      </c>
      <c r="D20" s="23">
        <f t="shared" ref="D20:D58" si="5">SUM(I20,M20)</f>
        <v>483000</v>
      </c>
      <c r="E20" s="23">
        <f t="shared" ref="E20:E58" si="6">SUM(J20,M20)</f>
        <v>483000</v>
      </c>
      <c r="F20" s="22">
        <v>0</v>
      </c>
      <c r="G20" s="22"/>
      <c r="H20" s="22">
        <f t="shared" ref="H20:H64" si="7">SUM(I20,L20)</f>
        <v>483000</v>
      </c>
      <c r="I20" s="23">
        <v>483000</v>
      </c>
      <c r="J20" s="23">
        <v>483000</v>
      </c>
      <c r="K20" s="22">
        <v>0</v>
      </c>
      <c r="L20" s="22"/>
      <c r="M20" s="22"/>
      <c r="N20" s="55">
        <f t="shared" ref="N20:N64" si="8">SUM(O20,V20)</f>
        <v>483000</v>
      </c>
      <c r="O20" s="102">
        <f t="shared" ref="O20:O58" si="9">SUM(Q20,T20)</f>
        <v>483000</v>
      </c>
      <c r="P20" s="102">
        <f t="shared" ref="P20:P58" si="10">O20-U20</f>
        <v>483000</v>
      </c>
      <c r="Q20" s="102">
        <f t="shared" ref="Q20:Q58" si="11">R20+S20</f>
        <v>483000</v>
      </c>
      <c r="R20" s="102">
        <v>483000</v>
      </c>
      <c r="S20" s="102">
        <v>0</v>
      </c>
      <c r="T20" s="102">
        <v>0</v>
      </c>
      <c r="U20" s="102"/>
      <c r="V20" s="64"/>
      <c r="W20" s="65">
        <f t="shared" si="2"/>
        <v>483000</v>
      </c>
      <c r="X20" s="65"/>
      <c r="Y20" s="55">
        <f t="shared" ref="Y20:Y64" si="12">SUM(Z20,AE20)</f>
        <v>0</v>
      </c>
      <c r="Z20" s="55">
        <f t="shared" ref="Z20:Z58" si="13">AA20+AD20</f>
        <v>0</v>
      </c>
      <c r="AA20" s="55">
        <f t="shared" ref="AA20:AA58" si="14">AB20+AC20</f>
        <v>0</v>
      </c>
      <c r="AB20" s="55">
        <f t="shared" ref="AB20:AD31" si="15">J20-R20</f>
        <v>0</v>
      </c>
      <c r="AC20" s="55">
        <f t="shared" si="15"/>
        <v>0</v>
      </c>
      <c r="AD20" s="55">
        <f t="shared" si="15"/>
        <v>0</v>
      </c>
      <c r="AE20" s="55">
        <f t="shared" ref="AE20:AE64" si="16">M20-V20</f>
        <v>0</v>
      </c>
      <c r="AF20" s="55"/>
      <c r="AG20" s="25">
        <v>357282</v>
      </c>
      <c r="AH20" s="25">
        <v>357282</v>
      </c>
      <c r="AI20" s="25">
        <v>357282</v>
      </c>
      <c r="AJ20" s="25">
        <v>0</v>
      </c>
      <c r="AK20" s="25"/>
      <c r="AL20" s="34">
        <f t="shared" si="1"/>
        <v>0.73971428571428577</v>
      </c>
      <c r="AM20" s="34">
        <f t="shared" si="1"/>
        <v>0.73971428571428577</v>
      </c>
      <c r="AN20" s="34">
        <f t="shared" si="1"/>
        <v>0.73971428571428577</v>
      </c>
      <c r="AO20" s="34">
        <f t="shared" si="1"/>
        <v>0</v>
      </c>
      <c r="AP20" s="34">
        <f t="shared" si="1"/>
        <v>0</v>
      </c>
      <c r="AQ20" s="90">
        <f t="shared" si="3"/>
        <v>31800</v>
      </c>
      <c r="AR20" s="90">
        <v>31800</v>
      </c>
      <c r="AS20" s="90"/>
      <c r="AT20" s="4"/>
      <c r="AU20" s="4"/>
    </row>
    <row r="21" spans="1:53" ht="29.25" customHeight="1" x14ac:dyDescent="0.25">
      <c r="A21" s="11">
        <v>3</v>
      </c>
      <c r="B21" s="21" t="s">
        <v>19</v>
      </c>
      <c r="C21" s="22">
        <f t="shared" si="4"/>
        <v>269776</v>
      </c>
      <c r="D21" s="23">
        <f t="shared" si="5"/>
        <v>269776</v>
      </c>
      <c r="E21" s="23">
        <f t="shared" si="6"/>
        <v>269776</v>
      </c>
      <c r="F21" s="22">
        <v>0</v>
      </c>
      <c r="G21" s="22"/>
      <c r="H21" s="22">
        <f t="shared" si="7"/>
        <v>269776</v>
      </c>
      <c r="I21" s="23">
        <v>269776</v>
      </c>
      <c r="J21" s="23">
        <v>269776</v>
      </c>
      <c r="K21" s="22">
        <v>0</v>
      </c>
      <c r="L21" s="22"/>
      <c r="M21" s="22"/>
      <c r="N21" s="55">
        <f t="shared" si="8"/>
        <v>269776</v>
      </c>
      <c r="O21" s="102">
        <f t="shared" si="9"/>
        <v>269776</v>
      </c>
      <c r="P21" s="102">
        <f t="shared" si="10"/>
        <v>269776</v>
      </c>
      <c r="Q21" s="102">
        <f t="shared" si="11"/>
        <v>269776</v>
      </c>
      <c r="R21" s="102">
        <v>269776</v>
      </c>
      <c r="S21" s="102">
        <v>0</v>
      </c>
      <c r="T21" s="102">
        <v>0</v>
      </c>
      <c r="U21" s="102"/>
      <c r="V21" s="64"/>
      <c r="W21" s="65">
        <f t="shared" si="2"/>
        <v>269776</v>
      </c>
      <c r="X21" s="65"/>
      <c r="Y21" s="55">
        <f t="shared" si="12"/>
        <v>0</v>
      </c>
      <c r="Z21" s="55">
        <f t="shared" si="13"/>
        <v>0</v>
      </c>
      <c r="AA21" s="55">
        <f t="shared" si="14"/>
        <v>0</v>
      </c>
      <c r="AB21" s="55">
        <f t="shared" si="15"/>
        <v>0</v>
      </c>
      <c r="AC21" s="55">
        <f t="shared" si="15"/>
        <v>0</v>
      </c>
      <c r="AD21" s="55">
        <f t="shared" si="15"/>
        <v>0</v>
      </c>
      <c r="AE21" s="55">
        <f t="shared" si="16"/>
        <v>0</v>
      </c>
      <c r="AF21" s="55"/>
      <c r="AG21" s="25">
        <v>190321</v>
      </c>
      <c r="AH21" s="25">
        <v>190321</v>
      </c>
      <c r="AI21" s="26">
        <v>190321</v>
      </c>
      <c r="AJ21" s="25">
        <v>0</v>
      </c>
      <c r="AK21" s="25"/>
      <c r="AL21" s="34">
        <f t="shared" si="1"/>
        <v>0.70547787794318251</v>
      </c>
      <c r="AM21" s="34">
        <f t="shared" si="1"/>
        <v>0.70547787794318251</v>
      </c>
      <c r="AN21" s="47">
        <f t="shared" si="1"/>
        <v>0.70547787794318251</v>
      </c>
      <c r="AO21" s="34">
        <f t="shared" si="1"/>
        <v>0</v>
      </c>
      <c r="AP21" s="34">
        <f t="shared" si="1"/>
        <v>0</v>
      </c>
      <c r="AQ21" s="90">
        <f t="shared" si="3"/>
        <v>0</v>
      </c>
      <c r="AR21" s="90"/>
      <c r="AS21" s="90"/>
      <c r="AT21" s="4"/>
      <c r="AU21" s="4"/>
    </row>
    <row r="22" spans="1:53" ht="29.25" customHeight="1" x14ac:dyDescent="0.25">
      <c r="A22" s="11">
        <v>4</v>
      </c>
      <c r="B22" s="27" t="s">
        <v>20</v>
      </c>
      <c r="C22" s="22">
        <f t="shared" si="4"/>
        <v>1000000</v>
      </c>
      <c r="D22" s="23">
        <f t="shared" si="5"/>
        <v>1000000</v>
      </c>
      <c r="E22" s="23">
        <f t="shared" si="6"/>
        <v>1000000</v>
      </c>
      <c r="F22" s="22">
        <v>0</v>
      </c>
      <c r="G22" s="22"/>
      <c r="H22" s="22">
        <f t="shared" si="7"/>
        <v>1000000</v>
      </c>
      <c r="I22" s="22">
        <v>1000000</v>
      </c>
      <c r="J22" s="22">
        <v>1000000</v>
      </c>
      <c r="K22" s="22">
        <v>0</v>
      </c>
      <c r="L22" s="22"/>
      <c r="M22" s="22"/>
      <c r="N22" s="55">
        <f t="shared" si="8"/>
        <v>1000000</v>
      </c>
      <c r="O22" s="102">
        <f t="shared" si="9"/>
        <v>1000000</v>
      </c>
      <c r="P22" s="102">
        <f t="shared" si="10"/>
        <v>1000000</v>
      </c>
      <c r="Q22" s="102">
        <f t="shared" si="11"/>
        <v>1000000</v>
      </c>
      <c r="R22" s="102">
        <v>1000000</v>
      </c>
      <c r="S22" s="102">
        <v>0</v>
      </c>
      <c r="T22" s="102">
        <v>0</v>
      </c>
      <c r="U22" s="102"/>
      <c r="V22" s="64"/>
      <c r="W22" s="65">
        <f t="shared" si="2"/>
        <v>1000000</v>
      </c>
      <c r="X22" s="65"/>
      <c r="Y22" s="55">
        <f t="shared" si="12"/>
        <v>0</v>
      </c>
      <c r="Z22" s="55">
        <f t="shared" si="13"/>
        <v>0</v>
      </c>
      <c r="AA22" s="55">
        <f t="shared" si="14"/>
        <v>0</v>
      </c>
      <c r="AB22" s="55">
        <f t="shared" si="15"/>
        <v>0</v>
      </c>
      <c r="AC22" s="55">
        <f t="shared" si="15"/>
        <v>0</v>
      </c>
      <c r="AD22" s="55">
        <f t="shared" si="15"/>
        <v>0</v>
      </c>
      <c r="AE22" s="55">
        <f t="shared" si="16"/>
        <v>0</v>
      </c>
      <c r="AF22" s="55"/>
      <c r="AG22" s="25">
        <v>818602.35837999999</v>
      </c>
      <c r="AH22" s="25">
        <v>818602.35837999999</v>
      </c>
      <c r="AI22" s="25">
        <v>818602.35837999999</v>
      </c>
      <c r="AJ22" s="25">
        <v>0</v>
      </c>
      <c r="AK22" s="25"/>
      <c r="AL22" s="34">
        <f t="shared" si="1"/>
        <v>0.81860235837999995</v>
      </c>
      <c r="AM22" s="34">
        <f t="shared" si="1"/>
        <v>0.81860235837999995</v>
      </c>
      <c r="AN22" s="34">
        <f t="shared" si="1"/>
        <v>0.81860235837999995</v>
      </c>
      <c r="AO22" s="34">
        <f t="shared" si="1"/>
        <v>0</v>
      </c>
      <c r="AP22" s="34">
        <f t="shared" si="1"/>
        <v>0</v>
      </c>
      <c r="AQ22" s="90">
        <f t="shared" si="3"/>
        <v>299000</v>
      </c>
      <c r="AR22" s="90">
        <v>299000</v>
      </c>
      <c r="AS22" s="90"/>
      <c r="AT22" s="4" t="s">
        <v>226</v>
      </c>
      <c r="AU22" s="4"/>
    </row>
    <row r="23" spans="1:53" ht="29.25" customHeight="1" x14ac:dyDescent="0.25">
      <c r="A23" s="11">
        <v>5</v>
      </c>
      <c r="B23" s="27" t="s">
        <v>21</v>
      </c>
      <c r="C23" s="22">
        <f t="shared" si="4"/>
        <v>786200</v>
      </c>
      <c r="D23" s="23">
        <f t="shared" si="5"/>
        <v>786200</v>
      </c>
      <c r="E23" s="23">
        <f t="shared" si="6"/>
        <v>786200</v>
      </c>
      <c r="F23" s="22">
        <v>0</v>
      </c>
      <c r="G23" s="22"/>
      <c r="H23" s="22">
        <f t="shared" si="7"/>
        <v>786200</v>
      </c>
      <c r="I23" s="22">
        <v>786200</v>
      </c>
      <c r="J23" s="22">
        <v>786200</v>
      </c>
      <c r="K23" s="22">
        <v>0</v>
      </c>
      <c r="L23" s="22"/>
      <c r="M23" s="22"/>
      <c r="N23" s="55">
        <f t="shared" si="8"/>
        <v>786200</v>
      </c>
      <c r="O23" s="102">
        <f t="shared" si="9"/>
        <v>786200</v>
      </c>
      <c r="P23" s="102">
        <f t="shared" si="10"/>
        <v>786200</v>
      </c>
      <c r="Q23" s="102">
        <f t="shared" si="11"/>
        <v>786200</v>
      </c>
      <c r="R23" s="102">
        <v>786200</v>
      </c>
      <c r="S23" s="102">
        <v>0</v>
      </c>
      <c r="T23" s="102">
        <v>0</v>
      </c>
      <c r="U23" s="102"/>
      <c r="V23" s="64"/>
      <c r="W23" s="65">
        <f t="shared" si="2"/>
        <v>786200</v>
      </c>
      <c r="X23" s="65"/>
      <c r="Y23" s="55">
        <f t="shared" si="12"/>
        <v>0</v>
      </c>
      <c r="Z23" s="55">
        <f t="shared" si="13"/>
        <v>0</v>
      </c>
      <c r="AA23" s="55">
        <f t="shared" si="14"/>
        <v>0</v>
      </c>
      <c r="AB23" s="55">
        <f t="shared" si="15"/>
        <v>0</v>
      </c>
      <c r="AC23" s="55">
        <f t="shared" si="15"/>
        <v>0</v>
      </c>
      <c r="AD23" s="55">
        <f t="shared" si="15"/>
        <v>0</v>
      </c>
      <c r="AE23" s="55">
        <f t="shared" si="16"/>
        <v>0</v>
      </c>
      <c r="AF23" s="55"/>
      <c r="AG23" s="25">
        <v>615144</v>
      </c>
      <c r="AH23" s="25">
        <v>615144</v>
      </c>
      <c r="AI23" s="25">
        <v>615144</v>
      </c>
      <c r="AJ23" s="25">
        <v>0</v>
      </c>
      <c r="AK23" s="25"/>
      <c r="AL23" s="34">
        <f t="shared" si="1"/>
        <v>0.78242686339353851</v>
      </c>
      <c r="AM23" s="34">
        <f t="shared" si="1"/>
        <v>0.78242686339353851</v>
      </c>
      <c r="AN23" s="34">
        <f t="shared" si="1"/>
        <v>0.78242686339353851</v>
      </c>
      <c r="AO23" s="34">
        <f t="shared" si="1"/>
        <v>0</v>
      </c>
      <c r="AP23" s="34">
        <f t="shared" si="1"/>
        <v>0</v>
      </c>
      <c r="AQ23" s="90">
        <f t="shared" si="3"/>
        <v>154632</v>
      </c>
      <c r="AR23" s="90">
        <v>154632</v>
      </c>
      <c r="AS23" s="90"/>
      <c r="AT23" s="4" t="s">
        <v>229</v>
      </c>
      <c r="AU23" s="4"/>
    </row>
    <row r="24" spans="1:53" ht="29.25" customHeight="1" x14ac:dyDescent="0.25">
      <c r="A24" s="11">
        <v>6</v>
      </c>
      <c r="B24" s="27" t="s">
        <v>22</v>
      </c>
      <c r="C24" s="22">
        <f t="shared" si="4"/>
        <v>304000</v>
      </c>
      <c r="D24" s="23">
        <f t="shared" si="5"/>
        <v>304000</v>
      </c>
      <c r="E24" s="23">
        <f t="shared" si="6"/>
        <v>304000</v>
      </c>
      <c r="F24" s="22">
        <v>0</v>
      </c>
      <c r="G24" s="22"/>
      <c r="H24" s="22">
        <f t="shared" si="7"/>
        <v>304000</v>
      </c>
      <c r="I24" s="22">
        <v>304000</v>
      </c>
      <c r="J24" s="22">
        <v>304000</v>
      </c>
      <c r="K24" s="22">
        <v>0</v>
      </c>
      <c r="L24" s="22"/>
      <c r="M24" s="22"/>
      <c r="N24" s="55">
        <f t="shared" si="8"/>
        <v>304000</v>
      </c>
      <c r="O24" s="102">
        <f t="shared" si="9"/>
        <v>304000</v>
      </c>
      <c r="P24" s="102">
        <f t="shared" si="10"/>
        <v>304000</v>
      </c>
      <c r="Q24" s="102">
        <f t="shared" si="11"/>
        <v>304000</v>
      </c>
      <c r="R24" s="102">
        <v>304000</v>
      </c>
      <c r="S24" s="102">
        <v>0</v>
      </c>
      <c r="T24" s="102">
        <v>0</v>
      </c>
      <c r="U24" s="102"/>
      <c r="V24" s="64"/>
      <c r="W24" s="65">
        <f t="shared" si="2"/>
        <v>304000</v>
      </c>
      <c r="X24" s="65"/>
      <c r="Y24" s="55">
        <f t="shared" si="12"/>
        <v>0</v>
      </c>
      <c r="Z24" s="55">
        <f t="shared" si="13"/>
        <v>0</v>
      </c>
      <c r="AA24" s="55">
        <f t="shared" si="14"/>
        <v>0</v>
      </c>
      <c r="AB24" s="55">
        <f t="shared" si="15"/>
        <v>0</v>
      </c>
      <c r="AC24" s="55">
        <f t="shared" si="15"/>
        <v>0</v>
      </c>
      <c r="AD24" s="55">
        <f t="shared" si="15"/>
        <v>0</v>
      </c>
      <c r="AE24" s="55">
        <f t="shared" si="16"/>
        <v>0</v>
      </c>
      <c r="AF24" s="55"/>
      <c r="AG24" s="25">
        <v>251145</v>
      </c>
      <c r="AH24" s="25">
        <v>251145</v>
      </c>
      <c r="AI24" s="26">
        <v>251145</v>
      </c>
      <c r="AJ24" s="25">
        <v>0</v>
      </c>
      <c r="AK24" s="25"/>
      <c r="AL24" s="34">
        <f t="shared" si="1"/>
        <v>0.82613486842105266</v>
      </c>
      <c r="AM24" s="34">
        <f t="shared" si="1"/>
        <v>0.82613486842105266</v>
      </c>
      <c r="AN24" s="47">
        <f t="shared" si="1"/>
        <v>0.82613486842105266</v>
      </c>
      <c r="AO24" s="34">
        <f t="shared" si="1"/>
        <v>0</v>
      </c>
      <c r="AP24" s="34">
        <f t="shared" si="1"/>
        <v>0</v>
      </c>
      <c r="AQ24" s="90">
        <f t="shared" si="3"/>
        <v>0</v>
      </c>
      <c r="AR24" s="90"/>
      <c r="AS24" s="90"/>
      <c r="AT24" s="4"/>
      <c r="AU24" s="4"/>
    </row>
    <row r="25" spans="1:53" ht="29.25" customHeight="1" x14ac:dyDescent="0.25">
      <c r="A25" s="11">
        <v>7</v>
      </c>
      <c r="B25" s="27" t="s">
        <v>24</v>
      </c>
      <c r="C25" s="22">
        <f t="shared" si="4"/>
        <v>6957000</v>
      </c>
      <c r="D25" s="23">
        <f t="shared" si="5"/>
        <v>6957000</v>
      </c>
      <c r="E25" s="23">
        <f t="shared" si="6"/>
        <v>6957000</v>
      </c>
      <c r="F25" s="22">
        <v>0</v>
      </c>
      <c r="G25" s="22"/>
      <c r="H25" s="22">
        <f t="shared" si="7"/>
        <v>6957000</v>
      </c>
      <c r="I25" s="22">
        <v>6957000</v>
      </c>
      <c r="J25" s="22">
        <v>6957000</v>
      </c>
      <c r="K25" s="22">
        <v>0</v>
      </c>
      <c r="L25" s="22"/>
      <c r="M25" s="22"/>
      <c r="N25" s="55">
        <f t="shared" si="8"/>
        <v>6957000</v>
      </c>
      <c r="O25" s="102">
        <f t="shared" si="9"/>
        <v>6957000</v>
      </c>
      <c r="P25" s="102">
        <f t="shared" si="10"/>
        <v>6957000</v>
      </c>
      <c r="Q25" s="102">
        <f t="shared" si="11"/>
        <v>6957000</v>
      </c>
      <c r="R25" s="102">
        <v>6957000</v>
      </c>
      <c r="S25" s="102">
        <v>0</v>
      </c>
      <c r="T25" s="102">
        <v>0</v>
      </c>
      <c r="U25" s="102"/>
      <c r="V25" s="64"/>
      <c r="W25" s="65">
        <f t="shared" si="2"/>
        <v>6957000</v>
      </c>
      <c r="X25" s="65"/>
      <c r="Y25" s="55">
        <f t="shared" si="12"/>
        <v>0</v>
      </c>
      <c r="Z25" s="55">
        <f t="shared" si="13"/>
        <v>0</v>
      </c>
      <c r="AA25" s="55">
        <f t="shared" si="14"/>
        <v>0</v>
      </c>
      <c r="AB25" s="55">
        <f t="shared" si="15"/>
        <v>0</v>
      </c>
      <c r="AC25" s="55">
        <f t="shared" si="15"/>
        <v>0</v>
      </c>
      <c r="AD25" s="55">
        <f t="shared" si="15"/>
        <v>0</v>
      </c>
      <c r="AE25" s="55">
        <f t="shared" si="16"/>
        <v>0</v>
      </c>
      <c r="AF25" s="55"/>
      <c r="AG25" s="25">
        <v>6078757</v>
      </c>
      <c r="AH25" s="25">
        <v>6078757</v>
      </c>
      <c r="AI25" s="25">
        <v>6078757</v>
      </c>
      <c r="AJ25" s="25">
        <v>0</v>
      </c>
      <c r="AK25" s="25"/>
      <c r="AL25" s="34">
        <f t="shared" si="1"/>
        <v>0.87376124766422314</v>
      </c>
      <c r="AM25" s="34">
        <f t="shared" si="1"/>
        <v>0.87376124766422314</v>
      </c>
      <c r="AN25" s="34">
        <f t="shared" si="1"/>
        <v>0.87376124766422314</v>
      </c>
      <c r="AO25" s="34">
        <f t="shared" si="1"/>
        <v>0</v>
      </c>
      <c r="AP25" s="34">
        <f t="shared" si="1"/>
        <v>0</v>
      </c>
      <c r="AQ25" s="90">
        <f t="shared" si="3"/>
        <v>0</v>
      </c>
      <c r="AR25" s="90"/>
      <c r="AS25" s="90"/>
      <c r="AT25" s="4"/>
      <c r="AU25" s="4"/>
    </row>
    <row r="26" spans="1:53" ht="29.25" customHeight="1" x14ac:dyDescent="0.25">
      <c r="A26" s="11">
        <v>8</v>
      </c>
      <c r="B26" s="27" t="s">
        <v>25</v>
      </c>
      <c r="C26" s="22">
        <f t="shared" si="4"/>
        <v>652300</v>
      </c>
      <c r="D26" s="23">
        <f t="shared" si="5"/>
        <v>652300</v>
      </c>
      <c r="E26" s="23">
        <f t="shared" si="6"/>
        <v>652300</v>
      </c>
      <c r="F26" s="22">
        <v>0</v>
      </c>
      <c r="G26" s="22"/>
      <c r="H26" s="22">
        <f t="shared" si="7"/>
        <v>652300</v>
      </c>
      <c r="I26" s="23">
        <v>652300</v>
      </c>
      <c r="J26" s="23">
        <v>652300</v>
      </c>
      <c r="K26" s="22">
        <v>0</v>
      </c>
      <c r="L26" s="22"/>
      <c r="M26" s="22"/>
      <c r="N26" s="55">
        <f t="shared" si="8"/>
        <v>652300</v>
      </c>
      <c r="O26" s="102">
        <f t="shared" si="9"/>
        <v>652300</v>
      </c>
      <c r="P26" s="102">
        <f t="shared" si="10"/>
        <v>652300</v>
      </c>
      <c r="Q26" s="102">
        <f t="shared" si="11"/>
        <v>652300</v>
      </c>
      <c r="R26" s="102">
        <v>652300</v>
      </c>
      <c r="S26" s="102">
        <v>0</v>
      </c>
      <c r="T26" s="102">
        <v>0</v>
      </c>
      <c r="U26" s="102"/>
      <c r="V26" s="64"/>
      <c r="W26" s="65">
        <f t="shared" si="2"/>
        <v>652300</v>
      </c>
      <c r="X26" s="65"/>
      <c r="Y26" s="55">
        <f t="shared" si="12"/>
        <v>0</v>
      </c>
      <c r="Z26" s="55">
        <f t="shared" si="13"/>
        <v>0</v>
      </c>
      <c r="AA26" s="55">
        <f t="shared" si="14"/>
        <v>0</v>
      </c>
      <c r="AB26" s="55">
        <f t="shared" si="15"/>
        <v>0</v>
      </c>
      <c r="AC26" s="55">
        <f t="shared" si="15"/>
        <v>0</v>
      </c>
      <c r="AD26" s="55">
        <f t="shared" si="15"/>
        <v>0</v>
      </c>
      <c r="AE26" s="55">
        <f t="shared" si="16"/>
        <v>0</v>
      </c>
      <c r="AF26" s="55"/>
      <c r="AG26" s="25">
        <v>378436</v>
      </c>
      <c r="AH26" s="25">
        <v>378436</v>
      </c>
      <c r="AI26" s="25">
        <v>378436</v>
      </c>
      <c r="AJ26" s="25">
        <v>0</v>
      </c>
      <c r="AK26" s="25"/>
      <c r="AL26" s="34">
        <f t="shared" si="1"/>
        <v>0.58015636976851137</v>
      </c>
      <c r="AM26" s="34">
        <f t="shared" si="1"/>
        <v>0.58015636976851137</v>
      </c>
      <c r="AN26" s="34">
        <f t="shared" si="1"/>
        <v>0.58015636976851137</v>
      </c>
      <c r="AO26" s="34">
        <f t="shared" si="1"/>
        <v>0</v>
      </c>
      <c r="AP26" s="34">
        <f t="shared" si="1"/>
        <v>0</v>
      </c>
      <c r="AQ26" s="90">
        <f t="shared" si="3"/>
        <v>391684</v>
      </c>
      <c r="AR26" s="90">
        <v>391684</v>
      </c>
      <c r="AS26" s="90"/>
      <c r="AT26" s="4"/>
      <c r="AU26" s="4"/>
    </row>
    <row r="27" spans="1:53" ht="29.25" customHeight="1" x14ac:dyDescent="0.25">
      <c r="A27" s="11">
        <v>9</v>
      </c>
      <c r="B27" s="27" t="s">
        <v>26</v>
      </c>
      <c r="C27" s="22">
        <f t="shared" si="4"/>
        <v>520075</v>
      </c>
      <c r="D27" s="23">
        <f t="shared" si="5"/>
        <v>520075</v>
      </c>
      <c r="E27" s="23">
        <f t="shared" si="6"/>
        <v>520075</v>
      </c>
      <c r="F27" s="22">
        <v>0</v>
      </c>
      <c r="G27" s="22"/>
      <c r="H27" s="22">
        <f t="shared" si="7"/>
        <v>520075</v>
      </c>
      <c r="I27" s="22">
        <v>520075</v>
      </c>
      <c r="J27" s="22">
        <v>520075</v>
      </c>
      <c r="K27" s="22">
        <v>0</v>
      </c>
      <c r="L27" s="22"/>
      <c r="M27" s="22"/>
      <c r="N27" s="55">
        <f t="shared" si="8"/>
        <v>520075</v>
      </c>
      <c r="O27" s="102">
        <f t="shared" si="9"/>
        <v>520075</v>
      </c>
      <c r="P27" s="102">
        <f t="shared" si="10"/>
        <v>520075</v>
      </c>
      <c r="Q27" s="102">
        <f t="shared" si="11"/>
        <v>520075</v>
      </c>
      <c r="R27" s="102">
        <v>520075</v>
      </c>
      <c r="S27" s="102">
        <v>0</v>
      </c>
      <c r="T27" s="102">
        <v>0</v>
      </c>
      <c r="U27" s="102"/>
      <c r="V27" s="64"/>
      <c r="W27" s="65">
        <f t="shared" si="2"/>
        <v>520075</v>
      </c>
      <c r="X27" s="65"/>
      <c r="Y27" s="55">
        <f t="shared" si="12"/>
        <v>0</v>
      </c>
      <c r="Z27" s="55">
        <f t="shared" si="13"/>
        <v>0</v>
      </c>
      <c r="AA27" s="55">
        <f t="shared" si="14"/>
        <v>0</v>
      </c>
      <c r="AB27" s="55">
        <f t="shared" si="15"/>
        <v>0</v>
      </c>
      <c r="AC27" s="55">
        <f t="shared" si="15"/>
        <v>0</v>
      </c>
      <c r="AD27" s="55">
        <f t="shared" si="15"/>
        <v>0</v>
      </c>
      <c r="AE27" s="55">
        <f t="shared" si="16"/>
        <v>0</v>
      </c>
      <c r="AF27" s="55"/>
      <c r="AG27" s="25">
        <v>256356</v>
      </c>
      <c r="AH27" s="25">
        <v>256356</v>
      </c>
      <c r="AI27" s="25">
        <v>256356</v>
      </c>
      <c r="AJ27" s="25">
        <v>0</v>
      </c>
      <c r="AK27" s="25"/>
      <c r="AL27" s="34">
        <f t="shared" si="1"/>
        <v>0.4929212132865452</v>
      </c>
      <c r="AM27" s="34">
        <f t="shared" si="1"/>
        <v>0.4929212132865452</v>
      </c>
      <c r="AN27" s="34">
        <f t="shared" si="1"/>
        <v>0.4929212132865452</v>
      </c>
      <c r="AO27" s="34">
        <f t="shared" si="1"/>
        <v>0</v>
      </c>
      <c r="AP27" s="34">
        <f t="shared" si="1"/>
        <v>0</v>
      </c>
      <c r="AQ27" s="90">
        <f t="shared" si="3"/>
        <v>395000</v>
      </c>
      <c r="AR27" s="90">
        <v>395000</v>
      </c>
      <c r="AS27" s="90"/>
      <c r="AT27" s="4" t="s">
        <v>230</v>
      </c>
      <c r="AU27" s="4"/>
    </row>
    <row r="28" spans="1:53" ht="29.25" customHeight="1" x14ac:dyDescent="0.25">
      <c r="A28" s="11">
        <v>10</v>
      </c>
      <c r="B28" s="27" t="s">
        <v>27</v>
      </c>
      <c r="C28" s="22">
        <f t="shared" si="4"/>
        <v>611300</v>
      </c>
      <c r="D28" s="23">
        <f t="shared" si="5"/>
        <v>611300</v>
      </c>
      <c r="E28" s="23">
        <f t="shared" si="6"/>
        <v>581300</v>
      </c>
      <c r="F28" s="22">
        <v>30000</v>
      </c>
      <c r="G28" s="22"/>
      <c r="H28" s="22">
        <f t="shared" si="7"/>
        <v>611300</v>
      </c>
      <c r="I28" s="23">
        <v>611300</v>
      </c>
      <c r="J28" s="23">
        <v>581300</v>
      </c>
      <c r="K28" s="22">
        <v>30000</v>
      </c>
      <c r="L28" s="22"/>
      <c r="M28" s="22"/>
      <c r="N28" s="55">
        <f t="shared" si="8"/>
        <v>611300</v>
      </c>
      <c r="O28" s="102">
        <f>SUM(Q28,T28)</f>
        <v>611300</v>
      </c>
      <c r="P28" s="102">
        <f t="shared" si="10"/>
        <v>611300</v>
      </c>
      <c r="Q28" s="102">
        <f t="shared" si="11"/>
        <v>611300</v>
      </c>
      <c r="R28" s="103">
        <v>581300</v>
      </c>
      <c r="S28" s="102">
        <v>30000</v>
      </c>
      <c r="T28" s="102">
        <v>0</v>
      </c>
      <c r="U28" s="102"/>
      <c r="V28" s="64"/>
      <c r="W28" s="65">
        <f t="shared" si="2"/>
        <v>611300</v>
      </c>
      <c r="X28" s="65"/>
      <c r="Y28" s="55">
        <f t="shared" si="12"/>
        <v>0</v>
      </c>
      <c r="Z28" s="55">
        <f t="shared" si="13"/>
        <v>0</v>
      </c>
      <c r="AA28" s="55">
        <f t="shared" si="14"/>
        <v>0</v>
      </c>
      <c r="AB28" s="55">
        <f t="shared" si="15"/>
        <v>0</v>
      </c>
      <c r="AC28" s="55">
        <f t="shared" si="15"/>
        <v>0</v>
      </c>
      <c r="AD28" s="55">
        <f t="shared" si="15"/>
        <v>0</v>
      </c>
      <c r="AE28" s="55">
        <f t="shared" si="16"/>
        <v>0</v>
      </c>
      <c r="AF28" s="55"/>
      <c r="AG28" s="25">
        <v>360683.2</v>
      </c>
      <c r="AH28" s="25">
        <v>360683.2</v>
      </c>
      <c r="AI28" s="26">
        <v>338792</v>
      </c>
      <c r="AJ28" s="25">
        <v>21891.200000000001</v>
      </c>
      <c r="AK28" s="25"/>
      <c r="AL28" s="34">
        <f t="shared" si="1"/>
        <v>0.59002650089972197</v>
      </c>
      <c r="AM28" s="34">
        <f t="shared" si="1"/>
        <v>0.59002650089972197</v>
      </c>
      <c r="AN28" s="47">
        <f t="shared" si="1"/>
        <v>0.58281782212282818</v>
      </c>
      <c r="AO28" s="34">
        <f t="shared" si="1"/>
        <v>0.72970666666666673</v>
      </c>
      <c r="AP28" s="34">
        <f t="shared" si="1"/>
        <v>0</v>
      </c>
      <c r="AQ28" s="90">
        <f t="shared" si="3"/>
        <v>218900</v>
      </c>
      <c r="AR28" s="90">
        <v>211000</v>
      </c>
      <c r="AS28" s="90">
        <v>7900</v>
      </c>
      <c r="AT28" s="4"/>
      <c r="AU28" s="4"/>
    </row>
    <row r="29" spans="1:53" ht="29.25" customHeight="1" x14ac:dyDescent="0.25">
      <c r="A29" s="11">
        <v>11</v>
      </c>
      <c r="B29" s="27" t="s">
        <v>28</v>
      </c>
      <c r="C29" s="22">
        <f t="shared" si="4"/>
        <v>734400</v>
      </c>
      <c r="D29" s="23">
        <f t="shared" si="5"/>
        <v>734400</v>
      </c>
      <c r="E29" s="23">
        <f t="shared" si="6"/>
        <v>734400</v>
      </c>
      <c r="F29" s="22">
        <v>0</v>
      </c>
      <c r="G29" s="22"/>
      <c r="H29" s="22">
        <f t="shared" si="7"/>
        <v>734400</v>
      </c>
      <c r="I29" s="22">
        <v>734400</v>
      </c>
      <c r="J29" s="22">
        <v>734400</v>
      </c>
      <c r="K29" s="22">
        <v>0</v>
      </c>
      <c r="L29" s="22"/>
      <c r="M29" s="22"/>
      <c r="N29" s="55">
        <f t="shared" si="8"/>
        <v>734400</v>
      </c>
      <c r="O29" s="102">
        <f t="shared" si="9"/>
        <v>734400</v>
      </c>
      <c r="P29" s="102">
        <f t="shared" si="10"/>
        <v>734400</v>
      </c>
      <c r="Q29" s="102">
        <f t="shared" si="11"/>
        <v>734400</v>
      </c>
      <c r="R29" s="102">
        <v>734400</v>
      </c>
      <c r="S29" s="102">
        <v>0</v>
      </c>
      <c r="T29" s="102">
        <v>0</v>
      </c>
      <c r="U29" s="102"/>
      <c r="V29" s="64"/>
      <c r="W29" s="65">
        <f t="shared" si="2"/>
        <v>734400</v>
      </c>
      <c r="X29" s="65"/>
      <c r="Y29" s="55">
        <f t="shared" si="12"/>
        <v>0</v>
      </c>
      <c r="Z29" s="55">
        <f t="shared" si="13"/>
        <v>0</v>
      </c>
      <c r="AA29" s="55">
        <f t="shared" si="14"/>
        <v>0</v>
      </c>
      <c r="AB29" s="55">
        <f t="shared" si="15"/>
        <v>0</v>
      </c>
      <c r="AC29" s="55">
        <f t="shared" si="15"/>
        <v>0</v>
      </c>
      <c r="AD29" s="55">
        <f t="shared" si="15"/>
        <v>0</v>
      </c>
      <c r="AE29" s="55">
        <f t="shared" si="16"/>
        <v>0</v>
      </c>
      <c r="AF29" s="55"/>
      <c r="AG29" s="25">
        <v>536454</v>
      </c>
      <c r="AH29" s="25">
        <v>536454</v>
      </c>
      <c r="AI29" s="25">
        <v>536454</v>
      </c>
      <c r="AJ29" s="25">
        <v>0</v>
      </c>
      <c r="AK29" s="25"/>
      <c r="AL29" s="34">
        <f t="shared" si="1"/>
        <v>0.73046568627450981</v>
      </c>
      <c r="AM29" s="34">
        <f t="shared" si="1"/>
        <v>0.73046568627450981</v>
      </c>
      <c r="AN29" s="34">
        <f t="shared" si="1"/>
        <v>0.73046568627450981</v>
      </c>
      <c r="AO29" s="34">
        <f t="shared" si="1"/>
        <v>0</v>
      </c>
      <c r="AP29" s="34">
        <f t="shared" si="1"/>
        <v>0</v>
      </c>
      <c r="AQ29" s="90">
        <f t="shared" si="3"/>
        <v>165263</v>
      </c>
      <c r="AR29" s="90">
        <v>165263</v>
      </c>
      <c r="AS29" s="90"/>
      <c r="AT29" s="4" t="s">
        <v>240</v>
      </c>
      <c r="AU29" s="4"/>
    </row>
    <row r="30" spans="1:53" ht="29.25" customHeight="1" x14ac:dyDescent="0.25">
      <c r="A30" s="11">
        <v>12</v>
      </c>
      <c r="B30" s="27" t="s">
        <v>29</v>
      </c>
      <c r="C30" s="22">
        <f t="shared" si="4"/>
        <v>6438060</v>
      </c>
      <c r="D30" s="23">
        <f t="shared" si="5"/>
        <v>6438060</v>
      </c>
      <c r="E30" s="23">
        <f t="shared" si="6"/>
        <v>4538060</v>
      </c>
      <c r="F30" s="22">
        <v>1900000</v>
      </c>
      <c r="G30" s="22"/>
      <c r="H30" s="22">
        <f t="shared" si="7"/>
        <v>6438060</v>
      </c>
      <c r="I30" s="22">
        <v>6438060</v>
      </c>
      <c r="J30" s="22">
        <v>4538060</v>
      </c>
      <c r="K30" s="22">
        <v>1900000</v>
      </c>
      <c r="L30" s="22"/>
      <c r="M30" s="22"/>
      <c r="N30" s="55">
        <f t="shared" si="8"/>
        <v>6438060</v>
      </c>
      <c r="O30" s="102">
        <f t="shared" si="9"/>
        <v>6438060</v>
      </c>
      <c r="P30" s="102">
        <f t="shared" si="10"/>
        <v>6438060</v>
      </c>
      <c r="Q30" s="102">
        <f t="shared" si="11"/>
        <v>6438060</v>
      </c>
      <c r="R30" s="102">
        <v>4538060</v>
      </c>
      <c r="S30" s="102">
        <v>1900000</v>
      </c>
      <c r="T30" s="102">
        <v>0</v>
      </c>
      <c r="U30" s="102"/>
      <c r="V30" s="64"/>
      <c r="W30" s="65">
        <f t="shared" si="2"/>
        <v>6438060</v>
      </c>
      <c r="X30" s="65"/>
      <c r="Y30" s="55">
        <f t="shared" si="12"/>
        <v>0</v>
      </c>
      <c r="Z30" s="55">
        <f t="shared" si="13"/>
        <v>0</v>
      </c>
      <c r="AA30" s="55">
        <f t="shared" si="14"/>
        <v>0</v>
      </c>
      <c r="AB30" s="55">
        <f t="shared" si="15"/>
        <v>0</v>
      </c>
      <c r="AC30" s="55">
        <f t="shared" si="15"/>
        <v>0</v>
      </c>
      <c r="AD30" s="55">
        <f t="shared" si="15"/>
        <v>0</v>
      </c>
      <c r="AE30" s="55">
        <f t="shared" si="16"/>
        <v>0</v>
      </c>
      <c r="AF30" s="55"/>
      <c r="AG30" s="25">
        <v>4819800.5406139996</v>
      </c>
      <c r="AH30" s="25">
        <v>4819800.5406139996</v>
      </c>
      <c r="AI30" s="26">
        <v>3466027</v>
      </c>
      <c r="AJ30" s="25">
        <v>1353773.5406140001</v>
      </c>
      <c r="AK30" s="25"/>
      <c r="AL30" s="34">
        <f t="shared" si="1"/>
        <v>0.74864175553101397</v>
      </c>
      <c r="AM30" s="34">
        <f t="shared" si="1"/>
        <v>0.74864175553101397</v>
      </c>
      <c r="AN30" s="47">
        <f t="shared" si="1"/>
        <v>0.76376843849574483</v>
      </c>
      <c r="AO30" s="34">
        <f t="shared" si="1"/>
        <v>0.71251238979684217</v>
      </c>
      <c r="AP30" s="34">
        <f t="shared" si="1"/>
        <v>0</v>
      </c>
      <c r="AQ30" s="90">
        <f t="shared" si="3"/>
        <v>950000</v>
      </c>
      <c r="AR30" s="90">
        <v>950000</v>
      </c>
      <c r="AS30" s="90"/>
      <c r="AT30" s="4" t="s">
        <v>238</v>
      </c>
      <c r="AU30" s="4" t="s">
        <v>239</v>
      </c>
    </row>
    <row r="31" spans="1:53" ht="29.25" customHeight="1" x14ac:dyDescent="0.25">
      <c r="A31" s="11">
        <v>13</v>
      </c>
      <c r="B31" s="27" t="s">
        <v>30</v>
      </c>
      <c r="C31" s="22">
        <f t="shared" si="4"/>
        <v>825255</v>
      </c>
      <c r="D31" s="23">
        <f t="shared" si="5"/>
        <v>825255</v>
      </c>
      <c r="E31" s="23">
        <f t="shared" si="6"/>
        <v>585900</v>
      </c>
      <c r="F31" s="22">
        <v>239355</v>
      </c>
      <c r="G31" s="22"/>
      <c r="H31" s="22">
        <f t="shared" si="7"/>
        <v>825255</v>
      </c>
      <c r="I31" s="23">
        <v>825255</v>
      </c>
      <c r="J31" s="23">
        <v>585900</v>
      </c>
      <c r="K31" s="22">
        <v>239355</v>
      </c>
      <c r="L31" s="22"/>
      <c r="M31" s="22"/>
      <c r="N31" s="55">
        <f t="shared" si="8"/>
        <v>825255</v>
      </c>
      <c r="O31" s="102">
        <f t="shared" si="9"/>
        <v>825255</v>
      </c>
      <c r="P31" s="102">
        <f t="shared" si="10"/>
        <v>825255</v>
      </c>
      <c r="Q31" s="102">
        <f>R31+S31</f>
        <v>825255</v>
      </c>
      <c r="R31" s="102">
        <v>585900</v>
      </c>
      <c r="S31" s="102">
        <v>239355</v>
      </c>
      <c r="T31" s="102">
        <v>0</v>
      </c>
      <c r="U31" s="102"/>
      <c r="V31" s="64"/>
      <c r="W31" s="65">
        <f t="shared" si="2"/>
        <v>825255</v>
      </c>
      <c r="X31" s="65"/>
      <c r="Y31" s="55">
        <f t="shared" si="12"/>
        <v>0</v>
      </c>
      <c r="Z31" s="55">
        <f t="shared" si="13"/>
        <v>0</v>
      </c>
      <c r="AA31" s="55">
        <f t="shared" si="14"/>
        <v>0</v>
      </c>
      <c r="AB31" s="55">
        <f t="shared" si="15"/>
        <v>0</v>
      </c>
      <c r="AC31" s="55">
        <f t="shared" si="15"/>
        <v>0</v>
      </c>
      <c r="AD31" s="55">
        <f t="shared" si="15"/>
        <v>0</v>
      </c>
      <c r="AE31" s="55">
        <f t="shared" si="16"/>
        <v>0</v>
      </c>
      <c r="AF31" s="55"/>
      <c r="AG31" s="25">
        <v>418571</v>
      </c>
      <c r="AH31" s="25">
        <v>418571</v>
      </c>
      <c r="AI31" s="26">
        <v>418571</v>
      </c>
      <c r="AJ31" s="25">
        <v>0</v>
      </c>
      <c r="AK31" s="25"/>
      <c r="AL31" s="34">
        <f t="shared" si="1"/>
        <v>0.50720201634646256</v>
      </c>
      <c r="AM31" s="34">
        <f t="shared" si="1"/>
        <v>0.50720201634646256</v>
      </c>
      <c r="AN31" s="47">
        <f t="shared" si="1"/>
        <v>0.71440689537463731</v>
      </c>
      <c r="AO31" s="34">
        <f t="shared" si="1"/>
        <v>0</v>
      </c>
      <c r="AP31" s="34">
        <f t="shared" si="1"/>
        <v>0</v>
      </c>
      <c r="AQ31" s="90">
        <f t="shared" si="3"/>
        <v>406684</v>
      </c>
      <c r="AR31" s="90">
        <v>167329</v>
      </c>
      <c r="AS31" s="90">
        <v>239355</v>
      </c>
      <c r="AT31" s="4"/>
      <c r="AU31" s="4" t="s">
        <v>242</v>
      </c>
    </row>
    <row r="32" spans="1:53" s="2" customFormat="1" ht="29.25" customHeight="1" x14ac:dyDescent="0.25">
      <c r="A32" s="11">
        <v>14</v>
      </c>
      <c r="B32" s="27" t="s">
        <v>32</v>
      </c>
      <c r="C32" s="22">
        <f t="shared" si="4"/>
        <v>1213384</v>
      </c>
      <c r="D32" s="23">
        <f t="shared" si="5"/>
        <v>1213384</v>
      </c>
      <c r="E32" s="23">
        <f t="shared" si="6"/>
        <v>1188834</v>
      </c>
      <c r="F32" s="22">
        <v>24550</v>
      </c>
      <c r="G32" s="22"/>
      <c r="H32" s="22">
        <f t="shared" si="7"/>
        <v>1213384</v>
      </c>
      <c r="I32" s="23">
        <v>1213384</v>
      </c>
      <c r="J32" s="23">
        <v>1188834</v>
      </c>
      <c r="K32" s="22">
        <v>24550</v>
      </c>
      <c r="L32" s="22"/>
      <c r="M32" s="22"/>
      <c r="N32" s="55">
        <f t="shared" si="8"/>
        <v>1213384</v>
      </c>
      <c r="O32" s="102">
        <f t="shared" si="9"/>
        <v>1213384</v>
      </c>
      <c r="P32" s="102">
        <f t="shared" si="10"/>
        <v>1213384</v>
      </c>
      <c r="Q32" s="102">
        <f t="shared" si="11"/>
        <v>1213384</v>
      </c>
      <c r="R32" s="102">
        <v>1188834</v>
      </c>
      <c r="S32" s="102">
        <v>24550</v>
      </c>
      <c r="T32" s="102">
        <v>0</v>
      </c>
      <c r="U32" s="102"/>
      <c r="V32" s="64"/>
      <c r="W32" s="65">
        <f t="shared" si="2"/>
        <v>1213384</v>
      </c>
      <c r="X32" s="65"/>
      <c r="Y32" s="55">
        <f t="shared" si="12"/>
        <v>0</v>
      </c>
      <c r="Z32" s="55">
        <f t="shared" si="13"/>
        <v>0</v>
      </c>
      <c r="AA32" s="55">
        <f t="shared" si="14"/>
        <v>0</v>
      </c>
      <c r="AB32" s="55">
        <f>J32-R32</f>
        <v>0</v>
      </c>
      <c r="AC32" s="55">
        <f>K32-S32</f>
        <v>0</v>
      </c>
      <c r="AD32" s="55">
        <f>L32-T32</f>
        <v>0</v>
      </c>
      <c r="AE32" s="55">
        <f t="shared" si="16"/>
        <v>0</v>
      </c>
      <c r="AF32" s="55"/>
      <c r="AG32" s="25">
        <v>924245</v>
      </c>
      <c r="AH32" s="25">
        <v>924245</v>
      </c>
      <c r="AI32" s="25">
        <v>924245</v>
      </c>
      <c r="AJ32" s="25">
        <v>0</v>
      </c>
      <c r="AK32" s="25"/>
      <c r="AL32" s="34">
        <f t="shared" si="1"/>
        <v>0.76170857700447669</v>
      </c>
      <c r="AM32" s="34">
        <f t="shared" si="1"/>
        <v>0.76170857700447669</v>
      </c>
      <c r="AN32" s="34">
        <f t="shared" si="1"/>
        <v>0.77743822939115137</v>
      </c>
      <c r="AO32" s="34">
        <f t="shared" si="1"/>
        <v>0</v>
      </c>
      <c r="AP32" s="34">
        <f t="shared" si="1"/>
        <v>0</v>
      </c>
      <c r="AQ32" s="90">
        <f t="shared" si="3"/>
        <v>167395</v>
      </c>
      <c r="AR32" s="90">
        <v>142845</v>
      </c>
      <c r="AS32" s="90">
        <v>24550</v>
      </c>
      <c r="AT32" s="4" t="s">
        <v>231</v>
      </c>
      <c r="AU32" s="4"/>
      <c r="AV32" s="1"/>
      <c r="AW32" s="1"/>
      <c r="AX32" s="1"/>
      <c r="AY32" s="1"/>
      <c r="AZ32" s="1"/>
      <c r="BA32" s="1"/>
    </row>
    <row r="33" spans="1:53" s="2" customFormat="1" ht="29.25" customHeight="1" x14ac:dyDescent="0.25">
      <c r="A33" s="11">
        <v>15</v>
      </c>
      <c r="B33" s="27" t="s">
        <v>33</v>
      </c>
      <c r="C33" s="22">
        <f t="shared" si="4"/>
        <v>129000</v>
      </c>
      <c r="D33" s="23">
        <f t="shared" si="5"/>
        <v>129000</v>
      </c>
      <c r="E33" s="23">
        <f t="shared" si="6"/>
        <v>129000</v>
      </c>
      <c r="F33" s="22">
        <v>0</v>
      </c>
      <c r="G33" s="22"/>
      <c r="H33" s="22">
        <f t="shared" si="7"/>
        <v>129000</v>
      </c>
      <c r="I33" s="23">
        <v>129000</v>
      </c>
      <c r="J33" s="23">
        <v>129000</v>
      </c>
      <c r="K33" s="22">
        <v>0</v>
      </c>
      <c r="L33" s="22"/>
      <c r="M33" s="22"/>
      <c r="N33" s="55">
        <f t="shared" si="8"/>
        <v>129000</v>
      </c>
      <c r="O33" s="102">
        <f t="shared" si="9"/>
        <v>129000</v>
      </c>
      <c r="P33" s="102">
        <f t="shared" si="10"/>
        <v>129000</v>
      </c>
      <c r="Q33" s="102">
        <f t="shared" si="11"/>
        <v>129000</v>
      </c>
      <c r="R33" s="102">
        <v>129000</v>
      </c>
      <c r="S33" s="102">
        <v>0</v>
      </c>
      <c r="T33" s="102">
        <v>0</v>
      </c>
      <c r="U33" s="102"/>
      <c r="V33" s="64"/>
      <c r="W33" s="65">
        <f t="shared" si="2"/>
        <v>129000</v>
      </c>
      <c r="X33" s="65"/>
      <c r="Y33" s="55">
        <f t="shared" si="12"/>
        <v>0</v>
      </c>
      <c r="Z33" s="55">
        <f t="shared" si="13"/>
        <v>0</v>
      </c>
      <c r="AA33" s="55">
        <f t="shared" si="14"/>
        <v>0</v>
      </c>
      <c r="AB33" s="55">
        <f t="shared" ref="AB33:AD39" si="17">J33-R33</f>
        <v>0</v>
      </c>
      <c r="AC33" s="55">
        <f t="shared" si="17"/>
        <v>0</v>
      </c>
      <c r="AD33" s="55">
        <f t="shared" si="17"/>
        <v>0</v>
      </c>
      <c r="AE33" s="55">
        <f t="shared" si="16"/>
        <v>0</v>
      </c>
      <c r="AF33" s="55"/>
      <c r="AG33" s="25">
        <v>104145</v>
      </c>
      <c r="AH33" s="25">
        <v>104145</v>
      </c>
      <c r="AI33" s="25">
        <v>104145</v>
      </c>
      <c r="AJ33" s="25">
        <v>0</v>
      </c>
      <c r="AK33" s="25"/>
      <c r="AL33" s="34">
        <f t="shared" si="1"/>
        <v>0.80732558139534882</v>
      </c>
      <c r="AM33" s="34">
        <f t="shared" si="1"/>
        <v>0.80732558139534882</v>
      </c>
      <c r="AN33" s="34">
        <f t="shared" si="1"/>
        <v>0.80732558139534882</v>
      </c>
      <c r="AO33" s="34">
        <f t="shared" si="1"/>
        <v>0</v>
      </c>
      <c r="AP33" s="34">
        <f t="shared" si="1"/>
        <v>0</v>
      </c>
      <c r="AQ33" s="90">
        <f t="shared" si="3"/>
        <v>0</v>
      </c>
      <c r="AR33" s="90"/>
      <c r="AS33" s="90"/>
      <c r="AT33" s="4"/>
      <c r="AU33" s="4"/>
      <c r="AV33" s="1"/>
      <c r="AW33" s="1"/>
      <c r="AX33" s="1"/>
      <c r="AY33" s="1"/>
      <c r="AZ33" s="1"/>
      <c r="BA33" s="1"/>
    </row>
    <row r="34" spans="1:53" s="2" customFormat="1" ht="29.25" customHeight="1" x14ac:dyDescent="0.25">
      <c r="A34" s="11">
        <v>16</v>
      </c>
      <c r="B34" s="27" t="s">
        <v>34</v>
      </c>
      <c r="C34" s="22">
        <f t="shared" si="4"/>
        <v>268530</v>
      </c>
      <c r="D34" s="23">
        <f t="shared" si="5"/>
        <v>268530</v>
      </c>
      <c r="E34" s="23">
        <f t="shared" si="6"/>
        <v>268530</v>
      </c>
      <c r="F34" s="22">
        <v>0</v>
      </c>
      <c r="G34" s="22"/>
      <c r="H34" s="22">
        <f t="shared" si="7"/>
        <v>268530</v>
      </c>
      <c r="I34" s="22">
        <v>268530</v>
      </c>
      <c r="J34" s="22">
        <v>268530</v>
      </c>
      <c r="K34" s="22">
        <v>0</v>
      </c>
      <c r="L34" s="22"/>
      <c r="M34" s="22"/>
      <c r="N34" s="55">
        <f t="shared" si="8"/>
        <v>268530</v>
      </c>
      <c r="O34" s="102">
        <f t="shared" si="9"/>
        <v>268530</v>
      </c>
      <c r="P34" s="102">
        <f t="shared" si="10"/>
        <v>268530</v>
      </c>
      <c r="Q34" s="102">
        <f t="shared" si="11"/>
        <v>268530</v>
      </c>
      <c r="R34" s="102">
        <v>268530</v>
      </c>
      <c r="S34" s="102">
        <v>0</v>
      </c>
      <c r="T34" s="102">
        <v>0</v>
      </c>
      <c r="U34" s="102"/>
      <c r="V34" s="64"/>
      <c r="W34" s="65">
        <f t="shared" si="2"/>
        <v>268530</v>
      </c>
      <c r="X34" s="65"/>
      <c r="Y34" s="55">
        <f t="shared" si="12"/>
        <v>0</v>
      </c>
      <c r="Z34" s="55">
        <f t="shared" si="13"/>
        <v>0</v>
      </c>
      <c r="AA34" s="55">
        <f t="shared" si="14"/>
        <v>0</v>
      </c>
      <c r="AB34" s="55">
        <f t="shared" si="17"/>
        <v>0</v>
      </c>
      <c r="AC34" s="55">
        <f t="shared" si="17"/>
        <v>0</v>
      </c>
      <c r="AD34" s="55">
        <f t="shared" si="17"/>
        <v>0</v>
      </c>
      <c r="AE34" s="55">
        <f t="shared" si="16"/>
        <v>0</v>
      </c>
      <c r="AF34" s="55"/>
      <c r="AG34" s="25">
        <v>187000</v>
      </c>
      <c r="AH34" s="25">
        <v>187000</v>
      </c>
      <c r="AI34" s="26">
        <v>187000</v>
      </c>
      <c r="AJ34" s="25">
        <v>0</v>
      </c>
      <c r="AK34" s="25"/>
      <c r="AL34" s="34">
        <f t="shared" si="1"/>
        <v>0.69638401668342453</v>
      </c>
      <c r="AM34" s="34">
        <f t="shared" si="1"/>
        <v>0.69638401668342453</v>
      </c>
      <c r="AN34" s="47">
        <f t="shared" si="1"/>
        <v>0.69638401668342453</v>
      </c>
      <c r="AO34" s="34">
        <f t="shared" si="1"/>
        <v>0</v>
      </c>
      <c r="AP34" s="34">
        <f t="shared" si="1"/>
        <v>0</v>
      </c>
      <c r="AQ34" s="90">
        <f t="shared" si="3"/>
        <v>0</v>
      </c>
      <c r="AR34" s="90"/>
      <c r="AS34" s="90"/>
      <c r="AT34" s="4"/>
      <c r="AU34" s="4"/>
      <c r="AV34" s="1"/>
      <c r="AW34" s="1"/>
      <c r="AX34" s="1"/>
      <c r="AY34" s="1"/>
      <c r="AZ34" s="1"/>
      <c r="BA34" s="1"/>
    </row>
    <row r="35" spans="1:53" s="2" customFormat="1" ht="29.25" customHeight="1" x14ac:dyDescent="0.25">
      <c r="A35" s="11">
        <v>17</v>
      </c>
      <c r="B35" s="27" t="s">
        <v>35</v>
      </c>
      <c r="C35" s="22">
        <f t="shared" si="4"/>
        <v>1399774</v>
      </c>
      <c r="D35" s="23">
        <f t="shared" si="5"/>
        <v>1399774</v>
      </c>
      <c r="E35" s="23">
        <f t="shared" si="6"/>
        <v>487127</v>
      </c>
      <c r="F35" s="22">
        <v>912647</v>
      </c>
      <c r="G35" s="22"/>
      <c r="H35" s="22">
        <f t="shared" si="7"/>
        <v>1399774</v>
      </c>
      <c r="I35" s="22">
        <v>1399774</v>
      </c>
      <c r="J35" s="22">
        <v>487127</v>
      </c>
      <c r="K35" s="22">
        <v>912647</v>
      </c>
      <c r="L35" s="22"/>
      <c r="M35" s="22"/>
      <c r="N35" s="55">
        <f t="shared" si="8"/>
        <v>1399774</v>
      </c>
      <c r="O35" s="102">
        <f t="shared" si="9"/>
        <v>1399774</v>
      </c>
      <c r="P35" s="102">
        <f t="shared" si="10"/>
        <v>1399774</v>
      </c>
      <c r="Q35" s="102">
        <f t="shared" si="11"/>
        <v>1399774</v>
      </c>
      <c r="R35" s="102">
        <v>487127</v>
      </c>
      <c r="S35" s="102">
        <v>912647</v>
      </c>
      <c r="T35" s="102">
        <v>0</v>
      </c>
      <c r="U35" s="102"/>
      <c r="V35" s="64"/>
      <c r="W35" s="65">
        <f t="shared" si="2"/>
        <v>1399774</v>
      </c>
      <c r="X35" s="65"/>
      <c r="Y35" s="55">
        <f t="shared" si="12"/>
        <v>0</v>
      </c>
      <c r="Z35" s="55">
        <f t="shared" si="13"/>
        <v>0</v>
      </c>
      <c r="AA35" s="55">
        <f t="shared" si="14"/>
        <v>0</v>
      </c>
      <c r="AB35" s="55">
        <f t="shared" si="17"/>
        <v>0</v>
      </c>
      <c r="AC35" s="55">
        <f t="shared" si="17"/>
        <v>0</v>
      </c>
      <c r="AD35" s="55">
        <f t="shared" si="17"/>
        <v>0</v>
      </c>
      <c r="AE35" s="55">
        <f t="shared" si="16"/>
        <v>0</v>
      </c>
      <c r="AF35" s="55"/>
      <c r="AG35" s="25">
        <v>540302.77515</v>
      </c>
      <c r="AH35" s="25">
        <v>540302.77515</v>
      </c>
      <c r="AI35" s="26">
        <v>355735</v>
      </c>
      <c r="AJ35" s="25">
        <v>184567.77515</v>
      </c>
      <c r="AK35" s="25"/>
      <c r="AL35" s="34">
        <f t="shared" si="1"/>
        <v>0.38599286395518134</v>
      </c>
      <c r="AM35" s="34">
        <f t="shared" si="1"/>
        <v>0.38599286395518134</v>
      </c>
      <c r="AN35" s="47">
        <f t="shared" si="1"/>
        <v>0.73027157188987679</v>
      </c>
      <c r="AO35" s="34">
        <f t="shared" si="1"/>
        <v>0.20223347597702068</v>
      </c>
      <c r="AP35" s="34">
        <f t="shared" si="1"/>
        <v>0</v>
      </c>
      <c r="AQ35" s="90">
        <f t="shared" si="3"/>
        <v>589549</v>
      </c>
      <c r="AR35" s="90">
        <v>166116</v>
      </c>
      <c r="AS35" s="90">
        <v>423433</v>
      </c>
      <c r="AT35" s="4" t="s">
        <v>253</v>
      </c>
      <c r="AU35" s="4"/>
      <c r="AV35" s="1"/>
      <c r="AW35" s="1"/>
      <c r="AX35" s="1"/>
      <c r="AY35" s="1"/>
      <c r="AZ35" s="1"/>
      <c r="BA35" s="1"/>
    </row>
    <row r="36" spans="1:53" s="2" customFormat="1" ht="29.25" customHeight="1" x14ac:dyDescent="0.25">
      <c r="A36" s="11">
        <v>18</v>
      </c>
      <c r="B36" s="27" t="s">
        <v>36</v>
      </c>
      <c r="C36" s="22">
        <f t="shared" si="4"/>
        <v>1054500</v>
      </c>
      <c r="D36" s="23">
        <f>SUM(I36,M36)</f>
        <v>1054500</v>
      </c>
      <c r="E36" s="23">
        <f t="shared" si="6"/>
        <v>874500</v>
      </c>
      <c r="F36" s="22">
        <v>180000</v>
      </c>
      <c r="G36" s="22"/>
      <c r="H36" s="22">
        <f t="shared" si="7"/>
        <v>1054500</v>
      </c>
      <c r="I36" s="22">
        <v>1054500</v>
      </c>
      <c r="J36" s="22">
        <v>874500</v>
      </c>
      <c r="K36" s="22">
        <v>180000</v>
      </c>
      <c r="L36" s="22"/>
      <c r="M36" s="22"/>
      <c r="N36" s="55">
        <f t="shared" si="8"/>
        <v>1054500</v>
      </c>
      <c r="O36" s="102">
        <f t="shared" si="9"/>
        <v>1054500</v>
      </c>
      <c r="P36" s="102">
        <f t="shared" si="10"/>
        <v>1054500</v>
      </c>
      <c r="Q36" s="102">
        <f t="shared" si="11"/>
        <v>1054500</v>
      </c>
      <c r="R36" s="102">
        <v>874500</v>
      </c>
      <c r="S36" s="102">
        <v>180000</v>
      </c>
      <c r="T36" s="102">
        <v>0</v>
      </c>
      <c r="U36" s="102"/>
      <c r="V36" s="64"/>
      <c r="W36" s="65">
        <f t="shared" si="2"/>
        <v>1054500</v>
      </c>
      <c r="X36" s="65"/>
      <c r="Y36" s="55">
        <f t="shared" si="12"/>
        <v>0</v>
      </c>
      <c r="Z36" s="55">
        <f t="shared" si="13"/>
        <v>0</v>
      </c>
      <c r="AA36" s="55">
        <f t="shared" si="14"/>
        <v>0</v>
      </c>
      <c r="AB36" s="55">
        <f t="shared" si="17"/>
        <v>0</v>
      </c>
      <c r="AC36" s="55">
        <f t="shared" si="17"/>
        <v>0</v>
      </c>
      <c r="AD36" s="55">
        <f t="shared" si="17"/>
        <v>0</v>
      </c>
      <c r="AE36" s="55">
        <f t="shared" si="16"/>
        <v>0</v>
      </c>
      <c r="AF36" s="55"/>
      <c r="AG36" s="25">
        <v>728645</v>
      </c>
      <c r="AH36" s="25">
        <v>728645</v>
      </c>
      <c r="AI36" s="25">
        <v>728645</v>
      </c>
      <c r="AJ36" s="25">
        <v>0</v>
      </c>
      <c r="AK36" s="25"/>
      <c r="AL36" s="34">
        <f t="shared" si="1"/>
        <v>0.69098624940730202</v>
      </c>
      <c r="AM36" s="34">
        <f t="shared" si="1"/>
        <v>0.69098624940730202</v>
      </c>
      <c r="AN36" s="34">
        <f t="shared" si="1"/>
        <v>0.83321326472269863</v>
      </c>
      <c r="AO36" s="34">
        <f t="shared" si="1"/>
        <v>0</v>
      </c>
      <c r="AP36" s="34">
        <f t="shared" si="1"/>
        <v>0</v>
      </c>
      <c r="AQ36" s="90">
        <f t="shared" si="3"/>
        <v>302400</v>
      </c>
      <c r="AR36" s="90">
        <v>126000</v>
      </c>
      <c r="AS36" s="90">
        <v>176400</v>
      </c>
      <c r="AT36" s="4" t="s">
        <v>241</v>
      </c>
      <c r="AU36" s="4"/>
      <c r="AV36" s="1"/>
      <c r="AW36" s="1"/>
      <c r="AX36" s="1"/>
      <c r="AY36" s="1"/>
      <c r="AZ36" s="1"/>
      <c r="BA36" s="1"/>
    </row>
    <row r="37" spans="1:53" s="2" customFormat="1" ht="29.25" customHeight="1" x14ac:dyDescent="0.25">
      <c r="A37" s="11">
        <v>19</v>
      </c>
      <c r="B37" s="27" t="s">
        <v>37</v>
      </c>
      <c r="C37" s="22">
        <f t="shared" si="4"/>
        <v>1160900</v>
      </c>
      <c r="D37" s="23">
        <f t="shared" si="5"/>
        <v>1160900</v>
      </c>
      <c r="E37" s="23">
        <f t="shared" si="6"/>
        <v>1160900</v>
      </c>
      <c r="F37" s="22">
        <v>0</v>
      </c>
      <c r="G37" s="22"/>
      <c r="H37" s="22">
        <f t="shared" si="7"/>
        <v>1160900</v>
      </c>
      <c r="I37" s="22">
        <v>1160900</v>
      </c>
      <c r="J37" s="22">
        <v>1160900</v>
      </c>
      <c r="K37" s="22">
        <v>0</v>
      </c>
      <c r="L37" s="22"/>
      <c r="M37" s="22"/>
      <c r="N37" s="55">
        <f t="shared" si="8"/>
        <v>1160900</v>
      </c>
      <c r="O37" s="102">
        <f t="shared" si="9"/>
        <v>1160900</v>
      </c>
      <c r="P37" s="102">
        <f t="shared" si="10"/>
        <v>1160900</v>
      </c>
      <c r="Q37" s="102">
        <f t="shared" si="11"/>
        <v>1160900</v>
      </c>
      <c r="R37" s="102">
        <v>1160900</v>
      </c>
      <c r="S37" s="102">
        <v>0</v>
      </c>
      <c r="T37" s="102">
        <v>0</v>
      </c>
      <c r="U37" s="102"/>
      <c r="V37" s="64"/>
      <c r="W37" s="65">
        <f t="shared" si="2"/>
        <v>1160900</v>
      </c>
      <c r="X37" s="65"/>
      <c r="Y37" s="55">
        <f t="shared" si="12"/>
        <v>0</v>
      </c>
      <c r="Z37" s="55">
        <f t="shared" si="13"/>
        <v>0</v>
      </c>
      <c r="AA37" s="55">
        <f t="shared" si="14"/>
        <v>0</v>
      </c>
      <c r="AB37" s="55">
        <f t="shared" si="17"/>
        <v>0</v>
      </c>
      <c r="AC37" s="55">
        <f t="shared" si="17"/>
        <v>0</v>
      </c>
      <c r="AD37" s="55">
        <f t="shared" si="17"/>
        <v>0</v>
      </c>
      <c r="AE37" s="55">
        <f t="shared" si="16"/>
        <v>0</v>
      </c>
      <c r="AF37" s="55"/>
      <c r="AG37" s="25">
        <v>519941</v>
      </c>
      <c r="AH37" s="25">
        <v>519941</v>
      </c>
      <c r="AI37" s="25">
        <v>519941</v>
      </c>
      <c r="AJ37" s="25">
        <v>0</v>
      </c>
      <c r="AK37" s="25"/>
      <c r="AL37" s="34">
        <f t="shared" si="1"/>
        <v>0.44787750882935651</v>
      </c>
      <c r="AM37" s="34">
        <f t="shared" si="1"/>
        <v>0.44787750882935651</v>
      </c>
      <c r="AN37" s="34">
        <f t="shared" si="1"/>
        <v>0.44787750882935651</v>
      </c>
      <c r="AO37" s="34">
        <f t="shared" si="1"/>
        <v>0</v>
      </c>
      <c r="AP37" s="34">
        <f t="shared" si="1"/>
        <v>0</v>
      </c>
      <c r="AQ37" s="90">
        <f t="shared" si="3"/>
        <v>496838</v>
      </c>
      <c r="AR37" s="90">
        <v>496838</v>
      </c>
      <c r="AS37" s="90"/>
      <c r="AT37" s="4" t="s">
        <v>252</v>
      </c>
      <c r="AU37" s="4"/>
      <c r="AV37" s="1"/>
      <c r="AW37" s="1"/>
      <c r="AX37" s="1"/>
      <c r="AY37" s="1"/>
      <c r="AZ37" s="1"/>
      <c r="BA37" s="1"/>
    </row>
    <row r="38" spans="1:53" s="2" customFormat="1" ht="29.25" customHeight="1" x14ac:dyDescent="0.25">
      <c r="A38" s="11">
        <v>20</v>
      </c>
      <c r="B38" s="27" t="s">
        <v>39</v>
      </c>
      <c r="C38" s="22">
        <f t="shared" si="4"/>
        <v>666200</v>
      </c>
      <c r="D38" s="23">
        <f t="shared" si="5"/>
        <v>666200</v>
      </c>
      <c r="E38" s="23">
        <f t="shared" si="6"/>
        <v>426400</v>
      </c>
      <c r="F38" s="22">
        <v>239800</v>
      </c>
      <c r="G38" s="22"/>
      <c r="H38" s="22">
        <f t="shared" si="7"/>
        <v>666200</v>
      </c>
      <c r="I38" s="22">
        <v>666200</v>
      </c>
      <c r="J38" s="22">
        <v>426400</v>
      </c>
      <c r="K38" s="22">
        <v>239800</v>
      </c>
      <c r="L38" s="22"/>
      <c r="M38" s="22"/>
      <c r="N38" s="55">
        <f t="shared" si="8"/>
        <v>666200</v>
      </c>
      <c r="O38" s="102">
        <f t="shared" si="9"/>
        <v>666200</v>
      </c>
      <c r="P38" s="102">
        <f t="shared" si="10"/>
        <v>666200</v>
      </c>
      <c r="Q38" s="102">
        <f t="shared" si="11"/>
        <v>666200</v>
      </c>
      <c r="R38" s="102">
        <v>426400</v>
      </c>
      <c r="S38" s="102">
        <v>239800</v>
      </c>
      <c r="T38" s="102">
        <v>0</v>
      </c>
      <c r="U38" s="102"/>
      <c r="V38" s="64"/>
      <c r="W38" s="65">
        <f t="shared" si="2"/>
        <v>666200</v>
      </c>
      <c r="X38" s="65"/>
      <c r="Y38" s="55">
        <f t="shared" si="12"/>
        <v>0</v>
      </c>
      <c r="Z38" s="55">
        <f t="shared" si="13"/>
        <v>0</v>
      </c>
      <c r="AA38" s="55">
        <f t="shared" si="14"/>
        <v>0</v>
      </c>
      <c r="AB38" s="55">
        <f t="shared" si="17"/>
        <v>0</v>
      </c>
      <c r="AC38" s="55">
        <f t="shared" si="17"/>
        <v>0</v>
      </c>
      <c r="AD38" s="55">
        <f t="shared" si="17"/>
        <v>0</v>
      </c>
      <c r="AE38" s="55">
        <f t="shared" si="16"/>
        <v>0</v>
      </c>
      <c r="AF38" s="55"/>
      <c r="AG38" s="25">
        <v>452203.54907399998</v>
      </c>
      <c r="AH38" s="25">
        <v>452203.54907399998</v>
      </c>
      <c r="AI38" s="25">
        <v>257145</v>
      </c>
      <c r="AJ38" s="25">
        <v>195058.54907400001</v>
      </c>
      <c r="AK38" s="25"/>
      <c r="AL38" s="34">
        <f t="shared" si="1"/>
        <v>0.67878046993995789</v>
      </c>
      <c r="AM38" s="34">
        <f t="shared" si="1"/>
        <v>0.67878046993995789</v>
      </c>
      <c r="AN38" s="34">
        <f t="shared" si="1"/>
        <v>0.60306050656660415</v>
      </c>
      <c r="AO38" s="34">
        <f t="shared" si="1"/>
        <v>0.81342180597998337</v>
      </c>
      <c r="AP38" s="34">
        <f t="shared" si="1"/>
        <v>0</v>
      </c>
      <c r="AQ38" s="90">
        <f t="shared" si="3"/>
        <v>173155</v>
      </c>
      <c r="AR38" s="90">
        <v>153485</v>
      </c>
      <c r="AS38" s="90">
        <v>19670</v>
      </c>
      <c r="AT38" s="4" t="s">
        <v>251</v>
      </c>
      <c r="AU38" s="4"/>
      <c r="AV38" s="1"/>
      <c r="AW38" s="1"/>
      <c r="AX38" s="1"/>
      <c r="AY38" s="1"/>
      <c r="AZ38" s="1"/>
      <c r="BA38" s="1"/>
    </row>
    <row r="39" spans="1:53" s="2" customFormat="1" ht="29.25" customHeight="1" x14ac:dyDescent="0.25">
      <c r="A39" s="11">
        <v>21</v>
      </c>
      <c r="B39" s="27" t="s">
        <v>40</v>
      </c>
      <c r="C39" s="22">
        <f t="shared" si="4"/>
        <v>1455947</v>
      </c>
      <c r="D39" s="23">
        <f t="shared" si="5"/>
        <v>1455947</v>
      </c>
      <c r="E39" s="23">
        <f t="shared" si="6"/>
        <v>1306500</v>
      </c>
      <c r="F39" s="22">
        <v>149447</v>
      </c>
      <c r="G39" s="22"/>
      <c r="H39" s="22">
        <f t="shared" si="7"/>
        <v>1455947</v>
      </c>
      <c r="I39" s="22">
        <v>1455947</v>
      </c>
      <c r="J39" s="22">
        <v>1306500</v>
      </c>
      <c r="K39" s="22">
        <v>149447</v>
      </c>
      <c r="L39" s="22"/>
      <c r="M39" s="22"/>
      <c r="N39" s="55">
        <f t="shared" si="8"/>
        <v>1455947</v>
      </c>
      <c r="O39" s="102">
        <f t="shared" si="9"/>
        <v>1455947</v>
      </c>
      <c r="P39" s="102">
        <f t="shared" si="10"/>
        <v>1455947</v>
      </c>
      <c r="Q39" s="102">
        <f t="shared" si="11"/>
        <v>1455947</v>
      </c>
      <c r="R39" s="102">
        <v>1306500</v>
      </c>
      <c r="S39" s="102">
        <v>149447</v>
      </c>
      <c r="T39" s="102">
        <v>0</v>
      </c>
      <c r="U39" s="102"/>
      <c r="V39" s="64"/>
      <c r="W39" s="65">
        <f t="shared" si="2"/>
        <v>1455947</v>
      </c>
      <c r="X39" s="65"/>
      <c r="Y39" s="55">
        <f t="shared" si="12"/>
        <v>0</v>
      </c>
      <c r="Z39" s="55">
        <f t="shared" si="13"/>
        <v>0</v>
      </c>
      <c r="AA39" s="55">
        <f t="shared" si="14"/>
        <v>0</v>
      </c>
      <c r="AB39" s="55">
        <f t="shared" si="17"/>
        <v>0</v>
      </c>
      <c r="AC39" s="55">
        <f t="shared" si="17"/>
        <v>0</v>
      </c>
      <c r="AD39" s="55">
        <f t="shared" si="17"/>
        <v>0</v>
      </c>
      <c r="AE39" s="55">
        <f t="shared" si="16"/>
        <v>0</v>
      </c>
      <c r="AF39" s="55"/>
      <c r="AG39" s="25">
        <v>1082432.2020439999</v>
      </c>
      <c r="AH39" s="25">
        <v>1082432.2020439999</v>
      </c>
      <c r="AI39" s="26">
        <v>1029914</v>
      </c>
      <c r="AJ39" s="25">
        <v>52518.202043999998</v>
      </c>
      <c r="AK39" s="25"/>
      <c r="AL39" s="34">
        <f t="shared" si="1"/>
        <v>0.74345577280216923</v>
      </c>
      <c r="AM39" s="34">
        <f t="shared" si="1"/>
        <v>0.74345577280216923</v>
      </c>
      <c r="AN39" s="47">
        <f t="shared" si="1"/>
        <v>0.78830003827018758</v>
      </c>
      <c r="AO39" s="34">
        <f t="shared" si="1"/>
        <v>0.35141690394588049</v>
      </c>
      <c r="AP39" s="34">
        <f t="shared" si="1"/>
        <v>0</v>
      </c>
      <c r="AQ39" s="90">
        <f t="shared" si="3"/>
        <v>213636</v>
      </c>
      <c r="AR39" s="90">
        <v>178390</v>
      </c>
      <c r="AS39" s="90">
        <v>35246</v>
      </c>
      <c r="AT39" s="4" t="s">
        <v>254</v>
      </c>
      <c r="AU39" s="4"/>
      <c r="AV39" s="1"/>
      <c r="AW39" s="1"/>
      <c r="AX39" s="1"/>
      <c r="AY39" s="1"/>
      <c r="AZ39" s="1"/>
      <c r="BA39" s="1"/>
    </row>
    <row r="40" spans="1:53" s="2" customFormat="1" ht="29.25" customHeight="1" x14ac:dyDescent="0.25">
      <c r="A40" s="11">
        <v>22</v>
      </c>
      <c r="B40" s="27" t="s">
        <v>43</v>
      </c>
      <c r="C40" s="22">
        <f t="shared" si="4"/>
        <v>54000</v>
      </c>
      <c r="D40" s="23">
        <f t="shared" si="5"/>
        <v>54000</v>
      </c>
      <c r="E40" s="23">
        <f t="shared" si="6"/>
        <v>54000</v>
      </c>
      <c r="F40" s="22">
        <v>0</v>
      </c>
      <c r="G40" s="22"/>
      <c r="H40" s="22">
        <f t="shared" si="7"/>
        <v>54000</v>
      </c>
      <c r="I40" s="23">
        <v>54000</v>
      </c>
      <c r="J40" s="23">
        <v>54000</v>
      </c>
      <c r="K40" s="22">
        <v>0</v>
      </c>
      <c r="L40" s="22"/>
      <c r="M40" s="22"/>
      <c r="N40" s="55">
        <f t="shared" si="8"/>
        <v>54000</v>
      </c>
      <c r="O40" s="102">
        <f t="shared" si="9"/>
        <v>54000</v>
      </c>
      <c r="P40" s="102">
        <f t="shared" si="10"/>
        <v>54000</v>
      </c>
      <c r="Q40" s="102">
        <f t="shared" si="11"/>
        <v>54000</v>
      </c>
      <c r="R40" s="102">
        <v>54000</v>
      </c>
      <c r="S40" s="102">
        <v>0</v>
      </c>
      <c r="T40" s="102">
        <v>0</v>
      </c>
      <c r="U40" s="102"/>
      <c r="V40" s="64"/>
      <c r="W40" s="65">
        <f t="shared" si="2"/>
        <v>54000</v>
      </c>
      <c r="X40" s="65"/>
      <c r="Y40" s="55">
        <f t="shared" si="12"/>
        <v>0</v>
      </c>
      <c r="Z40" s="55">
        <f t="shared" si="13"/>
        <v>0</v>
      </c>
      <c r="AA40" s="55">
        <f t="shared" si="14"/>
        <v>0</v>
      </c>
      <c r="AB40" s="55">
        <f t="shared" ref="AB40:AD49" si="18">J40-R40</f>
        <v>0</v>
      </c>
      <c r="AC40" s="55">
        <f t="shared" si="18"/>
        <v>0</v>
      </c>
      <c r="AD40" s="55">
        <f t="shared" si="18"/>
        <v>0</v>
      </c>
      <c r="AE40" s="55">
        <f t="shared" si="16"/>
        <v>0</v>
      </c>
      <c r="AF40" s="55"/>
      <c r="AG40" s="25">
        <v>1300</v>
      </c>
      <c r="AH40" s="25">
        <v>1300</v>
      </c>
      <c r="AI40" s="25">
        <v>1300</v>
      </c>
      <c r="AJ40" s="25">
        <v>0</v>
      </c>
      <c r="AK40" s="25"/>
      <c r="AL40" s="34">
        <f t="shared" si="1"/>
        <v>2.4074074074074074E-2</v>
      </c>
      <c r="AM40" s="34">
        <f t="shared" si="1"/>
        <v>2.4074074074074074E-2</v>
      </c>
      <c r="AN40" s="34">
        <f t="shared" si="1"/>
        <v>2.4074074074074074E-2</v>
      </c>
      <c r="AO40" s="34">
        <f t="shared" si="1"/>
        <v>0</v>
      </c>
      <c r="AP40" s="34">
        <f t="shared" si="1"/>
        <v>0</v>
      </c>
      <c r="AQ40" s="90">
        <f t="shared" si="3"/>
        <v>52700</v>
      </c>
      <c r="AR40" s="91">
        <v>52700</v>
      </c>
      <c r="AS40" s="90"/>
      <c r="AT40" s="4"/>
      <c r="AU40" s="4" t="s">
        <v>232</v>
      </c>
      <c r="AV40" s="1"/>
      <c r="AW40" s="1"/>
      <c r="AX40" s="1"/>
      <c r="AY40" s="1"/>
      <c r="AZ40" s="1"/>
      <c r="BA40" s="1"/>
    </row>
    <row r="41" spans="1:53" s="2" customFormat="1" ht="29.25" customHeight="1" x14ac:dyDescent="0.25">
      <c r="A41" s="11">
        <v>23</v>
      </c>
      <c r="B41" s="27" t="s">
        <v>44</v>
      </c>
      <c r="C41" s="22">
        <f t="shared" si="4"/>
        <v>167600</v>
      </c>
      <c r="D41" s="23">
        <f t="shared" si="5"/>
        <v>167600</v>
      </c>
      <c r="E41" s="23">
        <f t="shared" si="6"/>
        <v>167600</v>
      </c>
      <c r="F41" s="22">
        <v>0</v>
      </c>
      <c r="G41" s="22"/>
      <c r="H41" s="22">
        <f t="shared" si="7"/>
        <v>167600</v>
      </c>
      <c r="I41" s="22">
        <v>167600</v>
      </c>
      <c r="J41" s="22">
        <v>167600</v>
      </c>
      <c r="K41" s="22">
        <v>0</v>
      </c>
      <c r="L41" s="22"/>
      <c r="M41" s="22"/>
      <c r="N41" s="55">
        <f t="shared" si="8"/>
        <v>167600</v>
      </c>
      <c r="O41" s="102">
        <f t="shared" si="9"/>
        <v>167600</v>
      </c>
      <c r="P41" s="102">
        <f t="shared" si="10"/>
        <v>167600</v>
      </c>
      <c r="Q41" s="102">
        <f t="shared" si="11"/>
        <v>167600</v>
      </c>
      <c r="R41" s="102">
        <v>167600</v>
      </c>
      <c r="S41" s="102">
        <v>0</v>
      </c>
      <c r="T41" s="102">
        <v>0</v>
      </c>
      <c r="U41" s="102"/>
      <c r="V41" s="64"/>
      <c r="W41" s="65">
        <f t="shared" si="2"/>
        <v>167600</v>
      </c>
      <c r="X41" s="65"/>
      <c r="Y41" s="55">
        <f t="shared" si="12"/>
        <v>0</v>
      </c>
      <c r="Z41" s="55">
        <f t="shared" si="13"/>
        <v>0</v>
      </c>
      <c r="AA41" s="55">
        <f t="shared" si="14"/>
        <v>0</v>
      </c>
      <c r="AB41" s="55">
        <f t="shared" si="18"/>
        <v>0</v>
      </c>
      <c r="AC41" s="55">
        <f t="shared" si="18"/>
        <v>0</v>
      </c>
      <c r="AD41" s="55">
        <f t="shared" si="18"/>
        <v>0</v>
      </c>
      <c r="AE41" s="55">
        <f t="shared" si="16"/>
        <v>0</v>
      </c>
      <c r="AF41" s="55"/>
      <c r="AG41" s="25">
        <v>139049</v>
      </c>
      <c r="AH41" s="25">
        <v>139049</v>
      </c>
      <c r="AI41" s="25">
        <v>139049</v>
      </c>
      <c r="AJ41" s="25">
        <v>0</v>
      </c>
      <c r="AK41" s="25"/>
      <c r="AL41" s="34">
        <f t="shared" si="1"/>
        <v>0.82964797136038182</v>
      </c>
      <c r="AM41" s="34">
        <f t="shared" si="1"/>
        <v>0.82964797136038182</v>
      </c>
      <c r="AN41" s="34">
        <f t="shared" si="1"/>
        <v>0.82964797136038182</v>
      </c>
      <c r="AO41" s="34">
        <f t="shared" si="1"/>
        <v>0</v>
      </c>
      <c r="AP41" s="34">
        <f t="shared" si="1"/>
        <v>0</v>
      </c>
      <c r="AQ41" s="90">
        <f t="shared" si="3"/>
        <v>0</v>
      </c>
      <c r="AR41" s="90"/>
      <c r="AS41" s="90"/>
      <c r="AT41" s="4"/>
      <c r="AU41" s="4"/>
      <c r="AV41" s="1"/>
      <c r="AW41" s="1"/>
      <c r="AX41" s="1"/>
      <c r="AY41" s="1"/>
      <c r="AZ41" s="1"/>
      <c r="BA41" s="1"/>
    </row>
    <row r="42" spans="1:53" s="2" customFormat="1" ht="29.25" customHeight="1" x14ac:dyDescent="0.25">
      <c r="A42" s="11">
        <v>24</v>
      </c>
      <c r="B42" s="27" t="s">
        <v>45</v>
      </c>
      <c r="C42" s="22">
        <f t="shared" si="4"/>
        <v>100000</v>
      </c>
      <c r="D42" s="23">
        <f t="shared" si="5"/>
        <v>100000</v>
      </c>
      <c r="E42" s="23">
        <f t="shared" si="6"/>
        <v>100000</v>
      </c>
      <c r="F42" s="22">
        <v>0</v>
      </c>
      <c r="G42" s="22"/>
      <c r="H42" s="22">
        <f t="shared" si="7"/>
        <v>100000</v>
      </c>
      <c r="I42" s="22">
        <v>100000</v>
      </c>
      <c r="J42" s="22">
        <v>100000</v>
      </c>
      <c r="K42" s="22">
        <v>0</v>
      </c>
      <c r="L42" s="22"/>
      <c r="M42" s="22"/>
      <c r="N42" s="55">
        <f t="shared" si="8"/>
        <v>100000</v>
      </c>
      <c r="O42" s="102">
        <f t="shared" si="9"/>
        <v>100000</v>
      </c>
      <c r="P42" s="102">
        <f t="shared" si="10"/>
        <v>100000</v>
      </c>
      <c r="Q42" s="102">
        <f t="shared" si="11"/>
        <v>100000</v>
      </c>
      <c r="R42" s="102">
        <v>100000</v>
      </c>
      <c r="S42" s="102">
        <v>0</v>
      </c>
      <c r="T42" s="102">
        <v>0</v>
      </c>
      <c r="U42" s="102"/>
      <c r="V42" s="64"/>
      <c r="W42" s="65">
        <f t="shared" si="2"/>
        <v>100000</v>
      </c>
      <c r="X42" s="65"/>
      <c r="Y42" s="55">
        <f t="shared" si="12"/>
        <v>0</v>
      </c>
      <c r="Z42" s="55">
        <f t="shared" si="13"/>
        <v>0</v>
      </c>
      <c r="AA42" s="55">
        <f t="shared" si="14"/>
        <v>0</v>
      </c>
      <c r="AB42" s="55">
        <f t="shared" si="18"/>
        <v>0</v>
      </c>
      <c r="AC42" s="55">
        <f t="shared" si="18"/>
        <v>0</v>
      </c>
      <c r="AD42" s="55">
        <f t="shared" si="18"/>
        <v>0</v>
      </c>
      <c r="AE42" s="55">
        <f t="shared" si="16"/>
        <v>0</v>
      </c>
      <c r="AF42" s="55"/>
      <c r="AG42" s="25">
        <v>69254</v>
      </c>
      <c r="AH42" s="25">
        <v>69254</v>
      </c>
      <c r="AI42" s="25">
        <v>69254</v>
      </c>
      <c r="AJ42" s="25">
        <v>0</v>
      </c>
      <c r="AK42" s="25"/>
      <c r="AL42" s="34">
        <f t="shared" si="1"/>
        <v>0.69254000000000004</v>
      </c>
      <c r="AM42" s="34">
        <f t="shared" si="1"/>
        <v>0.69254000000000004</v>
      </c>
      <c r="AN42" s="34">
        <f t="shared" si="1"/>
        <v>0.69254000000000004</v>
      </c>
      <c r="AO42" s="34">
        <f t="shared" si="1"/>
        <v>0</v>
      </c>
      <c r="AP42" s="34">
        <f t="shared" si="1"/>
        <v>0</v>
      </c>
      <c r="AQ42" s="90">
        <f t="shared" si="3"/>
        <v>0</v>
      </c>
      <c r="AR42" s="90"/>
      <c r="AS42" s="90"/>
      <c r="AT42" s="4"/>
      <c r="AU42" s="4"/>
      <c r="AV42" s="1"/>
      <c r="AW42" s="1"/>
      <c r="AX42" s="1"/>
      <c r="AY42" s="1"/>
      <c r="AZ42" s="1"/>
      <c r="BA42" s="1"/>
    </row>
    <row r="43" spans="1:53" s="2" customFormat="1" ht="29.25" customHeight="1" x14ac:dyDescent="0.25">
      <c r="A43" s="11">
        <v>25</v>
      </c>
      <c r="B43" s="27" t="s">
        <v>46</v>
      </c>
      <c r="C43" s="22">
        <f t="shared" si="4"/>
        <v>3825100</v>
      </c>
      <c r="D43" s="23">
        <f t="shared" si="5"/>
        <v>3825100</v>
      </c>
      <c r="E43" s="23">
        <f t="shared" si="6"/>
        <v>1128000</v>
      </c>
      <c r="F43" s="22">
        <v>2697100</v>
      </c>
      <c r="G43" s="22"/>
      <c r="H43" s="22">
        <f t="shared" si="7"/>
        <v>3825100</v>
      </c>
      <c r="I43" s="22">
        <v>3825100</v>
      </c>
      <c r="J43" s="22">
        <v>1128000</v>
      </c>
      <c r="K43" s="22">
        <v>2697100</v>
      </c>
      <c r="L43" s="22"/>
      <c r="M43" s="22"/>
      <c r="N43" s="55">
        <f t="shared" si="8"/>
        <v>3825100</v>
      </c>
      <c r="O43" s="102">
        <f t="shared" si="9"/>
        <v>3825100</v>
      </c>
      <c r="P43" s="102">
        <f t="shared" si="10"/>
        <v>3825100</v>
      </c>
      <c r="Q43" s="102">
        <f t="shared" si="11"/>
        <v>3825100</v>
      </c>
      <c r="R43" s="102">
        <v>1128000</v>
      </c>
      <c r="S43" s="102">
        <v>2697100</v>
      </c>
      <c r="T43" s="102">
        <v>0</v>
      </c>
      <c r="U43" s="102"/>
      <c r="V43" s="64"/>
      <c r="W43" s="65">
        <f t="shared" si="2"/>
        <v>3825100</v>
      </c>
      <c r="X43" s="65"/>
      <c r="Y43" s="55">
        <f t="shared" si="12"/>
        <v>0</v>
      </c>
      <c r="Z43" s="55">
        <f t="shared" si="13"/>
        <v>0</v>
      </c>
      <c r="AA43" s="55">
        <f t="shared" si="14"/>
        <v>0</v>
      </c>
      <c r="AB43" s="55">
        <f t="shared" si="18"/>
        <v>0</v>
      </c>
      <c r="AC43" s="55">
        <f t="shared" si="18"/>
        <v>0</v>
      </c>
      <c r="AD43" s="55">
        <f t="shared" si="18"/>
        <v>0</v>
      </c>
      <c r="AE43" s="55">
        <f t="shared" si="16"/>
        <v>0</v>
      </c>
      <c r="AF43" s="55"/>
      <c r="AG43" s="25">
        <v>522792.08475100005</v>
      </c>
      <c r="AH43" s="25">
        <v>522792.08475100005</v>
      </c>
      <c r="AI43" s="25">
        <v>400410</v>
      </c>
      <c r="AJ43" s="25">
        <v>122382.08475100002</v>
      </c>
      <c r="AK43" s="25"/>
      <c r="AL43" s="34">
        <f t="shared" si="1"/>
        <v>0.13667409603696637</v>
      </c>
      <c r="AM43" s="34">
        <f t="shared" si="1"/>
        <v>0.13667409603696637</v>
      </c>
      <c r="AN43" s="34">
        <f t="shared" si="1"/>
        <v>0.35497340425531915</v>
      </c>
      <c r="AO43" s="34">
        <f t="shared" si="1"/>
        <v>4.5375434633866008E-2</v>
      </c>
      <c r="AP43" s="34">
        <f t="shared" si="1"/>
        <v>0</v>
      </c>
      <c r="AQ43" s="90">
        <f t="shared" si="3"/>
        <v>3217890</v>
      </c>
      <c r="AR43" s="90">
        <v>658090</v>
      </c>
      <c r="AS43" s="90">
        <v>2559800</v>
      </c>
      <c r="AT43" s="4" t="s">
        <v>255</v>
      </c>
      <c r="AU43" s="4"/>
      <c r="AV43" s="1"/>
      <c r="AW43" s="1"/>
      <c r="AX43" s="1"/>
      <c r="AY43" s="1"/>
      <c r="AZ43" s="1"/>
      <c r="BA43" s="1"/>
    </row>
    <row r="44" spans="1:53" s="2" customFormat="1" ht="29.25" customHeight="1" x14ac:dyDescent="0.25">
      <c r="A44" s="11">
        <v>26</v>
      </c>
      <c r="B44" s="27" t="s">
        <v>47</v>
      </c>
      <c r="C44" s="22">
        <f t="shared" si="4"/>
        <v>137500</v>
      </c>
      <c r="D44" s="23">
        <f t="shared" si="5"/>
        <v>137500</v>
      </c>
      <c r="E44" s="23">
        <f t="shared" si="6"/>
        <v>137500</v>
      </c>
      <c r="F44" s="22">
        <v>0</v>
      </c>
      <c r="G44" s="22"/>
      <c r="H44" s="22">
        <f t="shared" si="7"/>
        <v>137500</v>
      </c>
      <c r="I44" s="22">
        <v>137500</v>
      </c>
      <c r="J44" s="22">
        <v>137500</v>
      </c>
      <c r="K44" s="22">
        <v>0</v>
      </c>
      <c r="L44" s="22"/>
      <c r="M44" s="22"/>
      <c r="N44" s="55">
        <f t="shared" si="8"/>
        <v>129500</v>
      </c>
      <c r="O44" s="102">
        <f t="shared" si="9"/>
        <v>129500</v>
      </c>
      <c r="P44" s="102">
        <f t="shared" si="10"/>
        <v>129500</v>
      </c>
      <c r="Q44" s="102">
        <f t="shared" si="11"/>
        <v>129500</v>
      </c>
      <c r="R44" s="102">
        <v>129500</v>
      </c>
      <c r="S44" s="102">
        <v>0</v>
      </c>
      <c r="T44" s="102">
        <v>0</v>
      </c>
      <c r="U44" s="102"/>
      <c r="V44" s="64"/>
      <c r="W44" s="65">
        <f t="shared" si="2"/>
        <v>129500</v>
      </c>
      <c r="X44" s="65"/>
      <c r="Y44" s="55">
        <f t="shared" si="12"/>
        <v>8000</v>
      </c>
      <c r="Z44" s="55">
        <f t="shared" si="13"/>
        <v>8000</v>
      </c>
      <c r="AA44" s="55">
        <f t="shared" si="14"/>
        <v>8000</v>
      </c>
      <c r="AB44" s="55">
        <f t="shared" si="18"/>
        <v>8000</v>
      </c>
      <c r="AC44" s="55">
        <f t="shared" si="18"/>
        <v>0</v>
      </c>
      <c r="AD44" s="55">
        <f t="shared" si="18"/>
        <v>0</v>
      </c>
      <c r="AE44" s="55">
        <f t="shared" si="16"/>
        <v>0</v>
      </c>
      <c r="AF44" s="55"/>
      <c r="AG44" s="25">
        <v>114312</v>
      </c>
      <c r="AH44" s="25">
        <v>114312</v>
      </c>
      <c r="AI44" s="25">
        <v>114312</v>
      </c>
      <c r="AJ44" s="25">
        <v>0</v>
      </c>
      <c r="AK44" s="25"/>
      <c r="AL44" s="34">
        <f t="shared" ref="AL44:AP62" si="19">IF(C44=0,0,AG44/C44)</f>
        <v>0.83135999999999999</v>
      </c>
      <c r="AM44" s="34">
        <f t="shared" si="19"/>
        <v>0.83135999999999999</v>
      </c>
      <c r="AN44" s="34">
        <f t="shared" si="19"/>
        <v>0.83135999999999999</v>
      </c>
      <c r="AO44" s="34">
        <f t="shared" si="19"/>
        <v>0</v>
      </c>
      <c r="AP44" s="34">
        <f t="shared" si="19"/>
        <v>0</v>
      </c>
      <c r="AQ44" s="90">
        <f t="shared" si="3"/>
        <v>0</v>
      </c>
      <c r="AR44" s="90"/>
      <c r="AS44" s="90"/>
      <c r="AT44" s="4"/>
      <c r="AU44" s="4"/>
      <c r="AV44" s="1"/>
      <c r="AW44" s="1"/>
      <c r="AX44" s="1"/>
      <c r="AY44" s="1"/>
      <c r="AZ44" s="1"/>
      <c r="BA44" s="1"/>
    </row>
    <row r="45" spans="1:53" s="2" customFormat="1" ht="29.25" customHeight="1" x14ac:dyDescent="0.25">
      <c r="A45" s="11">
        <v>27</v>
      </c>
      <c r="B45" s="27" t="s">
        <v>48</v>
      </c>
      <c r="C45" s="22">
        <f t="shared" si="4"/>
        <v>460100</v>
      </c>
      <c r="D45" s="23">
        <f t="shared" si="5"/>
        <v>460100</v>
      </c>
      <c r="E45" s="23">
        <f t="shared" si="6"/>
        <v>460100</v>
      </c>
      <c r="F45" s="22">
        <v>0</v>
      </c>
      <c r="G45" s="22"/>
      <c r="H45" s="22">
        <f t="shared" si="7"/>
        <v>460100</v>
      </c>
      <c r="I45" s="22">
        <v>460100</v>
      </c>
      <c r="J45" s="22">
        <v>460100</v>
      </c>
      <c r="K45" s="22">
        <v>0</v>
      </c>
      <c r="L45" s="22"/>
      <c r="M45" s="22"/>
      <c r="N45" s="55">
        <f t="shared" si="8"/>
        <v>250100</v>
      </c>
      <c r="O45" s="102">
        <f t="shared" si="9"/>
        <v>250100</v>
      </c>
      <c r="P45" s="102">
        <f t="shared" si="10"/>
        <v>250100</v>
      </c>
      <c r="Q45" s="102">
        <f t="shared" si="11"/>
        <v>250100</v>
      </c>
      <c r="R45" s="102">
        <v>250100</v>
      </c>
      <c r="S45" s="102">
        <v>0</v>
      </c>
      <c r="T45" s="102">
        <v>0</v>
      </c>
      <c r="U45" s="102"/>
      <c r="V45" s="64"/>
      <c r="W45" s="65">
        <f t="shared" si="2"/>
        <v>250100</v>
      </c>
      <c r="X45" s="65"/>
      <c r="Y45" s="55">
        <f t="shared" si="12"/>
        <v>210000</v>
      </c>
      <c r="Z45" s="55">
        <f t="shared" si="13"/>
        <v>210000</v>
      </c>
      <c r="AA45" s="55">
        <f t="shared" si="14"/>
        <v>210000</v>
      </c>
      <c r="AB45" s="55">
        <f t="shared" si="18"/>
        <v>210000</v>
      </c>
      <c r="AC45" s="55">
        <f t="shared" si="18"/>
        <v>0</v>
      </c>
      <c r="AD45" s="55">
        <f t="shared" si="18"/>
        <v>0</v>
      </c>
      <c r="AE45" s="55">
        <f t="shared" si="16"/>
        <v>0</v>
      </c>
      <c r="AF45" s="55"/>
      <c r="AG45" s="25">
        <v>380124</v>
      </c>
      <c r="AH45" s="25">
        <v>380124</v>
      </c>
      <c r="AI45" s="25">
        <v>380124</v>
      </c>
      <c r="AJ45" s="25">
        <v>0</v>
      </c>
      <c r="AK45" s="25"/>
      <c r="AL45" s="34">
        <f t="shared" si="19"/>
        <v>0.82617691806129101</v>
      </c>
      <c r="AM45" s="34">
        <f t="shared" si="19"/>
        <v>0.82617691806129101</v>
      </c>
      <c r="AN45" s="34">
        <f t="shared" si="19"/>
        <v>0.82617691806129101</v>
      </c>
      <c r="AO45" s="34">
        <f t="shared" si="19"/>
        <v>0</v>
      </c>
      <c r="AP45" s="34">
        <f t="shared" si="19"/>
        <v>0</v>
      </c>
      <c r="AQ45" s="90">
        <f t="shared" si="3"/>
        <v>0</v>
      </c>
      <c r="AR45" s="90"/>
      <c r="AS45" s="90"/>
      <c r="AT45" s="4"/>
      <c r="AU45" s="4"/>
      <c r="AV45" s="1"/>
      <c r="AW45" s="1"/>
      <c r="AX45" s="1"/>
      <c r="AY45" s="1"/>
      <c r="AZ45" s="1"/>
      <c r="BA45" s="1"/>
    </row>
    <row r="46" spans="1:53" s="2" customFormat="1" ht="29.25" customHeight="1" x14ac:dyDescent="0.25">
      <c r="A46" s="11">
        <v>28</v>
      </c>
      <c r="B46" s="27" t="s">
        <v>49</v>
      </c>
      <c r="C46" s="22">
        <f t="shared" si="4"/>
        <v>466747</v>
      </c>
      <c r="D46" s="23">
        <f t="shared" si="5"/>
        <v>466747</v>
      </c>
      <c r="E46" s="23">
        <f t="shared" si="6"/>
        <v>466747</v>
      </c>
      <c r="F46" s="22">
        <v>0</v>
      </c>
      <c r="G46" s="22"/>
      <c r="H46" s="22">
        <f t="shared" si="7"/>
        <v>466747</v>
      </c>
      <c r="I46" s="22">
        <v>466747</v>
      </c>
      <c r="J46" s="22">
        <v>466747</v>
      </c>
      <c r="K46" s="22">
        <v>0</v>
      </c>
      <c r="L46" s="22"/>
      <c r="M46" s="22"/>
      <c r="N46" s="55">
        <f t="shared" si="8"/>
        <v>451536</v>
      </c>
      <c r="O46" s="102">
        <f t="shared" si="9"/>
        <v>451536</v>
      </c>
      <c r="P46" s="102">
        <f t="shared" si="10"/>
        <v>451536</v>
      </c>
      <c r="Q46" s="102">
        <f t="shared" si="11"/>
        <v>451536</v>
      </c>
      <c r="R46" s="102">
        <v>451536</v>
      </c>
      <c r="S46" s="102">
        <v>0</v>
      </c>
      <c r="T46" s="102">
        <v>0</v>
      </c>
      <c r="U46" s="102"/>
      <c r="V46" s="64"/>
      <c r="W46" s="65">
        <f t="shared" si="2"/>
        <v>451536</v>
      </c>
      <c r="X46" s="65"/>
      <c r="Y46" s="55">
        <f t="shared" si="12"/>
        <v>15211</v>
      </c>
      <c r="Z46" s="55">
        <f t="shared" si="13"/>
        <v>15211</v>
      </c>
      <c r="AA46" s="55">
        <f t="shared" si="14"/>
        <v>15211</v>
      </c>
      <c r="AB46" s="55">
        <f t="shared" si="18"/>
        <v>15211</v>
      </c>
      <c r="AC46" s="55">
        <f t="shared" si="18"/>
        <v>0</v>
      </c>
      <c r="AD46" s="55">
        <f t="shared" si="18"/>
        <v>0</v>
      </c>
      <c r="AE46" s="55">
        <f t="shared" si="16"/>
        <v>0</v>
      </c>
      <c r="AF46" s="55"/>
      <c r="AG46" s="25">
        <v>433700</v>
      </c>
      <c r="AH46" s="25">
        <v>433700</v>
      </c>
      <c r="AI46" s="25">
        <v>433700</v>
      </c>
      <c r="AJ46" s="25">
        <v>0</v>
      </c>
      <c r="AK46" s="25"/>
      <c r="AL46" s="34">
        <f t="shared" si="19"/>
        <v>0.92919718819831731</v>
      </c>
      <c r="AM46" s="34">
        <f t="shared" si="19"/>
        <v>0.92919718819831731</v>
      </c>
      <c r="AN46" s="34">
        <f t="shared" si="19"/>
        <v>0.92919718819831731</v>
      </c>
      <c r="AO46" s="34">
        <f t="shared" si="19"/>
        <v>0</v>
      </c>
      <c r="AP46" s="34">
        <f t="shared" si="19"/>
        <v>0</v>
      </c>
      <c r="AQ46" s="90">
        <f t="shared" si="3"/>
        <v>0</v>
      </c>
      <c r="AR46" s="90"/>
      <c r="AS46" s="90"/>
      <c r="AT46" s="4"/>
      <c r="AU46" s="4"/>
      <c r="AV46" s="1"/>
      <c r="AW46" s="1"/>
      <c r="AX46" s="1"/>
      <c r="AY46" s="1"/>
      <c r="AZ46" s="1"/>
      <c r="BA46" s="1"/>
    </row>
    <row r="47" spans="1:53" s="2" customFormat="1" ht="29.25" customHeight="1" x14ac:dyDescent="0.25">
      <c r="A47" s="11">
        <v>29</v>
      </c>
      <c r="B47" s="27" t="s">
        <v>50</v>
      </c>
      <c r="C47" s="22">
        <f t="shared" si="4"/>
        <v>61700</v>
      </c>
      <c r="D47" s="23">
        <f t="shared" si="5"/>
        <v>61700</v>
      </c>
      <c r="E47" s="23">
        <f t="shared" si="6"/>
        <v>61700</v>
      </c>
      <c r="F47" s="22">
        <v>0</v>
      </c>
      <c r="G47" s="22"/>
      <c r="H47" s="22">
        <f t="shared" si="7"/>
        <v>61700</v>
      </c>
      <c r="I47" s="23">
        <v>61700</v>
      </c>
      <c r="J47" s="23">
        <v>61700</v>
      </c>
      <c r="K47" s="22">
        <v>0</v>
      </c>
      <c r="L47" s="22"/>
      <c r="M47" s="22"/>
      <c r="N47" s="55">
        <f t="shared" si="8"/>
        <v>61700</v>
      </c>
      <c r="O47" s="102">
        <f t="shared" si="9"/>
        <v>61700</v>
      </c>
      <c r="P47" s="102">
        <f t="shared" si="10"/>
        <v>61700</v>
      </c>
      <c r="Q47" s="102">
        <f t="shared" si="11"/>
        <v>61700</v>
      </c>
      <c r="R47" s="102">
        <v>61700</v>
      </c>
      <c r="S47" s="102">
        <v>0</v>
      </c>
      <c r="T47" s="102">
        <v>0</v>
      </c>
      <c r="U47" s="102"/>
      <c r="V47" s="64"/>
      <c r="W47" s="65">
        <f t="shared" si="2"/>
        <v>61700</v>
      </c>
      <c r="X47" s="65"/>
      <c r="Y47" s="55">
        <f t="shared" si="12"/>
        <v>0</v>
      </c>
      <c r="Z47" s="55">
        <f t="shared" si="13"/>
        <v>0</v>
      </c>
      <c r="AA47" s="55">
        <f t="shared" si="14"/>
        <v>0</v>
      </c>
      <c r="AB47" s="55">
        <f t="shared" si="18"/>
        <v>0</v>
      </c>
      <c r="AC47" s="55">
        <f t="shared" si="18"/>
        <v>0</v>
      </c>
      <c r="AD47" s="55">
        <f t="shared" si="18"/>
        <v>0</v>
      </c>
      <c r="AE47" s="55">
        <f t="shared" si="16"/>
        <v>0</v>
      </c>
      <c r="AF47" s="55"/>
      <c r="AG47" s="25">
        <v>57147</v>
      </c>
      <c r="AH47" s="25">
        <v>57147</v>
      </c>
      <c r="AI47" s="26">
        <v>57147</v>
      </c>
      <c r="AJ47" s="25">
        <v>0</v>
      </c>
      <c r="AK47" s="25"/>
      <c r="AL47" s="34">
        <f t="shared" si="19"/>
        <v>0.92620745542949756</v>
      </c>
      <c r="AM47" s="34">
        <f t="shared" si="19"/>
        <v>0.92620745542949756</v>
      </c>
      <c r="AN47" s="47">
        <f t="shared" si="19"/>
        <v>0.92620745542949756</v>
      </c>
      <c r="AO47" s="34">
        <f t="shared" si="19"/>
        <v>0</v>
      </c>
      <c r="AP47" s="34">
        <f t="shared" si="19"/>
        <v>0</v>
      </c>
      <c r="AQ47" s="90">
        <f t="shared" si="3"/>
        <v>0</v>
      </c>
      <c r="AR47" s="90"/>
      <c r="AS47" s="90"/>
      <c r="AT47" s="4"/>
      <c r="AU47" s="4"/>
      <c r="AV47" s="1"/>
      <c r="AW47" s="1"/>
      <c r="AX47" s="1"/>
      <c r="AY47" s="1"/>
      <c r="AZ47" s="1"/>
      <c r="BA47" s="1"/>
    </row>
    <row r="48" spans="1:53" s="2" customFormat="1" ht="29.25" customHeight="1" x14ac:dyDescent="0.25">
      <c r="A48" s="11">
        <v>30</v>
      </c>
      <c r="B48" s="27" t="s">
        <v>52</v>
      </c>
      <c r="C48" s="22">
        <f t="shared" si="4"/>
        <v>458600</v>
      </c>
      <c r="D48" s="23">
        <f t="shared" si="5"/>
        <v>458600</v>
      </c>
      <c r="E48" s="23">
        <f t="shared" si="6"/>
        <v>458600</v>
      </c>
      <c r="F48" s="22">
        <v>0</v>
      </c>
      <c r="G48" s="22"/>
      <c r="H48" s="22">
        <f t="shared" si="7"/>
        <v>458600</v>
      </c>
      <c r="I48" s="22">
        <v>458600</v>
      </c>
      <c r="J48" s="22">
        <v>458600</v>
      </c>
      <c r="K48" s="22">
        <v>0</v>
      </c>
      <c r="L48" s="22"/>
      <c r="M48" s="22"/>
      <c r="N48" s="55">
        <f>SUM(O48,V48)</f>
        <v>458600</v>
      </c>
      <c r="O48" s="102">
        <f t="shared" si="9"/>
        <v>458600</v>
      </c>
      <c r="P48" s="102">
        <f t="shared" si="10"/>
        <v>458600</v>
      </c>
      <c r="Q48" s="102">
        <f t="shared" si="11"/>
        <v>458600</v>
      </c>
      <c r="R48" s="102">
        <v>458600</v>
      </c>
      <c r="S48" s="102">
        <v>0</v>
      </c>
      <c r="T48" s="102">
        <v>0</v>
      </c>
      <c r="U48" s="102"/>
      <c r="V48" s="64"/>
      <c r="W48" s="65">
        <f t="shared" si="2"/>
        <v>458600</v>
      </c>
      <c r="X48" s="65"/>
      <c r="Y48" s="55">
        <f t="shared" si="12"/>
        <v>0</v>
      </c>
      <c r="Z48" s="55">
        <f t="shared" si="13"/>
        <v>0</v>
      </c>
      <c r="AA48" s="55">
        <f t="shared" si="14"/>
        <v>0</v>
      </c>
      <c r="AB48" s="55">
        <f t="shared" si="18"/>
        <v>0</v>
      </c>
      <c r="AC48" s="55">
        <f t="shared" si="18"/>
        <v>0</v>
      </c>
      <c r="AD48" s="55">
        <f t="shared" si="18"/>
        <v>0</v>
      </c>
      <c r="AE48" s="55">
        <f t="shared" si="16"/>
        <v>0</v>
      </c>
      <c r="AF48" s="55"/>
      <c r="AG48" s="25">
        <v>375246</v>
      </c>
      <c r="AH48" s="25">
        <v>375246</v>
      </c>
      <c r="AI48" s="25">
        <v>375246</v>
      </c>
      <c r="AJ48" s="25">
        <v>0</v>
      </c>
      <c r="AK48" s="25"/>
      <c r="AL48" s="34">
        <f t="shared" si="19"/>
        <v>0.81824247710423026</v>
      </c>
      <c r="AM48" s="34">
        <f t="shared" si="19"/>
        <v>0.81824247710423026</v>
      </c>
      <c r="AN48" s="34">
        <f t="shared" si="19"/>
        <v>0.81824247710423026</v>
      </c>
      <c r="AO48" s="34">
        <f t="shared" si="19"/>
        <v>0</v>
      </c>
      <c r="AP48" s="34">
        <f t="shared" si="19"/>
        <v>0</v>
      </c>
      <c r="AQ48" s="90">
        <f t="shared" si="3"/>
        <v>0</v>
      </c>
      <c r="AR48" s="90"/>
      <c r="AS48" s="90"/>
      <c r="AT48" s="4"/>
      <c r="AU48" s="4"/>
      <c r="AV48" s="1"/>
      <c r="AW48" s="1"/>
      <c r="AX48" s="1"/>
      <c r="AY48" s="1"/>
      <c r="AZ48" s="1"/>
      <c r="BA48" s="1"/>
    </row>
    <row r="49" spans="1:53" s="2" customFormat="1" ht="29.25" customHeight="1" x14ac:dyDescent="0.25">
      <c r="A49" s="11">
        <v>31</v>
      </c>
      <c r="B49" s="27" t="s">
        <v>53</v>
      </c>
      <c r="C49" s="22">
        <f t="shared" si="4"/>
        <v>9996</v>
      </c>
      <c r="D49" s="23">
        <f t="shared" si="5"/>
        <v>9996</v>
      </c>
      <c r="E49" s="23">
        <f t="shared" si="6"/>
        <v>9996</v>
      </c>
      <c r="F49" s="22">
        <v>0</v>
      </c>
      <c r="G49" s="22"/>
      <c r="H49" s="22">
        <f t="shared" si="7"/>
        <v>9996</v>
      </c>
      <c r="I49" s="22">
        <v>9996</v>
      </c>
      <c r="J49" s="22">
        <v>9996</v>
      </c>
      <c r="K49" s="22">
        <v>0</v>
      </c>
      <c r="L49" s="22"/>
      <c r="M49" s="22"/>
      <c r="N49" s="55">
        <f t="shared" si="8"/>
        <v>9996</v>
      </c>
      <c r="O49" s="102">
        <f t="shared" si="9"/>
        <v>9996</v>
      </c>
      <c r="P49" s="102">
        <f t="shared" si="10"/>
        <v>9996</v>
      </c>
      <c r="Q49" s="102">
        <f t="shared" si="11"/>
        <v>9996</v>
      </c>
      <c r="R49" s="102">
        <v>9996</v>
      </c>
      <c r="S49" s="102">
        <v>0</v>
      </c>
      <c r="T49" s="102">
        <v>0</v>
      </c>
      <c r="U49" s="102"/>
      <c r="V49" s="64"/>
      <c r="W49" s="65">
        <f t="shared" si="2"/>
        <v>9996</v>
      </c>
      <c r="X49" s="65"/>
      <c r="Y49" s="55">
        <f t="shared" si="12"/>
        <v>0</v>
      </c>
      <c r="Z49" s="55">
        <f t="shared" si="13"/>
        <v>0</v>
      </c>
      <c r="AA49" s="55">
        <f t="shared" si="14"/>
        <v>0</v>
      </c>
      <c r="AB49" s="55">
        <f t="shared" si="18"/>
        <v>0</v>
      </c>
      <c r="AC49" s="55">
        <f t="shared" si="18"/>
        <v>0</v>
      </c>
      <c r="AD49" s="55">
        <f t="shared" si="18"/>
        <v>0</v>
      </c>
      <c r="AE49" s="55">
        <f t="shared" si="16"/>
        <v>0</v>
      </c>
      <c r="AF49" s="55"/>
      <c r="AG49" s="25">
        <v>7000</v>
      </c>
      <c r="AH49" s="25">
        <v>7000</v>
      </c>
      <c r="AI49" s="25">
        <v>7000</v>
      </c>
      <c r="AJ49" s="25">
        <v>0</v>
      </c>
      <c r="AK49" s="25"/>
      <c r="AL49" s="34">
        <f t="shared" si="19"/>
        <v>0.70028011204481788</v>
      </c>
      <c r="AM49" s="34">
        <f t="shared" si="19"/>
        <v>0.70028011204481788</v>
      </c>
      <c r="AN49" s="34">
        <f t="shared" si="19"/>
        <v>0.70028011204481788</v>
      </c>
      <c r="AO49" s="34">
        <f t="shared" si="19"/>
        <v>0</v>
      </c>
      <c r="AP49" s="34">
        <f t="shared" si="19"/>
        <v>0</v>
      </c>
      <c r="AQ49" s="90">
        <f t="shared" si="3"/>
        <v>0</v>
      </c>
      <c r="AR49" s="90"/>
      <c r="AS49" s="90"/>
      <c r="AT49" s="4"/>
      <c r="AU49" s="4"/>
      <c r="AV49" s="1"/>
      <c r="AW49" s="1"/>
      <c r="AX49" s="1"/>
      <c r="AY49" s="1"/>
      <c r="AZ49" s="1"/>
      <c r="BA49" s="1"/>
    </row>
    <row r="50" spans="1:53" s="2" customFormat="1" ht="29.25" customHeight="1" x14ac:dyDescent="0.25">
      <c r="A50" s="11">
        <v>32</v>
      </c>
      <c r="B50" s="27" t="s">
        <v>54</v>
      </c>
      <c r="C50" s="22">
        <f t="shared" si="4"/>
        <v>80100</v>
      </c>
      <c r="D50" s="23">
        <f t="shared" si="5"/>
        <v>80100</v>
      </c>
      <c r="E50" s="23">
        <f t="shared" si="6"/>
        <v>80100</v>
      </c>
      <c r="F50" s="22">
        <v>0</v>
      </c>
      <c r="G50" s="22"/>
      <c r="H50" s="22">
        <f t="shared" si="7"/>
        <v>80100</v>
      </c>
      <c r="I50" s="23">
        <v>80100</v>
      </c>
      <c r="J50" s="23">
        <v>80100</v>
      </c>
      <c r="K50" s="22">
        <v>0</v>
      </c>
      <c r="L50" s="22"/>
      <c r="M50" s="22"/>
      <c r="N50" s="55">
        <f t="shared" si="8"/>
        <v>44099.999999999993</v>
      </c>
      <c r="O50" s="102">
        <f t="shared" si="9"/>
        <v>44099.999999999993</v>
      </c>
      <c r="P50" s="102">
        <f t="shared" si="10"/>
        <v>44099.999999999993</v>
      </c>
      <c r="Q50" s="102">
        <f>R50+S50</f>
        <v>44099.999999999993</v>
      </c>
      <c r="R50" s="102">
        <v>44099.999999999993</v>
      </c>
      <c r="S50" s="102">
        <v>0</v>
      </c>
      <c r="T50" s="102">
        <v>0</v>
      </c>
      <c r="U50" s="102"/>
      <c r="V50" s="64"/>
      <c r="W50" s="65">
        <f t="shared" si="2"/>
        <v>44099.999999999993</v>
      </c>
      <c r="X50" s="65"/>
      <c r="Y50" s="55">
        <f t="shared" si="12"/>
        <v>36000.000000000007</v>
      </c>
      <c r="Z50" s="55">
        <f t="shared" si="13"/>
        <v>36000.000000000007</v>
      </c>
      <c r="AA50" s="55">
        <f t="shared" si="14"/>
        <v>36000.000000000007</v>
      </c>
      <c r="AB50" s="55">
        <f>J50-R50</f>
        <v>36000.000000000007</v>
      </c>
      <c r="AC50" s="55">
        <f>K50-S50</f>
        <v>0</v>
      </c>
      <c r="AD50" s="55">
        <f>L50-T50</f>
        <v>0</v>
      </c>
      <c r="AE50" s="55">
        <f t="shared" si="16"/>
        <v>0</v>
      </c>
      <c r="AF50" s="55"/>
      <c r="AG50" s="25">
        <v>39100</v>
      </c>
      <c r="AH50" s="25">
        <v>39100</v>
      </c>
      <c r="AI50" s="26">
        <v>39100</v>
      </c>
      <c r="AJ50" s="25">
        <v>0</v>
      </c>
      <c r="AK50" s="25"/>
      <c r="AL50" s="34">
        <f t="shared" si="19"/>
        <v>0.48813982521847693</v>
      </c>
      <c r="AM50" s="34">
        <f t="shared" si="19"/>
        <v>0.48813982521847693</v>
      </c>
      <c r="AN50" s="47">
        <f t="shared" si="19"/>
        <v>0.48813982521847693</v>
      </c>
      <c r="AO50" s="34">
        <f t="shared" si="19"/>
        <v>0</v>
      </c>
      <c r="AP50" s="34">
        <f t="shared" si="19"/>
        <v>0</v>
      </c>
      <c r="AQ50" s="90">
        <f t="shared" si="3"/>
        <v>0</v>
      </c>
      <c r="AR50" s="90"/>
      <c r="AS50" s="90"/>
      <c r="AT50" s="4"/>
      <c r="AU50" s="4"/>
      <c r="AV50" s="1"/>
      <c r="AW50" s="1"/>
      <c r="AX50" s="1"/>
      <c r="AY50" s="1"/>
      <c r="AZ50" s="1"/>
      <c r="BA50" s="1"/>
    </row>
    <row r="51" spans="1:53" s="2" customFormat="1" ht="29.25" customHeight="1" x14ac:dyDescent="0.25">
      <c r="A51" s="11">
        <v>33</v>
      </c>
      <c r="B51" s="27" t="s">
        <v>55</v>
      </c>
      <c r="C51" s="22">
        <f t="shared" si="4"/>
        <v>1172477</v>
      </c>
      <c r="D51" s="23">
        <f t="shared" si="5"/>
        <v>1172477</v>
      </c>
      <c r="E51" s="23">
        <f t="shared" si="6"/>
        <v>912500</v>
      </c>
      <c r="F51" s="22">
        <v>259977</v>
      </c>
      <c r="G51" s="22"/>
      <c r="H51" s="22">
        <f t="shared" si="7"/>
        <v>1172477</v>
      </c>
      <c r="I51" s="22">
        <v>1172477</v>
      </c>
      <c r="J51" s="22">
        <v>912500</v>
      </c>
      <c r="K51" s="22">
        <v>259977</v>
      </c>
      <c r="L51" s="22"/>
      <c r="M51" s="22"/>
      <c r="N51" s="55">
        <f t="shared" si="8"/>
        <v>1172477</v>
      </c>
      <c r="O51" s="102">
        <f t="shared" si="9"/>
        <v>1172477</v>
      </c>
      <c r="P51" s="102">
        <f t="shared" si="10"/>
        <v>1172477</v>
      </c>
      <c r="Q51" s="102">
        <f t="shared" si="11"/>
        <v>1172477</v>
      </c>
      <c r="R51" s="102">
        <v>912500</v>
      </c>
      <c r="S51" s="102">
        <v>259977</v>
      </c>
      <c r="T51" s="102">
        <v>0</v>
      </c>
      <c r="U51" s="102"/>
      <c r="V51" s="64"/>
      <c r="W51" s="65">
        <f t="shared" si="2"/>
        <v>1172477</v>
      </c>
      <c r="X51" s="65"/>
      <c r="Y51" s="55">
        <f t="shared" si="12"/>
        <v>0</v>
      </c>
      <c r="Z51" s="55">
        <f t="shared" si="13"/>
        <v>0</v>
      </c>
      <c r="AA51" s="55">
        <f t="shared" si="14"/>
        <v>0</v>
      </c>
      <c r="AB51" s="55">
        <f t="shared" ref="AB51:AD55" si="20">J51-R51</f>
        <v>0</v>
      </c>
      <c r="AC51" s="55">
        <f t="shared" si="20"/>
        <v>0</v>
      </c>
      <c r="AD51" s="55">
        <f t="shared" si="20"/>
        <v>0</v>
      </c>
      <c r="AE51" s="55">
        <f t="shared" si="16"/>
        <v>0</v>
      </c>
      <c r="AF51" s="55"/>
      <c r="AG51" s="25">
        <v>451143</v>
      </c>
      <c r="AH51" s="25">
        <v>451143</v>
      </c>
      <c r="AI51" s="25">
        <v>451143</v>
      </c>
      <c r="AJ51" s="25">
        <v>0</v>
      </c>
      <c r="AK51" s="25"/>
      <c r="AL51" s="34">
        <f t="shared" si="19"/>
        <v>0.38477769713179877</v>
      </c>
      <c r="AM51" s="34">
        <f t="shared" si="19"/>
        <v>0.38477769713179877</v>
      </c>
      <c r="AN51" s="34">
        <f t="shared" si="19"/>
        <v>0.49440328767123287</v>
      </c>
      <c r="AO51" s="34">
        <f t="shared" si="19"/>
        <v>0</v>
      </c>
      <c r="AP51" s="34">
        <f t="shared" si="19"/>
        <v>0</v>
      </c>
      <c r="AQ51" s="90">
        <f t="shared" si="3"/>
        <v>744322</v>
      </c>
      <c r="AR51" s="90">
        <v>484345</v>
      </c>
      <c r="AS51" s="90">
        <v>259977</v>
      </c>
      <c r="AT51" s="4" t="s">
        <v>256</v>
      </c>
      <c r="AU51" s="4"/>
      <c r="AV51" s="1"/>
      <c r="AW51" s="1"/>
      <c r="AX51" s="1"/>
      <c r="AY51" s="1"/>
      <c r="AZ51" s="1"/>
      <c r="BA51" s="1"/>
    </row>
    <row r="52" spans="1:53" s="2" customFormat="1" ht="29.25" customHeight="1" x14ac:dyDescent="0.25">
      <c r="A52" s="11">
        <v>34</v>
      </c>
      <c r="B52" s="27" t="s">
        <v>56</v>
      </c>
      <c r="C52" s="22">
        <f t="shared" si="4"/>
        <v>853940</v>
      </c>
      <c r="D52" s="23">
        <f t="shared" si="5"/>
        <v>853940</v>
      </c>
      <c r="E52" s="23">
        <f t="shared" si="6"/>
        <v>653900</v>
      </c>
      <c r="F52" s="22">
        <v>200040</v>
      </c>
      <c r="G52" s="22"/>
      <c r="H52" s="22">
        <f t="shared" si="7"/>
        <v>853940</v>
      </c>
      <c r="I52" s="22">
        <v>853940</v>
      </c>
      <c r="J52" s="22">
        <v>653900</v>
      </c>
      <c r="K52" s="22">
        <v>200040</v>
      </c>
      <c r="L52" s="22"/>
      <c r="M52" s="22"/>
      <c r="N52" s="55">
        <f t="shared" si="8"/>
        <v>853940</v>
      </c>
      <c r="O52" s="102">
        <f t="shared" si="9"/>
        <v>853940</v>
      </c>
      <c r="P52" s="102">
        <f t="shared" si="10"/>
        <v>853940</v>
      </c>
      <c r="Q52" s="102">
        <f t="shared" si="11"/>
        <v>853940</v>
      </c>
      <c r="R52" s="102">
        <v>653900</v>
      </c>
      <c r="S52" s="102">
        <v>200040</v>
      </c>
      <c r="T52" s="102">
        <v>0</v>
      </c>
      <c r="U52" s="102"/>
      <c r="V52" s="64"/>
      <c r="W52" s="65">
        <f t="shared" si="2"/>
        <v>853940</v>
      </c>
      <c r="X52" s="65"/>
      <c r="Y52" s="55">
        <f t="shared" si="12"/>
        <v>0</v>
      </c>
      <c r="Z52" s="55">
        <f t="shared" si="13"/>
        <v>0</v>
      </c>
      <c r="AA52" s="55">
        <f t="shared" si="14"/>
        <v>0</v>
      </c>
      <c r="AB52" s="55">
        <f t="shared" si="20"/>
        <v>0</v>
      </c>
      <c r="AC52" s="55">
        <f t="shared" si="20"/>
        <v>0</v>
      </c>
      <c r="AD52" s="55">
        <f t="shared" si="20"/>
        <v>0</v>
      </c>
      <c r="AE52" s="55">
        <f t="shared" si="16"/>
        <v>0</v>
      </c>
      <c r="AF52" s="55"/>
      <c r="AG52" s="25">
        <v>475245</v>
      </c>
      <c r="AH52" s="25">
        <v>475245</v>
      </c>
      <c r="AI52" s="26">
        <v>475245</v>
      </c>
      <c r="AJ52" s="26">
        <v>0</v>
      </c>
      <c r="AK52" s="25"/>
      <c r="AL52" s="34">
        <f t="shared" si="19"/>
        <v>0.55653207485303413</v>
      </c>
      <c r="AM52" s="34">
        <f t="shared" si="19"/>
        <v>0.55653207485303413</v>
      </c>
      <c r="AN52" s="47">
        <f t="shared" si="19"/>
        <v>0.72678544119896005</v>
      </c>
      <c r="AO52" s="47">
        <f t="shared" si="19"/>
        <v>0</v>
      </c>
      <c r="AP52" s="34">
        <f t="shared" si="19"/>
        <v>0</v>
      </c>
      <c r="AQ52" s="90">
        <f t="shared" si="3"/>
        <v>355516</v>
      </c>
      <c r="AR52" s="90">
        <v>155476</v>
      </c>
      <c r="AS52" s="90">
        <v>200040</v>
      </c>
      <c r="AT52" s="4" t="s">
        <v>257</v>
      </c>
      <c r="AU52" s="4"/>
      <c r="AV52" s="1"/>
      <c r="AW52" s="1"/>
      <c r="AX52" s="1"/>
      <c r="AY52" s="1"/>
      <c r="AZ52" s="1"/>
      <c r="BA52" s="1"/>
    </row>
    <row r="53" spans="1:53" s="2" customFormat="1" ht="29.25" customHeight="1" x14ac:dyDescent="0.25">
      <c r="A53" s="11">
        <v>35</v>
      </c>
      <c r="B53" s="27" t="s">
        <v>58</v>
      </c>
      <c r="C53" s="22">
        <f t="shared" si="4"/>
        <v>6702100</v>
      </c>
      <c r="D53" s="23">
        <f t="shared" si="5"/>
        <v>6702100</v>
      </c>
      <c r="E53" s="23">
        <f t="shared" si="6"/>
        <v>6702100</v>
      </c>
      <c r="F53" s="22">
        <v>0</v>
      </c>
      <c r="G53" s="22"/>
      <c r="H53" s="22">
        <f t="shared" si="7"/>
        <v>6702100</v>
      </c>
      <c r="I53" s="22">
        <v>6702100</v>
      </c>
      <c r="J53" s="22">
        <v>6702100</v>
      </c>
      <c r="K53" s="22">
        <v>0</v>
      </c>
      <c r="L53" s="22"/>
      <c r="M53" s="22"/>
      <c r="N53" s="55">
        <f t="shared" si="8"/>
        <v>6702100</v>
      </c>
      <c r="O53" s="102">
        <f t="shared" si="9"/>
        <v>6702100</v>
      </c>
      <c r="P53" s="102">
        <f t="shared" si="10"/>
        <v>6702100</v>
      </c>
      <c r="Q53" s="102">
        <f t="shared" si="11"/>
        <v>6702100</v>
      </c>
      <c r="R53" s="102">
        <v>6702100</v>
      </c>
      <c r="S53" s="102">
        <v>0</v>
      </c>
      <c r="T53" s="102">
        <v>0</v>
      </c>
      <c r="U53" s="102"/>
      <c r="V53" s="64"/>
      <c r="W53" s="65">
        <f t="shared" si="2"/>
        <v>6702100</v>
      </c>
      <c r="X53" s="65"/>
      <c r="Y53" s="55">
        <f t="shared" si="12"/>
        <v>0</v>
      </c>
      <c r="Z53" s="55">
        <f t="shared" si="13"/>
        <v>0</v>
      </c>
      <c r="AA53" s="55">
        <f t="shared" si="14"/>
        <v>0</v>
      </c>
      <c r="AB53" s="55">
        <f t="shared" si="20"/>
        <v>0</v>
      </c>
      <c r="AC53" s="55">
        <f t="shared" si="20"/>
        <v>0</v>
      </c>
      <c r="AD53" s="55">
        <f t="shared" si="20"/>
        <v>0</v>
      </c>
      <c r="AE53" s="55">
        <f t="shared" si="16"/>
        <v>0</v>
      </c>
      <c r="AF53" s="55"/>
      <c r="AG53" s="25">
        <v>3871249</v>
      </c>
      <c r="AH53" s="25">
        <v>3871249</v>
      </c>
      <c r="AI53" s="25">
        <v>3871249</v>
      </c>
      <c r="AJ53" s="25">
        <v>0</v>
      </c>
      <c r="AK53" s="25"/>
      <c r="AL53" s="34">
        <f t="shared" si="19"/>
        <v>0.57761731397621641</v>
      </c>
      <c r="AM53" s="34">
        <f t="shared" si="19"/>
        <v>0.57761731397621641</v>
      </c>
      <c r="AN53" s="34">
        <f t="shared" si="19"/>
        <v>0.57761731397621641</v>
      </c>
      <c r="AO53" s="34">
        <f t="shared" si="19"/>
        <v>0</v>
      </c>
      <c r="AP53" s="34">
        <f t="shared" si="19"/>
        <v>0</v>
      </c>
      <c r="AQ53" s="90">
        <f t="shared" si="3"/>
        <v>0</v>
      </c>
      <c r="AR53" s="90"/>
      <c r="AS53" s="90"/>
      <c r="AT53" s="4"/>
      <c r="AU53" s="4"/>
      <c r="AV53" s="1"/>
      <c r="AW53" s="1"/>
      <c r="AX53" s="1"/>
      <c r="AY53" s="1"/>
      <c r="AZ53" s="1"/>
      <c r="BA53" s="1"/>
    </row>
    <row r="54" spans="1:53" s="2" customFormat="1" ht="29.25" customHeight="1" x14ac:dyDescent="0.25">
      <c r="A54" s="11">
        <v>36</v>
      </c>
      <c r="B54" s="27" t="s">
        <v>59</v>
      </c>
      <c r="C54" s="22">
        <f t="shared" si="4"/>
        <v>231800</v>
      </c>
      <c r="D54" s="23">
        <f t="shared" si="5"/>
        <v>231800</v>
      </c>
      <c r="E54" s="23">
        <f t="shared" si="6"/>
        <v>231800</v>
      </c>
      <c r="F54" s="22">
        <v>0</v>
      </c>
      <c r="G54" s="22"/>
      <c r="H54" s="22">
        <f t="shared" si="7"/>
        <v>231800</v>
      </c>
      <c r="I54" s="22">
        <v>231800</v>
      </c>
      <c r="J54" s="22">
        <v>231800</v>
      </c>
      <c r="K54" s="22">
        <v>0</v>
      </c>
      <c r="L54" s="22"/>
      <c r="M54" s="22"/>
      <c r="N54" s="55">
        <f t="shared" si="8"/>
        <v>231800</v>
      </c>
      <c r="O54" s="102">
        <f t="shared" si="9"/>
        <v>231800</v>
      </c>
      <c r="P54" s="102">
        <f t="shared" si="10"/>
        <v>231800</v>
      </c>
      <c r="Q54" s="102">
        <f t="shared" si="11"/>
        <v>231800</v>
      </c>
      <c r="R54" s="102">
        <v>231800</v>
      </c>
      <c r="S54" s="102">
        <v>0</v>
      </c>
      <c r="T54" s="102">
        <v>0</v>
      </c>
      <c r="U54" s="102"/>
      <c r="V54" s="64"/>
      <c r="W54" s="65">
        <f t="shared" si="2"/>
        <v>231800</v>
      </c>
      <c r="X54" s="65"/>
      <c r="Y54" s="55">
        <f t="shared" si="12"/>
        <v>0</v>
      </c>
      <c r="Z54" s="55">
        <f t="shared" si="13"/>
        <v>0</v>
      </c>
      <c r="AA54" s="55">
        <f t="shared" si="14"/>
        <v>0</v>
      </c>
      <c r="AB54" s="55">
        <f t="shared" si="20"/>
        <v>0</v>
      </c>
      <c r="AC54" s="55">
        <f t="shared" si="20"/>
        <v>0</v>
      </c>
      <c r="AD54" s="55">
        <f t="shared" si="20"/>
        <v>0</v>
      </c>
      <c r="AE54" s="55">
        <f t="shared" si="16"/>
        <v>0</v>
      </c>
      <c r="AF54" s="55"/>
      <c r="AG54" s="25">
        <v>193143</v>
      </c>
      <c r="AH54" s="25">
        <v>193143</v>
      </c>
      <c r="AI54" s="25">
        <v>193143</v>
      </c>
      <c r="AJ54" s="25">
        <v>0</v>
      </c>
      <c r="AK54" s="25"/>
      <c r="AL54" s="34">
        <f t="shared" si="19"/>
        <v>0.83323123382226061</v>
      </c>
      <c r="AM54" s="34">
        <f t="shared" si="19"/>
        <v>0.83323123382226061</v>
      </c>
      <c r="AN54" s="34">
        <f t="shared" si="19"/>
        <v>0.83323123382226061</v>
      </c>
      <c r="AO54" s="34">
        <f t="shared" si="19"/>
        <v>0</v>
      </c>
      <c r="AP54" s="34">
        <f t="shared" si="19"/>
        <v>0</v>
      </c>
      <c r="AQ54" s="90">
        <f t="shared" si="3"/>
        <v>0</v>
      </c>
      <c r="AR54" s="90"/>
      <c r="AS54" s="90"/>
      <c r="AT54" s="4"/>
      <c r="AU54" s="4"/>
      <c r="AV54" s="1"/>
      <c r="AW54" s="1"/>
      <c r="AX54" s="1"/>
      <c r="AY54" s="1"/>
      <c r="AZ54" s="1"/>
      <c r="BA54" s="1"/>
    </row>
    <row r="55" spans="1:53" s="2" customFormat="1" ht="29.25" customHeight="1" x14ac:dyDescent="0.25">
      <c r="A55" s="11">
        <v>37</v>
      </c>
      <c r="B55" s="27" t="s">
        <v>60</v>
      </c>
      <c r="C55" s="22">
        <f t="shared" si="4"/>
        <v>920000</v>
      </c>
      <c r="D55" s="23">
        <f t="shared" si="5"/>
        <v>920000</v>
      </c>
      <c r="E55" s="23">
        <f t="shared" si="6"/>
        <v>920000</v>
      </c>
      <c r="F55" s="22">
        <v>0</v>
      </c>
      <c r="G55" s="22"/>
      <c r="H55" s="22">
        <f t="shared" si="7"/>
        <v>920000</v>
      </c>
      <c r="I55" s="23">
        <v>920000</v>
      </c>
      <c r="J55" s="23">
        <v>920000</v>
      </c>
      <c r="K55" s="22">
        <v>0</v>
      </c>
      <c r="L55" s="22"/>
      <c r="M55" s="22"/>
      <c r="N55" s="55">
        <f t="shared" si="8"/>
        <v>920000</v>
      </c>
      <c r="O55" s="102">
        <f t="shared" si="9"/>
        <v>920000</v>
      </c>
      <c r="P55" s="102">
        <f t="shared" si="10"/>
        <v>920000</v>
      </c>
      <c r="Q55" s="102">
        <f t="shared" si="11"/>
        <v>920000</v>
      </c>
      <c r="R55" s="102">
        <v>920000</v>
      </c>
      <c r="S55" s="102">
        <v>0</v>
      </c>
      <c r="T55" s="102">
        <v>0</v>
      </c>
      <c r="U55" s="102"/>
      <c r="V55" s="64"/>
      <c r="W55" s="65">
        <f t="shared" si="2"/>
        <v>920000</v>
      </c>
      <c r="X55" s="65"/>
      <c r="Y55" s="55">
        <f t="shared" si="12"/>
        <v>0</v>
      </c>
      <c r="Z55" s="55">
        <f t="shared" si="13"/>
        <v>0</v>
      </c>
      <c r="AA55" s="55">
        <f t="shared" si="14"/>
        <v>0</v>
      </c>
      <c r="AB55" s="55">
        <f t="shared" si="20"/>
        <v>0</v>
      </c>
      <c r="AC55" s="55">
        <f t="shared" si="20"/>
        <v>0</v>
      </c>
      <c r="AD55" s="55">
        <f t="shared" si="20"/>
        <v>0</v>
      </c>
      <c r="AE55" s="55">
        <f t="shared" si="16"/>
        <v>0</v>
      </c>
      <c r="AF55" s="55"/>
      <c r="AG55" s="25">
        <v>780420</v>
      </c>
      <c r="AH55" s="25">
        <v>780420</v>
      </c>
      <c r="AI55" s="25">
        <v>780420</v>
      </c>
      <c r="AJ55" s="25">
        <v>0</v>
      </c>
      <c r="AK55" s="25"/>
      <c r="AL55" s="34">
        <f t="shared" si="19"/>
        <v>0.8482826086956522</v>
      </c>
      <c r="AM55" s="34">
        <f t="shared" si="19"/>
        <v>0.8482826086956522</v>
      </c>
      <c r="AN55" s="34">
        <f t="shared" si="19"/>
        <v>0.8482826086956522</v>
      </c>
      <c r="AO55" s="34">
        <f t="shared" si="19"/>
        <v>0</v>
      </c>
      <c r="AP55" s="34">
        <f t="shared" si="19"/>
        <v>0</v>
      </c>
      <c r="AQ55" s="90">
        <f t="shared" si="3"/>
        <v>140000</v>
      </c>
      <c r="AR55" s="90">
        <v>140000</v>
      </c>
      <c r="AS55" s="90"/>
      <c r="AT55" s="4" t="s">
        <v>249</v>
      </c>
      <c r="AU55" s="4"/>
      <c r="AV55" s="1"/>
      <c r="AW55" s="1"/>
      <c r="AX55" s="1"/>
      <c r="AY55" s="1"/>
      <c r="AZ55" s="1"/>
      <c r="BA55" s="1"/>
    </row>
    <row r="56" spans="1:53" s="2" customFormat="1" ht="47.1" customHeight="1" x14ac:dyDescent="0.25">
      <c r="A56" s="11">
        <v>38</v>
      </c>
      <c r="B56" s="27" t="s">
        <v>62</v>
      </c>
      <c r="C56" s="22">
        <f t="shared" si="4"/>
        <v>31300</v>
      </c>
      <c r="D56" s="23">
        <f t="shared" si="5"/>
        <v>31300</v>
      </c>
      <c r="E56" s="23">
        <f t="shared" si="6"/>
        <v>31300</v>
      </c>
      <c r="F56" s="22"/>
      <c r="G56" s="22"/>
      <c r="H56" s="22">
        <f t="shared" si="7"/>
        <v>31300</v>
      </c>
      <c r="I56" s="22">
        <v>31300</v>
      </c>
      <c r="J56" s="22">
        <v>31300</v>
      </c>
      <c r="K56" s="22"/>
      <c r="L56" s="22"/>
      <c r="M56" s="22"/>
      <c r="N56" s="55">
        <f t="shared" si="8"/>
        <v>31300</v>
      </c>
      <c r="O56" s="102">
        <f t="shared" si="9"/>
        <v>31300</v>
      </c>
      <c r="P56" s="102">
        <f t="shared" si="10"/>
        <v>31300</v>
      </c>
      <c r="Q56" s="102">
        <f t="shared" si="11"/>
        <v>31300</v>
      </c>
      <c r="R56" s="102">
        <v>31300</v>
      </c>
      <c r="S56" s="102">
        <v>0</v>
      </c>
      <c r="T56" s="102">
        <v>0</v>
      </c>
      <c r="U56" s="102"/>
      <c r="V56" s="64"/>
      <c r="W56" s="65">
        <f t="shared" si="2"/>
        <v>31300</v>
      </c>
      <c r="X56" s="65"/>
      <c r="Y56" s="55">
        <f t="shared" si="12"/>
        <v>0</v>
      </c>
      <c r="Z56" s="55">
        <f t="shared" si="13"/>
        <v>0</v>
      </c>
      <c r="AA56" s="55">
        <f t="shared" si="14"/>
        <v>0</v>
      </c>
      <c r="AB56" s="55">
        <f>J56-R56</f>
        <v>0</v>
      </c>
      <c r="AC56" s="55">
        <f>K56-S56</f>
        <v>0</v>
      </c>
      <c r="AD56" s="55">
        <f>L56-T56</f>
        <v>0</v>
      </c>
      <c r="AE56" s="55">
        <f t="shared" si="16"/>
        <v>0</v>
      </c>
      <c r="AF56" s="55"/>
      <c r="AG56" s="25">
        <v>20556</v>
      </c>
      <c r="AH56" s="25">
        <v>20556</v>
      </c>
      <c r="AI56" s="25">
        <v>20556</v>
      </c>
      <c r="AJ56" s="25">
        <v>0</v>
      </c>
      <c r="AK56" s="25"/>
      <c r="AL56" s="34">
        <f t="shared" si="19"/>
        <v>0.65674121405750796</v>
      </c>
      <c r="AM56" s="34">
        <f t="shared" si="19"/>
        <v>0.65674121405750796</v>
      </c>
      <c r="AN56" s="34">
        <f t="shared" si="19"/>
        <v>0.65674121405750796</v>
      </c>
      <c r="AO56" s="34">
        <f t="shared" si="19"/>
        <v>0</v>
      </c>
      <c r="AP56" s="34">
        <f t="shared" si="19"/>
        <v>0</v>
      </c>
      <c r="AQ56" s="90">
        <f t="shared" si="3"/>
        <v>14000</v>
      </c>
      <c r="AR56" s="90">
        <v>14000</v>
      </c>
      <c r="AS56" s="90"/>
      <c r="AT56" s="4"/>
      <c r="AU56" s="4" t="s">
        <v>250</v>
      </c>
      <c r="AV56" s="1"/>
      <c r="AW56" s="1"/>
      <c r="AX56" s="1"/>
      <c r="AY56" s="1"/>
      <c r="AZ56" s="1"/>
      <c r="BA56" s="1"/>
    </row>
    <row r="57" spans="1:53" ht="29.25" customHeight="1" x14ac:dyDescent="0.25">
      <c r="A57" s="11">
        <v>39</v>
      </c>
      <c r="B57" s="27" t="s">
        <v>64</v>
      </c>
      <c r="C57" s="22">
        <f t="shared" si="4"/>
        <v>31500</v>
      </c>
      <c r="D57" s="23">
        <f t="shared" si="5"/>
        <v>31500</v>
      </c>
      <c r="E57" s="23">
        <f t="shared" si="6"/>
        <v>31500</v>
      </c>
      <c r="F57" s="22">
        <v>0</v>
      </c>
      <c r="G57" s="22"/>
      <c r="H57" s="22">
        <f t="shared" si="7"/>
        <v>31500</v>
      </c>
      <c r="I57" s="22">
        <v>31500</v>
      </c>
      <c r="J57" s="22">
        <v>31500</v>
      </c>
      <c r="K57" s="22">
        <v>0</v>
      </c>
      <c r="L57" s="22"/>
      <c r="M57" s="22"/>
      <c r="N57" s="55">
        <f t="shared" si="8"/>
        <v>31500</v>
      </c>
      <c r="O57" s="102">
        <f t="shared" si="9"/>
        <v>31500</v>
      </c>
      <c r="P57" s="102">
        <f t="shared" si="10"/>
        <v>31500</v>
      </c>
      <c r="Q57" s="102">
        <f t="shared" si="11"/>
        <v>31500</v>
      </c>
      <c r="R57" s="102">
        <v>31500</v>
      </c>
      <c r="S57" s="102">
        <v>0</v>
      </c>
      <c r="T57" s="102">
        <v>0</v>
      </c>
      <c r="U57" s="102"/>
      <c r="V57" s="64"/>
      <c r="W57" s="65">
        <f t="shared" si="2"/>
        <v>31500</v>
      </c>
      <c r="X57" s="65"/>
      <c r="Y57" s="55">
        <f t="shared" si="12"/>
        <v>0</v>
      </c>
      <c r="Z57" s="55">
        <f t="shared" si="13"/>
        <v>0</v>
      </c>
      <c r="AA57" s="55">
        <f t="shared" si="14"/>
        <v>0</v>
      </c>
      <c r="AB57" s="55">
        <f t="shared" ref="AB57:AD58" si="21">J57-R57</f>
        <v>0</v>
      </c>
      <c r="AC57" s="55">
        <f t="shared" si="21"/>
        <v>0</v>
      </c>
      <c r="AD57" s="55">
        <f t="shared" si="21"/>
        <v>0</v>
      </c>
      <c r="AE57" s="55">
        <f t="shared" si="16"/>
        <v>0</v>
      </c>
      <c r="AF57" s="55"/>
      <c r="AG57" s="25">
        <v>25348</v>
      </c>
      <c r="AH57" s="25">
        <v>25348</v>
      </c>
      <c r="AI57" s="25">
        <v>25348</v>
      </c>
      <c r="AJ57" s="25">
        <v>0</v>
      </c>
      <c r="AK57" s="25"/>
      <c r="AL57" s="34">
        <f t="shared" si="19"/>
        <v>0.80469841269841269</v>
      </c>
      <c r="AM57" s="34">
        <f t="shared" si="19"/>
        <v>0.80469841269841269</v>
      </c>
      <c r="AN57" s="34">
        <f t="shared" si="19"/>
        <v>0.80469841269841269</v>
      </c>
      <c r="AO57" s="34">
        <f t="shared" si="19"/>
        <v>0</v>
      </c>
      <c r="AP57" s="34">
        <f t="shared" si="19"/>
        <v>0</v>
      </c>
      <c r="AQ57" s="90">
        <f t="shared" si="3"/>
        <v>0</v>
      </c>
      <c r="AR57" s="90"/>
      <c r="AS57" s="90"/>
      <c r="AT57" s="4"/>
      <c r="AU57" s="4"/>
    </row>
    <row r="58" spans="1:53" ht="29.25" customHeight="1" x14ac:dyDescent="0.25">
      <c r="A58" s="11">
        <v>40</v>
      </c>
      <c r="B58" s="27" t="s">
        <v>65</v>
      </c>
      <c r="C58" s="22">
        <f t="shared" si="4"/>
        <v>624400</v>
      </c>
      <c r="D58" s="23">
        <f t="shared" si="5"/>
        <v>624400</v>
      </c>
      <c r="E58" s="23">
        <f t="shared" si="6"/>
        <v>624400</v>
      </c>
      <c r="F58" s="22">
        <v>0</v>
      </c>
      <c r="G58" s="22"/>
      <c r="H58" s="22">
        <f t="shared" si="7"/>
        <v>624400</v>
      </c>
      <c r="I58" s="22">
        <v>624400</v>
      </c>
      <c r="J58" s="22">
        <v>624400</v>
      </c>
      <c r="K58" s="22">
        <v>0</v>
      </c>
      <c r="L58" s="22"/>
      <c r="M58" s="22"/>
      <c r="N58" s="55">
        <f t="shared" si="8"/>
        <v>624400</v>
      </c>
      <c r="O58" s="102">
        <f t="shared" si="9"/>
        <v>624400</v>
      </c>
      <c r="P58" s="102">
        <f t="shared" si="10"/>
        <v>624400</v>
      </c>
      <c r="Q58" s="102">
        <f t="shared" si="11"/>
        <v>624400</v>
      </c>
      <c r="R58" s="102">
        <v>624400</v>
      </c>
      <c r="S58" s="102">
        <v>0</v>
      </c>
      <c r="T58" s="102">
        <v>0</v>
      </c>
      <c r="U58" s="102"/>
      <c r="V58" s="64"/>
      <c r="W58" s="65">
        <f t="shared" si="2"/>
        <v>624400</v>
      </c>
      <c r="X58" s="65"/>
      <c r="Y58" s="55">
        <f t="shared" si="12"/>
        <v>0</v>
      </c>
      <c r="Z58" s="55">
        <f t="shared" si="13"/>
        <v>0</v>
      </c>
      <c r="AA58" s="55">
        <f t="shared" si="14"/>
        <v>0</v>
      </c>
      <c r="AB58" s="55">
        <f t="shared" si="21"/>
        <v>0</v>
      </c>
      <c r="AC58" s="55">
        <f t="shared" si="21"/>
        <v>0</v>
      </c>
      <c r="AD58" s="55">
        <f t="shared" si="21"/>
        <v>0</v>
      </c>
      <c r="AE58" s="55">
        <f t="shared" si="16"/>
        <v>0</v>
      </c>
      <c r="AF58" s="55"/>
      <c r="AG58" s="25">
        <v>359014</v>
      </c>
      <c r="AH58" s="25">
        <v>359014</v>
      </c>
      <c r="AI58" s="25">
        <v>359014</v>
      </c>
      <c r="AJ58" s="25">
        <v>0</v>
      </c>
      <c r="AK58" s="25"/>
      <c r="AL58" s="34">
        <f t="shared" si="19"/>
        <v>0.57497437540038432</v>
      </c>
      <c r="AM58" s="34">
        <f t="shared" si="19"/>
        <v>0.57497437540038432</v>
      </c>
      <c r="AN58" s="34">
        <f t="shared" si="19"/>
        <v>0.57497437540038432</v>
      </c>
      <c r="AO58" s="34">
        <f t="shared" si="19"/>
        <v>0</v>
      </c>
      <c r="AP58" s="34">
        <f t="shared" si="19"/>
        <v>0</v>
      </c>
      <c r="AQ58" s="90">
        <f t="shared" si="3"/>
        <v>0</v>
      </c>
      <c r="AR58" s="90"/>
      <c r="AS58" s="90"/>
      <c r="AT58" s="4"/>
      <c r="AU58" s="4"/>
    </row>
    <row r="59" spans="1:53" s="10" customFormat="1" ht="29.25" customHeight="1" x14ac:dyDescent="0.25">
      <c r="A59" s="18" t="s">
        <v>68</v>
      </c>
      <c r="B59" s="28" t="s">
        <v>69</v>
      </c>
      <c r="C59" s="39"/>
      <c r="D59" s="85"/>
      <c r="E59" s="85"/>
      <c r="F59" s="39"/>
      <c r="G59" s="39"/>
      <c r="H59" s="39"/>
      <c r="I59" s="39"/>
      <c r="J59" s="39"/>
      <c r="K59" s="39"/>
      <c r="L59" s="39"/>
      <c r="M59" s="39"/>
      <c r="N59" s="56"/>
      <c r="O59" s="106"/>
      <c r="P59" s="106"/>
      <c r="Q59" s="106"/>
      <c r="R59" s="106"/>
      <c r="S59" s="106"/>
      <c r="T59" s="106"/>
      <c r="U59" s="106"/>
      <c r="V59" s="86"/>
      <c r="W59" s="63"/>
      <c r="X59" s="63"/>
      <c r="Y59" s="56"/>
      <c r="Z59" s="56"/>
      <c r="AA59" s="56"/>
      <c r="AB59" s="56"/>
      <c r="AC59" s="56"/>
      <c r="AD59" s="56"/>
      <c r="AE59" s="56"/>
      <c r="AF59" s="56"/>
      <c r="AG59" s="20"/>
      <c r="AH59" s="20"/>
      <c r="AI59" s="20"/>
      <c r="AJ59" s="20"/>
      <c r="AK59" s="20"/>
      <c r="AL59" s="46"/>
      <c r="AM59" s="46"/>
      <c r="AN59" s="46"/>
      <c r="AO59" s="46"/>
      <c r="AP59" s="46"/>
      <c r="AQ59" s="109"/>
      <c r="AR59" s="109"/>
      <c r="AS59" s="109"/>
      <c r="AT59" s="45"/>
      <c r="AU59" s="45"/>
    </row>
    <row r="60" spans="1:53" ht="29.25" customHeight="1" x14ac:dyDescent="0.25">
      <c r="A60" s="11" t="s">
        <v>71</v>
      </c>
      <c r="B60" s="27" t="s">
        <v>72</v>
      </c>
      <c r="C60" s="22">
        <f>SUM(H60,M60)</f>
        <v>5495197.8809371013</v>
      </c>
      <c r="D60" s="23">
        <v>4528927.8809371013</v>
      </c>
      <c r="E60" s="23">
        <v>3759472.8809371009</v>
      </c>
      <c r="F60" s="25">
        <v>769455</v>
      </c>
      <c r="G60" s="25">
        <v>966270</v>
      </c>
      <c r="H60" s="25">
        <f t="shared" si="7"/>
        <v>4001939.0000000005</v>
      </c>
      <c r="I60" s="25">
        <v>3035669.0000000005</v>
      </c>
      <c r="J60" s="25">
        <v>2266214</v>
      </c>
      <c r="K60" s="25">
        <v>769455</v>
      </c>
      <c r="L60" s="25">
        <v>966270</v>
      </c>
      <c r="M60" s="25">
        <v>1493258.8809371009</v>
      </c>
      <c r="N60" s="55">
        <f t="shared" si="8"/>
        <v>5949780.8809371013</v>
      </c>
      <c r="O60" s="102">
        <f>SUM(Q60,T60)</f>
        <v>4456522</v>
      </c>
      <c r="P60" s="102">
        <f t="shared" ref="P60:P66" si="22">O60-U60</f>
        <v>3811622</v>
      </c>
      <c r="Q60" s="102">
        <f t="shared" ref="Q60:Q65" si="23">R60+S60</f>
        <v>2845352</v>
      </c>
      <c r="R60" s="102">
        <v>2075897</v>
      </c>
      <c r="S60" s="102">
        <v>769455</v>
      </c>
      <c r="T60" s="102">
        <v>1611170</v>
      </c>
      <c r="U60" s="105">
        <v>644900</v>
      </c>
      <c r="V60" s="65">
        <v>1493258.8809371009</v>
      </c>
      <c r="W60" s="65">
        <f t="shared" si="2"/>
        <v>4338610.8809371013</v>
      </c>
      <c r="X60" s="81">
        <f>V60/M60</f>
        <v>1</v>
      </c>
      <c r="Y60" s="55">
        <f t="shared" si="12"/>
        <v>190317</v>
      </c>
      <c r="Z60" s="55">
        <f t="shared" ref="Z60:Z66" si="24">AA60+AD60</f>
        <v>190317</v>
      </c>
      <c r="AA60" s="55">
        <f t="shared" ref="AA60:AA66" si="25">AB60+AC60</f>
        <v>190317</v>
      </c>
      <c r="AB60" s="55">
        <f t="shared" ref="AB60:AC66" si="26">J60-R60</f>
        <v>190317</v>
      </c>
      <c r="AC60" s="55">
        <f t="shared" si="26"/>
        <v>0</v>
      </c>
      <c r="AD60" s="55">
        <f>IF((L60-T60)&lt;0,0,(L60-T60))</f>
        <v>0</v>
      </c>
      <c r="AE60" s="55">
        <f t="shared" si="16"/>
        <v>0</v>
      </c>
      <c r="AF60" s="55"/>
      <c r="AG60" s="25">
        <v>4002783.3558319998</v>
      </c>
      <c r="AH60" s="25">
        <v>2902496.3558319998</v>
      </c>
      <c r="AI60" s="25">
        <v>2817570</v>
      </c>
      <c r="AJ60" s="25">
        <v>84926.355832000001</v>
      </c>
      <c r="AK60" s="25">
        <v>1100287</v>
      </c>
      <c r="AL60" s="34">
        <f t="shared" si="19"/>
        <v>0.72841478006055016</v>
      </c>
      <c r="AM60" s="34">
        <f t="shared" si="19"/>
        <v>0.64087934984547179</v>
      </c>
      <c r="AN60" s="34">
        <f t="shared" si="19"/>
        <v>0.74945879096158863</v>
      </c>
      <c r="AO60" s="34">
        <f t="shared" si="19"/>
        <v>0.11037208911762221</v>
      </c>
      <c r="AP60" s="34">
        <f t="shared" si="19"/>
        <v>1.1386951887153693</v>
      </c>
      <c r="AQ60" s="92">
        <f t="shared" ref="AQ60:AQ66" si="27">SUM(AR60,AS60)</f>
        <v>0</v>
      </c>
      <c r="AR60" s="92"/>
      <c r="AS60" s="92"/>
      <c r="AT60" s="4"/>
      <c r="AU60" s="4"/>
    </row>
    <row r="61" spans="1:53" ht="29.25" customHeight="1" x14ac:dyDescent="0.25">
      <c r="A61" s="11">
        <v>2</v>
      </c>
      <c r="B61" s="27" t="s">
        <v>76</v>
      </c>
      <c r="C61" s="22">
        <f t="shared" ref="C61:C67" si="28">SUM(H61,M61)</f>
        <v>4031667.2263827417</v>
      </c>
      <c r="D61" s="23">
        <v>2890387.2263827417</v>
      </c>
      <c r="E61" s="23">
        <v>2447694.2263827417</v>
      </c>
      <c r="F61" s="25">
        <v>442693</v>
      </c>
      <c r="G61" s="25">
        <v>1141280</v>
      </c>
      <c r="H61" s="25">
        <f t="shared" si="7"/>
        <v>2796549</v>
      </c>
      <c r="I61" s="25">
        <v>1655269</v>
      </c>
      <c r="J61" s="25">
        <v>1212576</v>
      </c>
      <c r="K61" s="25">
        <v>442693</v>
      </c>
      <c r="L61" s="25">
        <v>1141280</v>
      </c>
      <c r="M61" s="25">
        <v>1235118.2263827417</v>
      </c>
      <c r="N61" s="55">
        <f t="shared" si="8"/>
        <v>3696173.2263827417</v>
      </c>
      <c r="O61" s="102">
        <f t="shared" ref="O61:O66" si="29">SUM(Q61,T61)</f>
        <v>2461055</v>
      </c>
      <c r="P61" s="102">
        <f t="shared" si="22"/>
        <v>2461055</v>
      </c>
      <c r="Q61" s="102">
        <f t="shared" si="23"/>
        <v>1655269</v>
      </c>
      <c r="R61" s="102">
        <v>1212576</v>
      </c>
      <c r="S61" s="102">
        <v>442693</v>
      </c>
      <c r="T61" s="102">
        <v>805786</v>
      </c>
      <c r="U61" s="105">
        <v>0</v>
      </c>
      <c r="V61" s="65">
        <v>1235118.2263827417</v>
      </c>
      <c r="W61" s="65">
        <f t="shared" si="2"/>
        <v>2890387.2263827417</v>
      </c>
      <c r="X61" s="81">
        <f t="shared" ref="X61:X66" si="30">V61/M61</f>
        <v>1</v>
      </c>
      <c r="Y61" s="55">
        <f t="shared" si="12"/>
        <v>335494</v>
      </c>
      <c r="Z61" s="55">
        <f t="shared" si="24"/>
        <v>335494</v>
      </c>
      <c r="AA61" s="55">
        <f t="shared" si="25"/>
        <v>0</v>
      </c>
      <c r="AB61" s="55">
        <f t="shared" si="26"/>
        <v>0</v>
      </c>
      <c r="AC61" s="55">
        <f t="shared" si="26"/>
        <v>0</v>
      </c>
      <c r="AD61" s="55">
        <f t="shared" ref="AD61" si="31">IF((L61-T61)&lt;0,0,(L61-T61))</f>
        <v>335494</v>
      </c>
      <c r="AE61" s="55">
        <f t="shared" si="16"/>
        <v>0</v>
      </c>
      <c r="AF61" s="55"/>
      <c r="AG61" s="25">
        <v>3546734.3528279997</v>
      </c>
      <c r="AH61" s="25">
        <v>2186969.902828</v>
      </c>
      <c r="AI61" s="30">
        <v>1953646.8</v>
      </c>
      <c r="AJ61" s="30">
        <v>233323.102828</v>
      </c>
      <c r="AK61" s="30">
        <v>1359764.45</v>
      </c>
      <c r="AL61" s="34">
        <f t="shared" si="19"/>
        <v>0.87971902284459391</v>
      </c>
      <c r="AM61" s="34">
        <f t="shared" si="19"/>
        <v>0.75663561022754255</v>
      </c>
      <c r="AN61" s="34">
        <f t="shared" si="19"/>
        <v>0.79815802927604396</v>
      </c>
      <c r="AO61" s="34">
        <f t="shared" si="19"/>
        <v>0.52705396929248938</v>
      </c>
      <c r="AP61" s="34">
        <f t="shared" si="19"/>
        <v>1.1914380782980514</v>
      </c>
      <c r="AQ61" s="92">
        <f t="shared" si="27"/>
        <v>38324</v>
      </c>
      <c r="AR61" s="92"/>
      <c r="AS61" s="92">
        <v>38324</v>
      </c>
      <c r="AT61" s="4" t="s">
        <v>243</v>
      </c>
      <c r="AU61" s="4"/>
    </row>
    <row r="62" spans="1:53" ht="29.25" customHeight="1" x14ac:dyDescent="0.25">
      <c r="A62" s="11">
        <v>3</v>
      </c>
      <c r="B62" s="27" t="s">
        <v>86</v>
      </c>
      <c r="C62" s="22">
        <f t="shared" si="28"/>
        <v>3342289.0611115443</v>
      </c>
      <c r="D62" s="23">
        <v>2814499.0611115443</v>
      </c>
      <c r="E62" s="23">
        <v>2419947.0611115443</v>
      </c>
      <c r="F62" s="25">
        <v>394552</v>
      </c>
      <c r="G62" s="25">
        <v>527790</v>
      </c>
      <c r="H62" s="25">
        <f t="shared" si="7"/>
        <v>2720821</v>
      </c>
      <c r="I62" s="25">
        <v>2193031</v>
      </c>
      <c r="J62" s="25">
        <v>1798479</v>
      </c>
      <c r="K62" s="25">
        <v>394552</v>
      </c>
      <c r="L62" s="25">
        <v>527790</v>
      </c>
      <c r="M62" s="25">
        <v>621468.06111154414</v>
      </c>
      <c r="N62" s="55">
        <f t="shared" si="8"/>
        <v>3380739.2341115442</v>
      </c>
      <c r="O62" s="102">
        <f t="shared" si="29"/>
        <v>2759271.173</v>
      </c>
      <c r="P62" s="102">
        <f t="shared" si="22"/>
        <v>2720821</v>
      </c>
      <c r="Q62" s="102">
        <f t="shared" si="23"/>
        <v>2193031</v>
      </c>
      <c r="R62" s="102">
        <v>1798479</v>
      </c>
      <c r="S62" s="102">
        <v>394552</v>
      </c>
      <c r="T62" s="102">
        <v>566240.17299999995</v>
      </c>
      <c r="U62" s="105">
        <v>38450.172999999952</v>
      </c>
      <c r="V62" s="65">
        <v>621468.06111154414</v>
      </c>
      <c r="W62" s="65">
        <f t="shared" si="2"/>
        <v>2814499.0611115443</v>
      </c>
      <c r="X62" s="81">
        <f t="shared" si="30"/>
        <v>1</v>
      </c>
      <c r="Y62" s="55"/>
      <c r="Z62" s="55">
        <f t="shared" si="24"/>
        <v>0</v>
      </c>
      <c r="AA62" s="55">
        <f t="shared" si="25"/>
        <v>0</v>
      </c>
      <c r="AB62" s="55">
        <f t="shared" si="26"/>
        <v>0</v>
      </c>
      <c r="AC62" s="55">
        <f t="shared" si="26"/>
        <v>0</v>
      </c>
      <c r="AD62" s="55">
        <f>IF((L62-T62)&lt;0,0,(L62-T62))</f>
        <v>0</v>
      </c>
      <c r="AE62" s="55">
        <f t="shared" si="16"/>
        <v>0</v>
      </c>
      <c r="AF62" s="55"/>
      <c r="AG62" s="25">
        <v>2567025.1471720003</v>
      </c>
      <c r="AH62" s="25">
        <v>2067025.147172</v>
      </c>
      <c r="AI62" s="30">
        <v>1916246</v>
      </c>
      <c r="AJ62" s="30">
        <v>150779.147172</v>
      </c>
      <c r="AK62" s="30">
        <v>500000</v>
      </c>
      <c r="AL62" s="34">
        <f t="shared" si="19"/>
        <v>0.76804402618554046</v>
      </c>
      <c r="AM62" s="34">
        <f t="shared" si="19"/>
        <v>0.73442026530847715</v>
      </c>
      <c r="AN62" s="34">
        <f t="shared" si="19"/>
        <v>0.79185451235442261</v>
      </c>
      <c r="AO62" s="34">
        <f t="shared" si="19"/>
        <v>0.38215278891502258</v>
      </c>
      <c r="AP62" s="34">
        <f t="shared" si="19"/>
        <v>0.94734648250251052</v>
      </c>
      <c r="AQ62" s="92">
        <f t="shared" si="27"/>
        <v>753772</v>
      </c>
      <c r="AR62" s="93">
        <v>630000</v>
      </c>
      <c r="AS62" s="92">
        <v>123772</v>
      </c>
      <c r="AT62" s="4" t="str">
        <f>VLOOKUP(B62,'[1]I Pbo'!$B$20:$U$84,20,0)</f>
        <v>6278/UBND-TH ngày 22/9/2022</v>
      </c>
      <c r="AU62" s="4" t="s">
        <v>233</v>
      </c>
    </row>
    <row r="63" spans="1:53" ht="29.25" customHeight="1" x14ac:dyDescent="0.25">
      <c r="A63" s="11">
        <v>4</v>
      </c>
      <c r="B63" s="27" t="s">
        <v>92</v>
      </c>
      <c r="C63" s="22">
        <f t="shared" si="28"/>
        <v>4448725.6706654085</v>
      </c>
      <c r="D63" s="23">
        <v>2579035.6706654085</v>
      </c>
      <c r="E63" s="23">
        <v>2156464.6706654085</v>
      </c>
      <c r="F63" s="25">
        <v>422571</v>
      </c>
      <c r="G63" s="25">
        <v>1869690</v>
      </c>
      <c r="H63" s="25">
        <f t="shared" si="7"/>
        <v>3888938</v>
      </c>
      <c r="I63" s="25">
        <v>2019248</v>
      </c>
      <c r="J63" s="25">
        <v>1596677</v>
      </c>
      <c r="K63" s="25">
        <v>422571</v>
      </c>
      <c r="L63" s="25">
        <v>1869690</v>
      </c>
      <c r="M63" s="25">
        <v>559787.6706654086</v>
      </c>
      <c r="N63" s="55">
        <f t="shared" si="8"/>
        <v>5247595.6706654085</v>
      </c>
      <c r="O63" s="102">
        <f t="shared" si="29"/>
        <v>4687808</v>
      </c>
      <c r="P63" s="102">
        <f t="shared" si="22"/>
        <v>3888938</v>
      </c>
      <c r="Q63" s="102">
        <f t="shared" si="23"/>
        <v>2019248</v>
      </c>
      <c r="R63" s="102">
        <v>1596677</v>
      </c>
      <c r="S63" s="102">
        <v>422571</v>
      </c>
      <c r="T63" s="102">
        <v>2668560</v>
      </c>
      <c r="U63" s="105">
        <v>798870</v>
      </c>
      <c r="V63" s="65">
        <v>559787.6706654086</v>
      </c>
      <c r="W63" s="65">
        <f t="shared" si="2"/>
        <v>2579035.6706654085</v>
      </c>
      <c r="X63" s="81">
        <f t="shared" si="30"/>
        <v>1</v>
      </c>
      <c r="Y63" s="55">
        <f t="shared" si="12"/>
        <v>0</v>
      </c>
      <c r="Z63" s="55">
        <f t="shared" si="24"/>
        <v>0</v>
      </c>
      <c r="AA63" s="55">
        <f t="shared" si="25"/>
        <v>0</v>
      </c>
      <c r="AB63" s="55">
        <f t="shared" si="26"/>
        <v>0</v>
      </c>
      <c r="AC63" s="55">
        <f t="shared" si="26"/>
        <v>0</v>
      </c>
      <c r="AD63" s="55">
        <f t="shared" ref="AD63:AD66" si="32">IF((L63-T63)&lt;0,0,(L63-T63))</f>
        <v>0</v>
      </c>
      <c r="AE63" s="55">
        <f t="shared" si="16"/>
        <v>0</v>
      </c>
      <c r="AF63" s="55"/>
      <c r="AG63" s="25">
        <v>3287405.3723260001</v>
      </c>
      <c r="AH63" s="25">
        <v>1087405.3723260001</v>
      </c>
      <c r="AI63" s="30">
        <v>935000</v>
      </c>
      <c r="AJ63" s="30">
        <v>152405.37232600001</v>
      </c>
      <c r="AK63" s="30">
        <v>2200000</v>
      </c>
      <c r="AL63" s="34">
        <f t="shared" ref="AL63:AP73" si="33">IF(C63=0,0,AG63/C63)</f>
        <v>0.73895439181672307</v>
      </c>
      <c r="AM63" s="34">
        <f t="shared" si="33"/>
        <v>0.42163254455702903</v>
      </c>
      <c r="AN63" s="34">
        <f t="shared" si="33"/>
        <v>0.43358002230172971</v>
      </c>
      <c r="AO63" s="34">
        <f t="shared" si="33"/>
        <v>0.36066216641937099</v>
      </c>
      <c r="AP63" s="34">
        <f t="shared" si="33"/>
        <v>1.1766656504554232</v>
      </c>
      <c r="AQ63" s="92">
        <f t="shared" si="27"/>
        <v>101593</v>
      </c>
      <c r="AR63" s="92">
        <v>0</v>
      </c>
      <c r="AS63" s="92">
        <v>101593</v>
      </c>
      <c r="AT63" s="4" t="s">
        <v>246</v>
      </c>
      <c r="AU63" s="4"/>
    </row>
    <row r="64" spans="1:53" ht="29.25" customHeight="1" x14ac:dyDescent="0.25">
      <c r="A64" s="11">
        <v>5</v>
      </c>
      <c r="B64" s="27" t="s">
        <v>94</v>
      </c>
      <c r="C64" s="22">
        <f t="shared" si="28"/>
        <v>5452603.7345966352</v>
      </c>
      <c r="D64" s="23">
        <v>3884883.7345966352</v>
      </c>
      <c r="E64" s="23">
        <v>3774083.7345966352</v>
      </c>
      <c r="F64" s="25">
        <v>110800</v>
      </c>
      <c r="G64" s="25">
        <v>1567720</v>
      </c>
      <c r="H64" s="25">
        <f t="shared" si="7"/>
        <v>4419087</v>
      </c>
      <c r="I64" s="25">
        <v>2851367</v>
      </c>
      <c r="J64" s="25">
        <v>2740567</v>
      </c>
      <c r="K64" s="25">
        <v>110800</v>
      </c>
      <c r="L64" s="25">
        <v>1567720</v>
      </c>
      <c r="M64" s="25">
        <v>1033516.7345966351</v>
      </c>
      <c r="N64" s="55">
        <f t="shared" si="8"/>
        <v>5902603.7345966352</v>
      </c>
      <c r="O64" s="102">
        <f t="shared" si="29"/>
        <v>4869087</v>
      </c>
      <c r="P64" s="102">
        <f t="shared" si="22"/>
        <v>4419087</v>
      </c>
      <c r="Q64" s="102">
        <f t="shared" si="23"/>
        <v>2851367</v>
      </c>
      <c r="R64" s="102">
        <v>2740567</v>
      </c>
      <c r="S64" s="102">
        <v>110800</v>
      </c>
      <c r="T64" s="102">
        <v>2017720</v>
      </c>
      <c r="U64" s="105">
        <v>450000</v>
      </c>
      <c r="V64" s="65">
        <v>1033516.7345966351</v>
      </c>
      <c r="W64" s="65">
        <f t="shared" ref="W64:W83" si="34">SUM(Q64,V64)</f>
        <v>3884883.7345966352</v>
      </c>
      <c r="X64" s="81">
        <f t="shared" si="30"/>
        <v>1</v>
      </c>
      <c r="Y64" s="55">
        <f t="shared" si="12"/>
        <v>0</v>
      </c>
      <c r="Z64" s="55">
        <f t="shared" si="24"/>
        <v>0</v>
      </c>
      <c r="AA64" s="55">
        <f t="shared" si="25"/>
        <v>0</v>
      </c>
      <c r="AB64" s="55">
        <f t="shared" si="26"/>
        <v>0</v>
      </c>
      <c r="AC64" s="55">
        <f t="shared" si="26"/>
        <v>0</v>
      </c>
      <c r="AD64" s="55">
        <f t="shared" si="32"/>
        <v>0</v>
      </c>
      <c r="AE64" s="55">
        <f t="shared" si="16"/>
        <v>0</v>
      </c>
      <c r="AF64" s="55"/>
      <c r="AG64" s="25">
        <v>4524647.3599999994</v>
      </c>
      <c r="AH64" s="25">
        <v>2524647.36</v>
      </c>
      <c r="AI64" s="25">
        <v>2500000</v>
      </c>
      <c r="AJ64" s="25">
        <v>24647.360000000001</v>
      </c>
      <c r="AK64" s="25">
        <v>2000000</v>
      </c>
      <c r="AL64" s="34">
        <f t="shared" si="33"/>
        <v>0.82981408153525338</v>
      </c>
      <c r="AM64" s="34">
        <f t="shared" si="33"/>
        <v>0.64986432863276722</v>
      </c>
      <c r="AN64" s="34">
        <f t="shared" si="33"/>
        <v>0.66241243591994492</v>
      </c>
      <c r="AO64" s="34">
        <f t="shared" si="33"/>
        <v>0.22244909747292418</v>
      </c>
      <c r="AP64" s="34">
        <f t="shared" si="33"/>
        <v>1.2757380144413544</v>
      </c>
      <c r="AQ64" s="92">
        <f t="shared" si="27"/>
        <v>44800</v>
      </c>
      <c r="AR64" s="92">
        <v>0</v>
      </c>
      <c r="AS64" s="92">
        <v>44800</v>
      </c>
      <c r="AT64" s="4" t="str">
        <f>VLOOKUP(B64,'[1]I Pbo'!$B$20:$U$84,20,0)</f>
        <v>3400/UBND-TH ngày 07/9/2022</v>
      </c>
      <c r="AU64" s="4"/>
    </row>
    <row r="65" spans="1:47" ht="29.25" customHeight="1" x14ac:dyDescent="0.25">
      <c r="A65" s="11">
        <v>6</v>
      </c>
      <c r="B65" s="27" t="s">
        <v>96</v>
      </c>
      <c r="C65" s="22">
        <f t="shared" si="28"/>
        <v>3464950.303709256</v>
      </c>
      <c r="D65" s="23">
        <v>2666130.303709256</v>
      </c>
      <c r="E65" s="23">
        <v>2601490.303709256</v>
      </c>
      <c r="F65" s="25">
        <v>64640</v>
      </c>
      <c r="G65" s="25">
        <v>798820</v>
      </c>
      <c r="H65" s="25">
        <f t="shared" ref="H65:H84" si="35">SUM(I65,L65)</f>
        <v>2609645</v>
      </c>
      <c r="I65" s="25">
        <v>1810825</v>
      </c>
      <c r="J65" s="25">
        <v>1746185</v>
      </c>
      <c r="K65" s="25">
        <v>64640</v>
      </c>
      <c r="L65" s="25">
        <v>798820</v>
      </c>
      <c r="M65" s="25">
        <v>855305.303709256</v>
      </c>
      <c r="N65" s="55">
        <f t="shared" ref="N65:N84" si="36">SUM(O65,V65)</f>
        <v>3427150.303709256</v>
      </c>
      <c r="O65" s="102">
        <f t="shared" si="29"/>
        <v>2571845</v>
      </c>
      <c r="P65" s="102">
        <f t="shared" si="22"/>
        <v>2536645</v>
      </c>
      <c r="Q65" s="102">
        <f t="shared" si="23"/>
        <v>1737825</v>
      </c>
      <c r="R65" s="102">
        <v>1673185</v>
      </c>
      <c r="S65" s="102">
        <v>64640</v>
      </c>
      <c r="T65" s="102">
        <v>834020</v>
      </c>
      <c r="U65" s="105">
        <v>35200</v>
      </c>
      <c r="V65" s="65">
        <v>855305.303709256</v>
      </c>
      <c r="W65" s="65">
        <f t="shared" si="34"/>
        <v>2593130.303709256</v>
      </c>
      <c r="X65" s="81">
        <f t="shared" si="30"/>
        <v>1</v>
      </c>
      <c r="Y65" s="55">
        <f t="shared" ref="Y65:Y84" si="37">SUM(Z65,AE65)</f>
        <v>73000</v>
      </c>
      <c r="Z65" s="55">
        <f t="shared" si="24"/>
        <v>73000</v>
      </c>
      <c r="AA65" s="55">
        <f t="shared" si="25"/>
        <v>73000</v>
      </c>
      <c r="AB65" s="55">
        <f t="shared" si="26"/>
        <v>73000</v>
      </c>
      <c r="AC65" s="55">
        <f t="shared" si="26"/>
        <v>0</v>
      </c>
      <c r="AD65" s="55">
        <f t="shared" si="32"/>
        <v>0</v>
      </c>
      <c r="AE65" s="55">
        <f t="shared" ref="AE65:AE84" si="38">M65-V65</f>
        <v>0</v>
      </c>
      <c r="AF65" s="55"/>
      <c r="AG65" s="25">
        <v>3133796.2119999998</v>
      </c>
      <c r="AH65" s="25">
        <v>2337962.2119999998</v>
      </c>
      <c r="AI65" s="25">
        <v>2292821</v>
      </c>
      <c r="AJ65" s="31">
        <v>45141.212</v>
      </c>
      <c r="AK65" s="25">
        <v>795834</v>
      </c>
      <c r="AL65" s="34">
        <f t="shared" si="33"/>
        <v>0.90442746282543995</v>
      </c>
      <c r="AM65" s="34">
        <f t="shared" si="33"/>
        <v>0.87691220820951921</v>
      </c>
      <c r="AN65" s="34">
        <f t="shared" si="33"/>
        <v>0.88134904701772321</v>
      </c>
      <c r="AO65" s="48">
        <f t="shared" si="33"/>
        <v>0.69834795792079207</v>
      </c>
      <c r="AP65" s="34">
        <f t="shared" si="33"/>
        <v>0.9962619864299842</v>
      </c>
      <c r="AQ65" s="92">
        <f t="shared" si="27"/>
        <v>0</v>
      </c>
      <c r="AR65" s="92">
        <v>0</v>
      </c>
      <c r="AS65" s="92"/>
      <c r="AT65" s="4">
        <f>VLOOKUP(B65,'[1]I Pbo'!$B$20:$U$84,20,0)</f>
        <v>0</v>
      </c>
      <c r="AU65" s="4"/>
    </row>
    <row r="66" spans="1:47" ht="29.25" customHeight="1" x14ac:dyDescent="0.25">
      <c r="A66" s="11">
        <v>7</v>
      </c>
      <c r="B66" s="27" t="s">
        <v>98</v>
      </c>
      <c r="C66" s="22">
        <f t="shared" si="28"/>
        <v>3554121.5358944298</v>
      </c>
      <c r="D66" s="23">
        <v>2731391.5358944298</v>
      </c>
      <c r="E66" s="23">
        <v>2646871.5358944298</v>
      </c>
      <c r="F66" s="25">
        <v>84520</v>
      </c>
      <c r="G66" s="25">
        <v>822730</v>
      </c>
      <c r="H66" s="25">
        <f t="shared" si="35"/>
        <v>2402126</v>
      </c>
      <c r="I66" s="25">
        <v>1579396</v>
      </c>
      <c r="J66" s="25">
        <v>1494876</v>
      </c>
      <c r="K66" s="25">
        <v>84520</v>
      </c>
      <c r="L66" s="25">
        <v>822730</v>
      </c>
      <c r="M66" s="25">
        <v>1151995.5358944298</v>
      </c>
      <c r="N66" s="55">
        <f t="shared" si="36"/>
        <v>4408166.6358944299</v>
      </c>
      <c r="O66" s="102">
        <f t="shared" si="29"/>
        <v>3256171.1</v>
      </c>
      <c r="P66" s="102">
        <f t="shared" si="22"/>
        <v>2402126</v>
      </c>
      <c r="Q66" s="102">
        <f>R66+S66</f>
        <v>1579396</v>
      </c>
      <c r="R66" s="102">
        <v>1494876</v>
      </c>
      <c r="S66" s="102">
        <v>84520</v>
      </c>
      <c r="T66" s="102">
        <v>1676775.1</v>
      </c>
      <c r="U66" s="105">
        <v>854045.10000000009</v>
      </c>
      <c r="V66" s="65">
        <v>1151995.5358944298</v>
      </c>
      <c r="W66" s="65">
        <f t="shared" si="34"/>
        <v>2731391.5358944298</v>
      </c>
      <c r="X66" s="81">
        <f t="shared" si="30"/>
        <v>1</v>
      </c>
      <c r="Y66" s="55">
        <f t="shared" si="37"/>
        <v>0</v>
      </c>
      <c r="Z66" s="55">
        <f t="shared" si="24"/>
        <v>0</v>
      </c>
      <c r="AA66" s="55">
        <f t="shared" si="25"/>
        <v>0</v>
      </c>
      <c r="AB66" s="55">
        <f t="shared" si="26"/>
        <v>0</v>
      </c>
      <c r="AC66" s="55">
        <f t="shared" si="26"/>
        <v>0</v>
      </c>
      <c r="AD66" s="55">
        <f t="shared" si="32"/>
        <v>0</v>
      </c>
      <c r="AE66" s="55">
        <f t="shared" si="38"/>
        <v>0</v>
      </c>
      <c r="AF66" s="55"/>
      <c r="AG66" s="25">
        <v>2548635.5375716002</v>
      </c>
      <c r="AH66" s="25">
        <v>1858053.1940191998</v>
      </c>
      <c r="AI66" s="30">
        <v>1785596.1940191998</v>
      </c>
      <c r="AJ66" s="30">
        <v>72457</v>
      </c>
      <c r="AK66" s="30">
        <v>690582.34355240024</v>
      </c>
      <c r="AL66" s="34">
        <f t="shared" si="33"/>
        <v>0.71709296146233525</v>
      </c>
      <c r="AM66" s="34">
        <f t="shared" si="33"/>
        <v>0.68025882397367687</v>
      </c>
      <c r="AN66" s="34">
        <f t="shared" si="33"/>
        <v>0.67460629267593519</v>
      </c>
      <c r="AO66" s="34">
        <f t="shared" si="33"/>
        <v>0.85727638428774255</v>
      </c>
      <c r="AP66" s="34">
        <f t="shared" si="33"/>
        <v>0.83937907156953095</v>
      </c>
      <c r="AQ66" s="92">
        <f t="shared" si="27"/>
        <v>0</v>
      </c>
      <c r="AR66" s="92">
        <v>0</v>
      </c>
      <c r="AS66" s="92"/>
      <c r="AT66" s="4">
        <f>VLOOKUP(B66,'[1]I Pbo'!$B$20:$U$84,20,0)</f>
        <v>0</v>
      </c>
      <c r="AU66" s="4"/>
    </row>
    <row r="67" spans="1:47" ht="29.25" customHeight="1" x14ac:dyDescent="0.25">
      <c r="A67" s="11">
        <v>8</v>
      </c>
      <c r="B67" s="27" t="s">
        <v>101</v>
      </c>
      <c r="C67" s="22">
        <f t="shared" si="28"/>
        <v>51582952</v>
      </c>
      <c r="D67" s="23">
        <f t="shared" ref="D67" si="39">SUM(I67,M67)</f>
        <v>4197625</v>
      </c>
      <c r="E67" s="23">
        <f t="shared" ref="E67" si="40">SUM(J67,M67)</f>
        <v>395124</v>
      </c>
      <c r="F67" s="25">
        <v>3802501</v>
      </c>
      <c r="G67" s="25">
        <v>47385327</v>
      </c>
      <c r="H67" s="25">
        <f t="shared" si="35"/>
        <v>51582952</v>
      </c>
      <c r="I67" s="25">
        <v>4197625</v>
      </c>
      <c r="J67" s="25">
        <v>395124</v>
      </c>
      <c r="K67" s="25">
        <v>3802501</v>
      </c>
      <c r="L67" s="25">
        <v>47385327</v>
      </c>
      <c r="M67" s="25">
        <v>0</v>
      </c>
      <c r="N67" s="55">
        <f t="shared" si="36"/>
        <v>51582952</v>
      </c>
      <c r="O67" s="102">
        <f t="shared" ref="O67" si="41">SUM(Q67,T67)</f>
        <v>51582952</v>
      </c>
      <c r="P67" s="102">
        <f t="shared" ref="P67" si="42">O67-U67</f>
        <v>51582952</v>
      </c>
      <c r="Q67" s="102">
        <f t="shared" ref="Q67:Q84" si="43">R67+S67</f>
        <v>4197625</v>
      </c>
      <c r="R67" s="102">
        <v>395124</v>
      </c>
      <c r="S67" s="102">
        <v>3802501</v>
      </c>
      <c r="T67" s="102">
        <v>47385327</v>
      </c>
      <c r="U67" s="105">
        <v>0</v>
      </c>
      <c r="V67" s="63">
        <v>0</v>
      </c>
      <c r="W67" s="65">
        <f t="shared" si="34"/>
        <v>4197625</v>
      </c>
      <c r="X67" s="81"/>
      <c r="Y67" s="55">
        <f t="shared" si="37"/>
        <v>0</v>
      </c>
      <c r="Z67" s="55">
        <f t="shared" ref="Z67" si="44">AA67+AD67</f>
        <v>0</v>
      </c>
      <c r="AA67" s="55">
        <f t="shared" ref="AA67" si="45">AB67+AC67</f>
        <v>0</v>
      </c>
      <c r="AB67" s="55">
        <f t="shared" ref="AB67:AC67" si="46">J67-R67</f>
        <v>0</v>
      </c>
      <c r="AC67" s="55">
        <f t="shared" si="46"/>
        <v>0</v>
      </c>
      <c r="AD67" s="55">
        <f t="shared" ref="AD67" si="47">IF((L67-T67)&lt;0,0,(L67-T67))</f>
        <v>0</v>
      </c>
      <c r="AE67" s="55">
        <f t="shared" si="38"/>
        <v>0</v>
      </c>
      <c r="AF67" s="55"/>
      <c r="AG67" s="25">
        <v>44869582.550214998</v>
      </c>
      <c r="AH67" s="25">
        <v>2286543.5502150003</v>
      </c>
      <c r="AI67" s="25">
        <v>395124</v>
      </c>
      <c r="AJ67" s="25">
        <v>1891419.5502150001</v>
      </c>
      <c r="AK67" s="25">
        <v>42583039</v>
      </c>
      <c r="AL67" s="34">
        <f t="shared" si="33"/>
        <v>0.86985294192187756</v>
      </c>
      <c r="AM67" s="34">
        <f t="shared" si="33"/>
        <v>0.54472315898037582</v>
      </c>
      <c r="AN67" s="34">
        <f t="shared" si="33"/>
        <v>1</v>
      </c>
      <c r="AO67" s="34">
        <f t="shared" si="33"/>
        <v>0.49741460954645378</v>
      </c>
      <c r="AP67" s="34">
        <f t="shared" si="33"/>
        <v>0.89865453497872871</v>
      </c>
      <c r="AQ67" s="92">
        <f t="shared" ref="AQ67" si="48">SUM(AR67,AS67)</f>
        <v>2217888</v>
      </c>
      <c r="AR67" s="92">
        <v>0</v>
      </c>
      <c r="AS67" s="92">
        <v>2217888</v>
      </c>
      <c r="AT67" s="4" t="str">
        <f>VLOOKUP(B67,'[1]I Pbo'!$B$20:$U$84,20,0)</f>
        <v>3248/UBND-KH&amp;ĐT ngày 03/10/2022</v>
      </c>
      <c r="AU67" s="4"/>
    </row>
    <row r="68" spans="1:47" ht="29.25" customHeight="1" x14ac:dyDescent="0.25">
      <c r="A68" s="11">
        <v>9</v>
      </c>
      <c r="B68" s="27" t="s">
        <v>124</v>
      </c>
      <c r="C68" s="22">
        <f t="shared" ref="C68:C73" si="49">SUM(H68,M68)</f>
        <v>11919218.969181938</v>
      </c>
      <c r="D68" s="23">
        <f t="shared" ref="D68" si="50">SUM(I68,M68)</f>
        <v>4810918.9691819381</v>
      </c>
      <c r="E68" s="23">
        <f t="shared" ref="E68" si="51">SUM(J68,M68)</f>
        <v>4191963.9691819381</v>
      </c>
      <c r="F68" s="25">
        <v>618955</v>
      </c>
      <c r="G68" s="25">
        <v>7108300</v>
      </c>
      <c r="H68" s="25">
        <f t="shared" si="35"/>
        <v>10630268</v>
      </c>
      <c r="I68" s="25">
        <v>3521968</v>
      </c>
      <c r="J68" s="25">
        <v>2903013</v>
      </c>
      <c r="K68" s="25">
        <v>618955</v>
      </c>
      <c r="L68" s="25">
        <v>7108300</v>
      </c>
      <c r="M68" s="25">
        <v>1288950.9691819383</v>
      </c>
      <c r="N68" s="55">
        <f t="shared" si="36"/>
        <v>11919218.969181938</v>
      </c>
      <c r="O68" s="102">
        <f t="shared" ref="O68:O73" si="52">SUM(Q68,T68)</f>
        <v>10630268</v>
      </c>
      <c r="P68" s="102">
        <f t="shared" ref="P68:P73" si="53">O68-U68</f>
        <v>10630268</v>
      </c>
      <c r="Q68" s="102">
        <f t="shared" si="43"/>
        <v>3521968</v>
      </c>
      <c r="R68" s="102">
        <v>2903013</v>
      </c>
      <c r="S68" s="102">
        <v>618955</v>
      </c>
      <c r="T68" s="102">
        <v>7108300</v>
      </c>
      <c r="U68" s="105">
        <v>0</v>
      </c>
      <c r="V68" s="65">
        <v>1288950.9691819383</v>
      </c>
      <c r="W68" s="65">
        <f t="shared" si="34"/>
        <v>4810918.9691819381</v>
      </c>
      <c r="X68" s="81">
        <f t="shared" ref="X68:X70" si="54">V68/M68</f>
        <v>1</v>
      </c>
      <c r="Y68" s="55">
        <f t="shared" si="37"/>
        <v>0</v>
      </c>
      <c r="Z68" s="55">
        <f t="shared" ref="Z68:Z73" si="55">AA68+AD68</f>
        <v>0</v>
      </c>
      <c r="AA68" s="55">
        <f t="shared" ref="AA68:AA73" si="56">AB68+AC68</f>
        <v>0</v>
      </c>
      <c r="AB68" s="55">
        <f t="shared" ref="AB68:AC73" si="57">J68-R68</f>
        <v>0</v>
      </c>
      <c r="AC68" s="55">
        <f t="shared" si="57"/>
        <v>0</v>
      </c>
      <c r="AD68" s="55">
        <f t="shared" ref="AD68:AD73" si="58">IF((L68-T68)&lt;0,0,(L68-T68))</f>
        <v>0</v>
      </c>
      <c r="AE68" s="55">
        <f>M68-V68</f>
        <v>0</v>
      </c>
      <c r="AF68" s="55"/>
      <c r="AG68" s="25">
        <v>10735219.581870999</v>
      </c>
      <c r="AH68" s="25">
        <v>3812067.5818710001</v>
      </c>
      <c r="AI68" s="25">
        <v>3716949</v>
      </c>
      <c r="AJ68" s="25">
        <v>95118.581871000002</v>
      </c>
      <c r="AK68" s="25">
        <v>6923152</v>
      </c>
      <c r="AL68" s="34">
        <f t="shared" si="33"/>
        <v>0.90066468361960117</v>
      </c>
      <c r="AM68" s="34">
        <f t="shared" si="33"/>
        <v>0.79237825585726185</v>
      </c>
      <c r="AN68" s="34">
        <f t="shared" si="33"/>
        <v>0.88668438644174763</v>
      </c>
      <c r="AO68" s="34">
        <f t="shared" si="33"/>
        <v>0.15367608609834318</v>
      </c>
      <c r="AP68" s="34">
        <f t="shared" si="33"/>
        <v>0.9739532659004263</v>
      </c>
      <c r="AQ68" s="92">
        <f t="shared" ref="AQ68:AQ73" si="59">SUM(AR68,AS68)</f>
        <v>267627</v>
      </c>
      <c r="AR68" s="92"/>
      <c r="AS68" s="92">
        <v>267627</v>
      </c>
      <c r="AT68" s="4" t="str">
        <f>VLOOKUP(B68,'[1]I Pbo'!$B$20:$U$84,20,0)</f>
        <v>14800/UBND-THKH ngày 05/10/2022</v>
      </c>
      <c r="AU68" s="4"/>
    </row>
    <row r="69" spans="1:47" ht="20.85" customHeight="1" x14ac:dyDescent="0.25">
      <c r="A69" s="11">
        <v>10</v>
      </c>
      <c r="B69" s="27" t="s">
        <v>126</v>
      </c>
      <c r="C69" s="22">
        <f t="shared" si="49"/>
        <v>11005521.012168691</v>
      </c>
      <c r="D69" s="23">
        <v>5886841.0121686906</v>
      </c>
      <c r="E69" s="23">
        <v>5404701.0121686906</v>
      </c>
      <c r="F69" s="25">
        <v>482140</v>
      </c>
      <c r="G69" s="25">
        <v>5118680</v>
      </c>
      <c r="H69" s="25">
        <f t="shared" si="35"/>
        <v>9709980</v>
      </c>
      <c r="I69" s="25">
        <v>4591300</v>
      </c>
      <c r="J69" s="25">
        <v>4109160.0000000005</v>
      </c>
      <c r="K69" s="25">
        <v>482140</v>
      </c>
      <c r="L69" s="25">
        <v>5118680</v>
      </c>
      <c r="M69" s="25">
        <v>1295541.0121686901</v>
      </c>
      <c r="N69" s="55">
        <f t="shared" si="36"/>
        <v>11005521.012168691</v>
      </c>
      <c r="O69" s="102">
        <f t="shared" si="52"/>
        <v>9709980</v>
      </c>
      <c r="P69" s="102">
        <f t="shared" si="53"/>
        <v>9709980</v>
      </c>
      <c r="Q69" s="102">
        <f t="shared" si="43"/>
        <v>4591300</v>
      </c>
      <c r="R69" s="102">
        <v>4109160</v>
      </c>
      <c r="S69" s="102">
        <v>482140</v>
      </c>
      <c r="T69" s="102">
        <v>5118680</v>
      </c>
      <c r="U69" s="105">
        <v>0</v>
      </c>
      <c r="V69" s="65">
        <v>1295541.0121686901</v>
      </c>
      <c r="W69" s="65">
        <f t="shared" si="34"/>
        <v>5886841.0121686906</v>
      </c>
      <c r="X69" s="81">
        <f t="shared" si="54"/>
        <v>1</v>
      </c>
      <c r="Y69" s="55">
        <f t="shared" si="37"/>
        <v>0</v>
      </c>
      <c r="Z69" s="55">
        <f t="shared" si="55"/>
        <v>0</v>
      </c>
      <c r="AA69" s="55">
        <f t="shared" si="56"/>
        <v>0</v>
      </c>
      <c r="AB69" s="55">
        <f t="shared" si="57"/>
        <v>0</v>
      </c>
      <c r="AC69" s="55">
        <f t="shared" si="57"/>
        <v>0</v>
      </c>
      <c r="AD69" s="55">
        <f t="shared" si="58"/>
        <v>0</v>
      </c>
      <c r="AE69" s="55">
        <f t="shared" si="38"/>
        <v>0</v>
      </c>
      <c r="AF69" s="55"/>
      <c r="AG69" s="25">
        <v>9816904.8243409991</v>
      </c>
      <c r="AH69" s="25">
        <v>4698224.8243410001</v>
      </c>
      <c r="AI69" s="25">
        <v>4594005</v>
      </c>
      <c r="AJ69" s="25">
        <v>104219.824341</v>
      </c>
      <c r="AK69" s="25">
        <v>5118680</v>
      </c>
      <c r="AL69" s="34">
        <f t="shared" si="33"/>
        <v>0.89199819013443793</v>
      </c>
      <c r="AM69" s="34">
        <f t="shared" si="33"/>
        <v>0.79808930029353575</v>
      </c>
      <c r="AN69" s="34">
        <f t="shared" si="33"/>
        <v>0.85000169105683965</v>
      </c>
      <c r="AO69" s="34">
        <f t="shared" si="33"/>
        <v>0.21616091662380221</v>
      </c>
      <c r="AP69" s="34">
        <f t="shared" si="33"/>
        <v>1</v>
      </c>
      <c r="AQ69" s="92">
        <f t="shared" si="59"/>
        <v>160807</v>
      </c>
      <c r="AR69" s="92"/>
      <c r="AS69" s="92">
        <v>160807</v>
      </c>
      <c r="AT69" s="4" t="str">
        <f>VLOOKUP(B69,'[1]I Pbo'!$B$20:$U$84,20,0)</f>
        <v>7071/UBND-KT ngày 16/9/2022</v>
      </c>
      <c r="AU69" s="4"/>
    </row>
    <row r="70" spans="1:47" ht="29.25" customHeight="1" x14ac:dyDescent="0.25">
      <c r="A70" s="11">
        <v>11</v>
      </c>
      <c r="B70" s="27" t="s">
        <v>132</v>
      </c>
      <c r="C70" s="22">
        <f t="shared" si="49"/>
        <v>3642222.3190237628</v>
      </c>
      <c r="D70" s="23">
        <v>2403312.3190237628</v>
      </c>
      <c r="E70" s="23">
        <v>1711292.3190237631</v>
      </c>
      <c r="F70" s="25">
        <v>692020</v>
      </c>
      <c r="G70" s="25">
        <v>1238910</v>
      </c>
      <c r="H70" s="25">
        <f t="shared" si="35"/>
        <v>3226730</v>
      </c>
      <c r="I70" s="25">
        <v>1987819.9999999998</v>
      </c>
      <c r="J70" s="25">
        <v>1295800</v>
      </c>
      <c r="K70" s="25">
        <v>692020</v>
      </c>
      <c r="L70" s="25">
        <v>1238910</v>
      </c>
      <c r="M70" s="25">
        <v>415492.31902376306</v>
      </c>
      <c r="N70" s="55">
        <f t="shared" si="36"/>
        <v>4122222.3190237628</v>
      </c>
      <c r="O70" s="102">
        <f t="shared" si="52"/>
        <v>3706730</v>
      </c>
      <c r="P70" s="102">
        <f t="shared" si="53"/>
        <v>3226730</v>
      </c>
      <c r="Q70" s="102">
        <f t="shared" si="43"/>
        <v>1987820</v>
      </c>
      <c r="R70" s="102">
        <v>1295800</v>
      </c>
      <c r="S70" s="102">
        <v>692020</v>
      </c>
      <c r="T70" s="102">
        <v>1718910</v>
      </c>
      <c r="U70" s="105">
        <v>480000</v>
      </c>
      <c r="V70" s="65">
        <v>415492.31902376306</v>
      </c>
      <c r="W70" s="65">
        <f t="shared" si="34"/>
        <v>2403312.3190237628</v>
      </c>
      <c r="X70" s="81">
        <f t="shared" si="54"/>
        <v>1</v>
      </c>
      <c r="Y70" s="55">
        <f t="shared" si="37"/>
        <v>0</v>
      </c>
      <c r="Z70" s="55">
        <f t="shared" si="55"/>
        <v>0</v>
      </c>
      <c r="AA70" s="55">
        <f t="shared" si="56"/>
        <v>0</v>
      </c>
      <c r="AB70" s="55">
        <f t="shared" si="57"/>
        <v>0</v>
      </c>
      <c r="AC70" s="55">
        <f t="shared" si="57"/>
        <v>0</v>
      </c>
      <c r="AD70" s="55">
        <f t="shared" si="58"/>
        <v>0</v>
      </c>
      <c r="AE70" s="55">
        <f t="shared" si="38"/>
        <v>0</v>
      </c>
      <c r="AF70" s="55"/>
      <c r="AG70" s="25">
        <v>2830402.7079870002</v>
      </c>
      <c r="AH70" s="25">
        <v>1350151.707987</v>
      </c>
      <c r="AI70" s="25">
        <v>1181552.5003</v>
      </c>
      <c r="AJ70" s="25">
        <v>168599.20768699999</v>
      </c>
      <c r="AK70" s="25">
        <v>1480251</v>
      </c>
      <c r="AL70" s="34">
        <f t="shared" si="33"/>
        <v>0.77710871552334093</v>
      </c>
      <c r="AM70" s="34">
        <f t="shared" si="33"/>
        <v>0.56178786972449679</v>
      </c>
      <c r="AN70" s="34">
        <f t="shared" si="33"/>
        <v>0.69044457639711576</v>
      </c>
      <c r="AO70" s="34">
        <f t="shared" si="33"/>
        <v>0.24363343210745353</v>
      </c>
      <c r="AP70" s="34">
        <f t="shared" si="33"/>
        <v>1.19480107513863</v>
      </c>
      <c r="AQ70" s="92">
        <f t="shared" si="59"/>
        <v>372273</v>
      </c>
      <c r="AR70" s="92"/>
      <c r="AS70" s="92">
        <v>372273</v>
      </c>
      <c r="AT70" s="4" t="str">
        <f>VLOOKUP(B70,'[1]I Pbo'!$B$20:$U$84,20,0)</f>
        <v>164/TTr-UBND ngày 23/9/2022</v>
      </c>
      <c r="AU70" s="4"/>
    </row>
    <row r="71" spans="1:47" ht="29.25" customHeight="1" x14ac:dyDescent="0.25">
      <c r="A71" s="11">
        <v>12</v>
      </c>
      <c r="B71" s="27" t="s">
        <v>144</v>
      </c>
      <c r="C71" s="22">
        <f t="shared" si="49"/>
        <v>4376724.979312011</v>
      </c>
      <c r="D71" s="23">
        <v>1491814.9793120108</v>
      </c>
      <c r="E71" s="23">
        <v>1390672.9793120108</v>
      </c>
      <c r="F71" s="25">
        <v>101142</v>
      </c>
      <c r="G71" s="25">
        <v>2884910</v>
      </c>
      <c r="H71" s="25">
        <f t="shared" si="35"/>
        <v>4206527</v>
      </c>
      <c r="I71" s="25">
        <v>1321617</v>
      </c>
      <c r="J71" s="25">
        <v>1220475</v>
      </c>
      <c r="K71" s="25">
        <v>101142</v>
      </c>
      <c r="L71" s="25">
        <v>2884910</v>
      </c>
      <c r="M71" s="25">
        <v>170197.97931201075</v>
      </c>
      <c r="N71" s="55">
        <f t="shared" si="36"/>
        <v>6011369.979312011</v>
      </c>
      <c r="O71" s="102">
        <f t="shared" si="52"/>
        <v>5841172</v>
      </c>
      <c r="P71" s="102">
        <f t="shared" si="53"/>
        <v>4206527</v>
      </c>
      <c r="Q71" s="102">
        <f t="shared" si="43"/>
        <v>1321617</v>
      </c>
      <c r="R71" s="102">
        <v>1220475</v>
      </c>
      <c r="S71" s="102">
        <v>101142</v>
      </c>
      <c r="T71" s="102">
        <v>4519555</v>
      </c>
      <c r="U71" s="105">
        <v>1634645</v>
      </c>
      <c r="V71" s="65">
        <v>170197.97931201075</v>
      </c>
      <c r="W71" s="65">
        <f t="shared" si="34"/>
        <v>1491814.9793120108</v>
      </c>
      <c r="X71" s="81">
        <f t="shared" ref="X71:X75" si="60">V71/M71</f>
        <v>1</v>
      </c>
      <c r="Y71" s="55">
        <f t="shared" si="37"/>
        <v>0</v>
      </c>
      <c r="Z71" s="55">
        <f t="shared" si="55"/>
        <v>0</v>
      </c>
      <c r="AA71" s="55">
        <f t="shared" si="56"/>
        <v>0</v>
      </c>
      <c r="AB71" s="55">
        <f t="shared" si="57"/>
        <v>0</v>
      </c>
      <c r="AC71" s="55">
        <f t="shared" si="57"/>
        <v>0</v>
      </c>
      <c r="AD71" s="55">
        <f t="shared" si="58"/>
        <v>0</v>
      </c>
      <c r="AE71" s="55">
        <f t="shared" si="38"/>
        <v>0</v>
      </c>
      <c r="AF71" s="55"/>
      <c r="AG71" s="25">
        <v>3738203.0721509997</v>
      </c>
      <c r="AH71" s="25">
        <v>1132715.0721509999</v>
      </c>
      <c r="AI71" s="33">
        <v>1076417</v>
      </c>
      <c r="AJ71" s="33">
        <v>56298.072151</v>
      </c>
      <c r="AK71" s="33">
        <v>2605488</v>
      </c>
      <c r="AL71" s="34">
        <f t="shared" si="33"/>
        <v>0.85410965729416655</v>
      </c>
      <c r="AM71" s="34">
        <f t="shared" si="33"/>
        <v>0.75928656559902685</v>
      </c>
      <c r="AN71" s="34">
        <f t="shared" si="33"/>
        <v>0.77402596873099638</v>
      </c>
      <c r="AO71" s="34">
        <f t="shared" si="33"/>
        <v>0.55662407457831564</v>
      </c>
      <c r="AP71" s="34">
        <f t="shared" si="33"/>
        <v>0.90314359893376228</v>
      </c>
      <c r="AQ71" s="92">
        <f t="shared" si="59"/>
        <v>11573</v>
      </c>
      <c r="AR71" s="92"/>
      <c r="AS71" s="92">
        <v>11573</v>
      </c>
      <c r="AT71" s="4" t="str">
        <f>VLOOKUP(B71,'[1]I Pbo'!$B$20:$U$84,20,0)</f>
        <v xml:space="preserve">2192/SKHĐT-KTĐN ngày 29/8/2022 </v>
      </c>
      <c r="AU71" s="4"/>
    </row>
    <row r="72" spans="1:47" ht="29.25" customHeight="1" x14ac:dyDescent="0.25">
      <c r="A72" s="11">
        <v>13</v>
      </c>
      <c r="B72" s="27" t="s">
        <v>148</v>
      </c>
      <c r="C72" s="22">
        <f t="shared" si="49"/>
        <v>3069844.9439181145</v>
      </c>
      <c r="D72" s="23">
        <v>2219564.9439181145</v>
      </c>
      <c r="E72" s="23">
        <v>1509564.9439181148</v>
      </c>
      <c r="F72" s="25">
        <v>710000</v>
      </c>
      <c r="G72" s="25">
        <v>850280</v>
      </c>
      <c r="H72" s="25">
        <f t="shared" si="35"/>
        <v>2803318</v>
      </c>
      <c r="I72" s="25">
        <v>1953037.9999999998</v>
      </c>
      <c r="J72" s="25">
        <v>1243038</v>
      </c>
      <c r="K72" s="25">
        <v>710000</v>
      </c>
      <c r="L72" s="25">
        <v>850280</v>
      </c>
      <c r="M72" s="25">
        <v>266526.94391811476</v>
      </c>
      <c r="N72" s="55">
        <f t="shared" si="36"/>
        <v>3089644.9439181145</v>
      </c>
      <c r="O72" s="102">
        <f t="shared" si="52"/>
        <v>2823118</v>
      </c>
      <c r="P72" s="102">
        <f t="shared" si="53"/>
        <v>2803318</v>
      </c>
      <c r="Q72" s="102">
        <f t="shared" si="43"/>
        <v>1953038</v>
      </c>
      <c r="R72" s="102">
        <v>1243038</v>
      </c>
      <c r="S72" s="102">
        <v>710000</v>
      </c>
      <c r="T72" s="102">
        <v>870080</v>
      </c>
      <c r="U72" s="105">
        <v>19800</v>
      </c>
      <c r="V72" s="65">
        <v>266526.94391811476</v>
      </c>
      <c r="W72" s="65">
        <f t="shared" si="34"/>
        <v>2219564.9439181145</v>
      </c>
      <c r="X72" s="81">
        <f t="shared" si="60"/>
        <v>1</v>
      </c>
      <c r="Y72" s="55">
        <f t="shared" si="37"/>
        <v>0</v>
      </c>
      <c r="Z72" s="55">
        <f t="shared" si="55"/>
        <v>0</v>
      </c>
      <c r="AA72" s="55">
        <f t="shared" si="56"/>
        <v>0</v>
      </c>
      <c r="AB72" s="55">
        <f t="shared" si="57"/>
        <v>0</v>
      </c>
      <c r="AC72" s="55">
        <f t="shared" si="57"/>
        <v>0</v>
      </c>
      <c r="AD72" s="55">
        <f t="shared" si="58"/>
        <v>0</v>
      </c>
      <c r="AE72" s="55">
        <f t="shared" si="38"/>
        <v>0</v>
      </c>
      <c r="AF72" s="55"/>
      <c r="AG72" s="25">
        <v>2817128.699759</v>
      </c>
      <c r="AH72" s="25">
        <v>1817128.699759</v>
      </c>
      <c r="AI72" s="35">
        <v>1453038</v>
      </c>
      <c r="AJ72" s="35">
        <v>364090.69975899998</v>
      </c>
      <c r="AK72" s="35">
        <v>1000000</v>
      </c>
      <c r="AL72" s="34">
        <f t="shared" si="33"/>
        <v>0.91767784732587598</v>
      </c>
      <c r="AM72" s="34">
        <f t="shared" si="33"/>
        <v>0.81868688038985293</v>
      </c>
      <c r="AN72" s="34">
        <f t="shared" si="33"/>
        <v>0.96255414903091374</v>
      </c>
      <c r="AO72" s="34">
        <f t="shared" si="33"/>
        <v>0.51280380247746471</v>
      </c>
      <c r="AP72" s="34">
        <f t="shared" si="33"/>
        <v>1.1760831726019665</v>
      </c>
      <c r="AQ72" s="92">
        <f t="shared" si="59"/>
        <v>90985</v>
      </c>
      <c r="AR72" s="92"/>
      <c r="AS72" s="92">
        <v>90985</v>
      </c>
      <c r="AT72" s="4" t="str">
        <f>VLOOKUP(B72,'[1]I Pbo'!$B$20:$U$84,20,0)</f>
        <v>4196/UBND 26/9/2022</v>
      </c>
      <c r="AU72" s="4"/>
    </row>
    <row r="73" spans="1:47" ht="29.25" customHeight="1" x14ac:dyDescent="0.25">
      <c r="A73" s="11">
        <v>14</v>
      </c>
      <c r="B73" s="27" t="s">
        <v>150</v>
      </c>
      <c r="C73" s="22">
        <f t="shared" si="49"/>
        <v>5091877.052824961</v>
      </c>
      <c r="D73" s="23">
        <v>2131197.052824961</v>
      </c>
      <c r="E73" s="23">
        <v>1946463.0528249613</v>
      </c>
      <c r="F73" s="25">
        <v>184734</v>
      </c>
      <c r="G73" s="25">
        <v>2960680</v>
      </c>
      <c r="H73" s="25">
        <f t="shared" si="35"/>
        <v>4917680</v>
      </c>
      <c r="I73" s="25">
        <v>1956999.9999999998</v>
      </c>
      <c r="J73" s="25">
        <v>1772266</v>
      </c>
      <c r="K73" s="25">
        <v>184734</v>
      </c>
      <c r="L73" s="25">
        <v>2960680</v>
      </c>
      <c r="M73" s="25">
        <v>174197.05282496134</v>
      </c>
      <c r="N73" s="55">
        <f t="shared" si="36"/>
        <v>5354103.052824961</v>
      </c>
      <c r="O73" s="102">
        <f t="shared" si="52"/>
        <v>5179906</v>
      </c>
      <c r="P73" s="102">
        <f t="shared" si="53"/>
        <v>4917680</v>
      </c>
      <c r="Q73" s="102">
        <f t="shared" si="43"/>
        <v>1957000</v>
      </c>
      <c r="R73" s="102">
        <v>1772266</v>
      </c>
      <c r="S73" s="102">
        <v>184734</v>
      </c>
      <c r="T73" s="102">
        <v>3222906</v>
      </c>
      <c r="U73" s="105">
        <v>262226</v>
      </c>
      <c r="V73" s="65">
        <v>174197.05282496134</v>
      </c>
      <c r="W73" s="65">
        <f t="shared" si="34"/>
        <v>2131197.0528249615</v>
      </c>
      <c r="X73" s="81">
        <f t="shared" si="60"/>
        <v>1</v>
      </c>
      <c r="Y73" s="55">
        <f t="shared" si="37"/>
        <v>0</v>
      </c>
      <c r="Z73" s="55">
        <f t="shared" si="55"/>
        <v>0</v>
      </c>
      <c r="AA73" s="55">
        <f t="shared" si="56"/>
        <v>0</v>
      </c>
      <c r="AB73" s="55">
        <f t="shared" si="57"/>
        <v>0</v>
      </c>
      <c r="AC73" s="55">
        <f t="shared" si="57"/>
        <v>0</v>
      </c>
      <c r="AD73" s="55">
        <f t="shared" si="58"/>
        <v>0</v>
      </c>
      <c r="AE73" s="55">
        <f t="shared" si="38"/>
        <v>0</v>
      </c>
      <c r="AF73" s="55"/>
      <c r="AG73" s="25">
        <v>4510370.9056839999</v>
      </c>
      <c r="AH73" s="25">
        <v>1660408.8520570002</v>
      </c>
      <c r="AI73" s="25">
        <v>1583402.8</v>
      </c>
      <c r="AJ73" s="25">
        <v>77006.052056999994</v>
      </c>
      <c r="AK73" s="25">
        <v>2849962.0536270002</v>
      </c>
      <c r="AL73" s="34">
        <f t="shared" si="33"/>
        <v>0.88579729221499115</v>
      </c>
      <c r="AM73" s="34">
        <f t="shared" si="33"/>
        <v>0.77909682253740076</v>
      </c>
      <c r="AN73" s="34">
        <f t="shared" si="33"/>
        <v>0.81347693587194436</v>
      </c>
      <c r="AO73" s="34">
        <f t="shared" si="33"/>
        <v>0.41684829028224363</v>
      </c>
      <c r="AP73" s="34">
        <f t="shared" si="33"/>
        <v>0.96260387938818115</v>
      </c>
      <c r="AQ73" s="92">
        <f t="shared" si="59"/>
        <v>48313</v>
      </c>
      <c r="AR73" s="92"/>
      <c r="AS73" s="92">
        <v>48313</v>
      </c>
      <c r="AT73" s="4" t="str">
        <f>VLOOKUP(B73,'[1]I Pbo'!$B$20:$U$84,20,0)</f>
        <v>3302/UBND-ĐTQH ngày 03/10/2022 (thay thế VB 2217/UBND-ĐTQH ngày 13/7/2022 và 2926/UBND-ĐTQH 07/9/2022)</v>
      </c>
      <c r="AU73" s="4"/>
    </row>
    <row r="74" spans="1:47" ht="29.25" customHeight="1" x14ac:dyDescent="0.25">
      <c r="A74" s="11">
        <v>15</v>
      </c>
      <c r="B74" s="27" t="s">
        <v>153</v>
      </c>
      <c r="C74" s="22">
        <f>SUM(H74,M74)</f>
        <v>4801056.5156696625</v>
      </c>
      <c r="D74" s="23">
        <f t="shared" ref="D74" si="61">SUM(I74,M74)</f>
        <v>2242626.515669662</v>
      </c>
      <c r="E74" s="23">
        <f t="shared" ref="E74" si="62">SUM(J74,M74)</f>
        <v>1918191.515669662</v>
      </c>
      <c r="F74" s="25">
        <v>324435</v>
      </c>
      <c r="G74" s="25">
        <v>2558430</v>
      </c>
      <c r="H74" s="25">
        <f t="shared" si="35"/>
        <v>4027592</v>
      </c>
      <c r="I74" s="25">
        <v>1469162</v>
      </c>
      <c r="J74" s="25">
        <v>1144727</v>
      </c>
      <c r="K74" s="25">
        <v>324435</v>
      </c>
      <c r="L74" s="25">
        <v>2558430</v>
      </c>
      <c r="M74" s="25">
        <v>773464.51566966216</v>
      </c>
      <c r="N74" s="55">
        <f t="shared" si="36"/>
        <v>5639459.5156696625</v>
      </c>
      <c r="O74" s="102">
        <f t="shared" ref="O74:O75" si="63">SUM(Q74,T74)</f>
        <v>4865995</v>
      </c>
      <c r="P74" s="102">
        <f t="shared" ref="P74:P75" si="64">O74-U74</f>
        <v>4027592</v>
      </c>
      <c r="Q74" s="102">
        <f t="shared" si="43"/>
        <v>1469162</v>
      </c>
      <c r="R74" s="102">
        <v>1144727</v>
      </c>
      <c r="S74" s="102">
        <v>324435</v>
      </c>
      <c r="T74" s="102">
        <v>3396833</v>
      </c>
      <c r="U74" s="105">
        <v>838403</v>
      </c>
      <c r="V74" s="65">
        <v>773464.51566966216</v>
      </c>
      <c r="W74" s="65">
        <f t="shared" si="34"/>
        <v>2242626.515669662</v>
      </c>
      <c r="X74" s="81">
        <f t="shared" si="60"/>
        <v>1</v>
      </c>
      <c r="Y74" s="55">
        <f t="shared" si="37"/>
        <v>0</v>
      </c>
      <c r="Z74" s="55">
        <f t="shared" ref="Z74:Z75" si="65">AA74+AD74</f>
        <v>0</v>
      </c>
      <c r="AA74" s="55">
        <f t="shared" ref="AA74:AA75" si="66">AB74+AC74</f>
        <v>0</v>
      </c>
      <c r="AB74" s="55">
        <f t="shared" ref="AB74:AC75" si="67">J74-R74</f>
        <v>0</v>
      </c>
      <c r="AC74" s="55">
        <f t="shared" si="67"/>
        <v>0</v>
      </c>
      <c r="AD74" s="55">
        <f t="shared" ref="AD74:AD75" si="68">IF((L74-T74)&lt;0,0,(L74-T74))</f>
        <v>0</v>
      </c>
      <c r="AE74" s="55"/>
      <c r="AF74" s="55"/>
      <c r="AG74" s="25">
        <v>4208436.7251828006</v>
      </c>
      <c r="AH74" s="25">
        <v>1503636.3009000001</v>
      </c>
      <c r="AI74" s="25">
        <v>1400470.9480000001</v>
      </c>
      <c r="AJ74" s="25">
        <v>103165.3529</v>
      </c>
      <c r="AK74" s="25">
        <v>2704800.4242828004</v>
      </c>
      <c r="AL74" s="34">
        <f t="shared" ref="AL74:AP84" si="69">IF(C74=0,0,AG74/C74)</f>
        <v>0.87656471267258096</v>
      </c>
      <c r="AM74" s="34">
        <f t="shared" si="69"/>
        <v>0.67048003329747718</v>
      </c>
      <c r="AN74" s="34">
        <f t="shared" si="69"/>
        <v>0.73009964675559524</v>
      </c>
      <c r="AO74" s="34">
        <f t="shared" si="69"/>
        <v>0.31798465917672258</v>
      </c>
      <c r="AP74" s="34">
        <f t="shared" si="69"/>
        <v>1.0572110334395706</v>
      </c>
      <c r="AQ74" s="92">
        <f>SUM(AR74,AS74)</f>
        <v>182662</v>
      </c>
      <c r="AR74" s="92"/>
      <c r="AS74" s="92">
        <v>182662</v>
      </c>
      <c r="AT74" s="4" t="str">
        <f>VLOOKUP(B74,'[1]I Pbo'!$B$20:$U$84,20,0)</f>
        <v>Văn bản số 8486/UBND-TH ngày 05/10/2022</v>
      </c>
      <c r="AU74" s="4"/>
    </row>
    <row r="75" spans="1:47" ht="29.25" customHeight="1" x14ac:dyDescent="0.25">
      <c r="A75" s="11">
        <v>16</v>
      </c>
      <c r="B75" s="27" t="s">
        <v>157</v>
      </c>
      <c r="C75" s="22">
        <f>SUM(H75,M75)</f>
        <v>4012968.0361904381</v>
      </c>
      <c r="D75" s="23">
        <f t="shared" ref="D75" si="70">SUM(I75,M75)</f>
        <v>1909858.0361904383</v>
      </c>
      <c r="E75" s="23">
        <f t="shared" ref="E75" si="71">SUM(J75,M75)</f>
        <v>1684343.0361904383</v>
      </c>
      <c r="F75" s="25">
        <v>225515</v>
      </c>
      <c r="G75" s="25">
        <v>2103110</v>
      </c>
      <c r="H75" s="25">
        <f t="shared" si="35"/>
        <v>3350315</v>
      </c>
      <c r="I75" s="25">
        <v>1247205</v>
      </c>
      <c r="J75" s="25">
        <v>1021690</v>
      </c>
      <c r="K75" s="25">
        <v>225515</v>
      </c>
      <c r="L75" s="25">
        <v>2103110</v>
      </c>
      <c r="M75" s="25">
        <v>662653.03619043832</v>
      </c>
      <c r="N75" s="55">
        <f t="shared" si="36"/>
        <v>6525774.0361904381</v>
      </c>
      <c r="O75" s="102">
        <f t="shared" si="63"/>
        <v>5863121</v>
      </c>
      <c r="P75" s="102">
        <f t="shared" si="64"/>
        <v>3350315</v>
      </c>
      <c r="Q75" s="102">
        <f t="shared" si="43"/>
        <v>1247205</v>
      </c>
      <c r="R75" s="102">
        <v>1021690</v>
      </c>
      <c r="S75" s="102">
        <v>225515</v>
      </c>
      <c r="T75" s="102">
        <v>4615916</v>
      </c>
      <c r="U75" s="105">
        <v>2512806</v>
      </c>
      <c r="V75" s="65">
        <v>662653.03619043832</v>
      </c>
      <c r="W75" s="65">
        <f t="shared" si="34"/>
        <v>1909858.0361904383</v>
      </c>
      <c r="X75" s="81">
        <f t="shared" si="60"/>
        <v>1</v>
      </c>
      <c r="Y75" s="55">
        <f t="shared" si="37"/>
        <v>0</v>
      </c>
      <c r="Z75" s="55">
        <f t="shared" si="65"/>
        <v>0</v>
      </c>
      <c r="AA75" s="55">
        <f t="shared" si="66"/>
        <v>0</v>
      </c>
      <c r="AB75" s="55">
        <f t="shared" si="67"/>
        <v>0</v>
      </c>
      <c r="AC75" s="55">
        <f t="shared" si="67"/>
        <v>0</v>
      </c>
      <c r="AD75" s="55">
        <f t="shared" si="68"/>
        <v>0</v>
      </c>
      <c r="AE75" s="55">
        <f t="shared" si="38"/>
        <v>0</v>
      </c>
      <c r="AF75" s="55"/>
      <c r="AG75" s="25">
        <v>2706838.5924359998</v>
      </c>
      <c r="AH75" s="25">
        <v>1086187.592436</v>
      </c>
      <c r="AI75" s="25">
        <v>981690</v>
      </c>
      <c r="AJ75" s="25">
        <v>104497.59243600001</v>
      </c>
      <c r="AK75" s="25">
        <v>1620651</v>
      </c>
      <c r="AL75" s="34">
        <f t="shared" si="69"/>
        <v>0.67452283896226506</v>
      </c>
      <c r="AM75" s="34">
        <f t="shared" si="69"/>
        <v>0.56872687490563445</v>
      </c>
      <c r="AN75" s="34">
        <f t="shared" si="69"/>
        <v>0.58283258155080853</v>
      </c>
      <c r="AO75" s="34">
        <f t="shared" si="69"/>
        <v>0.46337313454093965</v>
      </c>
      <c r="AP75" s="34">
        <f t="shared" si="69"/>
        <v>0.7705973534432341</v>
      </c>
      <c r="AQ75" s="92">
        <f>SUM(AR75,AS75)</f>
        <v>64164</v>
      </c>
      <c r="AR75" s="92"/>
      <c r="AS75" s="92">
        <v>64164</v>
      </c>
      <c r="AT75" s="4" t="str">
        <f>VLOOKUP(B75,'[1]I Pbo'!$B$20:$U$84,20,0)</f>
        <v>2170/UBND-KTTH ngày 24/9/2022.</v>
      </c>
      <c r="AU75" s="4"/>
    </row>
    <row r="76" spans="1:47" ht="29.25" customHeight="1" x14ac:dyDescent="0.25">
      <c r="A76" s="11">
        <v>17</v>
      </c>
      <c r="B76" s="27" t="s">
        <v>164</v>
      </c>
      <c r="C76" s="22">
        <f t="shared" ref="C76:C78" si="72">SUM(H76,M76)</f>
        <v>54268239</v>
      </c>
      <c r="D76" s="23">
        <f t="shared" ref="D76" si="73">SUM(I76,M76)</f>
        <v>2479640</v>
      </c>
      <c r="E76" s="23">
        <f t="shared" ref="E76" si="74">SUM(J76,M76)</f>
        <v>1768640</v>
      </c>
      <c r="F76" s="25">
        <v>711000</v>
      </c>
      <c r="G76" s="25">
        <v>51788599</v>
      </c>
      <c r="H76" s="25">
        <f t="shared" si="35"/>
        <v>54268239</v>
      </c>
      <c r="I76" s="25">
        <v>2479640</v>
      </c>
      <c r="J76" s="25">
        <v>1768640</v>
      </c>
      <c r="K76" s="25">
        <v>711000</v>
      </c>
      <c r="L76" s="25">
        <v>51788599</v>
      </c>
      <c r="M76" s="25">
        <v>0</v>
      </c>
      <c r="N76" s="55">
        <f t="shared" si="36"/>
        <v>31943648</v>
      </c>
      <c r="O76" s="102">
        <f t="shared" ref="O76:O78" si="75">SUM(Q76,T76)</f>
        <v>31943648</v>
      </c>
      <c r="P76" s="102">
        <f t="shared" ref="P76:P78" si="76">O76-U76</f>
        <v>31943648</v>
      </c>
      <c r="Q76" s="102">
        <f t="shared" si="43"/>
        <v>2479640</v>
      </c>
      <c r="R76" s="102">
        <v>1768640</v>
      </c>
      <c r="S76" s="102">
        <v>711000</v>
      </c>
      <c r="T76" s="102">
        <v>29464008</v>
      </c>
      <c r="U76" s="105">
        <v>0</v>
      </c>
      <c r="V76" s="63">
        <v>0</v>
      </c>
      <c r="W76" s="65">
        <f t="shared" si="34"/>
        <v>2479640</v>
      </c>
      <c r="X76" s="65"/>
      <c r="Y76" s="55">
        <f t="shared" si="37"/>
        <v>22324591</v>
      </c>
      <c r="Z76" s="55">
        <f t="shared" ref="Z76:Z78" si="77">AA76+AD76</f>
        <v>22324591</v>
      </c>
      <c r="AA76" s="55">
        <f t="shared" ref="AA76:AA78" si="78">AB76+AC76</f>
        <v>0</v>
      </c>
      <c r="AB76" s="55">
        <f t="shared" ref="AB76:AC78" si="79">J76-R76</f>
        <v>0</v>
      </c>
      <c r="AC76" s="55">
        <f t="shared" si="79"/>
        <v>0</v>
      </c>
      <c r="AD76" s="55">
        <f t="shared" ref="AD76:AD78" si="80">IF((L76-T76)&lt;0,0,(L76-T76))</f>
        <v>22324591</v>
      </c>
      <c r="AE76" s="55">
        <f t="shared" si="38"/>
        <v>0</v>
      </c>
      <c r="AF76" s="55"/>
      <c r="AG76" s="25">
        <v>31743482.241149001</v>
      </c>
      <c r="AH76" s="25">
        <v>1820510.2411489999</v>
      </c>
      <c r="AI76" s="25">
        <v>1760242</v>
      </c>
      <c r="AJ76" s="25">
        <v>60268.241149000001</v>
      </c>
      <c r="AK76" s="25">
        <v>29922972</v>
      </c>
      <c r="AL76" s="34">
        <f t="shared" si="69"/>
        <v>0.5849366558798601</v>
      </c>
      <c r="AM76" s="34">
        <f t="shared" si="69"/>
        <v>0.73418328513372899</v>
      </c>
      <c r="AN76" s="34">
        <f t="shared" si="69"/>
        <v>0.99525171883481089</v>
      </c>
      <c r="AO76" s="34">
        <f t="shared" si="69"/>
        <v>8.4765458718706055E-2</v>
      </c>
      <c r="AP76" s="34">
        <f t="shared" si="69"/>
        <v>0.57779072185366509</v>
      </c>
      <c r="AQ76" s="92">
        <f t="shared" ref="AQ76:AQ78" si="81">SUM(AR76,AS76)</f>
        <v>0</v>
      </c>
      <c r="AR76" s="92"/>
      <c r="AS76" s="92"/>
      <c r="AT76" s="4">
        <f>VLOOKUP(B76,'[1]I Pbo'!$B$20:$U$84,20,0)</f>
        <v>0</v>
      </c>
      <c r="AU76" s="4"/>
    </row>
    <row r="77" spans="1:47" ht="29.25" customHeight="1" x14ac:dyDescent="0.25">
      <c r="A77" s="11">
        <v>18</v>
      </c>
      <c r="B77" s="27" t="s">
        <v>168</v>
      </c>
      <c r="C77" s="22">
        <f t="shared" si="72"/>
        <v>8929051</v>
      </c>
      <c r="D77" s="23">
        <v>350000</v>
      </c>
      <c r="E77" s="23">
        <v>350000</v>
      </c>
      <c r="F77" s="25">
        <v>0</v>
      </c>
      <c r="G77" s="25">
        <v>8579051</v>
      </c>
      <c r="H77" s="25">
        <f t="shared" si="35"/>
        <v>8929051</v>
      </c>
      <c r="I77" s="25">
        <v>350000</v>
      </c>
      <c r="J77" s="25">
        <v>350000</v>
      </c>
      <c r="K77" s="25">
        <v>0</v>
      </c>
      <c r="L77" s="25">
        <v>8579051</v>
      </c>
      <c r="M77" s="25">
        <v>0</v>
      </c>
      <c r="N77" s="55">
        <f t="shared" si="36"/>
        <v>9059051.3220000006</v>
      </c>
      <c r="O77" s="102">
        <f t="shared" si="75"/>
        <v>9059051.3220000006</v>
      </c>
      <c r="P77" s="102">
        <f t="shared" si="76"/>
        <v>8929051</v>
      </c>
      <c r="Q77" s="102">
        <f t="shared" si="43"/>
        <v>350000</v>
      </c>
      <c r="R77" s="102">
        <v>350000</v>
      </c>
      <c r="S77" s="102">
        <v>0</v>
      </c>
      <c r="T77" s="102">
        <v>8709051.3220000006</v>
      </c>
      <c r="U77" s="105">
        <v>130000.32200000063</v>
      </c>
      <c r="V77" s="63">
        <v>0</v>
      </c>
      <c r="W77" s="65">
        <f t="shared" si="34"/>
        <v>350000</v>
      </c>
      <c r="X77" s="65"/>
      <c r="Y77" s="55">
        <f t="shared" si="37"/>
        <v>0</v>
      </c>
      <c r="Z77" s="55">
        <f t="shared" si="77"/>
        <v>0</v>
      </c>
      <c r="AA77" s="55">
        <f t="shared" si="78"/>
        <v>0</v>
      </c>
      <c r="AB77" s="55">
        <f t="shared" si="79"/>
        <v>0</v>
      </c>
      <c r="AC77" s="55">
        <f t="shared" si="79"/>
        <v>0</v>
      </c>
      <c r="AD77" s="55">
        <f t="shared" si="80"/>
        <v>0</v>
      </c>
      <c r="AE77" s="55">
        <f t="shared" si="38"/>
        <v>0</v>
      </c>
      <c r="AF77" s="55"/>
      <c r="AG77" s="25">
        <v>6675000</v>
      </c>
      <c r="AH77" s="25">
        <v>250000</v>
      </c>
      <c r="AI77" s="25">
        <v>250000</v>
      </c>
      <c r="AJ77" s="25">
        <v>0</v>
      </c>
      <c r="AK77" s="25">
        <v>6425000</v>
      </c>
      <c r="AL77" s="34">
        <f t="shared" si="69"/>
        <v>0.74755984706549439</v>
      </c>
      <c r="AM77" s="34">
        <f t="shared" si="69"/>
        <v>0.7142857142857143</v>
      </c>
      <c r="AN77" s="34">
        <f t="shared" si="69"/>
        <v>0.7142857142857143</v>
      </c>
      <c r="AO77" s="34">
        <f t="shared" si="69"/>
        <v>0</v>
      </c>
      <c r="AP77" s="34">
        <f t="shared" si="69"/>
        <v>0.74891733363049129</v>
      </c>
      <c r="AQ77" s="92">
        <f t="shared" si="81"/>
        <v>0</v>
      </c>
      <c r="AR77" s="92"/>
      <c r="AS77" s="92"/>
      <c r="AT77" s="4">
        <f>VLOOKUP(B77,'[1]I Pbo'!$B$20:$U$84,20,0)</f>
        <v>0</v>
      </c>
      <c r="AU77" s="4"/>
    </row>
    <row r="78" spans="1:47" ht="29.25" customHeight="1" x14ac:dyDescent="0.25">
      <c r="A78" s="11">
        <v>19</v>
      </c>
      <c r="B78" s="27" t="s">
        <v>170</v>
      </c>
      <c r="C78" s="22">
        <f t="shared" si="72"/>
        <v>7413156.2314820495</v>
      </c>
      <c r="D78" s="23">
        <f t="shared" ref="D78" si="82">SUM(I78,M78)</f>
        <v>1353016.2314820497</v>
      </c>
      <c r="E78" s="23">
        <f t="shared" ref="E78" si="83">SUM(J78,M78)</f>
        <v>1284116.2314820497</v>
      </c>
      <c r="F78" s="25">
        <v>68900</v>
      </c>
      <c r="G78" s="25">
        <v>6060140</v>
      </c>
      <c r="H78" s="25">
        <f t="shared" si="35"/>
        <v>7129040</v>
      </c>
      <c r="I78" s="25">
        <v>1068900</v>
      </c>
      <c r="J78" s="25">
        <v>1000000</v>
      </c>
      <c r="K78" s="25">
        <v>68900</v>
      </c>
      <c r="L78" s="25">
        <v>6060140</v>
      </c>
      <c r="M78" s="25">
        <v>284116.23148204962</v>
      </c>
      <c r="N78" s="55">
        <f t="shared" si="36"/>
        <v>7526352.2314820495</v>
      </c>
      <c r="O78" s="102">
        <f t="shared" si="75"/>
        <v>7242236</v>
      </c>
      <c r="P78" s="102">
        <f t="shared" si="76"/>
        <v>7129040</v>
      </c>
      <c r="Q78" s="102">
        <f t="shared" si="43"/>
        <v>1068900</v>
      </c>
      <c r="R78" s="102">
        <v>1000000</v>
      </c>
      <c r="S78" s="102">
        <v>68900</v>
      </c>
      <c r="T78" s="102">
        <v>6173336</v>
      </c>
      <c r="U78" s="105">
        <v>113196</v>
      </c>
      <c r="V78" s="65">
        <v>284116.23148204962</v>
      </c>
      <c r="W78" s="65">
        <f t="shared" si="34"/>
        <v>1353016.2314820497</v>
      </c>
      <c r="X78" s="81">
        <f t="shared" ref="X78" si="84">V78/M78</f>
        <v>1</v>
      </c>
      <c r="Y78" s="55">
        <f t="shared" si="37"/>
        <v>0</v>
      </c>
      <c r="Z78" s="55">
        <f t="shared" si="77"/>
        <v>0</v>
      </c>
      <c r="AA78" s="55">
        <f t="shared" si="78"/>
        <v>0</v>
      </c>
      <c r="AB78" s="55">
        <f t="shared" si="79"/>
        <v>0</v>
      </c>
      <c r="AC78" s="55">
        <f t="shared" si="79"/>
        <v>0</v>
      </c>
      <c r="AD78" s="55">
        <f t="shared" si="80"/>
        <v>0</v>
      </c>
      <c r="AE78" s="55">
        <f t="shared" si="38"/>
        <v>0</v>
      </c>
      <c r="AF78" s="55"/>
      <c r="AG78" s="25">
        <v>6746388.2293030005</v>
      </c>
      <c r="AH78" s="25">
        <v>991388.22930300003</v>
      </c>
      <c r="AI78" s="25">
        <v>950650</v>
      </c>
      <c r="AJ78" s="25">
        <v>40738.229303</v>
      </c>
      <c r="AK78" s="25">
        <v>5755000</v>
      </c>
      <c r="AL78" s="34">
        <f t="shared" si="69"/>
        <v>0.91005612436071004</v>
      </c>
      <c r="AM78" s="34">
        <f t="shared" si="69"/>
        <v>0.73272456474307468</v>
      </c>
      <c r="AN78" s="34">
        <f t="shared" si="69"/>
        <v>0.74031460446755426</v>
      </c>
      <c r="AO78" s="34">
        <f t="shared" si="69"/>
        <v>0.59126602761973879</v>
      </c>
      <c r="AP78" s="34">
        <f t="shared" si="69"/>
        <v>0.94964802793334813</v>
      </c>
      <c r="AQ78" s="92">
        <f t="shared" si="81"/>
        <v>0</v>
      </c>
      <c r="AR78" s="92"/>
      <c r="AS78" s="92"/>
      <c r="AT78" s="4">
        <f>VLOOKUP(B78,'[1]I Pbo'!$B$20:$U$84,20,0)</f>
        <v>0</v>
      </c>
      <c r="AU78" s="4"/>
    </row>
    <row r="79" spans="1:47" ht="29.25" customHeight="1" x14ac:dyDescent="0.25">
      <c r="A79" s="11">
        <v>20</v>
      </c>
      <c r="B79" s="27" t="s">
        <v>181</v>
      </c>
      <c r="C79" s="22">
        <f t="shared" ref="C79:C84" si="85">SUM(H79,M79)</f>
        <v>4434978</v>
      </c>
      <c r="D79" s="23">
        <v>2269478</v>
      </c>
      <c r="E79" s="23">
        <v>1489885</v>
      </c>
      <c r="F79" s="25">
        <v>779593</v>
      </c>
      <c r="G79" s="25">
        <v>2165500</v>
      </c>
      <c r="H79" s="25">
        <f t="shared" si="35"/>
        <v>4090177</v>
      </c>
      <c r="I79" s="25">
        <v>1924677</v>
      </c>
      <c r="J79" s="25">
        <v>1145084</v>
      </c>
      <c r="K79" s="25">
        <v>779593</v>
      </c>
      <c r="L79" s="25">
        <v>2165500</v>
      </c>
      <c r="M79" s="25">
        <v>344801</v>
      </c>
      <c r="N79" s="55">
        <f t="shared" si="36"/>
        <v>4534978</v>
      </c>
      <c r="O79" s="102">
        <f t="shared" ref="O79:O84" si="86">SUM(Q79,T79)</f>
        <v>4190177</v>
      </c>
      <c r="P79" s="102">
        <f t="shared" ref="P79:P84" si="87">O79-U79</f>
        <v>4090177</v>
      </c>
      <c r="Q79" s="102">
        <f t="shared" si="43"/>
        <v>1924677</v>
      </c>
      <c r="R79" s="102">
        <v>1145084</v>
      </c>
      <c r="S79" s="102">
        <v>779593</v>
      </c>
      <c r="T79" s="102">
        <v>2265500</v>
      </c>
      <c r="U79" s="105">
        <v>100000</v>
      </c>
      <c r="V79" s="65">
        <v>344801</v>
      </c>
      <c r="W79" s="65">
        <f t="shared" si="34"/>
        <v>2269478</v>
      </c>
      <c r="X79" s="81">
        <f t="shared" ref="X79" si="88">V79/M79</f>
        <v>1</v>
      </c>
      <c r="Y79" s="55">
        <f t="shared" si="37"/>
        <v>0</v>
      </c>
      <c r="Z79" s="55">
        <f t="shared" ref="Z79:Z84" si="89">AA79+AD79</f>
        <v>0</v>
      </c>
      <c r="AA79" s="55">
        <f t="shared" ref="AA79:AA84" si="90">AB79+AC79</f>
        <v>0</v>
      </c>
      <c r="AB79" s="55">
        <f t="shared" ref="AB79:AC84" si="91">J79-R79</f>
        <v>0</v>
      </c>
      <c r="AC79" s="55">
        <f t="shared" si="91"/>
        <v>0</v>
      </c>
      <c r="AD79" s="55">
        <f t="shared" ref="AD79:AD84" si="92">IF((L79-T79)&lt;0,0,(L79-T79))</f>
        <v>0</v>
      </c>
      <c r="AE79" s="55">
        <f t="shared" si="38"/>
        <v>0</v>
      </c>
      <c r="AF79" s="55"/>
      <c r="AG79" s="25">
        <v>3824407.9549369998</v>
      </c>
      <c r="AH79" s="25">
        <v>1534834.9549370001</v>
      </c>
      <c r="AI79" s="25">
        <v>1489885</v>
      </c>
      <c r="AJ79" s="25">
        <v>44949.954937000002</v>
      </c>
      <c r="AK79" s="25">
        <v>2289573</v>
      </c>
      <c r="AL79" s="34">
        <f t="shared" si="69"/>
        <v>0.86232850646316617</v>
      </c>
      <c r="AM79" s="34">
        <f t="shared" si="69"/>
        <v>0.67629426455643105</v>
      </c>
      <c r="AN79" s="34">
        <f t="shared" si="69"/>
        <v>1</v>
      </c>
      <c r="AO79" s="34">
        <f t="shared" si="69"/>
        <v>5.7658233125489844E-2</v>
      </c>
      <c r="AP79" s="34">
        <f t="shared" si="69"/>
        <v>1.0572953128607712</v>
      </c>
      <c r="AQ79" s="92">
        <f t="shared" ref="AQ79:AQ84" si="93">SUM(AR79,AS79)</f>
        <v>684419</v>
      </c>
      <c r="AR79" s="92"/>
      <c r="AS79" s="92">
        <v>684419</v>
      </c>
      <c r="AT79" s="4" t="str">
        <f>VLOOKUP(B79,'[1]I Pbo'!$B$20:$U$84,20,0)</f>
        <v>6058/TTr-UBND ngày 23/9/2022</v>
      </c>
      <c r="AU79" s="4"/>
    </row>
    <row r="80" spans="1:47" ht="29.25" customHeight="1" x14ac:dyDescent="0.25">
      <c r="A80" s="11">
        <v>21</v>
      </c>
      <c r="B80" s="27" t="s">
        <v>187</v>
      </c>
      <c r="C80" s="22">
        <f t="shared" si="85"/>
        <v>8335878</v>
      </c>
      <c r="D80" s="23">
        <v>3023778</v>
      </c>
      <c r="E80" s="23">
        <v>1457685</v>
      </c>
      <c r="F80" s="25">
        <v>1566093</v>
      </c>
      <c r="G80" s="25">
        <v>5312100</v>
      </c>
      <c r="H80" s="25">
        <f t="shared" si="35"/>
        <v>8335878</v>
      </c>
      <c r="I80" s="25">
        <v>3023778</v>
      </c>
      <c r="J80" s="25">
        <v>1457685</v>
      </c>
      <c r="K80" s="25">
        <v>1566093</v>
      </c>
      <c r="L80" s="25">
        <v>5312100</v>
      </c>
      <c r="M80" s="25">
        <v>0</v>
      </c>
      <c r="N80" s="55">
        <f t="shared" si="36"/>
        <v>7801786</v>
      </c>
      <c r="O80" s="102">
        <f t="shared" si="86"/>
        <v>7801786</v>
      </c>
      <c r="P80" s="102">
        <f t="shared" si="87"/>
        <v>7801786</v>
      </c>
      <c r="Q80" s="102">
        <f t="shared" si="43"/>
        <v>3023778</v>
      </c>
      <c r="R80" s="102">
        <v>1457685</v>
      </c>
      <c r="S80" s="102">
        <v>1566093</v>
      </c>
      <c r="T80" s="102">
        <v>4778008</v>
      </c>
      <c r="U80" s="105">
        <v>0</v>
      </c>
      <c r="V80" s="65">
        <v>0</v>
      </c>
      <c r="W80" s="65">
        <f t="shared" si="34"/>
        <v>3023778</v>
      </c>
      <c r="X80" s="65"/>
      <c r="Y80" s="55">
        <f t="shared" si="37"/>
        <v>534092</v>
      </c>
      <c r="Z80" s="55">
        <f t="shared" si="89"/>
        <v>534092</v>
      </c>
      <c r="AA80" s="55">
        <f t="shared" si="90"/>
        <v>0</v>
      </c>
      <c r="AB80" s="55">
        <f t="shared" si="91"/>
        <v>0</v>
      </c>
      <c r="AC80" s="55">
        <f t="shared" si="91"/>
        <v>0</v>
      </c>
      <c r="AD80" s="55">
        <f t="shared" si="92"/>
        <v>534092</v>
      </c>
      <c r="AE80" s="55">
        <f t="shared" si="38"/>
        <v>0</v>
      </c>
      <c r="AF80" s="55"/>
      <c r="AG80" s="25">
        <v>6383732.7244809996</v>
      </c>
      <c r="AH80" s="25">
        <v>1970405.7244810001</v>
      </c>
      <c r="AI80" s="25">
        <v>1457685</v>
      </c>
      <c r="AJ80" s="25">
        <v>512720.72448099998</v>
      </c>
      <c r="AK80" s="25">
        <v>4413327</v>
      </c>
      <c r="AL80" s="34">
        <f t="shared" si="69"/>
        <v>0.76581407795087686</v>
      </c>
      <c r="AM80" s="34">
        <f t="shared" si="69"/>
        <v>0.65163703303648612</v>
      </c>
      <c r="AN80" s="34">
        <f t="shared" si="69"/>
        <v>1</v>
      </c>
      <c r="AO80" s="34">
        <f t="shared" si="69"/>
        <v>0.3273884274311934</v>
      </c>
      <c r="AP80" s="34">
        <f t="shared" si="69"/>
        <v>0.83080646072174846</v>
      </c>
      <c r="AQ80" s="92">
        <f t="shared" si="93"/>
        <v>1056666</v>
      </c>
      <c r="AR80" s="92"/>
      <c r="AS80" s="92">
        <v>1056666</v>
      </c>
      <c r="AT80" s="4" t="str">
        <f>VLOOKUP(B80,'[1]I Pbo'!$B$20:$U$84,20,0)</f>
        <v>3915/UBND-XD ĐT ngày 03/10/2022</v>
      </c>
      <c r="AU80" s="4"/>
    </row>
    <row r="81" spans="1:47" ht="29.25" customHeight="1" x14ac:dyDescent="0.25">
      <c r="A81" s="11">
        <v>22</v>
      </c>
      <c r="B81" s="27" t="s">
        <v>189</v>
      </c>
      <c r="C81" s="22">
        <f t="shared" si="85"/>
        <v>3334456.3901034179</v>
      </c>
      <c r="D81" s="23">
        <v>1530076.3901034179</v>
      </c>
      <c r="E81" s="23">
        <v>1263014.3901034179</v>
      </c>
      <c r="F81" s="25">
        <v>267062</v>
      </c>
      <c r="G81" s="25">
        <v>1804380</v>
      </c>
      <c r="H81" s="25">
        <f t="shared" si="35"/>
        <v>3250331</v>
      </c>
      <c r="I81" s="25">
        <v>1445951</v>
      </c>
      <c r="J81" s="25">
        <v>1178889</v>
      </c>
      <c r="K81" s="25">
        <v>267062</v>
      </c>
      <c r="L81" s="25">
        <v>1804380</v>
      </c>
      <c r="M81" s="25">
        <v>84125.390103417842</v>
      </c>
      <c r="N81" s="55">
        <f t="shared" si="36"/>
        <v>3334456.3901034179</v>
      </c>
      <c r="O81" s="102">
        <f t="shared" si="86"/>
        <v>3250331</v>
      </c>
      <c r="P81" s="102">
        <f t="shared" si="87"/>
        <v>3250331</v>
      </c>
      <c r="Q81" s="102">
        <f t="shared" si="43"/>
        <v>1445951</v>
      </c>
      <c r="R81" s="102">
        <v>1178889</v>
      </c>
      <c r="S81" s="102">
        <v>267062</v>
      </c>
      <c r="T81" s="102">
        <v>1804380</v>
      </c>
      <c r="U81" s="105">
        <v>0</v>
      </c>
      <c r="V81" s="65">
        <v>84125.390103417842</v>
      </c>
      <c r="W81" s="65">
        <f t="shared" si="34"/>
        <v>1530076.3901034179</v>
      </c>
      <c r="X81" s="81">
        <f t="shared" ref="X81:X84" si="94">V81/M81</f>
        <v>1</v>
      </c>
      <c r="Y81" s="55">
        <f t="shared" si="37"/>
        <v>0</v>
      </c>
      <c r="Z81" s="55">
        <f t="shared" si="89"/>
        <v>0</v>
      </c>
      <c r="AA81" s="55">
        <f t="shared" si="90"/>
        <v>0</v>
      </c>
      <c r="AB81" s="55">
        <f t="shared" si="91"/>
        <v>0</v>
      </c>
      <c r="AC81" s="55">
        <f t="shared" si="91"/>
        <v>0</v>
      </c>
      <c r="AD81" s="55">
        <f t="shared" si="92"/>
        <v>0</v>
      </c>
      <c r="AE81" s="55">
        <f t="shared" si="38"/>
        <v>0</v>
      </c>
      <c r="AF81" s="55"/>
      <c r="AG81" s="25">
        <v>3080874.8773512999</v>
      </c>
      <c r="AH81" s="25">
        <v>1363219.1177459999</v>
      </c>
      <c r="AI81" s="25">
        <v>1202646.907744</v>
      </c>
      <c r="AJ81" s="25">
        <v>160572.21000200001</v>
      </c>
      <c r="AK81" s="25">
        <v>1717655.7596053001</v>
      </c>
      <c r="AL81" s="34">
        <f t="shared" si="69"/>
        <v>0.92395116832094681</v>
      </c>
      <c r="AM81" s="34">
        <f t="shared" si="69"/>
        <v>0.89094840399037845</v>
      </c>
      <c r="AN81" s="34">
        <f t="shared" si="69"/>
        <v>0.95220364642522015</v>
      </c>
      <c r="AO81" s="34">
        <f t="shared" si="69"/>
        <v>0.60125442781825944</v>
      </c>
      <c r="AP81" s="34">
        <f t="shared" si="69"/>
        <v>0.95193682018493897</v>
      </c>
      <c r="AQ81" s="92">
        <f t="shared" si="93"/>
        <v>71000</v>
      </c>
      <c r="AR81" s="92"/>
      <c r="AS81" s="92">
        <v>71000</v>
      </c>
      <c r="AT81" s="4" t="str">
        <f>VLOOKUP(B81,'[1]I Pbo'!$B$20:$U$84,20,0)</f>
        <v>1494/UBND-NCTH ngày 05/10/2022</v>
      </c>
      <c r="AU81" s="4"/>
    </row>
    <row r="82" spans="1:47" ht="29.25" customHeight="1" x14ac:dyDescent="0.25">
      <c r="A82" s="11">
        <v>23</v>
      </c>
      <c r="B82" s="27" t="s">
        <v>191</v>
      </c>
      <c r="C82" s="22">
        <f t="shared" si="85"/>
        <v>4500725.1622281959</v>
      </c>
      <c r="D82" s="23">
        <f t="shared" ref="D82:D84" si="95">SUM(I82,M82)</f>
        <v>1932785.1622281959</v>
      </c>
      <c r="E82" s="23">
        <f t="shared" ref="E82:E84" si="96">SUM(J82,M82)</f>
        <v>1604823.1622281959</v>
      </c>
      <c r="F82" s="25">
        <v>327962</v>
      </c>
      <c r="G82" s="25">
        <v>2567940</v>
      </c>
      <c r="H82" s="25">
        <f t="shared" si="35"/>
        <v>4230384</v>
      </c>
      <c r="I82" s="25">
        <v>1662444</v>
      </c>
      <c r="J82" s="25">
        <v>1334482</v>
      </c>
      <c r="K82" s="25">
        <v>327962</v>
      </c>
      <c r="L82" s="25">
        <v>2567940</v>
      </c>
      <c r="M82" s="25">
        <v>270341.16222819581</v>
      </c>
      <c r="N82" s="55">
        <f t="shared" si="36"/>
        <v>4500725.1622281959</v>
      </c>
      <c r="O82" s="102">
        <f t="shared" si="86"/>
        <v>4230384</v>
      </c>
      <c r="P82" s="102">
        <f t="shared" si="87"/>
        <v>4230384</v>
      </c>
      <c r="Q82" s="102">
        <f t="shared" si="43"/>
        <v>1662444</v>
      </c>
      <c r="R82" s="102">
        <v>1334482</v>
      </c>
      <c r="S82" s="102">
        <v>327962</v>
      </c>
      <c r="T82" s="102">
        <v>2567940</v>
      </c>
      <c r="U82" s="105">
        <v>0</v>
      </c>
      <c r="V82" s="65">
        <v>270341.16222819581</v>
      </c>
      <c r="W82" s="65">
        <f t="shared" si="34"/>
        <v>1932785.1622281959</v>
      </c>
      <c r="X82" s="81">
        <f t="shared" si="94"/>
        <v>1</v>
      </c>
      <c r="Y82" s="55">
        <f t="shared" si="37"/>
        <v>0</v>
      </c>
      <c r="Z82" s="55">
        <f t="shared" si="89"/>
        <v>0</v>
      </c>
      <c r="AA82" s="55">
        <f t="shared" si="90"/>
        <v>0</v>
      </c>
      <c r="AB82" s="55">
        <f t="shared" si="91"/>
        <v>0</v>
      </c>
      <c r="AC82" s="55">
        <f t="shared" si="91"/>
        <v>0</v>
      </c>
      <c r="AD82" s="55">
        <f t="shared" si="92"/>
        <v>0</v>
      </c>
      <c r="AE82" s="55">
        <f t="shared" si="38"/>
        <v>0</v>
      </c>
      <c r="AF82" s="55"/>
      <c r="AG82" s="25">
        <v>3781802.7819079999</v>
      </c>
      <c r="AH82" s="25">
        <v>1448139.7819079999</v>
      </c>
      <c r="AI82" s="25">
        <v>1301092</v>
      </c>
      <c r="AJ82" s="25">
        <v>147047.781908</v>
      </c>
      <c r="AK82" s="25">
        <v>2333663</v>
      </c>
      <c r="AL82" s="34">
        <f t="shared" si="69"/>
        <v>0.8402652118477113</v>
      </c>
      <c r="AM82" s="34">
        <f t="shared" si="69"/>
        <v>0.74925025823279989</v>
      </c>
      <c r="AN82" s="34">
        <f t="shared" si="69"/>
        <v>0.81073854778710674</v>
      </c>
      <c r="AO82" s="34">
        <f t="shared" si="69"/>
        <v>0.44836835337020753</v>
      </c>
      <c r="AP82" s="34">
        <f t="shared" si="69"/>
        <v>0.90876850705234546</v>
      </c>
      <c r="AQ82" s="92">
        <f t="shared" si="93"/>
        <v>42748</v>
      </c>
      <c r="AR82" s="92"/>
      <c r="AS82" s="92">
        <v>42748</v>
      </c>
      <c r="AT82" s="4" t="str">
        <f>VLOOKUP(B82,'[1]I Pbo'!$B$20:$U$84,20,0)</f>
        <v>2213/UBND-XD ngày 03/10/2022</v>
      </c>
      <c r="AU82" s="4"/>
    </row>
    <row r="83" spans="1:47" ht="29.25" customHeight="1" x14ac:dyDescent="0.25">
      <c r="A83" s="11">
        <v>24</v>
      </c>
      <c r="B83" s="27" t="s">
        <v>193</v>
      </c>
      <c r="C83" s="22">
        <f t="shared" si="85"/>
        <v>5565046.469203773</v>
      </c>
      <c r="D83" s="23">
        <f t="shared" si="95"/>
        <v>2065566.4692037727</v>
      </c>
      <c r="E83" s="23">
        <f t="shared" si="96"/>
        <v>1781083.4692037727</v>
      </c>
      <c r="F83" s="25">
        <v>284483</v>
      </c>
      <c r="G83" s="25">
        <v>3499480</v>
      </c>
      <c r="H83" s="25">
        <f t="shared" si="35"/>
        <v>5267557</v>
      </c>
      <c r="I83" s="25">
        <v>1768077</v>
      </c>
      <c r="J83" s="25">
        <v>1483594</v>
      </c>
      <c r="K83" s="25">
        <v>284483</v>
      </c>
      <c r="L83" s="25">
        <v>3499480</v>
      </c>
      <c r="M83" s="25">
        <v>297489.46920377278</v>
      </c>
      <c r="N83" s="55">
        <f t="shared" si="36"/>
        <v>5565046.469203773</v>
      </c>
      <c r="O83" s="102">
        <f t="shared" si="86"/>
        <v>5267557</v>
      </c>
      <c r="P83" s="102">
        <f t="shared" si="87"/>
        <v>5267557</v>
      </c>
      <c r="Q83" s="102">
        <f t="shared" si="43"/>
        <v>1768077</v>
      </c>
      <c r="R83" s="102">
        <v>1483594</v>
      </c>
      <c r="S83" s="102">
        <v>284483</v>
      </c>
      <c r="T83" s="102">
        <v>3499480</v>
      </c>
      <c r="U83" s="105">
        <v>0</v>
      </c>
      <c r="V83" s="65">
        <v>297489.46920377278</v>
      </c>
      <c r="W83" s="65">
        <f t="shared" si="34"/>
        <v>2065566.4692037727</v>
      </c>
      <c r="X83" s="81">
        <f t="shared" si="94"/>
        <v>1</v>
      </c>
      <c r="Y83" s="55">
        <f t="shared" si="37"/>
        <v>0</v>
      </c>
      <c r="Z83" s="55">
        <f t="shared" si="89"/>
        <v>0</v>
      </c>
      <c r="AA83" s="55">
        <f t="shared" si="90"/>
        <v>0</v>
      </c>
      <c r="AB83" s="55">
        <f t="shared" si="91"/>
        <v>0</v>
      </c>
      <c r="AC83" s="55">
        <f t="shared" si="91"/>
        <v>0</v>
      </c>
      <c r="AD83" s="55">
        <f t="shared" si="92"/>
        <v>0</v>
      </c>
      <c r="AE83" s="55">
        <f t="shared" si="38"/>
        <v>0</v>
      </c>
      <c r="AF83" s="55"/>
      <c r="AG83" s="25">
        <v>4655247.9772394486</v>
      </c>
      <c r="AH83" s="25">
        <v>1620665.8637862999</v>
      </c>
      <c r="AI83" s="25">
        <v>1425789.8133143</v>
      </c>
      <c r="AJ83" s="25">
        <v>194876.050472</v>
      </c>
      <c r="AK83" s="25">
        <v>3034582.1134531489</v>
      </c>
      <c r="AL83" s="34">
        <f t="shared" si="69"/>
        <v>0.83651556244875436</v>
      </c>
      <c r="AM83" s="34">
        <f t="shared" si="69"/>
        <v>0.78461085031605327</v>
      </c>
      <c r="AN83" s="34">
        <f t="shared" si="69"/>
        <v>0.80051824519582704</v>
      </c>
      <c r="AO83" s="34">
        <f t="shared" si="69"/>
        <v>0.68501826285577694</v>
      </c>
      <c r="AP83" s="34">
        <f t="shared" si="69"/>
        <v>0.8671522950418773</v>
      </c>
      <c r="AQ83" s="92">
        <f t="shared" si="93"/>
        <v>0</v>
      </c>
      <c r="AR83" s="92"/>
      <c r="AS83" s="92">
        <v>0</v>
      </c>
      <c r="AT83" s="4">
        <f>VLOOKUP(B83,'[1]I Pbo'!$B$20:$U$84,20,0)</f>
        <v>0</v>
      </c>
      <c r="AU83" s="4"/>
    </row>
    <row r="84" spans="1:47" ht="29.25" customHeight="1" x14ac:dyDescent="0.25">
      <c r="A84" s="11">
        <v>25</v>
      </c>
      <c r="B84" s="27" t="s">
        <v>201</v>
      </c>
      <c r="C84" s="22">
        <f t="shared" si="85"/>
        <v>3675575.5090883765</v>
      </c>
      <c r="D84" s="23">
        <f t="shared" si="95"/>
        <v>1199085.5090883763</v>
      </c>
      <c r="E84" s="23">
        <f t="shared" si="96"/>
        <v>924085.50908837642</v>
      </c>
      <c r="F84" s="25">
        <v>275000</v>
      </c>
      <c r="G84" s="25">
        <v>2476490</v>
      </c>
      <c r="H84" s="25">
        <f t="shared" si="35"/>
        <v>3491490</v>
      </c>
      <c r="I84" s="25">
        <v>1015000</v>
      </c>
      <c r="J84" s="25">
        <v>740000</v>
      </c>
      <c r="K84" s="25">
        <v>275000</v>
      </c>
      <c r="L84" s="25">
        <v>2476490</v>
      </c>
      <c r="M84" s="25">
        <v>184085.50908837639</v>
      </c>
      <c r="N84" s="55">
        <f t="shared" si="36"/>
        <v>3675575.5090883765</v>
      </c>
      <c r="O84" s="102">
        <f t="shared" si="86"/>
        <v>3491490</v>
      </c>
      <c r="P84" s="102">
        <f t="shared" si="87"/>
        <v>3491490</v>
      </c>
      <c r="Q84" s="102">
        <f t="shared" si="43"/>
        <v>1015000</v>
      </c>
      <c r="R84" s="102">
        <v>740000</v>
      </c>
      <c r="S84" s="102">
        <v>275000</v>
      </c>
      <c r="T84" s="102">
        <v>2476490</v>
      </c>
      <c r="U84" s="105">
        <v>0</v>
      </c>
      <c r="V84" s="65">
        <v>184085.50908837639</v>
      </c>
      <c r="W84" s="65">
        <f>SUM(Q84,V84)</f>
        <v>1199085.5090883763</v>
      </c>
      <c r="X84" s="81">
        <f t="shared" si="94"/>
        <v>1</v>
      </c>
      <c r="Y84" s="55">
        <f t="shared" si="37"/>
        <v>0</v>
      </c>
      <c r="Z84" s="55">
        <f t="shared" si="89"/>
        <v>0</v>
      </c>
      <c r="AA84" s="55">
        <f t="shared" si="90"/>
        <v>0</v>
      </c>
      <c r="AB84" s="55">
        <f t="shared" si="91"/>
        <v>0</v>
      </c>
      <c r="AC84" s="55">
        <f t="shared" si="91"/>
        <v>0</v>
      </c>
      <c r="AD84" s="55">
        <f t="shared" si="92"/>
        <v>0</v>
      </c>
      <c r="AE84" s="55">
        <f t="shared" si="38"/>
        <v>0</v>
      </c>
      <c r="AF84" s="55"/>
      <c r="AG84" s="25">
        <v>3087783.569569</v>
      </c>
      <c r="AH84" s="25">
        <v>762283.56956900004</v>
      </c>
      <c r="AI84" s="25">
        <v>719020</v>
      </c>
      <c r="AJ84" s="25">
        <v>43263.569568999999</v>
      </c>
      <c r="AK84" s="25">
        <v>2325500</v>
      </c>
      <c r="AL84" s="34">
        <f t="shared" si="69"/>
        <v>0.84008165848695571</v>
      </c>
      <c r="AM84" s="34">
        <f t="shared" si="69"/>
        <v>0.635720775367003</v>
      </c>
      <c r="AN84" s="34">
        <f t="shared" si="69"/>
        <v>0.77808816708891315</v>
      </c>
      <c r="AO84" s="34">
        <f t="shared" si="69"/>
        <v>0.15732207115999999</v>
      </c>
      <c r="AP84" s="34">
        <f t="shared" si="69"/>
        <v>0.93903064417784854</v>
      </c>
      <c r="AQ84" s="92">
        <f t="shared" si="93"/>
        <v>216234</v>
      </c>
      <c r="AR84" s="92"/>
      <c r="AS84" s="92">
        <v>216234</v>
      </c>
      <c r="AT84" s="4" t="str">
        <f>VLOOKUP(B84,'[1]I Pbo'!$B$20:$U$84,20,0)</f>
        <v>6987/UBND-TH 14/10/2022</v>
      </c>
      <c r="AU84" s="4"/>
    </row>
    <row r="85" spans="1:47" ht="5.25" customHeight="1" x14ac:dyDescent="0.25">
      <c r="A85" s="8"/>
      <c r="B85" s="5"/>
      <c r="C85" s="3"/>
      <c r="D85" s="3"/>
      <c r="E85" s="3"/>
      <c r="F85" s="3"/>
      <c r="G85" s="3"/>
      <c r="H85" s="3"/>
      <c r="I85" s="3"/>
      <c r="J85" s="3"/>
      <c r="K85" s="3"/>
      <c r="L85" s="3"/>
      <c r="M85" s="3"/>
      <c r="N85" s="57"/>
      <c r="O85" s="107"/>
      <c r="P85" s="107"/>
      <c r="Q85" s="107"/>
      <c r="R85" s="107"/>
      <c r="S85" s="107"/>
      <c r="T85" s="107"/>
      <c r="U85" s="107"/>
      <c r="V85" s="64"/>
      <c r="W85" s="64"/>
      <c r="X85" s="64"/>
      <c r="Y85" s="57"/>
      <c r="Z85" s="58"/>
      <c r="AA85" s="58"/>
      <c r="AB85" s="58"/>
      <c r="AC85" s="58"/>
      <c r="AD85" s="58"/>
      <c r="AE85" s="57"/>
      <c r="AF85" s="57"/>
      <c r="AG85" s="4"/>
      <c r="AH85" s="4"/>
      <c r="AI85" s="4"/>
      <c r="AJ85" s="4"/>
      <c r="AK85" s="4"/>
      <c r="AL85" s="4"/>
      <c r="AM85" s="4"/>
      <c r="AN85" s="4"/>
      <c r="AO85" s="4"/>
      <c r="AP85" s="4"/>
      <c r="AQ85" s="87"/>
      <c r="AR85" s="87"/>
      <c r="AS85" s="87"/>
      <c r="AT85" s="84"/>
    </row>
  </sheetData>
  <autoFilter ref="A17:BA84"/>
  <mergeCells count="78">
    <mergeCell ref="A1:AS1"/>
    <mergeCell ref="A2:AS2"/>
    <mergeCell ref="A3:AS3"/>
    <mergeCell ref="A4:AS4"/>
    <mergeCell ref="A5:A12"/>
    <mergeCell ref="B5:B12"/>
    <mergeCell ref="C5:G6"/>
    <mergeCell ref="H5:M5"/>
    <mergeCell ref="N5:V5"/>
    <mergeCell ref="Y5:AE5"/>
    <mergeCell ref="AG5:AK6"/>
    <mergeCell ref="AL5:AP6"/>
    <mergeCell ref="AQ5:AS6"/>
    <mergeCell ref="C7:C12"/>
    <mergeCell ref="D7:G7"/>
    <mergeCell ref="H7:H12"/>
    <mergeCell ref="AT5:AT12"/>
    <mergeCell ref="AU5:AU12"/>
    <mergeCell ref="Y6:Y12"/>
    <mergeCell ref="Z6:AD6"/>
    <mergeCell ref="AE6:AE12"/>
    <mergeCell ref="AQ7:AQ12"/>
    <mergeCell ref="AH8:AJ8"/>
    <mergeCell ref="AK8:AK12"/>
    <mergeCell ref="AM8:AO8"/>
    <mergeCell ref="AP8:AP12"/>
    <mergeCell ref="AR7:AS8"/>
    <mergeCell ref="AA8:AC8"/>
    <mergeCell ref="AD8:AD12"/>
    <mergeCell ref="AA7:AD7"/>
    <mergeCell ref="AG7:AG12"/>
    <mergeCell ref="AH7:AK7"/>
    <mergeCell ref="I7:L7"/>
    <mergeCell ref="O7:P9"/>
    <mergeCell ref="Q7:U7"/>
    <mergeCell ref="Z7:Z12"/>
    <mergeCell ref="H6:L6"/>
    <mergeCell ref="M6:M12"/>
    <mergeCell ref="N6:N12"/>
    <mergeCell ref="O6:U6"/>
    <mergeCell ref="V6:V12"/>
    <mergeCell ref="R9:S9"/>
    <mergeCell ref="T8:T12"/>
    <mergeCell ref="U8:U12"/>
    <mergeCell ref="D8:F8"/>
    <mergeCell ref="G8:G12"/>
    <mergeCell ref="I8:K8"/>
    <mergeCell ref="L8:L12"/>
    <mergeCell ref="Q8:S8"/>
    <mergeCell ref="D9:D12"/>
    <mergeCell ref="E9:F9"/>
    <mergeCell ref="I9:I12"/>
    <mergeCell ref="J9:K9"/>
    <mergeCell ref="Q9:Q12"/>
    <mergeCell ref="AM9:AM12"/>
    <mergeCell ref="AN9:AO9"/>
    <mergeCell ref="AB10:AB12"/>
    <mergeCell ref="AC10:AC12"/>
    <mergeCell ref="AI10:AI12"/>
    <mergeCell ref="AJ10:AJ12"/>
    <mergeCell ref="AN10:AN12"/>
    <mergeCell ref="AO10:AO12"/>
    <mergeCell ref="AR9:AR12"/>
    <mergeCell ref="AS9:AS12"/>
    <mergeCell ref="E10:E12"/>
    <mergeCell ref="F10:F12"/>
    <mergeCell ref="J10:J12"/>
    <mergeCell ref="K10:K12"/>
    <mergeCell ref="O10:O12"/>
    <mergeCell ref="P10:P12"/>
    <mergeCell ref="R10:R12"/>
    <mergeCell ref="S10:S12"/>
    <mergeCell ref="AA9:AA12"/>
    <mergeCell ref="AB9:AC9"/>
    <mergeCell ref="AH9:AH12"/>
    <mergeCell ref="AI9:AJ9"/>
    <mergeCell ref="AL7:AL12"/>
    <mergeCell ref="AM7:AP7"/>
  </mergeCells>
  <printOptions horizontalCentered="1"/>
  <pageMargins left="0.25" right="0.25" top="0.75" bottom="0.75" header="0.3" footer="0.3"/>
  <pageSetup paperSize="9" scale="63" fitToHeight="0" orientation="portrait" useFirstPageNumber="1" r:id="rId1"/>
  <headerFooter differentFirst="1">
    <oddHeader>&amp;C&amp;P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D68"/>
  <sheetViews>
    <sheetView view="pageBreakPreview" zoomScale="85" zoomScaleNormal="85" zoomScaleSheetLayoutView="85" workbookViewId="0">
      <selection activeCell="Q7" sqref="Q7:U7"/>
    </sheetView>
  </sheetViews>
  <sheetFormatPr defaultRowHeight="15" x14ac:dyDescent="0.25"/>
  <cols>
    <col min="1" max="1" width="9.140625" style="141"/>
    <col min="2" max="2" width="69" customWidth="1"/>
    <col min="3" max="3" width="24" customWidth="1"/>
    <col min="4" max="4" width="84.140625" customWidth="1"/>
  </cols>
  <sheetData>
    <row r="1" spans="1:4" ht="18.75" x14ac:dyDescent="0.25">
      <c r="A1" s="201" t="s">
        <v>267</v>
      </c>
      <c r="B1" s="201"/>
      <c r="C1" s="201"/>
      <c r="D1" s="201"/>
    </row>
    <row r="2" spans="1:4" ht="18.75" x14ac:dyDescent="0.25">
      <c r="A2" s="201" t="s">
        <v>268</v>
      </c>
      <c r="B2" s="201"/>
      <c r="C2" s="201"/>
      <c r="D2" s="201"/>
    </row>
    <row r="4" spans="1:4" ht="18.75" x14ac:dyDescent="0.25">
      <c r="A4" s="136" t="s">
        <v>2</v>
      </c>
      <c r="B4" s="136" t="s">
        <v>296</v>
      </c>
      <c r="C4" s="136" t="s">
        <v>297</v>
      </c>
      <c r="D4" s="136" t="s">
        <v>298</v>
      </c>
    </row>
    <row r="5" spans="1:4" s="122" customFormat="1" ht="37.5" customHeight="1" x14ac:dyDescent="0.25">
      <c r="A5" s="123" t="s">
        <v>269</v>
      </c>
      <c r="B5" s="124" t="s">
        <v>270</v>
      </c>
      <c r="C5" s="124"/>
      <c r="D5" s="123"/>
    </row>
    <row r="6" spans="1:4" ht="18.75" x14ac:dyDescent="0.25">
      <c r="A6" s="136" t="s">
        <v>269</v>
      </c>
      <c r="B6" s="140" t="s">
        <v>299</v>
      </c>
      <c r="C6" s="140"/>
      <c r="D6" s="140"/>
    </row>
    <row r="7" spans="1:4" ht="18.75" x14ac:dyDescent="0.25">
      <c r="A7" s="136" t="s">
        <v>439</v>
      </c>
      <c r="B7" s="132" t="s">
        <v>274</v>
      </c>
      <c r="C7" s="129"/>
      <c r="D7" s="129"/>
    </row>
    <row r="8" spans="1:4" ht="75" x14ac:dyDescent="0.25">
      <c r="A8" s="137" t="s">
        <v>300</v>
      </c>
      <c r="B8" s="129" t="s">
        <v>301</v>
      </c>
      <c r="C8" s="129" t="s">
        <v>302</v>
      </c>
      <c r="D8" s="129" t="s">
        <v>303</v>
      </c>
    </row>
    <row r="9" spans="1:4" ht="93.75" x14ac:dyDescent="0.25">
      <c r="A9" s="137" t="s">
        <v>304</v>
      </c>
      <c r="B9" s="129" t="s">
        <v>305</v>
      </c>
      <c r="C9" s="129" t="s">
        <v>306</v>
      </c>
      <c r="D9" s="129" t="s">
        <v>307</v>
      </c>
    </row>
    <row r="10" spans="1:4" ht="158.25" customHeight="1" x14ac:dyDescent="0.25">
      <c r="A10" s="137" t="s">
        <v>308</v>
      </c>
      <c r="B10" s="129" t="s">
        <v>309</v>
      </c>
      <c r="C10" s="129" t="s">
        <v>310</v>
      </c>
      <c r="D10" s="129" t="s">
        <v>311</v>
      </c>
    </row>
    <row r="11" spans="1:4" ht="112.5" x14ac:dyDescent="0.25">
      <c r="A11" s="137" t="s">
        <v>312</v>
      </c>
      <c r="B11" s="129" t="s">
        <v>313</v>
      </c>
      <c r="C11" s="129" t="s">
        <v>314</v>
      </c>
      <c r="D11" s="129" t="s">
        <v>315</v>
      </c>
    </row>
    <row r="12" spans="1:4" ht="151.5" x14ac:dyDescent="0.25">
      <c r="A12" s="137" t="s">
        <v>316</v>
      </c>
      <c r="B12" s="138" t="s">
        <v>317</v>
      </c>
      <c r="C12" s="129" t="s">
        <v>318</v>
      </c>
      <c r="D12" s="129" t="s">
        <v>319</v>
      </c>
    </row>
    <row r="13" spans="1:4" ht="56.25" x14ac:dyDescent="0.25">
      <c r="A13" s="137" t="s">
        <v>320</v>
      </c>
      <c r="B13" s="138" t="s">
        <v>321</v>
      </c>
      <c r="C13" s="129" t="s">
        <v>322</v>
      </c>
      <c r="D13" s="129" t="s">
        <v>323</v>
      </c>
    </row>
    <row r="14" spans="1:4" ht="76.5" x14ac:dyDescent="0.25">
      <c r="A14" s="137" t="s">
        <v>324</v>
      </c>
      <c r="B14" s="138" t="s">
        <v>325</v>
      </c>
      <c r="C14" s="129" t="s">
        <v>326</v>
      </c>
      <c r="D14" s="129" t="s">
        <v>327</v>
      </c>
    </row>
    <row r="15" spans="1:4" ht="206.25" x14ac:dyDescent="0.25">
      <c r="A15" s="137" t="s">
        <v>328</v>
      </c>
      <c r="B15" s="132" t="s">
        <v>329</v>
      </c>
      <c r="C15" s="129" t="s">
        <v>330</v>
      </c>
      <c r="D15" s="139" t="s">
        <v>331</v>
      </c>
    </row>
    <row r="16" spans="1:4" ht="131.25" x14ac:dyDescent="0.25">
      <c r="A16" s="137" t="s">
        <v>332</v>
      </c>
      <c r="B16" s="129" t="s">
        <v>333</v>
      </c>
      <c r="C16" s="129" t="s">
        <v>334</v>
      </c>
      <c r="D16" s="129" t="s">
        <v>335</v>
      </c>
    </row>
    <row r="17" spans="1:4" ht="187.5" x14ac:dyDescent="0.25">
      <c r="A17" s="137" t="s">
        <v>336</v>
      </c>
      <c r="B17" s="129" t="s">
        <v>440</v>
      </c>
      <c r="C17" s="129" t="s">
        <v>337</v>
      </c>
      <c r="D17" s="129" t="s">
        <v>338</v>
      </c>
    </row>
    <row r="18" spans="1:4" ht="225" x14ac:dyDescent="0.25">
      <c r="A18" s="137" t="s">
        <v>441</v>
      </c>
      <c r="B18" s="129" t="s">
        <v>454</v>
      </c>
      <c r="C18" s="129" t="s">
        <v>339</v>
      </c>
      <c r="D18" s="129" t="s">
        <v>340</v>
      </c>
    </row>
    <row r="19" spans="1:4" ht="206.25" x14ac:dyDescent="0.25">
      <c r="A19" s="137" t="s">
        <v>442</v>
      </c>
      <c r="B19" s="129" t="s">
        <v>341</v>
      </c>
      <c r="C19" s="129" t="s">
        <v>342</v>
      </c>
      <c r="D19" s="129" t="s">
        <v>343</v>
      </c>
    </row>
    <row r="20" spans="1:4" ht="243.75" x14ac:dyDescent="0.25">
      <c r="A20" s="137" t="s">
        <v>443</v>
      </c>
      <c r="B20" s="129" t="s">
        <v>344</v>
      </c>
      <c r="C20" s="129" t="s">
        <v>345</v>
      </c>
      <c r="D20" s="129" t="s">
        <v>346</v>
      </c>
    </row>
    <row r="21" spans="1:4" ht="393.75" x14ac:dyDescent="0.25">
      <c r="A21" s="137" t="s">
        <v>347</v>
      </c>
      <c r="B21" s="129" t="s">
        <v>348</v>
      </c>
      <c r="C21" s="129"/>
      <c r="D21" s="129" t="s">
        <v>349</v>
      </c>
    </row>
    <row r="22" spans="1:4" ht="151.5" x14ac:dyDescent="0.25">
      <c r="A22" s="137" t="s">
        <v>350</v>
      </c>
      <c r="B22" s="129" t="s">
        <v>351</v>
      </c>
      <c r="C22" s="129" t="s">
        <v>352</v>
      </c>
      <c r="D22" s="129" t="s">
        <v>353</v>
      </c>
    </row>
    <row r="23" spans="1:4" ht="18.75" x14ac:dyDescent="0.25">
      <c r="A23" s="136" t="s">
        <v>455</v>
      </c>
      <c r="B23" s="132" t="s">
        <v>354</v>
      </c>
      <c r="C23" s="129"/>
      <c r="D23" s="129"/>
    </row>
    <row r="24" spans="1:4" ht="150" x14ac:dyDescent="0.25">
      <c r="A24" s="137" t="s">
        <v>355</v>
      </c>
      <c r="B24" s="129" t="s">
        <v>444</v>
      </c>
      <c r="C24" s="129" t="s">
        <v>356</v>
      </c>
      <c r="D24" s="129" t="s">
        <v>357</v>
      </c>
    </row>
    <row r="25" spans="1:4" ht="187.5" x14ac:dyDescent="0.25">
      <c r="A25" s="137" t="s">
        <v>358</v>
      </c>
      <c r="B25" s="129" t="s">
        <v>359</v>
      </c>
      <c r="C25" s="129" t="s">
        <v>360</v>
      </c>
      <c r="D25" s="129" t="s">
        <v>361</v>
      </c>
    </row>
    <row r="26" spans="1:4" ht="18.75" x14ac:dyDescent="0.25">
      <c r="A26" s="136">
        <v>3</v>
      </c>
      <c r="B26" s="132" t="s">
        <v>272</v>
      </c>
      <c r="C26" s="129"/>
      <c r="D26" s="129"/>
    </row>
    <row r="27" spans="1:4" ht="93.75" x14ac:dyDescent="0.25">
      <c r="A27" s="137" t="s">
        <v>362</v>
      </c>
      <c r="B27" s="129" t="s">
        <v>363</v>
      </c>
      <c r="C27" s="129" t="s">
        <v>364</v>
      </c>
      <c r="D27" s="129" t="s">
        <v>365</v>
      </c>
    </row>
    <row r="28" spans="1:4" ht="264" x14ac:dyDescent="0.25">
      <c r="A28" s="137" t="s">
        <v>366</v>
      </c>
      <c r="B28" s="138" t="s">
        <v>367</v>
      </c>
      <c r="C28" s="129" t="s">
        <v>368</v>
      </c>
      <c r="D28" s="129" t="s">
        <v>369</v>
      </c>
    </row>
    <row r="29" spans="1:4" ht="168.75" x14ac:dyDescent="0.25">
      <c r="A29" s="137" t="s">
        <v>370</v>
      </c>
      <c r="B29" s="132" t="s">
        <v>371</v>
      </c>
      <c r="C29" s="129" t="s">
        <v>372</v>
      </c>
      <c r="D29" s="129" t="s">
        <v>445</v>
      </c>
    </row>
    <row r="30" spans="1:4" ht="150" x14ac:dyDescent="0.25">
      <c r="A30" s="137" t="s">
        <v>373</v>
      </c>
      <c r="B30" s="129" t="s">
        <v>374</v>
      </c>
      <c r="C30" s="129" t="s">
        <v>375</v>
      </c>
      <c r="D30" s="129" t="s">
        <v>376</v>
      </c>
    </row>
    <row r="31" spans="1:4" ht="262.5" x14ac:dyDescent="0.25">
      <c r="A31" s="137" t="s">
        <v>377</v>
      </c>
      <c r="B31" s="129" t="s">
        <v>378</v>
      </c>
      <c r="C31" s="129" t="s">
        <v>379</v>
      </c>
      <c r="D31" s="129" t="s">
        <v>380</v>
      </c>
    </row>
    <row r="32" spans="1:4" ht="75" x14ac:dyDescent="0.25">
      <c r="A32" s="137" t="s">
        <v>381</v>
      </c>
      <c r="B32" s="129" t="s">
        <v>382</v>
      </c>
      <c r="C32" s="129" t="s">
        <v>383</v>
      </c>
      <c r="D32" s="129" t="s">
        <v>384</v>
      </c>
    </row>
    <row r="33" spans="1:4" ht="225" x14ac:dyDescent="0.25">
      <c r="A33" s="137" t="s">
        <v>385</v>
      </c>
      <c r="B33" s="129" t="s">
        <v>386</v>
      </c>
      <c r="C33" s="129" t="s">
        <v>387</v>
      </c>
      <c r="D33" s="129" t="s">
        <v>388</v>
      </c>
    </row>
    <row r="34" spans="1:4" ht="93.75" x14ac:dyDescent="0.25">
      <c r="A34" s="137" t="s">
        <v>389</v>
      </c>
      <c r="B34" s="129" t="s">
        <v>390</v>
      </c>
      <c r="C34" s="129" t="s">
        <v>391</v>
      </c>
      <c r="D34" s="129" t="s">
        <v>392</v>
      </c>
    </row>
    <row r="35" spans="1:4" ht="150" x14ac:dyDescent="0.25">
      <c r="A35" s="137" t="s">
        <v>393</v>
      </c>
      <c r="B35" s="129" t="s">
        <v>451</v>
      </c>
      <c r="C35" s="129" t="s">
        <v>394</v>
      </c>
      <c r="D35" s="129" t="s">
        <v>395</v>
      </c>
    </row>
    <row r="36" spans="1:4" ht="281.25" x14ac:dyDescent="0.25">
      <c r="A36" s="137" t="s">
        <v>452</v>
      </c>
      <c r="B36" s="129" t="s">
        <v>446</v>
      </c>
      <c r="C36" s="129" t="s">
        <v>396</v>
      </c>
      <c r="D36" s="129" t="s">
        <v>397</v>
      </c>
    </row>
    <row r="37" spans="1:4" ht="318.75" x14ac:dyDescent="0.25">
      <c r="A37" s="137" t="s">
        <v>453</v>
      </c>
      <c r="B37" s="129" t="s">
        <v>398</v>
      </c>
      <c r="C37" s="129" t="s">
        <v>399</v>
      </c>
      <c r="D37" s="129" t="s">
        <v>400</v>
      </c>
    </row>
    <row r="38" spans="1:4" x14ac:dyDescent="0.25">
      <c r="A38" s="204">
        <v>4</v>
      </c>
      <c r="B38" s="205" t="s">
        <v>273</v>
      </c>
      <c r="C38" s="203"/>
      <c r="D38" s="203"/>
    </row>
    <row r="39" spans="1:4" x14ac:dyDescent="0.25">
      <c r="A39" s="204"/>
      <c r="B39" s="205"/>
      <c r="C39" s="203"/>
      <c r="D39" s="203"/>
    </row>
    <row r="40" spans="1:4" ht="131.25" x14ac:dyDescent="0.25">
      <c r="A40" s="137" t="s">
        <v>401</v>
      </c>
      <c r="B40" s="129" t="s">
        <v>402</v>
      </c>
      <c r="C40" s="129" t="s">
        <v>403</v>
      </c>
      <c r="D40" s="129" t="s">
        <v>404</v>
      </c>
    </row>
    <row r="41" spans="1:4" ht="187.5" x14ac:dyDescent="0.25">
      <c r="A41" s="137" t="s">
        <v>405</v>
      </c>
      <c r="B41" s="129" t="s">
        <v>406</v>
      </c>
      <c r="C41" s="129" t="s">
        <v>407</v>
      </c>
      <c r="D41" s="129" t="s">
        <v>408</v>
      </c>
    </row>
    <row r="42" spans="1:4" ht="18.75" x14ac:dyDescent="0.25">
      <c r="A42" s="136">
        <v>5</v>
      </c>
      <c r="B42" s="132" t="s">
        <v>409</v>
      </c>
      <c r="C42" s="129"/>
      <c r="D42" s="129"/>
    </row>
    <row r="43" spans="1:4" ht="409.5" customHeight="1" x14ac:dyDescent="0.25">
      <c r="A43" s="137" t="s">
        <v>410</v>
      </c>
      <c r="B43" s="129" t="s">
        <v>411</v>
      </c>
      <c r="C43" s="129" t="s">
        <v>412</v>
      </c>
      <c r="D43" s="130" t="s">
        <v>450</v>
      </c>
    </row>
    <row r="44" spans="1:4" ht="18.75" x14ac:dyDescent="0.25">
      <c r="A44" s="136">
        <v>6</v>
      </c>
      <c r="B44" s="132" t="s">
        <v>413</v>
      </c>
      <c r="C44" s="129"/>
      <c r="D44" s="129"/>
    </row>
    <row r="45" spans="1:4" ht="243.75" x14ac:dyDescent="0.25">
      <c r="A45" s="137" t="s">
        <v>414</v>
      </c>
      <c r="B45" s="129" t="s">
        <v>447</v>
      </c>
      <c r="C45" s="129" t="s">
        <v>415</v>
      </c>
      <c r="D45" s="129" t="s">
        <v>448</v>
      </c>
    </row>
    <row r="46" spans="1:4" ht="318.75" x14ac:dyDescent="0.25">
      <c r="A46" s="137" t="s">
        <v>416</v>
      </c>
      <c r="B46" s="129" t="s">
        <v>417</v>
      </c>
      <c r="C46" s="129" t="s">
        <v>418</v>
      </c>
      <c r="D46" s="129" t="s">
        <v>419</v>
      </c>
    </row>
    <row r="47" spans="1:4" ht="18.75" x14ac:dyDescent="0.25">
      <c r="A47" s="136">
        <v>7</v>
      </c>
      <c r="B47" s="132" t="s">
        <v>271</v>
      </c>
      <c r="C47" s="129"/>
      <c r="D47" s="129"/>
    </row>
    <row r="48" spans="1:4" ht="114" x14ac:dyDescent="0.25">
      <c r="A48" s="137" t="s">
        <v>420</v>
      </c>
      <c r="B48" s="138" t="s">
        <v>421</v>
      </c>
      <c r="C48" s="129" t="s">
        <v>422</v>
      </c>
      <c r="D48" s="129" t="s">
        <v>423</v>
      </c>
    </row>
    <row r="49" spans="1:4" x14ac:dyDescent="0.25">
      <c r="A49" s="202" t="s">
        <v>424</v>
      </c>
      <c r="B49" s="203" t="s">
        <v>425</v>
      </c>
      <c r="C49" s="203" t="s">
        <v>426</v>
      </c>
      <c r="D49" s="203" t="s">
        <v>427</v>
      </c>
    </row>
    <row r="50" spans="1:4" x14ac:dyDescent="0.25">
      <c r="A50" s="202"/>
      <c r="B50" s="203"/>
      <c r="C50" s="203"/>
      <c r="D50" s="203"/>
    </row>
    <row r="51" spans="1:4" x14ac:dyDescent="0.25">
      <c r="A51" s="202"/>
      <c r="B51" s="203"/>
      <c r="C51" s="203"/>
      <c r="D51" s="203"/>
    </row>
    <row r="52" spans="1:4" x14ac:dyDescent="0.25">
      <c r="A52" s="202"/>
      <c r="B52" s="203"/>
      <c r="C52" s="203"/>
      <c r="D52" s="203"/>
    </row>
    <row r="53" spans="1:4" ht="187.5" x14ac:dyDescent="0.25">
      <c r="A53" s="137" t="s">
        <v>428</v>
      </c>
      <c r="B53" s="129" t="s">
        <v>406</v>
      </c>
      <c r="C53" s="129" t="s">
        <v>407</v>
      </c>
      <c r="D53" s="129" t="s">
        <v>408</v>
      </c>
    </row>
    <row r="54" spans="1:4" ht="18.75" x14ac:dyDescent="0.25">
      <c r="A54" s="136">
        <v>8</v>
      </c>
      <c r="B54" s="132" t="s">
        <v>429</v>
      </c>
      <c r="C54" s="129"/>
      <c r="D54" s="129"/>
    </row>
    <row r="55" spans="1:4" ht="75" x14ac:dyDescent="0.25">
      <c r="A55" s="136"/>
      <c r="B55" s="129" t="s">
        <v>430</v>
      </c>
      <c r="C55" s="129" t="s">
        <v>431</v>
      </c>
      <c r="D55" s="127" t="s">
        <v>432</v>
      </c>
    </row>
    <row r="56" spans="1:4" ht="18.75" x14ac:dyDescent="0.25">
      <c r="A56" s="136" t="s">
        <v>275</v>
      </c>
      <c r="B56" s="132" t="s">
        <v>433</v>
      </c>
      <c r="C56" s="129"/>
      <c r="D56" s="129"/>
    </row>
    <row r="57" spans="1:4" ht="112.5" x14ac:dyDescent="0.25">
      <c r="A57" s="137">
        <v>1</v>
      </c>
      <c r="B57" s="129" t="s">
        <v>434</v>
      </c>
      <c r="C57" s="129" t="s">
        <v>435</v>
      </c>
      <c r="D57" s="129" t="s">
        <v>436</v>
      </c>
    </row>
    <row r="58" spans="1:4" ht="300" x14ac:dyDescent="0.25">
      <c r="A58" s="137">
        <v>2</v>
      </c>
      <c r="B58" s="129" t="s">
        <v>449</v>
      </c>
      <c r="C58" s="129" t="s">
        <v>437</v>
      </c>
      <c r="D58" s="129" t="s">
        <v>438</v>
      </c>
    </row>
    <row r="59" spans="1:4" s="122" customFormat="1" ht="37.5" x14ac:dyDescent="0.25">
      <c r="A59" s="123" t="s">
        <v>275</v>
      </c>
      <c r="B59" s="124" t="s">
        <v>276</v>
      </c>
      <c r="C59" s="124"/>
      <c r="D59" s="123"/>
    </row>
    <row r="60" spans="1:4" s="121" customFormat="1" ht="132" x14ac:dyDescent="0.25">
      <c r="A60" s="125">
        <v>1</v>
      </c>
      <c r="B60" s="128" t="s">
        <v>277</v>
      </c>
      <c r="C60" s="128"/>
      <c r="D60" s="126"/>
    </row>
    <row r="61" spans="1:4" s="121" customFormat="1" ht="131.25" x14ac:dyDescent="0.25">
      <c r="A61" s="125">
        <v>2</v>
      </c>
      <c r="B61" s="128" t="s">
        <v>278</v>
      </c>
      <c r="C61" s="128"/>
      <c r="D61" s="126" t="s">
        <v>279</v>
      </c>
    </row>
    <row r="62" spans="1:4" s="121" customFormat="1" ht="113.25" x14ac:dyDescent="0.25">
      <c r="A62" s="135">
        <v>3</v>
      </c>
      <c r="B62" s="128" t="s">
        <v>280</v>
      </c>
      <c r="C62" s="128"/>
      <c r="D62" s="135"/>
    </row>
    <row r="63" spans="1:4" s="121" customFormat="1" ht="226.5" x14ac:dyDescent="0.25">
      <c r="A63" s="125">
        <v>4</v>
      </c>
      <c r="B63" s="128" t="s">
        <v>281</v>
      </c>
      <c r="C63" s="128"/>
      <c r="D63" s="126"/>
    </row>
    <row r="64" spans="1:4" s="121" customFormat="1" ht="210" x14ac:dyDescent="0.25">
      <c r="A64" s="125">
        <v>5</v>
      </c>
      <c r="B64" s="128" t="s">
        <v>282</v>
      </c>
      <c r="C64" s="128"/>
      <c r="D64" s="126"/>
    </row>
    <row r="65" spans="1:4" s="121" customFormat="1" ht="151.5" x14ac:dyDescent="0.25">
      <c r="A65" s="125">
        <v>6</v>
      </c>
      <c r="B65" s="128" t="s">
        <v>283</v>
      </c>
      <c r="C65" s="128"/>
      <c r="D65" s="126"/>
    </row>
    <row r="66" spans="1:4" s="121" customFormat="1" ht="37.5" x14ac:dyDescent="0.25">
      <c r="A66" s="131" t="s">
        <v>284</v>
      </c>
      <c r="B66" s="132" t="s">
        <v>285</v>
      </c>
      <c r="C66" s="132"/>
      <c r="D66" s="126"/>
    </row>
    <row r="67" spans="1:4" s="121" customFormat="1" ht="409.5" x14ac:dyDescent="0.25">
      <c r="A67" s="125">
        <v>1</v>
      </c>
      <c r="B67" s="129" t="s">
        <v>286</v>
      </c>
      <c r="C67" s="129"/>
      <c r="D67" s="126"/>
    </row>
    <row r="68" spans="1:4" s="121" customFormat="1" ht="283.5" x14ac:dyDescent="0.25">
      <c r="A68" s="135">
        <v>2</v>
      </c>
      <c r="B68" s="129" t="s">
        <v>287</v>
      </c>
      <c r="C68" s="129"/>
      <c r="D68" s="133" t="s">
        <v>288</v>
      </c>
    </row>
  </sheetData>
  <mergeCells count="10">
    <mergeCell ref="A1:D1"/>
    <mergeCell ref="A2:D2"/>
    <mergeCell ref="A49:A52"/>
    <mergeCell ref="B49:B52"/>
    <mergeCell ref="C49:C52"/>
    <mergeCell ref="D49:D52"/>
    <mergeCell ref="A38:A39"/>
    <mergeCell ref="B38:B39"/>
    <mergeCell ref="C38:C39"/>
    <mergeCell ref="D38:D39"/>
  </mergeCells>
  <printOptions horizontalCentered="1"/>
  <pageMargins left="0.7" right="0.7" top="0.75" bottom="0.75" header="0.3" footer="0.3"/>
  <pageSetup paperSize="9" scale="70" fitToHeight="0" orientation="landscape" horizontalDpi="0" verticalDpi="0"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V24"/>
  <sheetViews>
    <sheetView showZeros="0" view="pageBreakPreview" zoomScale="70" zoomScaleNormal="130" zoomScaleSheetLayoutView="70" workbookViewId="0">
      <selection activeCell="AY8" sqref="AY8"/>
    </sheetView>
  </sheetViews>
  <sheetFormatPr defaultColWidth="9.140625" defaultRowHeight="15" x14ac:dyDescent="0.25"/>
  <cols>
    <col min="1" max="1" width="4.7109375" style="2" customWidth="1"/>
    <col min="2" max="2" width="21.42578125" style="6" customWidth="1"/>
    <col min="3" max="4" width="13.7109375" style="1" customWidth="1"/>
    <col min="5" max="5" width="14.28515625" style="1" customWidth="1"/>
    <col min="6" max="12" width="11.5703125" style="1" hidden="1" customWidth="1"/>
    <col min="13" max="13" width="11.28515625" style="7" hidden="1" customWidth="1"/>
    <col min="14" max="16" width="13.7109375" style="7" customWidth="1"/>
    <col min="17" max="17" width="11.28515625" style="7" hidden="1" customWidth="1"/>
    <col min="18" max="20" width="8.7109375" style="7" customWidth="1"/>
    <col min="21" max="16384" width="9.140625" style="1"/>
  </cols>
  <sheetData>
    <row r="1" spans="1:22" ht="15" customHeight="1" x14ac:dyDescent="0.25">
      <c r="A1" s="185" t="s">
        <v>215</v>
      </c>
      <c r="B1" s="185"/>
      <c r="C1" s="185"/>
      <c r="D1" s="185"/>
      <c r="E1" s="185"/>
      <c r="F1" s="185"/>
      <c r="G1" s="185"/>
      <c r="H1" s="185"/>
      <c r="I1" s="185"/>
      <c r="J1" s="185"/>
      <c r="K1" s="185"/>
      <c r="L1" s="185"/>
      <c r="M1" s="185"/>
      <c r="N1" s="185"/>
      <c r="O1" s="185"/>
      <c r="P1" s="185"/>
      <c r="Q1" s="185"/>
      <c r="R1" s="185"/>
      <c r="S1" s="185"/>
      <c r="T1" s="185"/>
    </row>
    <row r="2" spans="1:22" ht="54.4" customHeight="1" x14ac:dyDescent="0.25">
      <c r="A2" s="185" t="s">
        <v>265</v>
      </c>
      <c r="B2" s="185"/>
      <c r="C2" s="185"/>
      <c r="D2" s="185"/>
      <c r="E2" s="185"/>
      <c r="F2" s="185"/>
      <c r="G2" s="185"/>
      <c r="H2" s="185"/>
      <c r="I2" s="185"/>
      <c r="J2" s="185"/>
      <c r="K2" s="185"/>
      <c r="L2" s="185"/>
      <c r="M2" s="185"/>
      <c r="N2" s="185"/>
      <c r="O2" s="185"/>
      <c r="P2" s="185"/>
      <c r="Q2" s="185"/>
      <c r="R2" s="185"/>
      <c r="S2" s="185"/>
      <c r="T2" s="185"/>
    </row>
    <row r="3" spans="1:22" s="2" customFormat="1" ht="15.6" customHeight="1" x14ac:dyDescent="0.25">
      <c r="A3" s="186"/>
      <c r="B3" s="186"/>
      <c r="C3" s="186"/>
      <c r="D3" s="186"/>
      <c r="E3" s="186"/>
      <c r="F3" s="186"/>
      <c r="G3" s="186"/>
      <c r="H3" s="186"/>
      <c r="I3" s="186"/>
      <c r="J3" s="186"/>
      <c r="K3" s="186"/>
      <c r="L3" s="186"/>
      <c r="M3" s="186"/>
      <c r="N3" s="186"/>
      <c r="O3" s="186"/>
      <c r="P3" s="186"/>
      <c r="Q3" s="186"/>
      <c r="R3" s="186"/>
      <c r="S3" s="186"/>
      <c r="T3" s="186"/>
    </row>
    <row r="4" spans="1:22" ht="15.6" customHeight="1" x14ac:dyDescent="0.25">
      <c r="A4" s="187" t="s">
        <v>1</v>
      </c>
      <c r="B4" s="187"/>
      <c r="C4" s="187"/>
      <c r="D4" s="187"/>
      <c r="E4" s="187"/>
      <c r="F4" s="187"/>
      <c r="G4" s="187"/>
      <c r="H4" s="187"/>
      <c r="I4" s="187"/>
      <c r="J4" s="187"/>
      <c r="K4" s="187"/>
      <c r="L4" s="187"/>
      <c r="M4" s="187"/>
      <c r="N4" s="187"/>
      <c r="O4" s="187"/>
      <c r="P4" s="187"/>
      <c r="Q4" s="187"/>
      <c r="R4" s="187"/>
      <c r="S4" s="187"/>
      <c r="T4" s="187"/>
    </row>
    <row r="5" spans="1:22" ht="15" customHeight="1" x14ac:dyDescent="0.25">
      <c r="A5" s="147" t="s">
        <v>222</v>
      </c>
      <c r="B5" s="147" t="s">
        <v>3</v>
      </c>
      <c r="C5" s="160" t="s">
        <v>262</v>
      </c>
      <c r="D5" s="160"/>
      <c r="E5" s="160"/>
      <c r="F5" s="4"/>
      <c r="G5" s="188" t="s">
        <v>4</v>
      </c>
      <c r="H5" s="189"/>
      <c r="I5" s="189"/>
      <c r="J5" s="189"/>
      <c r="K5" s="189"/>
      <c r="L5" s="190"/>
      <c r="M5" s="4" t="s">
        <v>5</v>
      </c>
      <c r="N5" s="188" t="s">
        <v>260</v>
      </c>
      <c r="O5" s="189"/>
      <c r="P5" s="190"/>
      <c r="Q5" s="4"/>
      <c r="R5" s="188" t="s">
        <v>261</v>
      </c>
      <c r="S5" s="189"/>
      <c r="T5" s="190"/>
    </row>
    <row r="6" spans="1:22" ht="53.45" customHeight="1" x14ac:dyDescent="0.25">
      <c r="A6" s="148"/>
      <c r="B6" s="148"/>
      <c r="C6" s="160"/>
      <c r="D6" s="160"/>
      <c r="E6" s="160"/>
      <c r="F6" s="4"/>
      <c r="G6" s="191"/>
      <c r="H6" s="192"/>
      <c r="I6" s="192"/>
      <c r="J6" s="192"/>
      <c r="K6" s="192"/>
      <c r="L6" s="193"/>
      <c r="M6" s="4"/>
      <c r="N6" s="194"/>
      <c r="O6" s="195"/>
      <c r="P6" s="196"/>
      <c r="Q6" s="4"/>
      <c r="R6" s="194"/>
      <c r="S6" s="195"/>
      <c r="T6" s="196"/>
    </row>
    <row r="7" spans="1:22" ht="21.6" customHeight="1" x14ac:dyDescent="0.25">
      <c r="A7" s="148"/>
      <c r="B7" s="148"/>
      <c r="C7" s="160" t="s">
        <v>206</v>
      </c>
      <c r="D7" s="197" t="s">
        <v>7</v>
      </c>
      <c r="E7" s="197"/>
      <c r="F7" s="4"/>
      <c r="G7" s="160" t="s">
        <v>6</v>
      </c>
      <c r="H7" s="198" t="s">
        <v>7</v>
      </c>
      <c r="I7" s="199"/>
      <c r="J7" s="199"/>
      <c r="K7" s="199"/>
      <c r="L7" s="200"/>
      <c r="M7" s="147" t="s">
        <v>6</v>
      </c>
      <c r="N7" s="160" t="s">
        <v>206</v>
      </c>
      <c r="O7" s="183" t="s">
        <v>7</v>
      </c>
      <c r="P7" s="184"/>
      <c r="Q7" s="4"/>
      <c r="R7" s="160" t="s">
        <v>206</v>
      </c>
      <c r="S7" s="197" t="s">
        <v>7</v>
      </c>
      <c r="T7" s="197"/>
    </row>
    <row r="8" spans="1:22" ht="143.25" customHeight="1" x14ac:dyDescent="0.25">
      <c r="A8" s="149"/>
      <c r="B8" s="149"/>
      <c r="C8" s="160"/>
      <c r="D8" s="8" t="s">
        <v>263</v>
      </c>
      <c r="E8" s="8" t="s">
        <v>264</v>
      </c>
      <c r="F8" s="8" t="s">
        <v>9</v>
      </c>
      <c r="G8" s="160"/>
      <c r="H8" s="160" t="s">
        <v>8</v>
      </c>
      <c r="I8" s="160"/>
      <c r="J8" s="160"/>
      <c r="K8" s="8" t="s">
        <v>9</v>
      </c>
      <c r="L8" s="8" t="s">
        <v>10</v>
      </c>
      <c r="M8" s="148"/>
      <c r="N8" s="160"/>
      <c r="O8" s="8" t="s">
        <v>12</v>
      </c>
      <c r="P8" s="8" t="s">
        <v>13</v>
      </c>
      <c r="Q8" s="8" t="s">
        <v>9</v>
      </c>
      <c r="R8" s="160"/>
      <c r="S8" s="8" t="s">
        <v>12</v>
      </c>
      <c r="T8" s="8" t="s">
        <v>13</v>
      </c>
    </row>
    <row r="9" spans="1:22" ht="30.6" hidden="1" customHeight="1" x14ac:dyDescent="0.25">
      <c r="A9" s="8"/>
      <c r="B9" s="8"/>
      <c r="C9" s="110">
        <v>0.9253310461368135</v>
      </c>
      <c r="D9" s="110">
        <v>7.4668953863186602E-2</v>
      </c>
      <c r="E9" s="111"/>
      <c r="F9" s="110"/>
      <c r="G9" s="110"/>
      <c r="H9" s="110"/>
      <c r="I9" s="110"/>
      <c r="J9" s="110"/>
      <c r="K9" s="110"/>
      <c r="L9" s="110"/>
      <c r="M9" s="8"/>
      <c r="N9" s="112">
        <f>'[2]I Pbo'!AA17</f>
        <v>3350151.3830000004</v>
      </c>
      <c r="O9" s="112">
        <f>'[2]I Pbo'!AB17</f>
        <v>2925749.3830000004</v>
      </c>
      <c r="P9" s="112">
        <f>'[2]I Pbo'!AC17</f>
        <v>424402</v>
      </c>
      <c r="Q9" s="8"/>
      <c r="R9" s="8"/>
      <c r="S9" s="8"/>
      <c r="T9" s="8"/>
    </row>
    <row r="10" spans="1:22" x14ac:dyDescent="0.25">
      <c r="A10" s="113"/>
      <c r="B10" s="113" t="s">
        <v>14</v>
      </c>
      <c r="C10" s="114">
        <f>C11+C17</f>
        <v>9144495.6999999993</v>
      </c>
      <c r="D10" s="114">
        <f>D11+D17</f>
        <v>9053807</v>
      </c>
      <c r="E10" s="114">
        <f>E11+E17</f>
        <v>92327.7</v>
      </c>
      <c r="F10" s="114"/>
      <c r="G10" s="114"/>
      <c r="H10" s="114"/>
      <c r="I10" s="114"/>
      <c r="J10" s="114"/>
      <c r="K10" s="114"/>
      <c r="L10" s="114"/>
      <c r="M10" s="114"/>
      <c r="N10" s="114">
        <f>N11+N17</f>
        <v>5447855.7000000002</v>
      </c>
      <c r="O10" s="114">
        <f>O11+O17</f>
        <v>5355528</v>
      </c>
      <c r="P10" s="114">
        <f>P11+P17</f>
        <v>92327.7</v>
      </c>
      <c r="Q10" s="114"/>
      <c r="R10" s="114"/>
      <c r="S10" s="114"/>
      <c r="T10" s="114"/>
    </row>
    <row r="11" spans="1:22" ht="29.1" customHeight="1" x14ac:dyDescent="0.25">
      <c r="A11" s="44" t="s">
        <v>15</v>
      </c>
      <c r="B11" s="115" t="s">
        <v>16</v>
      </c>
      <c r="C11" s="43">
        <f>SUM(C12:C16)</f>
        <v>5010047</v>
      </c>
      <c r="D11" s="43">
        <f>SUM(D12:D16)</f>
        <v>5010047</v>
      </c>
      <c r="E11" s="43">
        <f>SUM(E12:E16)</f>
        <v>0</v>
      </c>
      <c r="F11" s="43"/>
      <c r="G11" s="43"/>
      <c r="H11" s="43"/>
      <c r="I11" s="43"/>
      <c r="J11" s="43"/>
      <c r="K11" s="43"/>
      <c r="L11" s="43"/>
      <c r="M11" s="43"/>
      <c r="N11" s="116">
        <f t="shared" ref="N11" si="0">O11+P11</f>
        <v>4992211</v>
      </c>
      <c r="O11" s="116">
        <f>SUM(O12:O16)</f>
        <v>4992211</v>
      </c>
      <c r="P11" s="116">
        <f>SUM(P12:P16)</f>
        <v>0</v>
      </c>
      <c r="Q11" s="43"/>
      <c r="R11" s="43"/>
      <c r="S11" s="43"/>
      <c r="T11" s="43"/>
    </row>
    <row r="12" spans="1:22" ht="29.1" customHeight="1" x14ac:dyDescent="0.25">
      <c r="A12" s="8">
        <v>1</v>
      </c>
      <c r="B12" s="4" t="s">
        <v>31</v>
      </c>
      <c r="C12" s="9">
        <v>4723000</v>
      </c>
      <c r="D12" s="9">
        <v>4723000</v>
      </c>
      <c r="E12" s="9"/>
      <c r="F12" s="9"/>
      <c r="G12" s="9">
        <v>498627</v>
      </c>
      <c r="H12" s="9">
        <v>498627</v>
      </c>
      <c r="I12" s="9">
        <v>498627</v>
      </c>
      <c r="J12" s="9">
        <v>0</v>
      </c>
      <c r="K12" s="9">
        <v>0</v>
      </c>
      <c r="L12" s="9"/>
      <c r="M12" s="9">
        <v>586173</v>
      </c>
      <c r="N12" s="9">
        <f>SUM(O12,P12)</f>
        <v>4723000</v>
      </c>
      <c r="O12" s="9">
        <v>4723000</v>
      </c>
      <c r="P12" s="9">
        <v>0</v>
      </c>
      <c r="Q12" s="3">
        <v>0</v>
      </c>
      <c r="R12" s="117">
        <f t="shared" ref="R12:T24" si="1">IF(C12=0,0,N12/C12)</f>
        <v>1</v>
      </c>
      <c r="S12" s="117">
        <f t="shared" si="1"/>
        <v>1</v>
      </c>
      <c r="T12" s="117">
        <f t="shared" si="1"/>
        <v>0</v>
      </c>
    </row>
    <row r="13" spans="1:22" s="2" customFormat="1" ht="29.1" customHeight="1" x14ac:dyDescent="0.25">
      <c r="A13" s="8">
        <f t="shared" ref="A13:A16" si="2">A12+1</f>
        <v>2</v>
      </c>
      <c r="B13" s="4" t="s">
        <v>47</v>
      </c>
      <c r="C13" s="9">
        <v>8000</v>
      </c>
      <c r="D13" s="9">
        <v>8000</v>
      </c>
      <c r="E13" s="9">
        <v>0</v>
      </c>
      <c r="F13" s="9"/>
      <c r="G13" s="9">
        <v>268530</v>
      </c>
      <c r="H13" s="9">
        <v>268530</v>
      </c>
      <c r="I13" s="9">
        <v>268530</v>
      </c>
      <c r="J13" s="9">
        <v>0</v>
      </c>
      <c r="K13" s="9">
        <v>0</v>
      </c>
      <c r="L13" s="9"/>
      <c r="M13" s="9">
        <v>141670</v>
      </c>
      <c r="N13" s="9">
        <f t="shared" ref="N13:N24" si="3">SUM(O13,P13)</f>
        <v>8000</v>
      </c>
      <c r="O13" s="9">
        <v>8000</v>
      </c>
      <c r="P13" s="9">
        <v>0</v>
      </c>
      <c r="Q13" s="3">
        <v>0</v>
      </c>
      <c r="R13" s="117">
        <f t="shared" si="1"/>
        <v>1</v>
      </c>
      <c r="S13" s="117">
        <f t="shared" si="1"/>
        <v>1</v>
      </c>
      <c r="T13" s="117">
        <f t="shared" si="1"/>
        <v>0</v>
      </c>
      <c r="U13" s="1"/>
      <c r="V13" s="1"/>
    </row>
    <row r="14" spans="1:22" s="2" customFormat="1" ht="29.1" customHeight="1" x14ac:dyDescent="0.25">
      <c r="A14" s="8">
        <f t="shared" si="2"/>
        <v>3</v>
      </c>
      <c r="B14" s="4" t="s">
        <v>48</v>
      </c>
      <c r="C14" s="9">
        <v>210000</v>
      </c>
      <c r="D14" s="9">
        <v>210000</v>
      </c>
      <c r="E14" s="9">
        <v>0</v>
      </c>
      <c r="F14" s="9"/>
      <c r="G14" s="9">
        <v>1399774</v>
      </c>
      <c r="H14" s="9">
        <v>1399774</v>
      </c>
      <c r="I14" s="9">
        <v>487127</v>
      </c>
      <c r="J14" s="9">
        <v>912647</v>
      </c>
      <c r="K14" s="9">
        <v>0</v>
      </c>
      <c r="L14" s="9"/>
      <c r="M14" s="9">
        <v>34773</v>
      </c>
      <c r="N14" s="9">
        <f t="shared" si="3"/>
        <v>210000</v>
      </c>
      <c r="O14" s="9">
        <v>210000</v>
      </c>
      <c r="P14" s="9">
        <v>0</v>
      </c>
      <c r="Q14" s="3">
        <v>0</v>
      </c>
      <c r="R14" s="117">
        <f t="shared" si="1"/>
        <v>1</v>
      </c>
      <c r="S14" s="117">
        <f t="shared" si="1"/>
        <v>1</v>
      </c>
      <c r="T14" s="117">
        <f t="shared" si="1"/>
        <v>0</v>
      </c>
      <c r="U14" s="1"/>
      <c r="V14" s="1"/>
    </row>
    <row r="15" spans="1:22" s="2" customFormat="1" ht="29.1" customHeight="1" x14ac:dyDescent="0.25">
      <c r="A15" s="8">
        <f t="shared" si="2"/>
        <v>4</v>
      </c>
      <c r="B15" s="4" t="s">
        <v>49</v>
      </c>
      <c r="C15" s="9">
        <v>33047</v>
      </c>
      <c r="D15" s="9">
        <v>33047</v>
      </c>
      <c r="E15" s="9">
        <v>0</v>
      </c>
      <c r="F15" s="9"/>
      <c r="G15" s="9">
        <v>653000</v>
      </c>
      <c r="H15" s="9">
        <v>653000</v>
      </c>
      <c r="I15" s="9">
        <v>473000</v>
      </c>
      <c r="J15" s="9">
        <v>180000</v>
      </c>
      <c r="K15" s="9">
        <v>0</v>
      </c>
      <c r="L15" s="9"/>
      <c r="M15" s="9">
        <v>992300</v>
      </c>
      <c r="N15" s="9">
        <f t="shared" si="3"/>
        <v>15211</v>
      </c>
      <c r="O15" s="9">
        <v>15211</v>
      </c>
      <c r="P15" s="9"/>
      <c r="Q15" s="3">
        <v>0</v>
      </c>
      <c r="R15" s="117">
        <f t="shared" si="1"/>
        <v>0.46028383816987928</v>
      </c>
      <c r="S15" s="117">
        <f t="shared" si="1"/>
        <v>0.46028383816987928</v>
      </c>
      <c r="T15" s="117">
        <f t="shared" si="1"/>
        <v>0</v>
      </c>
      <c r="U15" s="1"/>
      <c r="V15" s="1"/>
    </row>
    <row r="16" spans="1:22" s="2" customFormat="1" ht="29.1" customHeight="1" x14ac:dyDescent="0.25">
      <c r="A16" s="8">
        <f t="shared" si="2"/>
        <v>5</v>
      </c>
      <c r="B16" s="4" t="s">
        <v>54</v>
      </c>
      <c r="C16" s="9">
        <v>36000</v>
      </c>
      <c r="D16" s="9">
        <v>36000</v>
      </c>
      <c r="E16" s="9">
        <v>0</v>
      </c>
      <c r="F16" s="9"/>
      <c r="G16" s="9">
        <v>1681619</v>
      </c>
      <c r="H16" s="9">
        <v>1681619</v>
      </c>
      <c r="I16" s="9">
        <v>1306500</v>
      </c>
      <c r="J16" s="9">
        <v>375119</v>
      </c>
      <c r="K16" s="9">
        <v>0</v>
      </c>
      <c r="L16" s="9"/>
      <c r="M16" s="9">
        <v>24692</v>
      </c>
      <c r="N16" s="9">
        <f t="shared" si="3"/>
        <v>36000.000000000007</v>
      </c>
      <c r="O16" s="9">
        <v>36000.000000000007</v>
      </c>
      <c r="P16" s="9"/>
      <c r="Q16" s="3">
        <v>0</v>
      </c>
      <c r="R16" s="117">
        <f>IF(C16=0,0,N16/C16)</f>
        <v>1.0000000000000002</v>
      </c>
      <c r="S16" s="117">
        <f t="shared" si="1"/>
        <v>1.0000000000000002</v>
      </c>
      <c r="T16" s="117">
        <f t="shared" si="1"/>
        <v>0</v>
      </c>
      <c r="U16" s="1"/>
      <c r="V16" s="1"/>
    </row>
    <row r="17" spans="1:20" ht="29.1" customHeight="1" x14ac:dyDescent="0.25">
      <c r="A17" s="44" t="s">
        <v>68</v>
      </c>
      <c r="B17" s="45" t="s">
        <v>69</v>
      </c>
      <c r="C17" s="118">
        <f>SUM(C18:C24)</f>
        <v>4134448.7</v>
      </c>
      <c r="D17" s="118">
        <f>SUM(D18:D24)</f>
        <v>4043760</v>
      </c>
      <c r="E17" s="118">
        <f>SUM(E18:E24)</f>
        <v>92327.7</v>
      </c>
      <c r="F17" s="118"/>
      <c r="G17" s="118"/>
      <c r="H17" s="118"/>
      <c r="I17" s="118"/>
      <c r="J17" s="118"/>
      <c r="K17" s="118"/>
      <c r="L17" s="118"/>
      <c r="M17" s="118"/>
      <c r="N17" s="43">
        <f t="shared" ref="N17" si="4">O17+P17</f>
        <v>455644.7</v>
      </c>
      <c r="O17" s="118">
        <f>SUM(O18:O24)</f>
        <v>363317</v>
      </c>
      <c r="P17" s="118">
        <f>SUM(P18:P24)</f>
        <v>92327.7</v>
      </c>
      <c r="Q17" s="118"/>
      <c r="R17" s="117"/>
      <c r="S17" s="117"/>
      <c r="T17" s="117"/>
    </row>
    <row r="18" spans="1:20" ht="29.1" customHeight="1" x14ac:dyDescent="0.25">
      <c r="A18" s="8">
        <v>1</v>
      </c>
      <c r="B18" s="4" t="s">
        <v>72</v>
      </c>
      <c r="C18" s="9">
        <v>646700</v>
      </c>
      <c r="D18" s="9">
        <v>646700</v>
      </c>
      <c r="E18" s="9"/>
      <c r="F18" s="9">
        <v>1141280</v>
      </c>
      <c r="G18" s="9">
        <v>2461055</v>
      </c>
      <c r="H18" s="9">
        <v>1655269</v>
      </c>
      <c r="I18" s="9">
        <v>1212576</v>
      </c>
      <c r="J18" s="9">
        <v>442693</v>
      </c>
      <c r="K18" s="9">
        <v>805786</v>
      </c>
      <c r="L18" s="9">
        <v>0</v>
      </c>
      <c r="M18" s="9">
        <v>873494</v>
      </c>
      <c r="N18" s="9">
        <f t="shared" si="3"/>
        <v>190317</v>
      </c>
      <c r="O18" s="9">
        <v>190317</v>
      </c>
      <c r="P18" s="9">
        <v>0</v>
      </c>
      <c r="Q18" s="3">
        <v>335494</v>
      </c>
      <c r="R18" s="117">
        <f>IF(C18=0,0,N18/C18)</f>
        <v>0.29428946961496832</v>
      </c>
      <c r="S18" s="117">
        <f t="shared" si="1"/>
        <v>0.29428946961496832</v>
      </c>
      <c r="T18" s="117">
        <f t="shared" si="1"/>
        <v>0</v>
      </c>
    </row>
    <row r="19" spans="1:20" ht="29.1" customHeight="1" x14ac:dyDescent="0.25">
      <c r="A19" s="8">
        <f>A18+1</f>
        <v>2</v>
      </c>
      <c r="B19" s="4" t="s">
        <v>88</v>
      </c>
      <c r="C19" s="9">
        <v>1722049.7</v>
      </c>
      <c r="D19" s="9">
        <v>1690000</v>
      </c>
      <c r="E19" s="9">
        <v>32049.7</v>
      </c>
      <c r="F19" s="9">
        <v>3540138</v>
      </c>
      <c r="G19" s="9">
        <v>5680708</v>
      </c>
      <c r="H19" s="9">
        <v>1213570</v>
      </c>
      <c r="I19" s="9">
        <v>648445</v>
      </c>
      <c r="J19" s="9">
        <v>565125</v>
      </c>
      <c r="K19" s="9">
        <v>4467138</v>
      </c>
      <c r="L19" s="9">
        <v>927000</v>
      </c>
      <c r="M19" s="9">
        <v>190556</v>
      </c>
      <c r="N19" s="9">
        <f t="shared" si="3"/>
        <v>32049.7</v>
      </c>
      <c r="O19" s="9">
        <v>0</v>
      </c>
      <c r="P19" s="9">
        <v>32049.7</v>
      </c>
      <c r="Q19" s="3"/>
      <c r="R19" s="117">
        <f t="shared" si="1"/>
        <v>1.8611367604547072E-2</v>
      </c>
      <c r="S19" s="117">
        <f t="shared" si="1"/>
        <v>0</v>
      </c>
      <c r="T19" s="117">
        <f t="shared" si="1"/>
        <v>1</v>
      </c>
    </row>
    <row r="20" spans="1:20" ht="29.1" customHeight="1" x14ac:dyDescent="0.25">
      <c r="A20" s="8">
        <f t="shared" ref="A20:A24" si="5">A19+1</f>
        <v>3</v>
      </c>
      <c r="B20" s="4" t="s">
        <v>90</v>
      </c>
      <c r="C20" s="9">
        <v>770088</v>
      </c>
      <c r="D20" s="9">
        <v>726810</v>
      </c>
      <c r="E20" s="9">
        <v>43278</v>
      </c>
      <c r="F20" s="9">
        <v>896230</v>
      </c>
      <c r="G20" s="9">
        <v>2628417</v>
      </c>
      <c r="H20" s="9">
        <v>1478412</v>
      </c>
      <c r="I20" s="9">
        <v>1232500</v>
      </c>
      <c r="J20" s="9">
        <v>245912</v>
      </c>
      <c r="K20" s="9">
        <v>1150005</v>
      </c>
      <c r="L20" s="9">
        <v>253775</v>
      </c>
      <c r="M20" s="9">
        <v>112375</v>
      </c>
      <c r="N20" s="9">
        <f t="shared" si="3"/>
        <v>43278</v>
      </c>
      <c r="O20" s="9">
        <v>0</v>
      </c>
      <c r="P20" s="9">
        <v>43278</v>
      </c>
      <c r="Q20" s="3"/>
      <c r="R20" s="117">
        <f t="shared" si="1"/>
        <v>5.6198772088384703E-2</v>
      </c>
      <c r="S20" s="117">
        <f t="shared" si="1"/>
        <v>0</v>
      </c>
      <c r="T20" s="117">
        <f t="shared" si="1"/>
        <v>1</v>
      </c>
    </row>
    <row r="21" spans="1:20" ht="29.1" customHeight="1" x14ac:dyDescent="0.25">
      <c r="A21" s="8">
        <f t="shared" si="5"/>
        <v>4</v>
      </c>
      <c r="B21" s="4" t="s">
        <v>96</v>
      </c>
      <c r="C21" s="9">
        <v>646000</v>
      </c>
      <c r="D21" s="9">
        <v>646000</v>
      </c>
      <c r="E21" s="9"/>
      <c r="F21" s="9">
        <v>7335100</v>
      </c>
      <c r="G21" s="9">
        <v>9003220</v>
      </c>
      <c r="H21" s="9">
        <v>547912</v>
      </c>
      <c r="I21" s="9">
        <v>449079</v>
      </c>
      <c r="J21" s="9">
        <v>98833</v>
      </c>
      <c r="K21" s="9">
        <v>8455308</v>
      </c>
      <c r="L21" s="9">
        <v>1120208</v>
      </c>
      <c r="M21" s="9">
        <v>490000</v>
      </c>
      <c r="N21" s="9">
        <f t="shared" si="3"/>
        <v>73000</v>
      </c>
      <c r="O21" s="9">
        <v>73000</v>
      </c>
      <c r="P21" s="9">
        <v>0</v>
      </c>
      <c r="Q21" s="3"/>
      <c r="R21" s="117">
        <f t="shared" si="1"/>
        <v>0.1130030959752322</v>
      </c>
      <c r="S21" s="117">
        <f t="shared" si="1"/>
        <v>0.1130030959752322</v>
      </c>
      <c r="T21" s="117">
        <f t="shared" si="1"/>
        <v>0</v>
      </c>
    </row>
    <row r="22" spans="1:20" ht="29.1" customHeight="1" x14ac:dyDescent="0.25">
      <c r="A22" s="8">
        <f t="shared" si="5"/>
        <v>5</v>
      </c>
      <c r="B22" s="5" t="s">
        <v>119</v>
      </c>
      <c r="C22" s="120">
        <v>150000</v>
      </c>
      <c r="D22" s="120">
        <v>150000</v>
      </c>
      <c r="E22" s="119"/>
      <c r="F22" s="119"/>
      <c r="G22" s="119"/>
      <c r="H22" s="119"/>
      <c r="I22" s="119"/>
      <c r="J22" s="119"/>
      <c r="K22" s="119"/>
      <c r="L22" s="119"/>
      <c r="M22" s="119"/>
      <c r="N22" s="9">
        <f t="shared" si="3"/>
        <v>100000</v>
      </c>
      <c r="O22" s="120">
        <v>100000</v>
      </c>
      <c r="P22" s="120"/>
      <c r="Q22" s="119"/>
      <c r="R22" s="117">
        <f t="shared" si="1"/>
        <v>0.66666666666666663</v>
      </c>
      <c r="S22" s="117">
        <f t="shared" si="1"/>
        <v>0.66666666666666663</v>
      </c>
      <c r="T22" s="117">
        <f t="shared" si="1"/>
        <v>0</v>
      </c>
    </row>
    <row r="23" spans="1:20" ht="29.1" customHeight="1" x14ac:dyDescent="0.25">
      <c r="A23" s="8">
        <f t="shared" si="5"/>
        <v>6</v>
      </c>
      <c r="B23" s="5" t="s">
        <v>140</v>
      </c>
      <c r="C23" s="120">
        <v>52000</v>
      </c>
      <c r="D23" s="120">
        <v>40000</v>
      </c>
      <c r="E23" s="120">
        <v>12000</v>
      </c>
      <c r="F23" s="119"/>
      <c r="G23" s="119"/>
      <c r="H23" s="119"/>
      <c r="I23" s="119"/>
      <c r="J23" s="119"/>
      <c r="K23" s="119"/>
      <c r="L23" s="119"/>
      <c r="M23" s="119"/>
      <c r="N23" s="9">
        <f t="shared" si="3"/>
        <v>12000</v>
      </c>
      <c r="O23" s="120"/>
      <c r="P23" s="120">
        <v>12000</v>
      </c>
      <c r="Q23" s="119"/>
      <c r="R23" s="117">
        <f t="shared" si="1"/>
        <v>0.23076923076923078</v>
      </c>
      <c r="S23" s="117">
        <f t="shared" si="1"/>
        <v>0</v>
      </c>
      <c r="T23" s="117">
        <f t="shared" si="1"/>
        <v>1</v>
      </c>
    </row>
    <row r="24" spans="1:20" ht="29.1" customHeight="1" x14ac:dyDescent="0.25">
      <c r="A24" s="8">
        <f t="shared" si="5"/>
        <v>7</v>
      </c>
      <c r="B24" s="5" t="s">
        <v>146</v>
      </c>
      <c r="C24" s="120">
        <v>147611</v>
      </c>
      <c r="D24" s="120">
        <v>144250</v>
      </c>
      <c r="E24" s="120">
        <v>5000</v>
      </c>
      <c r="F24" s="119"/>
      <c r="G24" s="119"/>
      <c r="H24" s="119"/>
      <c r="I24" s="119"/>
      <c r="J24" s="119"/>
      <c r="K24" s="119"/>
      <c r="L24" s="119"/>
      <c r="M24" s="119"/>
      <c r="N24" s="9">
        <f t="shared" si="3"/>
        <v>5000</v>
      </c>
      <c r="O24" s="120"/>
      <c r="P24" s="120">
        <v>5000</v>
      </c>
      <c r="Q24" s="119"/>
      <c r="R24" s="117">
        <f t="shared" si="1"/>
        <v>3.3872814356653638E-2</v>
      </c>
      <c r="S24" s="117">
        <f t="shared" si="1"/>
        <v>0</v>
      </c>
      <c r="T24" s="117">
        <f t="shared" si="1"/>
        <v>1</v>
      </c>
    </row>
  </sheetData>
  <autoFilter ref="A10:Q21"/>
  <mergeCells count="20">
    <mergeCell ref="C7:C8"/>
    <mergeCell ref="D7:E7"/>
    <mergeCell ref="G7:G8"/>
    <mergeCell ref="H7:L7"/>
    <mergeCell ref="M7:M8"/>
    <mergeCell ref="N7:N8"/>
    <mergeCell ref="O7:P7"/>
    <mergeCell ref="R7:R8"/>
    <mergeCell ref="A1:T1"/>
    <mergeCell ref="A2:T2"/>
    <mergeCell ref="A3:T3"/>
    <mergeCell ref="A4:T4"/>
    <mergeCell ref="A5:A8"/>
    <mergeCell ref="B5:B8"/>
    <mergeCell ref="C5:E6"/>
    <mergeCell ref="G5:L6"/>
    <mergeCell ref="N5:P6"/>
    <mergeCell ref="R5:T6"/>
    <mergeCell ref="S7:T7"/>
    <mergeCell ref="H8:J8"/>
  </mergeCells>
  <printOptions horizontalCentered="1"/>
  <pageMargins left="0.7" right="0.7" top="0.75" bottom="0.75" header="0.3" footer="0.3"/>
  <pageSetup paperSize="9" scale="64" fitToHeight="0" orientation="portrait" useFirstPageNumber="1"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M126"/>
  <sheetViews>
    <sheetView showZeros="0" view="pageBreakPreview" zoomScale="115" zoomScaleNormal="130" zoomScaleSheetLayoutView="115" workbookViewId="0">
      <pane xSplit="2" ySplit="7" topLeftCell="G8" activePane="bottomRight" state="frozen"/>
      <selection activeCell="AY8" sqref="AY8"/>
      <selection pane="topRight" activeCell="AY8" sqref="AY8"/>
      <selection pane="bottomLeft" activeCell="AY8" sqref="AY8"/>
      <selection pane="bottomRight" activeCell="AY8" sqref="AY8"/>
    </sheetView>
  </sheetViews>
  <sheetFormatPr defaultColWidth="9.140625" defaultRowHeight="15" x14ac:dyDescent="0.25"/>
  <cols>
    <col min="1" max="1" width="6.5703125" style="2" customWidth="1"/>
    <col min="2" max="2" width="29.85546875" style="6" customWidth="1"/>
    <col min="3" max="3" width="12.140625" style="1" hidden="1" customWidth="1"/>
    <col min="4" max="4" width="12.28515625" style="1" hidden="1" customWidth="1"/>
    <col min="5" max="5" width="12.42578125" style="1" hidden="1" customWidth="1"/>
    <col min="6" max="6" width="11" style="1" hidden="1" customWidth="1"/>
    <col min="7" max="7" width="19" style="1" customWidth="1"/>
    <col min="8" max="13" width="11.5703125" style="1" hidden="1" customWidth="1"/>
    <col min="14" max="16" width="11.28515625" style="7" hidden="1" customWidth="1"/>
    <col min="17" max="17" width="9.5703125" style="7" hidden="1" customWidth="1"/>
    <col min="18" max="18" width="18.5703125" style="7" customWidth="1"/>
    <col min="19" max="19" width="18.7109375" style="7" customWidth="1"/>
    <col min="20" max="20" width="11.140625" style="1" hidden="1" customWidth="1"/>
    <col min="21" max="22" width="12" style="1" hidden="1" customWidth="1"/>
    <col min="23" max="23" width="9.42578125" style="1" hidden="1" customWidth="1"/>
    <col min="24" max="24" width="10.85546875" style="1" hidden="1" customWidth="1"/>
    <col min="25" max="16384" width="9.140625" style="1"/>
  </cols>
  <sheetData>
    <row r="1" spans="1:39" ht="15" customHeight="1" x14ac:dyDescent="0.25">
      <c r="A1" s="174" t="s">
        <v>216</v>
      </c>
      <c r="B1" s="174"/>
      <c r="C1" s="174"/>
      <c r="D1" s="174"/>
      <c r="E1" s="174"/>
      <c r="F1" s="174"/>
      <c r="G1" s="174"/>
      <c r="H1" s="174"/>
      <c r="I1" s="174"/>
      <c r="J1" s="174"/>
      <c r="K1" s="174"/>
      <c r="L1" s="174"/>
      <c r="M1" s="174"/>
      <c r="N1" s="174"/>
      <c r="O1" s="174"/>
      <c r="P1" s="174"/>
      <c r="Q1" s="174"/>
      <c r="R1" s="174"/>
      <c r="S1" s="174"/>
      <c r="T1" s="174"/>
      <c r="U1" s="174"/>
      <c r="V1" s="174"/>
      <c r="W1" s="174"/>
      <c r="X1" s="174"/>
      <c r="Y1" s="38"/>
      <c r="Z1" s="38"/>
      <c r="AA1" s="38"/>
      <c r="AB1" s="38"/>
      <c r="AC1" s="38"/>
      <c r="AD1" s="38"/>
      <c r="AE1" s="38"/>
      <c r="AF1" s="38"/>
      <c r="AG1" s="38"/>
      <c r="AH1" s="38"/>
      <c r="AI1" s="38"/>
      <c r="AJ1" s="38"/>
      <c r="AK1" s="38"/>
      <c r="AL1" s="38"/>
      <c r="AM1" s="38"/>
    </row>
    <row r="2" spans="1:39" ht="41.45" customHeight="1" x14ac:dyDescent="0.25">
      <c r="A2" s="174" t="s">
        <v>209</v>
      </c>
      <c r="B2" s="174"/>
      <c r="C2" s="174"/>
      <c r="D2" s="174"/>
      <c r="E2" s="174"/>
      <c r="F2" s="174"/>
      <c r="G2" s="174"/>
      <c r="H2" s="174"/>
      <c r="I2" s="174"/>
      <c r="J2" s="174"/>
      <c r="K2" s="174"/>
      <c r="L2" s="174"/>
      <c r="M2" s="174"/>
      <c r="N2" s="174"/>
      <c r="O2" s="174"/>
      <c r="P2" s="174"/>
      <c r="Q2" s="174"/>
      <c r="R2" s="174"/>
      <c r="S2" s="174"/>
      <c r="T2" s="174"/>
      <c r="U2" s="174"/>
      <c r="V2" s="174"/>
      <c r="W2" s="174"/>
      <c r="X2" s="174"/>
      <c r="Y2" s="38"/>
      <c r="Z2" s="38"/>
      <c r="AA2" s="38"/>
      <c r="AB2" s="38"/>
      <c r="AC2" s="38"/>
      <c r="AD2" s="38"/>
      <c r="AE2" s="38"/>
      <c r="AF2" s="38"/>
      <c r="AG2" s="38"/>
      <c r="AH2" s="38"/>
      <c r="AI2" s="38"/>
      <c r="AJ2" s="38"/>
      <c r="AK2" s="38"/>
      <c r="AL2" s="38"/>
      <c r="AM2" s="38"/>
    </row>
    <row r="3" spans="1:39" s="2" customFormat="1" ht="14.25" customHeight="1" x14ac:dyDescent="0.25">
      <c r="A3" s="180"/>
      <c r="B3" s="180"/>
      <c r="C3" s="180"/>
      <c r="D3" s="180"/>
      <c r="E3" s="180"/>
      <c r="F3" s="180"/>
      <c r="G3" s="180"/>
      <c r="H3" s="180"/>
      <c r="I3" s="180"/>
      <c r="J3" s="180"/>
      <c r="K3" s="180"/>
      <c r="L3" s="180"/>
      <c r="M3" s="180"/>
      <c r="N3" s="180"/>
      <c r="O3" s="180"/>
      <c r="P3" s="180"/>
      <c r="Q3" s="180"/>
      <c r="R3" s="180"/>
      <c r="S3" s="180"/>
      <c r="T3" s="180"/>
      <c r="U3" s="180"/>
      <c r="V3" s="180"/>
      <c r="W3" s="180"/>
      <c r="X3" s="180"/>
      <c r="Y3" s="36"/>
      <c r="Z3" s="36"/>
      <c r="AA3" s="36"/>
      <c r="AB3" s="36"/>
      <c r="AC3" s="36"/>
      <c r="AD3" s="36"/>
      <c r="AE3" s="36"/>
      <c r="AF3" s="36"/>
      <c r="AG3" s="36"/>
      <c r="AH3" s="36"/>
      <c r="AI3" s="36"/>
      <c r="AJ3" s="36"/>
      <c r="AK3" s="36"/>
      <c r="AL3" s="36"/>
      <c r="AM3" s="36"/>
    </row>
    <row r="4" spans="1:39" ht="15.6" customHeight="1" x14ac:dyDescent="0.25">
      <c r="A4" s="179" t="s">
        <v>1</v>
      </c>
      <c r="B4" s="179"/>
      <c r="C4" s="179"/>
      <c r="D4" s="179"/>
      <c r="E4" s="179"/>
      <c r="F4" s="179"/>
      <c r="G4" s="179"/>
      <c r="H4" s="179"/>
      <c r="I4" s="179"/>
      <c r="J4" s="179"/>
      <c r="K4" s="179"/>
      <c r="L4" s="179"/>
      <c r="M4" s="179"/>
      <c r="N4" s="179"/>
      <c r="O4" s="179"/>
      <c r="P4" s="179"/>
      <c r="Q4" s="179"/>
      <c r="R4" s="179"/>
      <c r="S4" s="179"/>
      <c r="T4" s="179"/>
      <c r="U4" s="179"/>
      <c r="V4" s="179"/>
      <c r="W4" s="179"/>
      <c r="X4" s="179"/>
      <c r="Y4" s="38"/>
      <c r="Z4" s="38"/>
      <c r="AA4" s="38"/>
      <c r="AB4" s="38"/>
      <c r="AC4" s="38"/>
      <c r="AD4" s="38"/>
      <c r="AE4" s="38"/>
      <c r="AF4" s="38"/>
      <c r="AG4" s="38"/>
      <c r="AH4" s="38"/>
      <c r="AI4" s="38"/>
      <c r="AJ4" s="38"/>
      <c r="AK4" s="38"/>
      <c r="AL4" s="38"/>
      <c r="AM4" s="38"/>
    </row>
    <row r="5" spans="1:39" ht="108" customHeight="1" x14ac:dyDescent="0.25">
      <c r="A5" s="11" t="s">
        <v>222</v>
      </c>
      <c r="B5" s="75" t="s">
        <v>69</v>
      </c>
      <c r="C5" s="76" t="s">
        <v>203</v>
      </c>
      <c r="D5" s="77"/>
      <c r="E5" s="77"/>
      <c r="F5" s="77"/>
      <c r="G5" s="78" t="s">
        <v>203</v>
      </c>
      <c r="H5" s="153" t="s">
        <v>4</v>
      </c>
      <c r="I5" s="154"/>
      <c r="J5" s="154"/>
      <c r="K5" s="154"/>
      <c r="L5" s="154"/>
      <c r="M5" s="155"/>
      <c r="N5" s="76" t="s">
        <v>204</v>
      </c>
      <c r="O5" s="77"/>
      <c r="P5" s="77"/>
      <c r="Q5" s="77"/>
      <c r="R5" s="78" t="s">
        <v>204</v>
      </c>
      <c r="S5" s="75" t="s">
        <v>205</v>
      </c>
      <c r="T5" s="153" t="s">
        <v>202</v>
      </c>
      <c r="U5" s="154"/>
      <c r="V5" s="154"/>
      <c r="W5" s="154"/>
      <c r="X5" s="155"/>
      <c r="Y5" s="38"/>
      <c r="Z5" s="38"/>
      <c r="AA5" s="38"/>
      <c r="AB5" s="38"/>
      <c r="AC5" s="38"/>
      <c r="AD5" s="38"/>
      <c r="AE5" s="38"/>
      <c r="AF5" s="38"/>
      <c r="AG5" s="38"/>
      <c r="AH5" s="38"/>
      <c r="AI5" s="38"/>
      <c r="AJ5" s="38"/>
      <c r="AK5" s="38"/>
      <c r="AL5" s="38"/>
      <c r="AM5" s="38"/>
    </row>
    <row r="6" spans="1:39" ht="30.6" hidden="1" customHeight="1" x14ac:dyDescent="0.25">
      <c r="A6" s="11"/>
      <c r="B6" s="11"/>
      <c r="C6" s="15">
        <v>518105895</v>
      </c>
      <c r="D6" s="14">
        <v>0.9253310461368135</v>
      </c>
      <c r="E6" s="14">
        <v>7.4668953863186602E-2</v>
      </c>
      <c r="F6" s="15"/>
      <c r="G6" s="14"/>
      <c r="H6" s="14"/>
      <c r="I6" s="14"/>
      <c r="J6" s="14"/>
      <c r="K6" s="14"/>
      <c r="L6" s="14"/>
      <c r="M6" s="14"/>
      <c r="N6" s="11"/>
      <c r="O6" s="11"/>
      <c r="P6" s="11"/>
      <c r="Q6" s="11"/>
      <c r="R6" s="74">
        <f>'[3]I Pbo'!AD17</f>
        <v>23261253.074000001</v>
      </c>
      <c r="S6" s="11"/>
      <c r="T6" s="11"/>
      <c r="U6" s="11"/>
      <c r="V6" s="13"/>
      <c r="W6" s="13"/>
      <c r="X6" s="11"/>
      <c r="Y6" s="38"/>
      <c r="Z6" s="38"/>
      <c r="AA6" s="38"/>
      <c r="AB6" s="38"/>
      <c r="AC6" s="38"/>
      <c r="AD6" s="38"/>
      <c r="AE6" s="38"/>
      <c r="AF6" s="38"/>
      <c r="AG6" s="38"/>
      <c r="AH6" s="38"/>
      <c r="AI6" s="38"/>
      <c r="AJ6" s="38"/>
      <c r="AK6" s="38"/>
      <c r="AL6" s="38"/>
      <c r="AM6" s="38"/>
    </row>
    <row r="7" spans="1:39" x14ac:dyDescent="0.25">
      <c r="A7" s="16"/>
      <c r="B7" s="16" t="s">
        <v>223</v>
      </c>
      <c r="C7" s="17"/>
      <c r="D7" s="17"/>
      <c r="E7" s="17"/>
      <c r="F7" s="17"/>
      <c r="G7" s="17"/>
      <c r="H7" s="17"/>
      <c r="I7" s="17"/>
      <c r="J7" s="17"/>
      <c r="K7" s="17"/>
      <c r="L7" s="17"/>
      <c r="M7" s="17"/>
      <c r="N7" s="17"/>
      <c r="O7" s="17"/>
      <c r="P7" s="17"/>
      <c r="Q7" s="17"/>
      <c r="R7" s="17">
        <f>SUM(R8:R12)</f>
        <v>23261253</v>
      </c>
      <c r="S7" s="17"/>
      <c r="T7" s="17"/>
      <c r="U7" s="17"/>
      <c r="V7" s="17"/>
      <c r="W7" s="17"/>
      <c r="X7" s="17"/>
      <c r="Y7" s="38"/>
      <c r="Z7" s="38"/>
      <c r="AA7" s="38"/>
      <c r="AB7" s="38"/>
      <c r="AC7" s="38"/>
      <c r="AD7" s="38"/>
      <c r="AE7" s="38"/>
      <c r="AF7" s="38"/>
      <c r="AG7" s="38"/>
      <c r="AH7" s="38"/>
      <c r="AI7" s="38"/>
      <c r="AJ7" s="38"/>
      <c r="AK7" s="38"/>
      <c r="AL7" s="38"/>
      <c r="AM7" s="38"/>
    </row>
    <row r="8" spans="1:39" ht="29.25" customHeight="1" x14ac:dyDescent="0.25">
      <c r="A8" s="11">
        <v>1</v>
      </c>
      <c r="B8" s="27" t="s">
        <v>76</v>
      </c>
      <c r="C8" s="25">
        <v>3334549</v>
      </c>
      <c r="D8" s="25">
        <v>2193269</v>
      </c>
      <c r="E8" s="25">
        <v>1750576</v>
      </c>
      <c r="F8" s="25">
        <v>442693</v>
      </c>
      <c r="G8" s="25">
        <v>1141280</v>
      </c>
      <c r="H8" s="22">
        <v>2461055</v>
      </c>
      <c r="I8" s="22">
        <v>1655269</v>
      </c>
      <c r="J8" s="22">
        <v>1212576</v>
      </c>
      <c r="K8" s="22">
        <v>442693</v>
      </c>
      <c r="L8" s="22">
        <v>805786</v>
      </c>
      <c r="M8" s="25">
        <v>0</v>
      </c>
      <c r="N8" s="22">
        <v>873494</v>
      </c>
      <c r="O8" s="22">
        <v>538000</v>
      </c>
      <c r="P8" s="22">
        <v>538000</v>
      </c>
      <c r="Q8" s="22">
        <v>0</v>
      </c>
      <c r="R8" s="22">
        <v>335494</v>
      </c>
      <c r="S8" s="40">
        <f>R8/G8</f>
        <v>0.29396291882798259</v>
      </c>
      <c r="T8" s="41">
        <v>303455.59999999998</v>
      </c>
      <c r="U8" s="25">
        <v>189327.6</v>
      </c>
      <c r="V8" s="30">
        <v>175057.6</v>
      </c>
      <c r="W8" s="30">
        <v>14270</v>
      </c>
      <c r="X8" s="30">
        <v>114128</v>
      </c>
      <c r="Y8" s="38"/>
      <c r="Z8" s="38"/>
      <c r="AA8" s="38"/>
      <c r="AB8" s="38"/>
      <c r="AC8" s="38"/>
      <c r="AD8" s="38"/>
      <c r="AE8" s="38"/>
      <c r="AF8" s="38"/>
      <c r="AG8" s="38"/>
      <c r="AH8" s="38"/>
      <c r="AI8" s="38"/>
      <c r="AJ8" s="38"/>
      <c r="AK8" s="38"/>
      <c r="AL8" s="38"/>
      <c r="AM8" s="38"/>
    </row>
    <row r="9" spans="1:39" ht="29.25" customHeight="1" x14ac:dyDescent="0.25">
      <c r="A9" s="11">
        <v>2</v>
      </c>
      <c r="B9" s="27" t="s">
        <v>115</v>
      </c>
      <c r="C9" s="25">
        <v>4212477</v>
      </c>
      <c r="D9" s="25">
        <v>1296259</v>
      </c>
      <c r="E9" s="25">
        <v>1266690</v>
      </c>
      <c r="F9" s="25">
        <v>29569</v>
      </c>
      <c r="G9" s="25">
        <v>2916218</v>
      </c>
      <c r="H9" s="22">
        <v>4193222</v>
      </c>
      <c r="I9" s="22">
        <v>1296259</v>
      </c>
      <c r="J9" s="22">
        <v>1266690</v>
      </c>
      <c r="K9" s="22">
        <v>29569</v>
      </c>
      <c r="L9" s="22">
        <v>2896963</v>
      </c>
      <c r="M9" s="25">
        <v>0</v>
      </c>
      <c r="N9" s="22">
        <v>19255</v>
      </c>
      <c r="O9" s="22">
        <v>0</v>
      </c>
      <c r="P9" s="22">
        <v>0</v>
      </c>
      <c r="Q9" s="22">
        <v>0</v>
      </c>
      <c r="R9" s="22">
        <v>19255</v>
      </c>
      <c r="S9" s="40">
        <f t="shared" ref="S9:S12" si="0">R9/G9</f>
        <v>6.6027299742337509E-3</v>
      </c>
      <c r="T9" s="41">
        <v>8127047</v>
      </c>
      <c r="U9" s="25">
        <v>465547</v>
      </c>
      <c r="V9" s="25">
        <v>395124</v>
      </c>
      <c r="W9" s="25">
        <v>70423</v>
      </c>
      <c r="X9" s="25">
        <v>7661500</v>
      </c>
      <c r="Y9" s="38"/>
      <c r="Z9" s="38"/>
      <c r="AA9" s="38"/>
      <c r="AB9" s="38"/>
      <c r="AC9" s="38"/>
      <c r="AD9" s="38"/>
      <c r="AE9" s="38"/>
      <c r="AF9" s="38"/>
      <c r="AG9" s="38"/>
      <c r="AH9" s="38"/>
      <c r="AI9" s="38"/>
      <c r="AJ9" s="38"/>
      <c r="AK9" s="38"/>
      <c r="AL9" s="38"/>
      <c r="AM9" s="38"/>
    </row>
    <row r="10" spans="1:39" ht="29.25" customHeight="1" x14ac:dyDescent="0.25">
      <c r="A10" s="11">
        <f t="shared" ref="A10:A12" si="1">A9+1</f>
        <v>3</v>
      </c>
      <c r="B10" s="27" t="s">
        <v>146</v>
      </c>
      <c r="C10" s="25">
        <v>3569227</v>
      </c>
      <c r="D10" s="25">
        <v>671287</v>
      </c>
      <c r="E10" s="25">
        <v>543669</v>
      </c>
      <c r="F10" s="25">
        <v>127618</v>
      </c>
      <c r="G10" s="25">
        <v>2897940</v>
      </c>
      <c r="H10" s="22">
        <v>3484832</v>
      </c>
      <c r="I10" s="22">
        <v>671287</v>
      </c>
      <c r="J10" s="22">
        <v>543669</v>
      </c>
      <c r="K10" s="22">
        <v>127618</v>
      </c>
      <c r="L10" s="22">
        <v>2813545</v>
      </c>
      <c r="M10" s="25">
        <v>0</v>
      </c>
      <c r="N10" s="22">
        <v>84395</v>
      </c>
      <c r="O10" s="22">
        <v>0</v>
      </c>
      <c r="P10" s="22">
        <v>0</v>
      </c>
      <c r="Q10" s="22">
        <v>0</v>
      </c>
      <c r="R10" s="22">
        <v>47821</v>
      </c>
      <c r="S10" s="40">
        <f t="shared" si="0"/>
        <v>1.6501721912807028E-2</v>
      </c>
      <c r="T10" s="41">
        <v>580000</v>
      </c>
      <c r="U10" s="25">
        <v>80000</v>
      </c>
      <c r="V10" s="25">
        <v>80000</v>
      </c>
      <c r="W10" s="25">
        <v>0</v>
      </c>
      <c r="X10" s="25">
        <v>500000</v>
      </c>
      <c r="Y10" s="38"/>
      <c r="Z10" s="38"/>
      <c r="AA10" s="38"/>
      <c r="AB10" s="38"/>
      <c r="AC10" s="38"/>
      <c r="AD10" s="38"/>
      <c r="AE10" s="38"/>
      <c r="AF10" s="38"/>
      <c r="AG10" s="38"/>
      <c r="AH10" s="38"/>
      <c r="AI10" s="38"/>
      <c r="AJ10" s="38"/>
      <c r="AK10" s="38"/>
      <c r="AL10" s="38"/>
      <c r="AM10" s="38"/>
    </row>
    <row r="11" spans="1:39" ht="29.25" customHeight="1" x14ac:dyDescent="0.25">
      <c r="A11" s="11">
        <f t="shared" si="1"/>
        <v>4</v>
      </c>
      <c r="B11" s="27" t="s">
        <v>164</v>
      </c>
      <c r="C11" s="25">
        <v>54268239</v>
      </c>
      <c r="D11" s="25">
        <v>2479640</v>
      </c>
      <c r="E11" s="25">
        <v>1768640</v>
      </c>
      <c r="F11" s="25">
        <v>711000</v>
      </c>
      <c r="G11" s="25">
        <v>51788599</v>
      </c>
      <c r="H11" s="22">
        <v>31943648</v>
      </c>
      <c r="I11" s="22">
        <v>2479640</v>
      </c>
      <c r="J11" s="22">
        <v>1768640</v>
      </c>
      <c r="K11" s="22">
        <v>711000</v>
      </c>
      <c r="L11" s="22">
        <v>29464008</v>
      </c>
      <c r="M11" s="25">
        <v>0</v>
      </c>
      <c r="N11" s="22">
        <v>22324591</v>
      </c>
      <c r="O11" s="22">
        <v>0</v>
      </c>
      <c r="P11" s="22">
        <v>0</v>
      </c>
      <c r="Q11" s="22">
        <v>0</v>
      </c>
      <c r="R11" s="22">
        <v>22324591</v>
      </c>
      <c r="S11" s="40">
        <f t="shared" si="0"/>
        <v>0.4310715375791494</v>
      </c>
      <c r="T11" s="41">
        <v>625637.49038000009</v>
      </c>
      <c r="U11" s="25">
        <v>148747.08657300001</v>
      </c>
      <c r="V11" s="25">
        <v>143316.08657300001</v>
      </c>
      <c r="W11" s="25">
        <v>5431</v>
      </c>
      <c r="X11" s="25">
        <v>476890.40380700002</v>
      </c>
      <c r="Y11" s="38"/>
      <c r="Z11" s="38"/>
      <c r="AA11" s="38"/>
      <c r="AB11" s="38"/>
      <c r="AC11" s="38"/>
      <c r="AD11" s="38"/>
      <c r="AE11" s="38"/>
      <c r="AF11" s="38"/>
      <c r="AG11" s="38"/>
      <c r="AH11" s="38"/>
      <c r="AI11" s="38"/>
      <c r="AJ11" s="38"/>
      <c r="AK11" s="38"/>
      <c r="AL11" s="38"/>
      <c r="AM11" s="38"/>
    </row>
    <row r="12" spans="1:39" ht="29.25" customHeight="1" x14ac:dyDescent="0.25">
      <c r="A12" s="11">
        <f t="shared" si="1"/>
        <v>5</v>
      </c>
      <c r="B12" s="27" t="s">
        <v>187</v>
      </c>
      <c r="C12" s="25">
        <v>8035878</v>
      </c>
      <c r="D12" s="25">
        <v>2723778</v>
      </c>
      <c r="E12" s="25">
        <v>1157685</v>
      </c>
      <c r="F12" s="25">
        <v>1566093</v>
      </c>
      <c r="G12" s="25">
        <v>5312100</v>
      </c>
      <c r="H12" s="22">
        <v>6831664</v>
      </c>
      <c r="I12" s="22">
        <v>2045074</v>
      </c>
      <c r="J12" s="22">
        <v>1157685</v>
      </c>
      <c r="K12" s="22">
        <v>887389</v>
      </c>
      <c r="L12" s="22">
        <v>4786590</v>
      </c>
      <c r="M12" s="25">
        <v>0</v>
      </c>
      <c r="N12" s="22">
        <v>1204214</v>
      </c>
      <c r="O12" s="22">
        <v>678704</v>
      </c>
      <c r="P12" s="22">
        <v>0</v>
      </c>
      <c r="Q12" s="22">
        <v>678704</v>
      </c>
      <c r="R12" s="22">
        <v>534092</v>
      </c>
      <c r="S12" s="40">
        <f t="shared" si="0"/>
        <v>0.10054253496733871</v>
      </c>
      <c r="T12" s="41"/>
      <c r="U12" s="25"/>
      <c r="V12" s="25"/>
      <c r="W12" s="25"/>
      <c r="X12" s="25"/>
      <c r="Y12" s="38"/>
      <c r="Z12" s="38"/>
      <c r="AA12" s="38"/>
      <c r="AB12" s="38"/>
      <c r="AC12" s="38"/>
      <c r="AD12" s="38"/>
      <c r="AE12" s="38"/>
      <c r="AF12" s="38"/>
      <c r="AG12" s="38"/>
      <c r="AH12" s="38"/>
      <c r="AI12" s="38"/>
      <c r="AJ12" s="38"/>
      <c r="AK12" s="38"/>
      <c r="AL12" s="38"/>
      <c r="AM12" s="38"/>
    </row>
    <row r="13" spans="1:39" x14ac:dyDescent="0.25">
      <c r="A13" s="36"/>
      <c r="B13" s="37"/>
      <c r="C13" s="38"/>
      <c r="D13" s="38"/>
      <c r="E13" s="38"/>
      <c r="F13" s="38"/>
      <c r="G13" s="38"/>
      <c r="H13" s="38"/>
      <c r="I13" s="38"/>
      <c r="J13" s="38"/>
      <c r="K13" s="38"/>
      <c r="L13" s="38"/>
      <c r="M13" s="38"/>
      <c r="N13" s="42"/>
      <c r="O13" s="42"/>
      <c r="P13" s="42"/>
      <c r="Q13" s="42"/>
      <c r="R13" s="42"/>
      <c r="S13" s="42"/>
      <c r="T13" s="38"/>
      <c r="U13" s="38"/>
      <c r="V13" s="38"/>
      <c r="W13" s="38"/>
      <c r="X13" s="38"/>
      <c r="Y13" s="38"/>
      <c r="Z13" s="38"/>
      <c r="AA13" s="38"/>
      <c r="AB13" s="38"/>
      <c r="AC13" s="38"/>
      <c r="AD13" s="38"/>
      <c r="AE13" s="38"/>
      <c r="AF13" s="38"/>
      <c r="AG13" s="38"/>
      <c r="AH13" s="38"/>
      <c r="AI13" s="38"/>
      <c r="AJ13" s="38"/>
      <c r="AK13" s="38"/>
      <c r="AL13" s="38"/>
      <c r="AM13" s="38"/>
    </row>
    <row r="14" spans="1:39" x14ac:dyDescent="0.25">
      <c r="A14" s="36"/>
      <c r="B14" s="37"/>
      <c r="C14" s="38"/>
      <c r="D14" s="38"/>
      <c r="E14" s="38"/>
      <c r="F14" s="38"/>
      <c r="G14" s="38"/>
      <c r="H14" s="38"/>
      <c r="I14" s="38"/>
      <c r="J14" s="38"/>
      <c r="K14" s="38"/>
      <c r="L14" s="38"/>
      <c r="M14" s="38"/>
      <c r="N14" s="42"/>
      <c r="O14" s="42"/>
      <c r="P14" s="42"/>
      <c r="Q14" s="42"/>
      <c r="R14" s="42"/>
      <c r="S14" s="42"/>
      <c r="T14" s="38"/>
      <c r="U14" s="38"/>
      <c r="V14" s="38"/>
      <c r="W14" s="38"/>
      <c r="X14" s="38"/>
      <c r="Y14" s="38"/>
      <c r="Z14" s="38"/>
      <c r="AA14" s="38"/>
      <c r="AB14" s="38"/>
      <c r="AC14" s="38"/>
      <c r="AD14" s="38"/>
      <c r="AE14" s="38"/>
      <c r="AF14" s="38"/>
      <c r="AG14" s="38"/>
      <c r="AH14" s="38"/>
      <c r="AI14" s="38"/>
      <c r="AJ14" s="38"/>
      <c r="AK14" s="38"/>
      <c r="AL14" s="38"/>
      <c r="AM14" s="38"/>
    </row>
    <row r="15" spans="1:39" x14ac:dyDescent="0.25">
      <c r="A15" s="36"/>
      <c r="B15" s="37"/>
      <c r="C15" s="38"/>
      <c r="D15" s="38"/>
      <c r="E15" s="38"/>
      <c r="F15" s="38"/>
      <c r="G15" s="38"/>
      <c r="H15" s="38"/>
      <c r="I15" s="38"/>
      <c r="J15" s="38"/>
      <c r="K15" s="38"/>
      <c r="L15" s="38"/>
      <c r="M15" s="38"/>
      <c r="N15" s="42"/>
      <c r="O15" s="42"/>
      <c r="P15" s="42"/>
      <c r="Q15" s="42"/>
      <c r="R15" s="42"/>
      <c r="S15" s="42"/>
      <c r="T15" s="38"/>
      <c r="U15" s="38"/>
      <c r="V15" s="38"/>
      <c r="W15" s="38"/>
      <c r="X15" s="38"/>
      <c r="Y15" s="38"/>
      <c r="Z15" s="38"/>
      <c r="AA15" s="38"/>
      <c r="AB15" s="38"/>
      <c r="AC15" s="38"/>
      <c r="AD15" s="38"/>
      <c r="AE15" s="38"/>
      <c r="AF15" s="38"/>
      <c r="AG15" s="38"/>
      <c r="AH15" s="38"/>
      <c r="AI15" s="38"/>
      <c r="AJ15" s="38"/>
      <c r="AK15" s="38"/>
      <c r="AL15" s="38"/>
      <c r="AM15" s="38"/>
    </row>
    <row r="16" spans="1:39" x14ac:dyDescent="0.25">
      <c r="A16" s="36"/>
      <c r="B16" s="37"/>
      <c r="C16" s="38"/>
      <c r="D16" s="38"/>
      <c r="E16" s="38"/>
      <c r="F16" s="38"/>
      <c r="G16" s="38"/>
      <c r="H16" s="38"/>
      <c r="I16" s="38"/>
      <c r="J16" s="38"/>
      <c r="K16" s="38"/>
      <c r="L16" s="38"/>
      <c r="M16" s="38"/>
      <c r="N16" s="42"/>
      <c r="O16" s="42"/>
      <c r="P16" s="42"/>
      <c r="Q16" s="42"/>
      <c r="R16" s="42"/>
      <c r="S16" s="42"/>
      <c r="T16" s="38"/>
      <c r="U16" s="38"/>
      <c r="V16" s="38"/>
      <c r="W16" s="38"/>
      <c r="X16" s="38"/>
      <c r="Y16" s="38"/>
      <c r="Z16" s="38"/>
      <c r="AA16" s="38"/>
      <c r="AB16" s="38"/>
      <c r="AC16" s="38"/>
      <c r="AD16" s="38"/>
      <c r="AE16" s="38"/>
      <c r="AF16" s="38"/>
      <c r="AG16" s="38"/>
      <c r="AH16" s="38"/>
      <c r="AI16" s="38"/>
      <c r="AJ16" s="38"/>
      <c r="AK16" s="38"/>
      <c r="AL16" s="38"/>
      <c r="AM16" s="38"/>
    </row>
    <row r="17" spans="1:39" x14ac:dyDescent="0.25">
      <c r="A17" s="36"/>
      <c r="B17" s="37"/>
      <c r="C17" s="38"/>
      <c r="D17" s="38"/>
      <c r="E17" s="38"/>
      <c r="F17" s="38"/>
      <c r="G17" s="38"/>
      <c r="H17" s="38"/>
      <c r="I17" s="38"/>
      <c r="J17" s="38"/>
      <c r="K17" s="38"/>
      <c r="L17" s="38"/>
      <c r="M17" s="38"/>
      <c r="N17" s="42"/>
      <c r="O17" s="42"/>
      <c r="P17" s="42"/>
      <c r="Q17" s="42"/>
      <c r="R17" s="42"/>
      <c r="S17" s="42"/>
      <c r="T17" s="38"/>
      <c r="U17" s="38"/>
      <c r="V17" s="38"/>
      <c r="W17" s="38"/>
      <c r="X17" s="38"/>
      <c r="Y17" s="38"/>
      <c r="Z17" s="38"/>
      <c r="AA17" s="38"/>
      <c r="AB17" s="38"/>
      <c r="AC17" s="38"/>
      <c r="AD17" s="38"/>
      <c r="AE17" s="38"/>
      <c r="AF17" s="38"/>
      <c r="AG17" s="38"/>
      <c r="AH17" s="38"/>
      <c r="AI17" s="38"/>
      <c r="AJ17" s="38"/>
      <c r="AK17" s="38"/>
      <c r="AL17" s="38"/>
      <c r="AM17" s="38"/>
    </row>
    <row r="18" spans="1:39" x14ac:dyDescent="0.25">
      <c r="A18" s="36"/>
      <c r="B18" s="37"/>
      <c r="C18" s="38"/>
      <c r="D18" s="38"/>
      <c r="E18" s="38"/>
      <c r="F18" s="38"/>
      <c r="G18" s="38"/>
      <c r="H18" s="38"/>
      <c r="I18" s="38"/>
      <c r="J18" s="38"/>
      <c r="K18" s="38"/>
      <c r="L18" s="38"/>
      <c r="M18" s="38"/>
      <c r="N18" s="42"/>
      <c r="O18" s="42"/>
      <c r="P18" s="42"/>
      <c r="Q18" s="42"/>
      <c r="R18" s="42"/>
      <c r="S18" s="42"/>
      <c r="T18" s="38"/>
      <c r="U18" s="38"/>
      <c r="V18" s="38"/>
      <c r="W18" s="38"/>
      <c r="X18" s="38"/>
      <c r="Y18" s="38"/>
      <c r="Z18" s="38"/>
      <c r="AA18" s="38"/>
      <c r="AB18" s="38"/>
      <c r="AC18" s="38"/>
      <c r="AD18" s="38"/>
      <c r="AE18" s="38"/>
      <c r="AF18" s="38"/>
      <c r="AG18" s="38"/>
      <c r="AH18" s="38"/>
      <c r="AI18" s="38"/>
      <c r="AJ18" s="38"/>
      <c r="AK18" s="38"/>
      <c r="AL18" s="38"/>
      <c r="AM18" s="38"/>
    </row>
    <row r="19" spans="1:39" x14ac:dyDescent="0.25">
      <c r="A19" s="36"/>
      <c r="B19" s="37"/>
      <c r="C19" s="38"/>
      <c r="D19" s="38"/>
      <c r="E19" s="38"/>
      <c r="F19" s="38"/>
      <c r="G19" s="38"/>
      <c r="H19" s="38"/>
      <c r="I19" s="38"/>
      <c r="J19" s="38"/>
      <c r="K19" s="38"/>
      <c r="L19" s="38"/>
      <c r="M19" s="38"/>
      <c r="N19" s="42"/>
      <c r="O19" s="42"/>
      <c r="P19" s="42"/>
      <c r="Q19" s="42"/>
      <c r="R19" s="42"/>
      <c r="S19" s="42"/>
      <c r="T19" s="38"/>
      <c r="U19" s="38"/>
      <c r="V19" s="38"/>
      <c r="W19" s="38"/>
      <c r="X19" s="38"/>
      <c r="Y19" s="38"/>
      <c r="Z19" s="38"/>
      <c r="AA19" s="38"/>
      <c r="AB19" s="38"/>
      <c r="AC19" s="38"/>
      <c r="AD19" s="38"/>
      <c r="AE19" s="38"/>
      <c r="AF19" s="38"/>
      <c r="AG19" s="38"/>
      <c r="AH19" s="38"/>
      <c r="AI19" s="38"/>
      <c r="AJ19" s="38"/>
      <c r="AK19" s="38"/>
      <c r="AL19" s="38"/>
      <c r="AM19" s="38"/>
    </row>
    <row r="20" spans="1:39" x14ac:dyDescent="0.25">
      <c r="A20" s="36"/>
      <c r="B20" s="37"/>
      <c r="C20" s="38"/>
      <c r="D20" s="38"/>
      <c r="E20" s="38"/>
      <c r="F20" s="38"/>
      <c r="G20" s="38"/>
      <c r="H20" s="38"/>
      <c r="I20" s="38"/>
      <c r="J20" s="38"/>
      <c r="K20" s="38"/>
      <c r="L20" s="38"/>
      <c r="M20" s="38"/>
      <c r="N20" s="42"/>
      <c r="O20" s="42"/>
      <c r="P20" s="42"/>
      <c r="Q20" s="42"/>
      <c r="R20" s="42"/>
      <c r="S20" s="42"/>
      <c r="T20" s="38"/>
      <c r="U20" s="38"/>
      <c r="V20" s="38"/>
      <c r="W20" s="38"/>
      <c r="X20" s="38"/>
      <c r="Y20" s="38"/>
      <c r="Z20" s="38"/>
      <c r="AA20" s="38"/>
      <c r="AB20" s="38"/>
      <c r="AC20" s="38"/>
      <c r="AD20" s="38"/>
      <c r="AE20" s="38"/>
      <c r="AF20" s="38"/>
      <c r="AG20" s="38"/>
      <c r="AH20" s="38"/>
      <c r="AI20" s="38"/>
      <c r="AJ20" s="38"/>
      <c r="AK20" s="38"/>
      <c r="AL20" s="38"/>
      <c r="AM20" s="38"/>
    </row>
    <row r="21" spans="1:39" x14ac:dyDescent="0.25">
      <c r="A21" s="36"/>
      <c r="B21" s="37"/>
      <c r="C21" s="38"/>
      <c r="D21" s="38"/>
      <c r="E21" s="38"/>
      <c r="F21" s="38"/>
      <c r="G21" s="38"/>
      <c r="H21" s="38"/>
      <c r="I21" s="38"/>
      <c r="J21" s="38"/>
      <c r="K21" s="38"/>
      <c r="L21" s="38"/>
      <c r="M21" s="38"/>
      <c r="N21" s="42"/>
      <c r="O21" s="42"/>
      <c r="P21" s="42"/>
      <c r="Q21" s="42"/>
      <c r="R21" s="42"/>
      <c r="S21" s="42"/>
      <c r="T21" s="38"/>
      <c r="U21" s="38"/>
      <c r="V21" s="38"/>
      <c r="W21" s="38"/>
      <c r="X21" s="38"/>
      <c r="Y21" s="38"/>
      <c r="Z21" s="38"/>
      <c r="AA21" s="38"/>
      <c r="AB21" s="38"/>
      <c r="AC21" s="38"/>
      <c r="AD21" s="38"/>
      <c r="AE21" s="38"/>
      <c r="AF21" s="38"/>
      <c r="AG21" s="38"/>
      <c r="AH21" s="38"/>
      <c r="AI21" s="38"/>
      <c r="AJ21" s="38"/>
      <c r="AK21" s="38"/>
      <c r="AL21" s="38"/>
      <c r="AM21" s="38"/>
    </row>
    <row r="22" spans="1:39" x14ac:dyDescent="0.25">
      <c r="A22" s="36"/>
      <c r="B22" s="37"/>
      <c r="C22" s="38"/>
      <c r="D22" s="38"/>
      <c r="E22" s="38"/>
      <c r="F22" s="38"/>
      <c r="G22" s="38"/>
      <c r="H22" s="38"/>
      <c r="I22" s="38"/>
      <c r="J22" s="38"/>
      <c r="K22" s="38"/>
      <c r="L22" s="38"/>
      <c r="M22" s="38"/>
      <c r="N22" s="42"/>
      <c r="O22" s="42"/>
      <c r="P22" s="42"/>
      <c r="Q22" s="42"/>
      <c r="R22" s="42"/>
      <c r="S22" s="42"/>
      <c r="T22" s="38"/>
      <c r="U22" s="38"/>
      <c r="V22" s="38"/>
      <c r="W22" s="38"/>
      <c r="X22" s="38"/>
      <c r="Y22" s="38"/>
      <c r="Z22" s="38"/>
      <c r="AA22" s="38"/>
      <c r="AB22" s="38"/>
      <c r="AC22" s="38"/>
      <c r="AD22" s="38"/>
      <c r="AE22" s="38"/>
      <c r="AF22" s="38"/>
      <c r="AG22" s="38"/>
      <c r="AH22" s="38"/>
      <c r="AI22" s="38"/>
      <c r="AJ22" s="38"/>
      <c r="AK22" s="38"/>
      <c r="AL22" s="38"/>
      <c r="AM22" s="38"/>
    </row>
    <row r="23" spans="1:39" x14ac:dyDescent="0.25">
      <c r="A23" s="36"/>
      <c r="B23" s="37"/>
      <c r="C23" s="38"/>
      <c r="D23" s="38"/>
      <c r="E23" s="38"/>
      <c r="F23" s="38"/>
      <c r="G23" s="38"/>
      <c r="H23" s="38"/>
      <c r="I23" s="38"/>
      <c r="J23" s="38"/>
      <c r="K23" s="38"/>
      <c r="L23" s="38"/>
      <c r="M23" s="38"/>
      <c r="N23" s="42"/>
      <c r="O23" s="42"/>
      <c r="P23" s="42"/>
      <c r="Q23" s="42"/>
      <c r="R23" s="42"/>
      <c r="S23" s="42"/>
      <c r="T23" s="38"/>
      <c r="U23" s="38"/>
      <c r="V23" s="38"/>
      <c r="W23" s="38"/>
      <c r="X23" s="38"/>
      <c r="Y23" s="38"/>
      <c r="Z23" s="38"/>
      <c r="AA23" s="38"/>
      <c r="AB23" s="38"/>
      <c r="AC23" s="38"/>
      <c r="AD23" s="38"/>
      <c r="AE23" s="38"/>
      <c r="AF23" s="38"/>
      <c r="AG23" s="38"/>
      <c r="AH23" s="38"/>
      <c r="AI23" s="38"/>
      <c r="AJ23" s="38"/>
      <c r="AK23" s="38"/>
      <c r="AL23" s="38"/>
      <c r="AM23" s="38"/>
    </row>
    <row r="24" spans="1:39" x14ac:dyDescent="0.25">
      <c r="A24" s="36"/>
      <c r="B24" s="37"/>
      <c r="C24" s="38"/>
      <c r="D24" s="38"/>
      <c r="E24" s="38"/>
      <c r="F24" s="38"/>
      <c r="G24" s="38"/>
      <c r="H24" s="38"/>
      <c r="I24" s="38"/>
      <c r="J24" s="38"/>
      <c r="K24" s="38"/>
      <c r="L24" s="38"/>
      <c r="M24" s="38"/>
      <c r="N24" s="42"/>
      <c r="O24" s="42"/>
      <c r="P24" s="42"/>
      <c r="Q24" s="42"/>
      <c r="R24" s="42"/>
      <c r="S24" s="42"/>
      <c r="T24" s="38"/>
      <c r="U24" s="38"/>
      <c r="V24" s="38"/>
      <c r="W24" s="38"/>
      <c r="X24" s="38"/>
      <c r="Y24" s="38"/>
      <c r="Z24" s="38"/>
      <c r="AA24" s="38"/>
      <c r="AB24" s="38"/>
      <c r="AC24" s="38"/>
      <c r="AD24" s="38"/>
      <c r="AE24" s="38"/>
      <c r="AF24" s="38"/>
      <c r="AG24" s="38"/>
      <c r="AH24" s="38"/>
      <c r="AI24" s="38"/>
      <c r="AJ24" s="38"/>
      <c r="AK24" s="38"/>
      <c r="AL24" s="38"/>
      <c r="AM24" s="38"/>
    </row>
    <row r="25" spans="1:39" x14ac:dyDescent="0.25">
      <c r="A25" s="36"/>
      <c r="B25" s="37"/>
      <c r="C25" s="38"/>
      <c r="D25" s="38"/>
      <c r="E25" s="38"/>
      <c r="F25" s="38"/>
      <c r="G25" s="38"/>
      <c r="H25" s="38"/>
      <c r="I25" s="38"/>
      <c r="J25" s="38"/>
      <c r="K25" s="38"/>
      <c r="L25" s="38"/>
      <c r="M25" s="38"/>
      <c r="N25" s="42"/>
      <c r="O25" s="42"/>
      <c r="P25" s="42"/>
      <c r="Q25" s="42"/>
      <c r="R25" s="42"/>
      <c r="S25" s="42"/>
      <c r="T25" s="38"/>
      <c r="U25" s="38"/>
      <c r="V25" s="38"/>
      <c r="W25" s="38"/>
      <c r="X25" s="38"/>
      <c r="Y25" s="38"/>
      <c r="Z25" s="38"/>
      <c r="AA25" s="38"/>
      <c r="AB25" s="38"/>
      <c r="AC25" s="38"/>
      <c r="AD25" s="38"/>
      <c r="AE25" s="38"/>
      <c r="AF25" s="38"/>
      <c r="AG25" s="38"/>
      <c r="AH25" s="38"/>
      <c r="AI25" s="38"/>
      <c r="AJ25" s="38"/>
      <c r="AK25" s="38"/>
      <c r="AL25" s="38"/>
      <c r="AM25" s="38"/>
    </row>
    <row r="26" spans="1:39" x14ac:dyDescent="0.25">
      <c r="A26" s="36"/>
      <c r="B26" s="37"/>
      <c r="C26" s="38"/>
      <c r="D26" s="38"/>
      <c r="E26" s="38"/>
      <c r="F26" s="38"/>
      <c r="G26" s="38"/>
      <c r="H26" s="38"/>
      <c r="I26" s="38"/>
      <c r="J26" s="38"/>
      <c r="K26" s="38"/>
      <c r="L26" s="38"/>
      <c r="M26" s="38"/>
      <c r="N26" s="42"/>
      <c r="O26" s="42"/>
      <c r="P26" s="42"/>
      <c r="Q26" s="42"/>
      <c r="R26" s="42"/>
      <c r="S26" s="42"/>
      <c r="T26" s="38"/>
      <c r="U26" s="38"/>
      <c r="V26" s="38"/>
      <c r="W26" s="38"/>
      <c r="X26" s="38"/>
      <c r="Y26" s="38"/>
      <c r="Z26" s="38"/>
      <c r="AA26" s="38"/>
      <c r="AB26" s="38"/>
      <c r="AC26" s="38"/>
      <c r="AD26" s="38"/>
      <c r="AE26" s="38"/>
      <c r="AF26" s="38"/>
      <c r="AG26" s="38"/>
      <c r="AH26" s="38"/>
      <c r="AI26" s="38"/>
      <c r="AJ26" s="38"/>
      <c r="AK26" s="38"/>
      <c r="AL26" s="38"/>
      <c r="AM26" s="38"/>
    </row>
    <row r="27" spans="1:39" x14ac:dyDescent="0.25">
      <c r="A27" s="36"/>
      <c r="B27" s="37"/>
      <c r="C27" s="38"/>
      <c r="D27" s="38"/>
      <c r="E27" s="38"/>
      <c r="F27" s="38"/>
      <c r="G27" s="38"/>
      <c r="H27" s="38"/>
      <c r="I27" s="38"/>
      <c r="J27" s="38"/>
      <c r="K27" s="38"/>
      <c r="L27" s="38"/>
      <c r="M27" s="38"/>
      <c r="N27" s="42"/>
      <c r="O27" s="42"/>
      <c r="P27" s="42"/>
      <c r="Q27" s="42"/>
      <c r="R27" s="42"/>
      <c r="S27" s="42"/>
      <c r="T27" s="38"/>
      <c r="U27" s="38"/>
      <c r="V27" s="38"/>
      <c r="W27" s="38"/>
      <c r="X27" s="38"/>
      <c r="Y27" s="38"/>
      <c r="Z27" s="38"/>
      <c r="AA27" s="38"/>
      <c r="AB27" s="38"/>
      <c r="AC27" s="38"/>
      <c r="AD27" s="38"/>
      <c r="AE27" s="38"/>
      <c r="AF27" s="38"/>
      <c r="AG27" s="38"/>
      <c r="AH27" s="38"/>
      <c r="AI27" s="38"/>
      <c r="AJ27" s="38"/>
      <c r="AK27" s="38"/>
      <c r="AL27" s="38"/>
      <c r="AM27" s="38"/>
    </row>
    <row r="28" spans="1:39" x14ac:dyDescent="0.25">
      <c r="A28" s="36"/>
      <c r="B28" s="37"/>
      <c r="C28" s="38"/>
      <c r="D28" s="38"/>
      <c r="E28" s="38"/>
      <c r="F28" s="38"/>
      <c r="G28" s="38"/>
      <c r="H28" s="38"/>
      <c r="I28" s="38"/>
      <c r="J28" s="38"/>
      <c r="K28" s="38"/>
      <c r="L28" s="38"/>
      <c r="M28" s="38"/>
      <c r="N28" s="42"/>
      <c r="O28" s="42"/>
      <c r="P28" s="42"/>
      <c r="Q28" s="42"/>
      <c r="R28" s="42"/>
      <c r="S28" s="42"/>
      <c r="T28" s="38"/>
      <c r="U28" s="38"/>
      <c r="V28" s="38"/>
      <c r="W28" s="38"/>
      <c r="X28" s="38"/>
      <c r="Y28" s="38"/>
      <c r="Z28" s="38"/>
      <c r="AA28" s="38"/>
      <c r="AB28" s="38"/>
      <c r="AC28" s="38"/>
      <c r="AD28" s="38"/>
      <c r="AE28" s="38"/>
      <c r="AF28" s="38"/>
      <c r="AG28" s="38"/>
      <c r="AH28" s="38"/>
      <c r="AI28" s="38"/>
      <c r="AJ28" s="38"/>
      <c r="AK28" s="38"/>
      <c r="AL28" s="38"/>
      <c r="AM28" s="38"/>
    </row>
    <row r="29" spans="1:39" x14ac:dyDescent="0.25">
      <c r="A29" s="36"/>
      <c r="B29" s="37"/>
      <c r="C29" s="38"/>
      <c r="D29" s="38"/>
      <c r="E29" s="38"/>
      <c r="F29" s="38"/>
      <c r="G29" s="38"/>
      <c r="H29" s="38"/>
      <c r="I29" s="38"/>
      <c r="J29" s="38"/>
      <c r="K29" s="38"/>
      <c r="L29" s="38"/>
      <c r="M29" s="38"/>
      <c r="N29" s="42"/>
      <c r="O29" s="42"/>
      <c r="P29" s="42"/>
      <c r="Q29" s="42"/>
      <c r="R29" s="42"/>
      <c r="S29" s="42"/>
      <c r="T29" s="38"/>
      <c r="U29" s="38"/>
      <c r="V29" s="38"/>
      <c r="W29" s="38"/>
      <c r="X29" s="38"/>
      <c r="Y29" s="38"/>
      <c r="Z29" s="38"/>
      <c r="AA29" s="38"/>
      <c r="AB29" s="38"/>
      <c r="AC29" s="38"/>
      <c r="AD29" s="38"/>
      <c r="AE29" s="38"/>
      <c r="AF29" s="38"/>
      <c r="AG29" s="38"/>
      <c r="AH29" s="38"/>
      <c r="AI29" s="38"/>
      <c r="AJ29" s="38"/>
      <c r="AK29" s="38"/>
      <c r="AL29" s="38"/>
      <c r="AM29" s="38"/>
    </row>
    <row r="30" spans="1:39" x14ac:dyDescent="0.25">
      <c r="A30" s="36"/>
      <c r="B30" s="37"/>
      <c r="C30" s="38"/>
      <c r="D30" s="38"/>
      <c r="E30" s="38"/>
      <c r="F30" s="38"/>
      <c r="G30" s="38"/>
      <c r="H30" s="38"/>
      <c r="I30" s="38"/>
      <c r="J30" s="38"/>
      <c r="K30" s="38"/>
      <c r="L30" s="38"/>
      <c r="M30" s="38"/>
      <c r="N30" s="42"/>
      <c r="O30" s="42"/>
      <c r="P30" s="42"/>
      <c r="Q30" s="42"/>
      <c r="R30" s="42"/>
      <c r="S30" s="42"/>
      <c r="T30" s="38"/>
      <c r="U30" s="38"/>
      <c r="V30" s="38"/>
      <c r="W30" s="38"/>
      <c r="X30" s="38"/>
      <c r="Y30" s="38"/>
      <c r="Z30" s="38"/>
      <c r="AA30" s="38"/>
      <c r="AB30" s="38"/>
      <c r="AC30" s="38"/>
      <c r="AD30" s="38"/>
      <c r="AE30" s="38"/>
      <c r="AF30" s="38"/>
      <c r="AG30" s="38"/>
      <c r="AH30" s="38"/>
      <c r="AI30" s="38"/>
      <c r="AJ30" s="38"/>
      <c r="AK30" s="38"/>
      <c r="AL30" s="38"/>
      <c r="AM30" s="38"/>
    </row>
    <row r="31" spans="1:39" x14ac:dyDescent="0.25">
      <c r="A31" s="36"/>
      <c r="B31" s="37"/>
      <c r="C31" s="38"/>
      <c r="D31" s="38"/>
      <c r="E31" s="38"/>
      <c r="F31" s="38"/>
      <c r="G31" s="38"/>
      <c r="H31" s="38"/>
      <c r="I31" s="38"/>
      <c r="J31" s="38"/>
      <c r="K31" s="38"/>
      <c r="L31" s="38"/>
      <c r="M31" s="38"/>
      <c r="N31" s="42"/>
      <c r="O31" s="42"/>
      <c r="P31" s="42"/>
      <c r="Q31" s="42"/>
      <c r="R31" s="42"/>
      <c r="S31" s="42"/>
      <c r="T31" s="38"/>
      <c r="U31" s="38"/>
      <c r="V31" s="38"/>
      <c r="W31" s="38"/>
      <c r="X31" s="38"/>
      <c r="Y31" s="38"/>
      <c r="Z31" s="38"/>
      <c r="AA31" s="38"/>
      <c r="AB31" s="38"/>
      <c r="AC31" s="38"/>
      <c r="AD31" s="38"/>
      <c r="AE31" s="38"/>
      <c r="AF31" s="38"/>
      <c r="AG31" s="38"/>
      <c r="AH31" s="38"/>
      <c r="AI31" s="38"/>
      <c r="AJ31" s="38"/>
      <c r="AK31" s="38"/>
      <c r="AL31" s="38"/>
      <c r="AM31" s="38"/>
    </row>
    <row r="32" spans="1:39" x14ac:dyDescent="0.25">
      <c r="A32" s="36"/>
      <c r="B32" s="37"/>
      <c r="C32" s="38"/>
      <c r="D32" s="38"/>
      <c r="E32" s="38"/>
      <c r="F32" s="38"/>
      <c r="G32" s="38"/>
      <c r="H32" s="38"/>
      <c r="I32" s="38"/>
      <c r="J32" s="38"/>
      <c r="K32" s="38"/>
      <c r="L32" s="38"/>
      <c r="M32" s="38"/>
      <c r="N32" s="42"/>
      <c r="O32" s="42"/>
      <c r="P32" s="42"/>
      <c r="Q32" s="42"/>
      <c r="R32" s="42"/>
      <c r="S32" s="42"/>
      <c r="T32" s="38"/>
      <c r="U32" s="38"/>
      <c r="V32" s="38"/>
      <c r="W32" s="38"/>
      <c r="X32" s="38"/>
      <c r="Y32" s="38"/>
      <c r="Z32" s="38"/>
      <c r="AA32" s="38"/>
      <c r="AB32" s="38"/>
      <c r="AC32" s="38"/>
      <c r="AD32" s="38"/>
      <c r="AE32" s="38"/>
      <c r="AF32" s="38"/>
      <c r="AG32" s="38"/>
      <c r="AH32" s="38"/>
      <c r="AI32" s="38"/>
      <c r="AJ32" s="38"/>
      <c r="AK32" s="38"/>
      <c r="AL32" s="38"/>
      <c r="AM32" s="38"/>
    </row>
    <row r="33" spans="1:39" x14ac:dyDescent="0.25">
      <c r="A33" s="36"/>
      <c r="B33" s="37"/>
      <c r="C33" s="38"/>
      <c r="D33" s="38"/>
      <c r="E33" s="38"/>
      <c r="F33" s="38"/>
      <c r="G33" s="38"/>
      <c r="H33" s="38"/>
      <c r="I33" s="38"/>
      <c r="J33" s="38"/>
      <c r="K33" s="38"/>
      <c r="L33" s="38"/>
      <c r="M33" s="38"/>
      <c r="N33" s="42"/>
      <c r="O33" s="42"/>
      <c r="P33" s="42"/>
      <c r="Q33" s="42"/>
      <c r="R33" s="42"/>
      <c r="S33" s="42"/>
      <c r="T33" s="38"/>
      <c r="U33" s="38"/>
      <c r="V33" s="38"/>
      <c r="W33" s="38"/>
      <c r="X33" s="38"/>
      <c r="Y33" s="38"/>
      <c r="Z33" s="38"/>
      <c r="AA33" s="38"/>
      <c r="AB33" s="38"/>
      <c r="AC33" s="38"/>
      <c r="AD33" s="38"/>
      <c r="AE33" s="38"/>
      <c r="AF33" s="38"/>
      <c r="AG33" s="38"/>
      <c r="AH33" s="38"/>
      <c r="AI33" s="38"/>
      <c r="AJ33" s="38"/>
      <c r="AK33" s="38"/>
      <c r="AL33" s="38"/>
      <c r="AM33" s="38"/>
    </row>
    <row r="34" spans="1:39" x14ac:dyDescent="0.25">
      <c r="A34" s="36"/>
      <c r="B34" s="37"/>
      <c r="C34" s="38"/>
      <c r="D34" s="38"/>
      <c r="E34" s="38"/>
      <c r="F34" s="38"/>
      <c r="G34" s="38"/>
      <c r="H34" s="38"/>
      <c r="I34" s="38"/>
      <c r="J34" s="38"/>
      <c r="K34" s="38"/>
      <c r="L34" s="38"/>
      <c r="M34" s="38"/>
      <c r="N34" s="42"/>
      <c r="O34" s="42"/>
      <c r="P34" s="42"/>
      <c r="Q34" s="42"/>
      <c r="R34" s="42"/>
      <c r="S34" s="42"/>
      <c r="T34" s="38"/>
      <c r="U34" s="38"/>
      <c r="V34" s="38"/>
      <c r="W34" s="38"/>
      <c r="X34" s="38"/>
      <c r="Y34" s="38"/>
      <c r="Z34" s="38"/>
      <c r="AA34" s="38"/>
      <c r="AB34" s="38"/>
      <c r="AC34" s="38"/>
      <c r="AD34" s="38"/>
      <c r="AE34" s="38"/>
      <c r="AF34" s="38"/>
      <c r="AG34" s="38"/>
      <c r="AH34" s="38"/>
      <c r="AI34" s="38"/>
      <c r="AJ34" s="38"/>
      <c r="AK34" s="38"/>
      <c r="AL34" s="38"/>
      <c r="AM34" s="38"/>
    </row>
    <row r="35" spans="1:39" x14ac:dyDescent="0.25">
      <c r="A35" s="36"/>
      <c r="B35" s="37"/>
      <c r="C35" s="38"/>
      <c r="D35" s="38"/>
      <c r="E35" s="38"/>
      <c r="F35" s="38"/>
      <c r="G35" s="38"/>
      <c r="H35" s="38"/>
      <c r="I35" s="38"/>
      <c r="J35" s="38"/>
      <c r="K35" s="38"/>
      <c r="L35" s="38"/>
      <c r="M35" s="38"/>
      <c r="N35" s="42"/>
      <c r="O35" s="42"/>
      <c r="P35" s="42"/>
      <c r="Q35" s="42"/>
      <c r="R35" s="42"/>
      <c r="S35" s="42"/>
      <c r="T35" s="38"/>
      <c r="U35" s="38"/>
      <c r="V35" s="38"/>
      <c r="W35" s="38"/>
      <c r="X35" s="38"/>
      <c r="Y35" s="38"/>
      <c r="Z35" s="38"/>
      <c r="AA35" s="38"/>
      <c r="AB35" s="38"/>
      <c r="AC35" s="38"/>
      <c r="AD35" s="38"/>
      <c r="AE35" s="38"/>
      <c r="AF35" s="38"/>
      <c r="AG35" s="38"/>
      <c r="AH35" s="38"/>
      <c r="AI35" s="38"/>
      <c r="AJ35" s="38"/>
      <c r="AK35" s="38"/>
      <c r="AL35" s="38"/>
      <c r="AM35" s="38"/>
    </row>
    <row r="36" spans="1:39" x14ac:dyDescent="0.25">
      <c r="A36" s="36"/>
      <c r="B36" s="37"/>
      <c r="C36" s="38"/>
      <c r="D36" s="38"/>
      <c r="E36" s="38"/>
      <c r="F36" s="38"/>
      <c r="G36" s="38"/>
      <c r="H36" s="38"/>
      <c r="I36" s="38"/>
      <c r="J36" s="38"/>
      <c r="K36" s="38"/>
      <c r="L36" s="38"/>
      <c r="M36" s="38"/>
      <c r="N36" s="42"/>
      <c r="O36" s="42"/>
      <c r="P36" s="42"/>
      <c r="Q36" s="42"/>
      <c r="R36" s="42"/>
      <c r="S36" s="42"/>
      <c r="T36" s="38"/>
      <c r="U36" s="38"/>
      <c r="V36" s="38"/>
      <c r="W36" s="38"/>
      <c r="X36" s="38"/>
      <c r="Y36" s="38"/>
      <c r="Z36" s="38"/>
      <c r="AA36" s="38"/>
      <c r="AB36" s="38"/>
      <c r="AC36" s="38"/>
      <c r="AD36" s="38"/>
      <c r="AE36" s="38"/>
      <c r="AF36" s="38"/>
      <c r="AG36" s="38"/>
      <c r="AH36" s="38"/>
      <c r="AI36" s="38"/>
      <c r="AJ36" s="38"/>
      <c r="AK36" s="38"/>
      <c r="AL36" s="38"/>
      <c r="AM36" s="38"/>
    </row>
    <row r="37" spans="1:39" x14ac:dyDescent="0.25">
      <c r="A37" s="36"/>
      <c r="B37" s="37"/>
      <c r="C37" s="38"/>
      <c r="D37" s="38"/>
      <c r="E37" s="38"/>
      <c r="F37" s="38"/>
      <c r="G37" s="38"/>
      <c r="H37" s="38"/>
      <c r="I37" s="38"/>
      <c r="J37" s="38"/>
      <c r="K37" s="38"/>
      <c r="L37" s="38"/>
      <c r="M37" s="38"/>
      <c r="N37" s="42"/>
      <c r="O37" s="42"/>
      <c r="P37" s="42"/>
      <c r="Q37" s="42"/>
      <c r="R37" s="42"/>
      <c r="S37" s="42"/>
      <c r="T37" s="38"/>
      <c r="U37" s="38"/>
      <c r="V37" s="38"/>
      <c r="W37" s="38"/>
      <c r="X37" s="38"/>
      <c r="Y37" s="38"/>
      <c r="Z37" s="38"/>
      <c r="AA37" s="38"/>
      <c r="AB37" s="38"/>
      <c r="AC37" s="38"/>
      <c r="AD37" s="38"/>
      <c r="AE37" s="38"/>
      <c r="AF37" s="38"/>
      <c r="AG37" s="38"/>
      <c r="AH37" s="38"/>
      <c r="AI37" s="38"/>
      <c r="AJ37" s="38"/>
      <c r="AK37" s="38"/>
      <c r="AL37" s="38"/>
      <c r="AM37" s="38"/>
    </row>
    <row r="38" spans="1:39" x14ac:dyDescent="0.25">
      <c r="A38" s="36"/>
      <c r="B38" s="37"/>
      <c r="C38" s="38"/>
      <c r="D38" s="38"/>
      <c r="E38" s="38"/>
      <c r="F38" s="38"/>
      <c r="G38" s="38"/>
      <c r="H38" s="38"/>
      <c r="I38" s="38"/>
      <c r="J38" s="38"/>
      <c r="K38" s="38"/>
      <c r="L38" s="38"/>
      <c r="M38" s="38"/>
      <c r="N38" s="42"/>
      <c r="O38" s="42"/>
      <c r="P38" s="42"/>
      <c r="Q38" s="42"/>
      <c r="R38" s="42"/>
      <c r="S38" s="42"/>
      <c r="T38" s="38"/>
      <c r="U38" s="38"/>
      <c r="V38" s="38"/>
      <c r="W38" s="38"/>
      <c r="X38" s="38"/>
      <c r="Y38" s="38"/>
      <c r="Z38" s="38"/>
      <c r="AA38" s="38"/>
      <c r="AB38" s="38"/>
      <c r="AC38" s="38"/>
      <c r="AD38" s="38"/>
      <c r="AE38" s="38"/>
      <c r="AF38" s="38"/>
      <c r="AG38" s="38"/>
      <c r="AH38" s="38"/>
      <c r="AI38" s="38"/>
      <c r="AJ38" s="38"/>
      <c r="AK38" s="38"/>
      <c r="AL38" s="38"/>
      <c r="AM38" s="38"/>
    </row>
    <row r="39" spans="1:39" x14ac:dyDescent="0.25">
      <c r="A39" s="36"/>
      <c r="B39" s="37"/>
      <c r="C39" s="38"/>
      <c r="D39" s="38"/>
      <c r="E39" s="38"/>
      <c r="F39" s="38"/>
      <c r="G39" s="38"/>
      <c r="H39" s="38"/>
      <c r="I39" s="38"/>
      <c r="J39" s="38"/>
      <c r="K39" s="38"/>
      <c r="L39" s="38"/>
      <c r="M39" s="38"/>
      <c r="N39" s="42"/>
      <c r="O39" s="42"/>
      <c r="P39" s="42"/>
      <c r="Q39" s="42"/>
      <c r="R39" s="42"/>
      <c r="S39" s="42"/>
      <c r="T39" s="38"/>
      <c r="U39" s="38"/>
      <c r="V39" s="38"/>
      <c r="W39" s="38"/>
      <c r="X39" s="38"/>
      <c r="Y39" s="38"/>
      <c r="Z39" s="38"/>
      <c r="AA39" s="38"/>
      <c r="AB39" s="38"/>
      <c r="AC39" s="38"/>
      <c r="AD39" s="38"/>
      <c r="AE39" s="38"/>
      <c r="AF39" s="38"/>
      <c r="AG39" s="38"/>
      <c r="AH39" s="38"/>
      <c r="AI39" s="38"/>
      <c r="AJ39" s="38"/>
      <c r="AK39" s="38"/>
      <c r="AL39" s="38"/>
      <c r="AM39" s="38"/>
    </row>
    <row r="40" spans="1:39" x14ac:dyDescent="0.25">
      <c r="A40" s="36"/>
      <c r="B40" s="37"/>
      <c r="C40" s="38"/>
      <c r="D40" s="38"/>
      <c r="E40" s="38"/>
      <c r="F40" s="38"/>
      <c r="G40" s="38"/>
      <c r="H40" s="38"/>
      <c r="I40" s="38"/>
      <c r="J40" s="38"/>
      <c r="K40" s="38"/>
      <c r="L40" s="38"/>
      <c r="M40" s="38"/>
      <c r="N40" s="42"/>
      <c r="O40" s="42"/>
      <c r="P40" s="42"/>
      <c r="Q40" s="42"/>
      <c r="R40" s="42"/>
      <c r="S40" s="42"/>
      <c r="T40" s="38"/>
      <c r="U40" s="38"/>
      <c r="V40" s="38"/>
      <c r="W40" s="38"/>
      <c r="X40" s="38"/>
      <c r="Y40" s="38"/>
      <c r="Z40" s="38"/>
      <c r="AA40" s="38"/>
      <c r="AB40" s="38"/>
      <c r="AC40" s="38"/>
      <c r="AD40" s="38"/>
      <c r="AE40" s="38"/>
      <c r="AF40" s="38"/>
      <c r="AG40" s="38"/>
      <c r="AH40" s="38"/>
      <c r="AI40" s="38"/>
      <c r="AJ40" s="38"/>
      <c r="AK40" s="38"/>
      <c r="AL40" s="38"/>
      <c r="AM40" s="38"/>
    </row>
    <row r="41" spans="1:39" x14ac:dyDescent="0.25">
      <c r="A41" s="36"/>
      <c r="B41" s="37"/>
      <c r="C41" s="38"/>
      <c r="D41" s="38"/>
      <c r="E41" s="38"/>
      <c r="F41" s="38"/>
      <c r="G41" s="38"/>
      <c r="H41" s="38"/>
      <c r="I41" s="38"/>
      <c r="J41" s="38"/>
      <c r="K41" s="38"/>
      <c r="L41" s="38"/>
      <c r="M41" s="38"/>
      <c r="N41" s="42"/>
      <c r="O41" s="42"/>
      <c r="P41" s="42"/>
      <c r="Q41" s="42"/>
      <c r="R41" s="42"/>
      <c r="S41" s="42"/>
      <c r="T41" s="38"/>
      <c r="U41" s="38"/>
      <c r="V41" s="38"/>
      <c r="W41" s="38"/>
      <c r="X41" s="38"/>
      <c r="Y41" s="38"/>
      <c r="Z41" s="38"/>
      <c r="AA41" s="38"/>
      <c r="AB41" s="38"/>
      <c r="AC41" s="38"/>
      <c r="AD41" s="38"/>
      <c r="AE41" s="38"/>
      <c r="AF41" s="38"/>
      <c r="AG41" s="38"/>
      <c r="AH41" s="38"/>
      <c r="AI41" s="38"/>
      <c r="AJ41" s="38"/>
      <c r="AK41" s="38"/>
      <c r="AL41" s="38"/>
      <c r="AM41" s="38"/>
    </row>
    <row r="42" spans="1:39" x14ac:dyDescent="0.25">
      <c r="A42" s="36"/>
      <c r="B42" s="37"/>
      <c r="C42" s="38"/>
      <c r="D42" s="38"/>
      <c r="E42" s="38"/>
      <c r="F42" s="38"/>
      <c r="G42" s="38"/>
      <c r="H42" s="38"/>
      <c r="I42" s="38"/>
      <c r="J42" s="38"/>
      <c r="K42" s="38"/>
      <c r="L42" s="38"/>
      <c r="M42" s="38"/>
      <c r="N42" s="42"/>
      <c r="O42" s="42"/>
      <c r="P42" s="42"/>
      <c r="Q42" s="42"/>
      <c r="R42" s="42"/>
      <c r="S42" s="42"/>
      <c r="T42" s="38"/>
      <c r="U42" s="38"/>
      <c r="V42" s="38"/>
      <c r="W42" s="38"/>
      <c r="X42" s="38"/>
      <c r="Y42" s="38"/>
      <c r="Z42" s="38"/>
      <c r="AA42" s="38"/>
      <c r="AB42" s="38"/>
      <c r="AC42" s="38"/>
      <c r="AD42" s="38"/>
      <c r="AE42" s="38"/>
      <c r="AF42" s="38"/>
      <c r="AG42" s="38"/>
      <c r="AH42" s="38"/>
      <c r="AI42" s="38"/>
      <c r="AJ42" s="38"/>
      <c r="AK42" s="38"/>
      <c r="AL42" s="38"/>
      <c r="AM42" s="38"/>
    </row>
    <row r="43" spans="1:39" x14ac:dyDescent="0.25">
      <c r="A43" s="36"/>
      <c r="B43" s="37"/>
      <c r="C43" s="38"/>
      <c r="D43" s="38"/>
      <c r="E43" s="38"/>
      <c r="F43" s="38"/>
      <c r="G43" s="38"/>
      <c r="H43" s="38"/>
      <c r="I43" s="38"/>
      <c r="J43" s="38"/>
      <c r="K43" s="38"/>
      <c r="L43" s="38"/>
      <c r="M43" s="38"/>
      <c r="N43" s="42"/>
      <c r="O43" s="42"/>
      <c r="P43" s="42"/>
      <c r="Q43" s="42"/>
      <c r="R43" s="42"/>
      <c r="S43" s="42"/>
      <c r="T43" s="38"/>
      <c r="U43" s="38"/>
      <c r="V43" s="38"/>
      <c r="W43" s="38"/>
      <c r="X43" s="38"/>
      <c r="Y43" s="38"/>
      <c r="Z43" s="38"/>
      <c r="AA43" s="38"/>
      <c r="AB43" s="38"/>
      <c r="AC43" s="38"/>
      <c r="AD43" s="38"/>
      <c r="AE43" s="38"/>
      <c r="AF43" s="38"/>
      <c r="AG43" s="38"/>
      <c r="AH43" s="38"/>
      <c r="AI43" s="38"/>
      <c r="AJ43" s="38"/>
      <c r="AK43" s="38"/>
      <c r="AL43" s="38"/>
      <c r="AM43" s="38"/>
    </row>
    <row r="44" spans="1:39" x14ac:dyDescent="0.25">
      <c r="A44" s="36"/>
      <c r="B44" s="37"/>
      <c r="C44" s="38"/>
      <c r="D44" s="38"/>
      <c r="E44" s="38"/>
      <c r="F44" s="38"/>
      <c r="G44" s="38"/>
      <c r="H44" s="38"/>
      <c r="I44" s="38"/>
      <c r="J44" s="38"/>
      <c r="K44" s="38"/>
      <c r="L44" s="38"/>
      <c r="M44" s="38"/>
      <c r="N44" s="42"/>
      <c r="O44" s="42"/>
      <c r="P44" s="42"/>
      <c r="Q44" s="42"/>
      <c r="R44" s="42"/>
      <c r="S44" s="42"/>
      <c r="T44" s="38"/>
      <c r="U44" s="38"/>
      <c r="V44" s="38"/>
      <c r="W44" s="38"/>
      <c r="X44" s="38"/>
      <c r="Y44" s="38"/>
      <c r="Z44" s="38"/>
      <c r="AA44" s="38"/>
      <c r="AB44" s="38"/>
      <c r="AC44" s="38"/>
      <c r="AD44" s="38"/>
      <c r="AE44" s="38"/>
      <c r="AF44" s="38"/>
      <c r="AG44" s="38"/>
      <c r="AH44" s="38"/>
      <c r="AI44" s="38"/>
      <c r="AJ44" s="38"/>
      <c r="AK44" s="38"/>
      <c r="AL44" s="38"/>
      <c r="AM44" s="38"/>
    </row>
    <row r="45" spans="1:39" x14ac:dyDescent="0.25">
      <c r="A45" s="36"/>
      <c r="B45" s="37"/>
      <c r="C45" s="38"/>
      <c r="D45" s="38"/>
      <c r="E45" s="38"/>
      <c r="F45" s="38"/>
      <c r="G45" s="38"/>
      <c r="H45" s="38"/>
      <c r="I45" s="38"/>
      <c r="J45" s="38"/>
      <c r="K45" s="38"/>
      <c r="L45" s="38"/>
      <c r="M45" s="38"/>
      <c r="N45" s="42"/>
      <c r="O45" s="42"/>
      <c r="P45" s="42"/>
      <c r="Q45" s="42"/>
      <c r="R45" s="42"/>
      <c r="S45" s="42"/>
      <c r="T45" s="38"/>
      <c r="U45" s="38"/>
      <c r="V45" s="38"/>
      <c r="W45" s="38"/>
      <c r="X45" s="38"/>
      <c r="Y45" s="38"/>
      <c r="Z45" s="38"/>
      <c r="AA45" s="38"/>
      <c r="AB45" s="38"/>
      <c r="AC45" s="38"/>
      <c r="AD45" s="38"/>
      <c r="AE45" s="38"/>
      <c r="AF45" s="38"/>
      <c r="AG45" s="38"/>
      <c r="AH45" s="38"/>
      <c r="AI45" s="38"/>
      <c r="AJ45" s="38"/>
      <c r="AK45" s="38"/>
      <c r="AL45" s="38"/>
      <c r="AM45" s="38"/>
    </row>
    <row r="46" spans="1:39" x14ac:dyDescent="0.25">
      <c r="A46" s="36"/>
      <c r="B46" s="37"/>
      <c r="C46" s="38"/>
      <c r="D46" s="38"/>
      <c r="E46" s="38"/>
      <c r="F46" s="38"/>
      <c r="G46" s="38"/>
      <c r="H46" s="38"/>
      <c r="I46" s="38"/>
      <c r="J46" s="38"/>
      <c r="K46" s="38"/>
      <c r="L46" s="38"/>
      <c r="M46" s="38"/>
      <c r="N46" s="42"/>
      <c r="O46" s="42"/>
      <c r="P46" s="42"/>
      <c r="Q46" s="42"/>
      <c r="R46" s="42"/>
      <c r="S46" s="42"/>
      <c r="T46" s="38"/>
      <c r="U46" s="38"/>
      <c r="V46" s="38"/>
      <c r="W46" s="38"/>
      <c r="X46" s="38"/>
      <c r="Y46" s="38"/>
      <c r="Z46" s="38"/>
      <c r="AA46" s="38"/>
      <c r="AB46" s="38"/>
      <c r="AC46" s="38"/>
      <c r="AD46" s="38"/>
      <c r="AE46" s="38"/>
      <c r="AF46" s="38"/>
      <c r="AG46" s="38"/>
      <c r="AH46" s="38"/>
      <c r="AI46" s="38"/>
      <c r="AJ46" s="38"/>
      <c r="AK46" s="38"/>
      <c r="AL46" s="38"/>
      <c r="AM46" s="38"/>
    </row>
    <row r="47" spans="1:39" x14ac:dyDescent="0.25">
      <c r="A47" s="36"/>
      <c r="B47" s="37"/>
      <c r="C47" s="38"/>
      <c r="D47" s="38"/>
      <c r="E47" s="38"/>
      <c r="F47" s="38"/>
      <c r="G47" s="38"/>
      <c r="H47" s="38"/>
      <c r="I47" s="38"/>
      <c r="J47" s="38"/>
      <c r="K47" s="38"/>
      <c r="L47" s="38"/>
      <c r="M47" s="38"/>
      <c r="N47" s="42"/>
      <c r="O47" s="42"/>
      <c r="P47" s="42"/>
      <c r="Q47" s="42"/>
      <c r="R47" s="42"/>
      <c r="S47" s="42"/>
      <c r="T47" s="38"/>
      <c r="U47" s="38"/>
      <c r="V47" s="38"/>
      <c r="W47" s="38"/>
      <c r="X47" s="38"/>
      <c r="Y47" s="38"/>
      <c r="Z47" s="38"/>
      <c r="AA47" s="38"/>
      <c r="AB47" s="38"/>
      <c r="AC47" s="38"/>
      <c r="AD47" s="38"/>
      <c r="AE47" s="38"/>
      <c r="AF47" s="38"/>
      <c r="AG47" s="38"/>
      <c r="AH47" s="38"/>
      <c r="AI47" s="38"/>
      <c r="AJ47" s="38"/>
      <c r="AK47" s="38"/>
      <c r="AL47" s="38"/>
      <c r="AM47" s="38"/>
    </row>
    <row r="48" spans="1:39" x14ac:dyDescent="0.25">
      <c r="A48" s="36"/>
      <c r="B48" s="37"/>
      <c r="C48" s="38"/>
      <c r="D48" s="38"/>
      <c r="E48" s="38"/>
      <c r="F48" s="38"/>
      <c r="G48" s="38"/>
      <c r="H48" s="38"/>
      <c r="I48" s="38"/>
      <c r="J48" s="38"/>
      <c r="K48" s="38"/>
      <c r="L48" s="38"/>
      <c r="M48" s="38"/>
      <c r="N48" s="42"/>
      <c r="O48" s="42"/>
      <c r="P48" s="42"/>
      <c r="Q48" s="42"/>
      <c r="R48" s="42"/>
      <c r="S48" s="42"/>
      <c r="T48" s="38"/>
      <c r="U48" s="38"/>
      <c r="V48" s="38"/>
      <c r="W48" s="38"/>
      <c r="X48" s="38"/>
      <c r="Y48" s="38"/>
      <c r="Z48" s="38"/>
      <c r="AA48" s="38"/>
      <c r="AB48" s="38"/>
      <c r="AC48" s="38"/>
      <c r="AD48" s="38"/>
      <c r="AE48" s="38"/>
      <c r="AF48" s="38"/>
      <c r="AG48" s="38"/>
      <c r="AH48" s="38"/>
      <c r="AI48" s="38"/>
      <c r="AJ48" s="38"/>
      <c r="AK48" s="38"/>
      <c r="AL48" s="38"/>
      <c r="AM48" s="38"/>
    </row>
    <row r="49" spans="1:39" x14ac:dyDescent="0.25">
      <c r="A49" s="36"/>
      <c r="B49" s="37"/>
      <c r="C49" s="38"/>
      <c r="D49" s="38"/>
      <c r="E49" s="38"/>
      <c r="F49" s="38"/>
      <c r="G49" s="38"/>
      <c r="H49" s="38"/>
      <c r="I49" s="38"/>
      <c r="J49" s="38"/>
      <c r="K49" s="38"/>
      <c r="L49" s="38"/>
      <c r="M49" s="38"/>
      <c r="N49" s="42"/>
      <c r="O49" s="42"/>
      <c r="P49" s="42"/>
      <c r="Q49" s="42"/>
      <c r="R49" s="42"/>
      <c r="S49" s="42"/>
      <c r="T49" s="38"/>
      <c r="U49" s="38"/>
      <c r="V49" s="38"/>
      <c r="W49" s="38"/>
      <c r="X49" s="38"/>
      <c r="Y49" s="38"/>
      <c r="Z49" s="38"/>
      <c r="AA49" s="38"/>
      <c r="AB49" s="38"/>
      <c r="AC49" s="38"/>
      <c r="AD49" s="38"/>
      <c r="AE49" s="38"/>
      <c r="AF49" s="38"/>
      <c r="AG49" s="38"/>
      <c r="AH49" s="38"/>
      <c r="AI49" s="38"/>
      <c r="AJ49" s="38"/>
      <c r="AK49" s="38"/>
      <c r="AL49" s="38"/>
      <c r="AM49" s="38"/>
    </row>
    <row r="50" spans="1:39" x14ac:dyDescent="0.25">
      <c r="A50" s="36"/>
      <c r="B50" s="37"/>
      <c r="C50" s="38"/>
      <c r="D50" s="38"/>
      <c r="E50" s="38"/>
      <c r="F50" s="38"/>
      <c r="G50" s="38"/>
      <c r="H50" s="38"/>
      <c r="I50" s="38"/>
      <c r="J50" s="38"/>
      <c r="K50" s="38"/>
      <c r="L50" s="38"/>
      <c r="M50" s="38"/>
      <c r="N50" s="42"/>
      <c r="O50" s="42"/>
      <c r="P50" s="42"/>
      <c r="Q50" s="42"/>
      <c r="R50" s="42"/>
      <c r="S50" s="42"/>
      <c r="T50" s="38"/>
      <c r="U50" s="38"/>
      <c r="V50" s="38"/>
      <c r="W50" s="38"/>
      <c r="X50" s="38"/>
      <c r="Y50" s="38"/>
      <c r="Z50" s="38"/>
      <c r="AA50" s="38"/>
      <c r="AB50" s="38"/>
      <c r="AC50" s="38"/>
      <c r="AD50" s="38"/>
      <c r="AE50" s="38"/>
      <c r="AF50" s="38"/>
      <c r="AG50" s="38"/>
      <c r="AH50" s="38"/>
      <c r="AI50" s="38"/>
      <c r="AJ50" s="38"/>
      <c r="AK50" s="38"/>
      <c r="AL50" s="38"/>
      <c r="AM50" s="38"/>
    </row>
    <row r="51" spans="1:39" x14ac:dyDescent="0.25">
      <c r="A51" s="36"/>
      <c r="B51" s="37"/>
      <c r="C51" s="38"/>
      <c r="D51" s="38"/>
      <c r="E51" s="38"/>
      <c r="F51" s="38"/>
      <c r="G51" s="38"/>
      <c r="H51" s="38"/>
      <c r="I51" s="38"/>
      <c r="J51" s="38"/>
      <c r="K51" s="38"/>
      <c r="L51" s="38"/>
      <c r="M51" s="38"/>
      <c r="N51" s="42"/>
      <c r="O51" s="42"/>
      <c r="P51" s="42"/>
      <c r="Q51" s="42"/>
      <c r="R51" s="42"/>
      <c r="S51" s="42"/>
      <c r="T51" s="38"/>
      <c r="U51" s="38"/>
      <c r="V51" s="38"/>
      <c r="W51" s="38"/>
      <c r="X51" s="38"/>
      <c r="Y51" s="38"/>
      <c r="Z51" s="38"/>
      <c r="AA51" s="38"/>
      <c r="AB51" s="38"/>
      <c r="AC51" s="38"/>
      <c r="AD51" s="38"/>
      <c r="AE51" s="38"/>
      <c r="AF51" s="38"/>
      <c r="AG51" s="38"/>
      <c r="AH51" s="38"/>
      <c r="AI51" s="38"/>
      <c r="AJ51" s="38"/>
      <c r="AK51" s="38"/>
      <c r="AL51" s="38"/>
      <c r="AM51" s="38"/>
    </row>
    <row r="52" spans="1:39" x14ac:dyDescent="0.25">
      <c r="A52" s="36"/>
      <c r="B52" s="37"/>
      <c r="C52" s="38"/>
      <c r="D52" s="38"/>
      <c r="E52" s="38"/>
      <c r="F52" s="38"/>
      <c r="G52" s="38"/>
      <c r="H52" s="38"/>
      <c r="I52" s="38"/>
      <c r="J52" s="38"/>
      <c r="K52" s="38"/>
      <c r="L52" s="38"/>
      <c r="M52" s="38"/>
      <c r="N52" s="42"/>
      <c r="O52" s="42"/>
      <c r="P52" s="42"/>
      <c r="Q52" s="42"/>
      <c r="R52" s="42"/>
      <c r="S52" s="42"/>
      <c r="T52" s="38"/>
      <c r="U52" s="38"/>
      <c r="V52" s="38"/>
      <c r="W52" s="38"/>
      <c r="X52" s="38"/>
      <c r="Y52" s="38"/>
      <c r="Z52" s="38"/>
      <c r="AA52" s="38"/>
      <c r="AB52" s="38"/>
      <c r="AC52" s="38"/>
      <c r="AD52" s="38"/>
      <c r="AE52" s="38"/>
      <c r="AF52" s="38"/>
      <c r="AG52" s="38"/>
      <c r="AH52" s="38"/>
      <c r="AI52" s="38"/>
      <c r="AJ52" s="38"/>
      <c r="AK52" s="38"/>
      <c r="AL52" s="38"/>
      <c r="AM52" s="38"/>
    </row>
    <row r="53" spans="1:39" x14ac:dyDescent="0.25">
      <c r="A53" s="36"/>
      <c r="B53" s="37"/>
      <c r="C53" s="38"/>
      <c r="D53" s="38"/>
      <c r="E53" s="38"/>
      <c r="F53" s="38"/>
      <c r="G53" s="38"/>
      <c r="H53" s="38"/>
      <c r="I53" s="38"/>
      <c r="J53" s="38"/>
      <c r="K53" s="38"/>
      <c r="L53" s="38"/>
      <c r="M53" s="38"/>
      <c r="N53" s="42"/>
      <c r="O53" s="42"/>
      <c r="P53" s="42"/>
      <c r="Q53" s="42"/>
      <c r="R53" s="42"/>
      <c r="S53" s="42"/>
      <c r="T53" s="38"/>
      <c r="U53" s="38"/>
      <c r="V53" s="38"/>
      <c r="W53" s="38"/>
      <c r="X53" s="38"/>
      <c r="Y53" s="38"/>
      <c r="Z53" s="38"/>
      <c r="AA53" s="38"/>
      <c r="AB53" s="38"/>
      <c r="AC53" s="38"/>
      <c r="AD53" s="38"/>
      <c r="AE53" s="38"/>
      <c r="AF53" s="38"/>
      <c r="AG53" s="38"/>
      <c r="AH53" s="38"/>
      <c r="AI53" s="38"/>
      <c r="AJ53" s="38"/>
      <c r="AK53" s="38"/>
      <c r="AL53" s="38"/>
      <c r="AM53" s="38"/>
    </row>
    <row r="54" spans="1:39" x14ac:dyDescent="0.25">
      <c r="A54" s="36"/>
      <c r="B54" s="37"/>
      <c r="C54" s="38"/>
      <c r="D54" s="38"/>
      <c r="E54" s="38"/>
      <c r="F54" s="38"/>
      <c r="G54" s="38"/>
      <c r="H54" s="38"/>
      <c r="I54" s="38"/>
      <c r="J54" s="38"/>
      <c r="K54" s="38"/>
      <c r="L54" s="38"/>
      <c r="M54" s="38"/>
      <c r="N54" s="42"/>
      <c r="O54" s="42"/>
      <c r="P54" s="42"/>
      <c r="Q54" s="42"/>
      <c r="R54" s="42"/>
      <c r="S54" s="42"/>
      <c r="T54" s="38"/>
      <c r="U54" s="38"/>
      <c r="V54" s="38"/>
      <c r="W54" s="38"/>
      <c r="X54" s="38"/>
      <c r="Y54" s="38"/>
      <c r="Z54" s="38"/>
      <c r="AA54" s="38"/>
      <c r="AB54" s="38"/>
      <c r="AC54" s="38"/>
      <c r="AD54" s="38"/>
      <c r="AE54" s="38"/>
      <c r="AF54" s="38"/>
      <c r="AG54" s="38"/>
      <c r="AH54" s="38"/>
      <c r="AI54" s="38"/>
      <c r="AJ54" s="38"/>
      <c r="AK54" s="38"/>
      <c r="AL54" s="38"/>
      <c r="AM54" s="38"/>
    </row>
    <row r="55" spans="1:39" x14ac:dyDescent="0.25">
      <c r="A55" s="36"/>
      <c r="B55" s="37"/>
      <c r="C55" s="38"/>
      <c r="D55" s="38"/>
      <c r="E55" s="38"/>
      <c r="F55" s="38"/>
      <c r="G55" s="38"/>
      <c r="H55" s="38"/>
      <c r="I55" s="38"/>
      <c r="J55" s="38"/>
      <c r="K55" s="38"/>
      <c r="L55" s="38"/>
      <c r="M55" s="38"/>
      <c r="N55" s="42"/>
      <c r="O55" s="42"/>
      <c r="P55" s="42"/>
      <c r="Q55" s="42"/>
      <c r="R55" s="42"/>
      <c r="S55" s="42"/>
      <c r="T55" s="38"/>
      <c r="U55" s="38"/>
      <c r="V55" s="38"/>
      <c r="W55" s="38"/>
      <c r="X55" s="38"/>
      <c r="Y55" s="38"/>
      <c r="Z55" s="38"/>
      <c r="AA55" s="38"/>
      <c r="AB55" s="38"/>
      <c r="AC55" s="38"/>
      <c r="AD55" s="38"/>
      <c r="AE55" s="38"/>
      <c r="AF55" s="38"/>
      <c r="AG55" s="38"/>
      <c r="AH55" s="38"/>
      <c r="AI55" s="38"/>
      <c r="AJ55" s="38"/>
      <c r="AK55" s="38"/>
      <c r="AL55" s="38"/>
      <c r="AM55" s="38"/>
    </row>
    <row r="56" spans="1:39" x14ac:dyDescent="0.25">
      <c r="A56" s="36"/>
      <c r="B56" s="37"/>
      <c r="C56" s="38"/>
      <c r="D56" s="38"/>
      <c r="E56" s="38"/>
      <c r="F56" s="38"/>
      <c r="G56" s="38"/>
      <c r="H56" s="38"/>
      <c r="I56" s="38"/>
      <c r="J56" s="38"/>
      <c r="K56" s="38"/>
      <c r="L56" s="38"/>
      <c r="M56" s="38"/>
      <c r="N56" s="42"/>
      <c r="O56" s="42"/>
      <c r="P56" s="42"/>
      <c r="Q56" s="42"/>
      <c r="R56" s="42"/>
      <c r="S56" s="42"/>
      <c r="T56" s="38"/>
      <c r="U56" s="38"/>
      <c r="V56" s="38"/>
      <c r="W56" s="38"/>
      <c r="X56" s="38"/>
      <c r="Y56" s="38"/>
      <c r="Z56" s="38"/>
      <c r="AA56" s="38"/>
      <c r="AB56" s="38"/>
      <c r="AC56" s="38"/>
      <c r="AD56" s="38"/>
      <c r="AE56" s="38"/>
      <c r="AF56" s="38"/>
      <c r="AG56" s="38"/>
      <c r="AH56" s="38"/>
      <c r="AI56" s="38"/>
      <c r="AJ56" s="38"/>
      <c r="AK56" s="38"/>
      <c r="AL56" s="38"/>
      <c r="AM56" s="38"/>
    </row>
    <row r="57" spans="1:39" x14ac:dyDescent="0.25">
      <c r="A57" s="36"/>
      <c r="B57" s="37"/>
      <c r="C57" s="38"/>
      <c r="D57" s="38"/>
      <c r="E57" s="38"/>
      <c r="F57" s="38"/>
      <c r="G57" s="38"/>
      <c r="H57" s="38"/>
      <c r="I57" s="38"/>
      <c r="J57" s="38"/>
      <c r="K57" s="38"/>
      <c r="L57" s="38"/>
      <c r="M57" s="38"/>
      <c r="N57" s="42"/>
      <c r="O57" s="42"/>
      <c r="P57" s="42"/>
      <c r="Q57" s="42"/>
      <c r="R57" s="42"/>
      <c r="S57" s="42"/>
      <c r="T57" s="38"/>
      <c r="U57" s="38"/>
      <c r="V57" s="38"/>
      <c r="W57" s="38"/>
      <c r="X57" s="38"/>
      <c r="Y57" s="38"/>
      <c r="Z57" s="38"/>
      <c r="AA57" s="38"/>
      <c r="AB57" s="38"/>
      <c r="AC57" s="38"/>
      <c r="AD57" s="38"/>
      <c r="AE57" s="38"/>
      <c r="AF57" s="38"/>
      <c r="AG57" s="38"/>
      <c r="AH57" s="38"/>
      <c r="AI57" s="38"/>
      <c r="AJ57" s="38"/>
      <c r="AK57" s="38"/>
      <c r="AL57" s="38"/>
      <c r="AM57" s="38"/>
    </row>
    <row r="58" spans="1:39" x14ac:dyDescent="0.25">
      <c r="A58" s="36"/>
      <c r="B58" s="37"/>
      <c r="C58" s="38"/>
      <c r="D58" s="38"/>
      <c r="E58" s="38"/>
      <c r="F58" s="38"/>
      <c r="G58" s="38"/>
      <c r="H58" s="38"/>
      <c r="I58" s="38"/>
      <c r="J58" s="38"/>
      <c r="K58" s="38"/>
      <c r="L58" s="38"/>
      <c r="M58" s="38"/>
      <c r="N58" s="42"/>
      <c r="O58" s="42"/>
      <c r="P58" s="42"/>
      <c r="Q58" s="42"/>
      <c r="R58" s="42"/>
      <c r="S58" s="42"/>
      <c r="T58" s="38"/>
      <c r="U58" s="38"/>
      <c r="V58" s="38"/>
      <c r="W58" s="38"/>
      <c r="X58" s="38"/>
      <c r="Y58" s="38"/>
      <c r="Z58" s="38"/>
      <c r="AA58" s="38"/>
      <c r="AB58" s="38"/>
      <c r="AC58" s="38"/>
      <c r="AD58" s="38"/>
      <c r="AE58" s="38"/>
      <c r="AF58" s="38"/>
      <c r="AG58" s="38"/>
      <c r="AH58" s="38"/>
      <c r="AI58" s="38"/>
      <c r="AJ58" s="38"/>
      <c r="AK58" s="38"/>
      <c r="AL58" s="38"/>
      <c r="AM58" s="38"/>
    </row>
    <row r="59" spans="1:39" x14ac:dyDescent="0.25">
      <c r="A59" s="36"/>
      <c r="B59" s="37"/>
      <c r="C59" s="38"/>
      <c r="D59" s="38"/>
      <c r="E59" s="38"/>
      <c r="F59" s="38"/>
      <c r="G59" s="38"/>
      <c r="H59" s="38"/>
      <c r="I59" s="38"/>
      <c r="J59" s="38"/>
      <c r="K59" s="38"/>
      <c r="L59" s="38"/>
      <c r="M59" s="38"/>
      <c r="N59" s="42"/>
      <c r="O59" s="42"/>
      <c r="P59" s="42"/>
      <c r="Q59" s="42"/>
      <c r="R59" s="42"/>
      <c r="S59" s="42"/>
      <c r="T59" s="38"/>
      <c r="U59" s="38"/>
      <c r="V59" s="38"/>
      <c r="W59" s="38"/>
      <c r="X59" s="38"/>
      <c r="Y59" s="38"/>
      <c r="Z59" s="38"/>
      <c r="AA59" s="38"/>
      <c r="AB59" s="38"/>
      <c r="AC59" s="38"/>
      <c r="AD59" s="38"/>
      <c r="AE59" s="38"/>
      <c r="AF59" s="38"/>
      <c r="AG59" s="38"/>
      <c r="AH59" s="38"/>
      <c r="AI59" s="38"/>
      <c r="AJ59" s="38"/>
      <c r="AK59" s="38"/>
      <c r="AL59" s="38"/>
      <c r="AM59" s="38"/>
    </row>
    <row r="60" spans="1:39" x14ac:dyDescent="0.25">
      <c r="A60" s="36"/>
      <c r="B60" s="37"/>
      <c r="C60" s="38"/>
      <c r="D60" s="38"/>
      <c r="E60" s="38"/>
      <c r="F60" s="38"/>
      <c r="G60" s="38"/>
      <c r="H60" s="38"/>
      <c r="I60" s="38"/>
      <c r="J60" s="38"/>
      <c r="K60" s="38"/>
      <c r="L60" s="38"/>
      <c r="M60" s="38"/>
      <c r="N60" s="42"/>
      <c r="O60" s="42"/>
      <c r="P60" s="42"/>
      <c r="Q60" s="42"/>
      <c r="R60" s="42"/>
      <c r="S60" s="42"/>
      <c r="T60" s="38"/>
      <c r="U60" s="38"/>
      <c r="V60" s="38"/>
      <c r="W60" s="38"/>
      <c r="X60" s="38"/>
      <c r="Y60" s="38"/>
      <c r="Z60" s="38"/>
      <c r="AA60" s="38"/>
      <c r="AB60" s="38"/>
      <c r="AC60" s="38"/>
      <c r="AD60" s="38"/>
      <c r="AE60" s="38"/>
      <c r="AF60" s="38"/>
      <c r="AG60" s="38"/>
      <c r="AH60" s="38"/>
      <c r="AI60" s="38"/>
      <c r="AJ60" s="38"/>
      <c r="AK60" s="38"/>
      <c r="AL60" s="38"/>
      <c r="AM60" s="38"/>
    </row>
    <row r="61" spans="1:39" x14ac:dyDescent="0.25">
      <c r="A61" s="36"/>
      <c r="B61" s="37"/>
      <c r="C61" s="38"/>
      <c r="D61" s="38"/>
      <c r="E61" s="38"/>
      <c r="F61" s="38"/>
      <c r="G61" s="38"/>
      <c r="H61" s="38"/>
      <c r="I61" s="38"/>
      <c r="J61" s="38"/>
      <c r="K61" s="38"/>
      <c r="L61" s="38"/>
      <c r="M61" s="38"/>
      <c r="N61" s="42"/>
      <c r="O61" s="42"/>
      <c r="P61" s="42"/>
      <c r="Q61" s="42"/>
      <c r="R61" s="42"/>
      <c r="S61" s="42"/>
      <c r="T61" s="38"/>
      <c r="U61" s="38"/>
      <c r="V61" s="38"/>
      <c r="W61" s="38"/>
      <c r="X61" s="38"/>
      <c r="Y61" s="38"/>
      <c r="Z61" s="38"/>
      <c r="AA61" s="38"/>
      <c r="AB61" s="38"/>
      <c r="AC61" s="38"/>
      <c r="AD61" s="38"/>
      <c r="AE61" s="38"/>
      <c r="AF61" s="38"/>
      <c r="AG61" s="38"/>
      <c r="AH61" s="38"/>
      <c r="AI61" s="38"/>
      <c r="AJ61" s="38"/>
      <c r="AK61" s="38"/>
      <c r="AL61" s="38"/>
      <c r="AM61" s="38"/>
    </row>
    <row r="62" spans="1:39" x14ac:dyDescent="0.25">
      <c r="A62" s="36"/>
      <c r="B62" s="37"/>
      <c r="C62" s="38"/>
      <c r="D62" s="38"/>
      <c r="E62" s="38"/>
      <c r="F62" s="38"/>
      <c r="G62" s="38"/>
      <c r="H62" s="38"/>
      <c r="I62" s="38"/>
      <c r="J62" s="38"/>
      <c r="K62" s="38"/>
      <c r="L62" s="38"/>
      <c r="M62" s="38"/>
      <c r="N62" s="42"/>
      <c r="O62" s="42"/>
      <c r="P62" s="42"/>
      <c r="Q62" s="42"/>
      <c r="R62" s="42"/>
      <c r="S62" s="42"/>
      <c r="T62" s="38"/>
      <c r="U62" s="38"/>
      <c r="V62" s="38"/>
      <c r="W62" s="38"/>
      <c r="X62" s="38"/>
      <c r="Y62" s="38"/>
      <c r="Z62" s="38"/>
      <c r="AA62" s="38"/>
      <c r="AB62" s="38"/>
      <c r="AC62" s="38"/>
      <c r="AD62" s="38"/>
      <c r="AE62" s="38"/>
      <c r="AF62" s="38"/>
      <c r="AG62" s="38"/>
      <c r="AH62" s="38"/>
      <c r="AI62" s="38"/>
      <c r="AJ62" s="38"/>
      <c r="AK62" s="38"/>
      <c r="AL62" s="38"/>
      <c r="AM62" s="38"/>
    </row>
    <row r="63" spans="1:39" x14ac:dyDescent="0.25">
      <c r="A63" s="36"/>
      <c r="B63" s="37"/>
      <c r="C63" s="38"/>
      <c r="D63" s="38"/>
      <c r="E63" s="38"/>
      <c r="F63" s="38"/>
      <c r="G63" s="38"/>
      <c r="H63" s="38"/>
      <c r="I63" s="38"/>
      <c r="J63" s="38"/>
      <c r="K63" s="38"/>
      <c r="L63" s="38"/>
      <c r="M63" s="38"/>
      <c r="N63" s="42"/>
      <c r="O63" s="42"/>
      <c r="P63" s="42"/>
      <c r="Q63" s="42"/>
      <c r="R63" s="42"/>
      <c r="S63" s="42"/>
      <c r="T63" s="38"/>
      <c r="U63" s="38"/>
      <c r="V63" s="38"/>
      <c r="W63" s="38"/>
      <c r="X63" s="38"/>
      <c r="Y63" s="38"/>
      <c r="Z63" s="38"/>
      <c r="AA63" s="38"/>
      <c r="AB63" s="38"/>
      <c r="AC63" s="38"/>
      <c r="AD63" s="38"/>
      <c r="AE63" s="38"/>
      <c r="AF63" s="38"/>
      <c r="AG63" s="38"/>
      <c r="AH63" s="38"/>
      <c r="AI63" s="38"/>
      <c r="AJ63" s="38"/>
      <c r="AK63" s="38"/>
      <c r="AL63" s="38"/>
      <c r="AM63" s="38"/>
    </row>
    <row r="64" spans="1:39" x14ac:dyDescent="0.25">
      <c r="A64" s="36"/>
      <c r="B64" s="37"/>
      <c r="C64" s="38"/>
      <c r="D64" s="38"/>
      <c r="E64" s="38"/>
      <c r="F64" s="38"/>
      <c r="G64" s="38"/>
      <c r="H64" s="38"/>
      <c r="I64" s="38"/>
      <c r="J64" s="38"/>
      <c r="K64" s="38"/>
      <c r="L64" s="38"/>
      <c r="M64" s="38"/>
      <c r="N64" s="42"/>
      <c r="O64" s="42"/>
      <c r="P64" s="42"/>
      <c r="Q64" s="42"/>
      <c r="R64" s="42"/>
      <c r="S64" s="42"/>
      <c r="T64" s="38"/>
      <c r="U64" s="38"/>
      <c r="V64" s="38"/>
      <c r="W64" s="38"/>
      <c r="X64" s="38"/>
      <c r="Y64" s="38"/>
      <c r="Z64" s="38"/>
      <c r="AA64" s="38"/>
      <c r="AB64" s="38"/>
      <c r="AC64" s="38"/>
      <c r="AD64" s="38"/>
      <c r="AE64" s="38"/>
      <c r="AF64" s="38"/>
      <c r="AG64" s="38"/>
      <c r="AH64" s="38"/>
      <c r="AI64" s="38"/>
      <c r="AJ64" s="38"/>
      <c r="AK64" s="38"/>
      <c r="AL64" s="38"/>
      <c r="AM64" s="38"/>
    </row>
    <row r="65" spans="1:39" x14ac:dyDescent="0.25">
      <c r="A65" s="36"/>
      <c r="B65" s="37"/>
      <c r="C65" s="38"/>
      <c r="D65" s="38"/>
      <c r="E65" s="38"/>
      <c r="F65" s="38"/>
      <c r="G65" s="38"/>
      <c r="H65" s="38"/>
      <c r="I65" s="38"/>
      <c r="J65" s="38"/>
      <c r="K65" s="38"/>
      <c r="L65" s="38"/>
      <c r="M65" s="38"/>
      <c r="N65" s="42"/>
      <c r="O65" s="42"/>
      <c r="P65" s="42"/>
      <c r="Q65" s="42"/>
      <c r="R65" s="42"/>
      <c r="S65" s="42"/>
      <c r="T65" s="38"/>
      <c r="U65" s="38"/>
      <c r="V65" s="38"/>
      <c r="W65" s="38"/>
      <c r="X65" s="38"/>
      <c r="Y65" s="38"/>
      <c r="Z65" s="38"/>
      <c r="AA65" s="38"/>
      <c r="AB65" s="38"/>
      <c r="AC65" s="38"/>
      <c r="AD65" s="38"/>
      <c r="AE65" s="38"/>
      <c r="AF65" s="38"/>
      <c r="AG65" s="38"/>
      <c r="AH65" s="38"/>
      <c r="AI65" s="38"/>
      <c r="AJ65" s="38"/>
      <c r="AK65" s="38"/>
      <c r="AL65" s="38"/>
      <c r="AM65" s="38"/>
    </row>
    <row r="66" spans="1:39" x14ac:dyDescent="0.25">
      <c r="A66" s="36"/>
      <c r="B66" s="37"/>
      <c r="C66" s="38"/>
      <c r="D66" s="38"/>
      <c r="E66" s="38"/>
      <c r="F66" s="38"/>
      <c r="G66" s="38"/>
      <c r="H66" s="38"/>
      <c r="I66" s="38"/>
      <c r="J66" s="38"/>
      <c r="K66" s="38"/>
      <c r="L66" s="38"/>
      <c r="M66" s="38"/>
      <c r="N66" s="42"/>
      <c r="O66" s="42"/>
      <c r="P66" s="42"/>
      <c r="Q66" s="42"/>
      <c r="R66" s="42"/>
      <c r="S66" s="42"/>
      <c r="T66" s="38"/>
      <c r="U66" s="38"/>
      <c r="V66" s="38"/>
      <c r="W66" s="38"/>
      <c r="X66" s="38"/>
      <c r="Y66" s="38"/>
      <c r="Z66" s="38"/>
      <c r="AA66" s="38"/>
      <c r="AB66" s="38"/>
      <c r="AC66" s="38"/>
      <c r="AD66" s="38"/>
      <c r="AE66" s="38"/>
      <c r="AF66" s="38"/>
      <c r="AG66" s="38"/>
      <c r="AH66" s="38"/>
      <c r="AI66" s="38"/>
      <c r="AJ66" s="38"/>
      <c r="AK66" s="38"/>
      <c r="AL66" s="38"/>
      <c r="AM66" s="38"/>
    </row>
    <row r="67" spans="1:39" x14ac:dyDescent="0.25">
      <c r="A67" s="36"/>
      <c r="B67" s="37"/>
      <c r="C67" s="38"/>
      <c r="D67" s="38"/>
      <c r="E67" s="38"/>
      <c r="F67" s="38"/>
      <c r="G67" s="38"/>
      <c r="H67" s="38"/>
      <c r="I67" s="38"/>
      <c r="J67" s="38"/>
      <c r="K67" s="38"/>
      <c r="L67" s="38"/>
      <c r="M67" s="38"/>
      <c r="N67" s="42"/>
      <c r="O67" s="42"/>
      <c r="P67" s="42"/>
      <c r="Q67" s="42"/>
      <c r="R67" s="42"/>
      <c r="S67" s="42"/>
      <c r="T67" s="38"/>
      <c r="U67" s="38"/>
      <c r="V67" s="38"/>
      <c r="W67" s="38"/>
      <c r="X67" s="38"/>
      <c r="Y67" s="38"/>
      <c r="Z67" s="38"/>
      <c r="AA67" s="38"/>
      <c r="AB67" s="38"/>
      <c r="AC67" s="38"/>
      <c r="AD67" s="38"/>
      <c r="AE67" s="38"/>
      <c r="AF67" s="38"/>
      <c r="AG67" s="38"/>
      <c r="AH67" s="38"/>
      <c r="AI67" s="38"/>
      <c r="AJ67" s="38"/>
      <c r="AK67" s="38"/>
      <c r="AL67" s="38"/>
      <c r="AM67" s="38"/>
    </row>
    <row r="68" spans="1:39" x14ac:dyDescent="0.25">
      <c r="A68" s="36"/>
      <c r="B68" s="37"/>
      <c r="C68" s="38"/>
      <c r="D68" s="38"/>
      <c r="E68" s="38"/>
      <c r="F68" s="38"/>
      <c r="G68" s="38"/>
      <c r="H68" s="38"/>
      <c r="I68" s="38"/>
      <c r="J68" s="38"/>
      <c r="K68" s="38"/>
      <c r="L68" s="38"/>
      <c r="M68" s="38"/>
      <c r="N68" s="42"/>
      <c r="O68" s="42"/>
      <c r="P68" s="42"/>
      <c r="Q68" s="42"/>
      <c r="R68" s="42"/>
      <c r="S68" s="42"/>
      <c r="T68" s="38"/>
      <c r="U68" s="38"/>
      <c r="V68" s="38"/>
      <c r="W68" s="38"/>
      <c r="X68" s="38"/>
      <c r="Y68" s="38"/>
      <c r="Z68" s="38"/>
      <c r="AA68" s="38"/>
      <c r="AB68" s="38"/>
      <c r="AC68" s="38"/>
      <c r="AD68" s="38"/>
      <c r="AE68" s="38"/>
      <c r="AF68" s="38"/>
      <c r="AG68" s="38"/>
      <c r="AH68" s="38"/>
      <c r="AI68" s="38"/>
      <c r="AJ68" s="38"/>
      <c r="AK68" s="38"/>
      <c r="AL68" s="38"/>
      <c r="AM68" s="38"/>
    </row>
    <row r="69" spans="1:39" x14ac:dyDescent="0.25">
      <c r="A69" s="36"/>
      <c r="B69" s="37"/>
      <c r="C69" s="38"/>
      <c r="D69" s="38"/>
      <c r="E69" s="38"/>
      <c r="F69" s="38"/>
      <c r="G69" s="38"/>
      <c r="H69" s="38"/>
      <c r="I69" s="38"/>
      <c r="J69" s="38"/>
      <c r="K69" s="38"/>
      <c r="L69" s="38"/>
      <c r="M69" s="38"/>
      <c r="N69" s="42"/>
      <c r="O69" s="42"/>
      <c r="P69" s="42"/>
      <c r="Q69" s="42"/>
      <c r="R69" s="42"/>
      <c r="S69" s="42"/>
      <c r="T69" s="38"/>
      <c r="U69" s="38"/>
      <c r="V69" s="38"/>
      <c r="W69" s="38"/>
      <c r="X69" s="38"/>
      <c r="Y69" s="38"/>
      <c r="Z69" s="38"/>
      <c r="AA69" s="38"/>
      <c r="AB69" s="38"/>
      <c r="AC69" s="38"/>
      <c r="AD69" s="38"/>
      <c r="AE69" s="38"/>
      <c r="AF69" s="38"/>
      <c r="AG69" s="38"/>
      <c r="AH69" s="38"/>
      <c r="AI69" s="38"/>
      <c r="AJ69" s="38"/>
      <c r="AK69" s="38"/>
      <c r="AL69" s="38"/>
      <c r="AM69" s="38"/>
    </row>
    <row r="70" spans="1:39" x14ac:dyDescent="0.25">
      <c r="A70" s="36"/>
      <c r="B70" s="37"/>
      <c r="C70" s="38"/>
      <c r="D70" s="38"/>
      <c r="E70" s="38"/>
      <c r="F70" s="38"/>
      <c r="G70" s="38"/>
      <c r="H70" s="38"/>
      <c r="I70" s="38"/>
      <c r="J70" s="38"/>
      <c r="K70" s="38"/>
      <c r="L70" s="38"/>
      <c r="M70" s="38"/>
      <c r="N70" s="42"/>
      <c r="O70" s="42"/>
      <c r="P70" s="42"/>
      <c r="Q70" s="42"/>
      <c r="R70" s="42"/>
      <c r="S70" s="42"/>
      <c r="T70" s="38"/>
      <c r="U70" s="38"/>
      <c r="V70" s="38"/>
      <c r="W70" s="38"/>
      <c r="X70" s="38"/>
      <c r="Y70" s="38"/>
      <c r="Z70" s="38"/>
      <c r="AA70" s="38"/>
      <c r="AB70" s="38"/>
      <c r="AC70" s="38"/>
      <c r="AD70" s="38"/>
      <c r="AE70" s="38"/>
      <c r="AF70" s="38"/>
      <c r="AG70" s="38"/>
      <c r="AH70" s="38"/>
      <c r="AI70" s="38"/>
      <c r="AJ70" s="38"/>
      <c r="AK70" s="38"/>
      <c r="AL70" s="38"/>
      <c r="AM70" s="38"/>
    </row>
    <row r="71" spans="1:39" x14ac:dyDescent="0.25">
      <c r="A71" s="36"/>
      <c r="B71" s="37"/>
      <c r="C71" s="38"/>
      <c r="D71" s="38"/>
      <c r="E71" s="38"/>
      <c r="F71" s="38"/>
      <c r="G71" s="38"/>
      <c r="H71" s="38"/>
      <c r="I71" s="38"/>
      <c r="J71" s="38"/>
      <c r="K71" s="38"/>
      <c r="L71" s="38"/>
      <c r="M71" s="38"/>
      <c r="N71" s="42"/>
      <c r="O71" s="42"/>
      <c r="P71" s="42"/>
      <c r="Q71" s="42"/>
      <c r="R71" s="42"/>
      <c r="S71" s="42"/>
      <c r="T71" s="38"/>
      <c r="U71" s="38"/>
      <c r="V71" s="38"/>
      <c r="W71" s="38"/>
      <c r="X71" s="38"/>
      <c r="Y71" s="38"/>
      <c r="Z71" s="38"/>
      <c r="AA71" s="38"/>
      <c r="AB71" s="38"/>
      <c r="AC71" s="38"/>
      <c r="AD71" s="38"/>
      <c r="AE71" s="38"/>
      <c r="AF71" s="38"/>
      <c r="AG71" s="38"/>
      <c r="AH71" s="38"/>
      <c r="AI71" s="38"/>
      <c r="AJ71" s="38"/>
      <c r="AK71" s="38"/>
      <c r="AL71" s="38"/>
      <c r="AM71" s="38"/>
    </row>
    <row r="72" spans="1:39" x14ac:dyDescent="0.25">
      <c r="A72" s="36"/>
      <c r="B72" s="37"/>
      <c r="C72" s="38"/>
      <c r="D72" s="38"/>
      <c r="E72" s="38"/>
      <c r="F72" s="38"/>
      <c r="G72" s="38"/>
      <c r="H72" s="38"/>
      <c r="I72" s="38"/>
      <c r="J72" s="38"/>
      <c r="K72" s="38"/>
      <c r="L72" s="38"/>
      <c r="M72" s="38"/>
      <c r="N72" s="42"/>
      <c r="O72" s="42"/>
      <c r="P72" s="42"/>
      <c r="Q72" s="42"/>
      <c r="R72" s="42"/>
      <c r="S72" s="42"/>
      <c r="T72" s="38"/>
      <c r="U72" s="38"/>
      <c r="V72" s="38"/>
      <c r="W72" s="38"/>
      <c r="X72" s="38"/>
      <c r="Y72" s="38"/>
      <c r="Z72" s="38"/>
      <c r="AA72" s="38"/>
      <c r="AB72" s="38"/>
      <c r="AC72" s="38"/>
      <c r="AD72" s="38"/>
      <c r="AE72" s="38"/>
      <c r="AF72" s="38"/>
      <c r="AG72" s="38"/>
      <c r="AH72" s="38"/>
      <c r="AI72" s="38"/>
      <c r="AJ72" s="38"/>
      <c r="AK72" s="38"/>
      <c r="AL72" s="38"/>
      <c r="AM72" s="38"/>
    </row>
    <row r="73" spans="1:39" x14ac:dyDescent="0.25">
      <c r="A73" s="36"/>
      <c r="B73" s="37"/>
      <c r="C73" s="38"/>
      <c r="D73" s="38"/>
      <c r="E73" s="38"/>
      <c r="F73" s="38"/>
      <c r="G73" s="38"/>
      <c r="H73" s="38"/>
      <c r="I73" s="38"/>
      <c r="J73" s="38"/>
      <c r="K73" s="38"/>
      <c r="L73" s="38"/>
      <c r="M73" s="38"/>
      <c r="N73" s="42"/>
      <c r="O73" s="42"/>
      <c r="P73" s="42"/>
      <c r="Q73" s="42"/>
      <c r="R73" s="42"/>
      <c r="S73" s="42"/>
      <c r="T73" s="38"/>
      <c r="U73" s="38"/>
      <c r="V73" s="38"/>
      <c r="W73" s="38"/>
      <c r="X73" s="38"/>
      <c r="Y73" s="38"/>
      <c r="Z73" s="38"/>
      <c r="AA73" s="38"/>
      <c r="AB73" s="38"/>
      <c r="AC73" s="38"/>
      <c r="AD73" s="38"/>
      <c r="AE73" s="38"/>
      <c r="AF73" s="38"/>
      <c r="AG73" s="38"/>
      <c r="AH73" s="38"/>
      <c r="AI73" s="38"/>
      <c r="AJ73" s="38"/>
      <c r="AK73" s="38"/>
      <c r="AL73" s="38"/>
      <c r="AM73" s="38"/>
    </row>
    <row r="74" spans="1:39" x14ac:dyDescent="0.25">
      <c r="A74" s="36"/>
      <c r="B74" s="37"/>
      <c r="C74" s="38"/>
      <c r="D74" s="38"/>
      <c r="E74" s="38"/>
      <c r="F74" s="38"/>
      <c r="G74" s="38"/>
      <c r="H74" s="38"/>
      <c r="I74" s="38"/>
      <c r="J74" s="38"/>
      <c r="K74" s="38"/>
      <c r="L74" s="38"/>
      <c r="M74" s="38"/>
      <c r="N74" s="42"/>
      <c r="O74" s="42"/>
      <c r="P74" s="42"/>
      <c r="Q74" s="42"/>
      <c r="R74" s="42"/>
      <c r="S74" s="42"/>
      <c r="T74" s="38"/>
      <c r="U74" s="38"/>
      <c r="V74" s="38"/>
      <c r="W74" s="38"/>
      <c r="X74" s="38"/>
      <c r="Y74" s="38"/>
      <c r="Z74" s="38"/>
      <c r="AA74" s="38"/>
      <c r="AB74" s="38"/>
      <c r="AC74" s="38"/>
      <c r="AD74" s="38"/>
      <c r="AE74" s="38"/>
      <c r="AF74" s="38"/>
      <c r="AG74" s="38"/>
      <c r="AH74" s="38"/>
      <c r="AI74" s="38"/>
      <c r="AJ74" s="38"/>
      <c r="AK74" s="38"/>
      <c r="AL74" s="38"/>
      <c r="AM74" s="38"/>
    </row>
    <row r="75" spans="1:39" x14ac:dyDescent="0.25">
      <c r="A75" s="36"/>
      <c r="B75" s="37"/>
      <c r="C75" s="38"/>
      <c r="D75" s="38"/>
      <c r="E75" s="38"/>
      <c r="F75" s="38"/>
      <c r="G75" s="38"/>
      <c r="H75" s="38"/>
      <c r="I75" s="38"/>
      <c r="J75" s="38"/>
      <c r="K75" s="38"/>
      <c r="L75" s="38"/>
      <c r="M75" s="38"/>
      <c r="N75" s="42"/>
      <c r="O75" s="42"/>
      <c r="P75" s="42"/>
      <c r="Q75" s="42"/>
      <c r="R75" s="42"/>
      <c r="S75" s="42"/>
      <c r="T75" s="38"/>
      <c r="U75" s="38"/>
      <c r="V75" s="38"/>
      <c r="W75" s="38"/>
      <c r="X75" s="38"/>
      <c r="Y75" s="38"/>
      <c r="Z75" s="38"/>
      <c r="AA75" s="38"/>
      <c r="AB75" s="38"/>
      <c r="AC75" s="38"/>
      <c r="AD75" s="38"/>
      <c r="AE75" s="38"/>
      <c r="AF75" s="38"/>
      <c r="AG75" s="38"/>
      <c r="AH75" s="38"/>
      <c r="AI75" s="38"/>
      <c r="AJ75" s="38"/>
      <c r="AK75" s="38"/>
      <c r="AL75" s="38"/>
      <c r="AM75" s="38"/>
    </row>
    <row r="76" spans="1:39" x14ac:dyDescent="0.25">
      <c r="A76" s="36"/>
      <c r="B76" s="37"/>
      <c r="C76" s="38"/>
      <c r="D76" s="38"/>
      <c r="E76" s="38"/>
      <c r="F76" s="38"/>
      <c r="G76" s="38"/>
      <c r="H76" s="38"/>
      <c r="I76" s="38"/>
      <c r="J76" s="38"/>
      <c r="K76" s="38"/>
      <c r="L76" s="38"/>
      <c r="M76" s="38"/>
      <c r="N76" s="42"/>
      <c r="O76" s="42"/>
      <c r="P76" s="42"/>
      <c r="Q76" s="42"/>
      <c r="R76" s="42"/>
      <c r="S76" s="42"/>
      <c r="T76" s="38"/>
      <c r="U76" s="38"/>
      <c r="V76" s="38"/>
      <c r="W76" s="38"/>
      <c r="X76" s="38"/>
      <c r="Y76" s="38"/>
      <c r="Z76" s="38"/>
      <c r="AA76" s="38"/>
      <c r="AB76" s="38"/>
      <c r="AC76" s="38"/>
      <c r="AD76" s="38"/>
      <c r="AE76" s="38"/>
      <c r="AF76" s="38"/>
      <c r="AG76" s="38"/>
      <c r="AH76" s="38"/>
      <c r="AI76" s="38"/>
      <c r="AJ76" s="38"/>
      <c r="AK76" s="38"/>
      <c r="AL76" s="38"/>
      <c r="AM76" s="38"/>
    </row>
    <row r="77" spans="1:39" x14ac:dyDescent="0.25">
      <c r="A77" s="36"/>
      <c r="B77" s="37"/>
      <c r="C77" s="38"/>
      <c r="D77" s="38"/>
      <c r="E77" s="38"/>
      <c r="F77" s="38"/>
      <c r="G77" s="38"/>
      <c r="H77" s="38"/>
      <c r="I77" s="38"/>
      <c r="J77" s="38"/>
      <c r="K77" s="38"/>
      <c r="L77" s="38"/>
      <c r="M77" s="38"/>
      <c r="N77" s="42"/>
      <c r="O77" s="42"/>
      <c r="P77" s="42"/>
      <c r="Q77" s="42"/>
      <c r="R77" s="42"/>
      <c r="S77" s="42"/>
      <c r="T77" s="38"/>
      <c r="U77" s="38"/>
      <c r="V77" s="38"/>
      <c r="W77" s="38"/>
      <c r="X77" s="38"/>
      <c r="Y77" s="38"/>
      <c r="Z77" s="38"/>
      <c r="AA77" s="38"/>
      <c r="AB77" s="38"/>
      <c r="AC77" s="38"/>
      <c r="AD77" s="38"/>
      <c r="AE77" s="38"/>
      <c r="AF77" s="38"/>
      <c r="AG77" s="38"/>
      <c r="AH77" s="38"/>
      <c r="AI77" s="38"/>
      <c r="AJ77" s="38"/>
      <c r="AK77" s="38"/>
      <c r="AL77" s="38"/>
      <c r="AM77" s="38"/>
    </row>
    <row r="78" spans="1:39" x14ac:dyDescent="0.25">
      <c r="A78" s="36"/>
      <c r="B78" s="37"/>
      <c r="C78" s="38"/>
      <c r="D78" s="38"/>
      <c r="E78" s="38"/>
      <c r="F78" s="38"/>
      <c r="G78" s="38"/>
      <c r="H78" s="38"/>
      <c r="I78" s="38"/>
      <c r="J78" s="38"/>
      <c r="K78" s="38"/>
      <c r="L78" s="38"/>
      <c r="M78" s="38"/>
      <c r="N78" s="42"/>
      <c r="O78" s="42"/>
      <c r="P78" s="42"/>
      <c r="Q78" s="42"/>
      <c r="R78" s="42"/>
      <c r="S78" s="42"/>
      <c r="T78" s="38"/>
      <c r="U78" s="38"/>
      <c r="V78" s="38"/>
      <c r="W78" s="38"/>
      <c r="X78" s="38"/>
      <c r="Y78" s="38"/>
      <c r="Z78" s="38"/>
      <c r="AA78" s="38"/>
      <c r="AB78" s="38"/>
      <c r="AC78" s="38"/>
      <c r="AD78" s="38"/>
      <c r="AE78" s="38"/>
      <c r="AF78" s="38"/>
      <c r="AG78" s="38"/>
      <c r="AH78" s="38"/>
      <c r="AI78" s="38"/>
      <c r="AJ78" s="38"/>
      <c r="AK78" s="38"/>
      <c r="AL78" s="38"/>
      <c r="AM78" s="38"/>
    </row>
    <row r="79" spans="1:39" x14ac:dyDescent="0.25">
      <c r="A79" s="36"/>
      <c r="B79" s="37"/>
      <c r="C79" s="38"/>
      <c r="D79" s="38"/>
      <c r="E79" s="38"/>
      <c r="F79" s="38"/>
      <c r="G79" s="38"/>
      <c r="H79" s="38"/>
      <c r="I79" s="38"/>
      <c r="J79" s="38"/>
      <c r="K79" s="38"/>
      <c r="L79" s="38"/>
      <c r="M79" s="38"/>
      <c r="N79" s="42"/>
      <c r="O79" s="42"/>
      <c r="P79" s="42"/>
      <c r="Q79" s="42"/>
      <c r="R79" s="42"/>
      <c r="S79" s="42"/>
      <c r="T79" s="38"/>
      <c r="U79" s="38"/>
      <c r="V79" s="38"/>
      <c r="W79" s="38"/>
      <c r="X79" s="38"/>
      <c r="Y79" s="38"/>
      <c r="Z79" s="38"/>
      <c r="AA79" s="38"/>
      <c r="AB79" s="38"/>
      <c r="AC79" s="38"/>
      <c r="AD79" s="38"/>
      <c r="AE79" s="38"/>
      <c r="AF79" s="38"/>
      <c r="AG79" s="38"/>
      <c r="AH79" s="38"/>
      <c r="AI79" s="38"/>
      <c r="AJ79" s="38"/>
      <c r="AK79" s="38"/>
      <c r="AL79" s="38"/>
      <c r="AM79" s="38"/>
    </row>
    <row r="80" spans="1:39" x14ac:dyDescent="0.25">
      <c r="A80" s="36"/>
      <c r="B80" s="37"/>
      <c r="C80" s="38"/>
      <c r="D80" s="38"/>
      <c r="E80" s="38"/>
      <c r="F80" s="38"/>
      <c r="G80" s="38"/>
      <c r="H80" s="38"/>
      <c r="I80" s="38"/>
      <c r="J80" s="38"/>
      <c r="K80" s="38"/>
      <c r="L80" s="38"/>
      <c r="M80" s="38"/>
      <c r="N80" s="42"/>
      <c r="O80" s="42"/>
      <c r="P80" s="42"/>
      <c r="Q80" s="42"/>
      <c r="R80" s="42"/>
      <c r="S80" s="42"/>
      <c r="T80" s="38"/>
      <c r="U80" s="38"/>
      <c r="V80" s="38"/>
      <c r="W80" s="38"/>
      <c r="X80" s="38"/>
      <c r="Y80" s="38"/>
      <c r="Z80" s="38"/>
      <c r="AA80" s="38"/>
      <c r="AB80" s="38"/>
      <c r="AC80" s="38"/>
      <c r="AD80" s="38"/>
      <c r="AE80" s="38"/>
      <c r="AF80" s="38"/>
      <c r="AG80" s="38"/>
      <c r="AH80" s="38"/>
      <c r="AI80" s="38"/>
      <c r="AJ80" s="38"/>
      <c r="AK80" s="38"/>
      <c r="AL80" s="38"/>
      <c r="AM80" s="38"/>
    </row>
    <row r="81" spans="1:39" x14ac:dyDescent="0.25">
      <c r="A81" s="36"/>
      <c r="B81" s="37"/>
      <c r="C81" s="38"/>
      <c r="D81" s="38"/>
      <c r="E81" s="38"/>
      <c r="F81" s="38"/>
      <c r="G81" s="38"/>
      <c r="H81" s="38"/>
      <c r="I81" s="38"/>
      <c r="J81" s="38"/>
      <c r="K81" s="38"/>
      <c r="L81" s="38"/>
      <c r="M81" s="38"/>
      <c r="N81" s="42"/>
      <c r="O81" s="42"/>
      <c r="P81" s="42"/>
      <c r="Q81" s="42"/>
      <c r="R81" s="42"/>
      <c r="S81" s="42"/>
      <c r="T81" s="38"/>
      <c r="U81" s="38"/>
      <c r="V81" s="38"/>
      <c r="W81" s="38"/>
      <c r="X81" s="38"/>
      <c r="Y81" s="38"/>
      <c r="Z81" s="38"/>
      <c r="AA81" s="38"/>
      <c r="AB81" s="38"/>
      <c r="AC81" s="38"/>
      <c r="AD81" s="38"/>
      <c r="AE81" s="38"/>
      <c r="AF81" s="38"/>
      <c r="AG81" s="38"/>
      <c r="AH81" s="38"/>
      <c r="AI81" s="38"/>
      <c r="AJ81" s="38"/>
      <c r="AK81" s="38"/>
      <c r="AL81" s="38"/>
      <c r="AM81" s="38"/>
    </row>
    <row r="82" spans="1:39" x14ac:dyDescent="0.25">
      <c r="A82" s="36"/>
      <c r="B82" s="37"/>
      <c r="C82" s="38"/>
      <c r="D82" s="38"/>
      <c r="E82" s="38"/>
      <c r="F82" s="38"/>
      <c r="G82" s="38"/>
      <c r="H82" s="38"/>
      <c r="I82" s="38"/>
      <c r="J82" s="38"/>
      <c r="K82" s="38"/>
      <c r="L82" s="38"/>
      <c r="M82" s="38"/>
      <c r="N82" s="42"/>
      <c r="O82" s="42"/>
      <c r="P82" s="42"/>
      <c r="Q82" s="42"/>
      <c r="R82" s="42"/>
      <c r="S82" s="42"/>
      <c r="T82" s="38"/>
      <c r="U82" s="38"/>
      <c r="V82" s="38"/>
      <c r="W82" s="38"/>
      <c r="X82" s="38"/>
      <c r="Y82" s="38"/>
      <c r="Z82" s="38"/>
      <c r="AA82" s="38"/>
      <c r="AB82" s="38"/>
      <c r="AC82" s="38"/>
      <c r="AD82" s="38"/>
      <c r="AE82" s="38"/>
      <c r="AF82" s="38"/>
      <c r="AG82" s="38"/>
      <c r="AH82" s="38"/>
      <c r="AI82" s="38"/>
      <c r="AJ82" s="38"/>
      <c r="AK82" s="38"/>
      <c r="AL82" s="38"/>
      <c r="AM82" s="38"/>
    </row>
    <row r="83" spans="1:39" x14ac:dyDescent="0.25">
      <c r="A83" s="36"/>
      <c r="B83" s="37"/>
      <c r="C83" s="38"/>
      <c r="D83" s="38"/>
      <c r="E83" s="38"/>
      <c r="F83" s="38"/>
      <c r="G83" s="38"/>
      <c r="H83" s="38"/>
      <c r="I83" s="38"/>
      <c r="J83" s="38"/>
      <c r="K83" s="38"/>
      <c r="L83" s="38"/>
      <c r="M83" s="38"/>
      <c r="N83" s="42"/>
      <c r="O83" s="42"/>
      <c r="P83" s="42"/>
      <c r="Q83" s="42"/>
      <c r="R83" s="42"/>
      <c r="S83" s="42"/>
      <c r="T83" s="38"/>
      <c r="U83" s="38"/>
      <c r="V83" s="38"/>
      <c r="W83" s="38"/>
      <c r="X83" s="38"/>
      <c r="Y83" s="38"/>
      <c r="Z83" s="38"/>
      <c r="AA83" s="38"/>
      <c r="AB83" s="38"/>
      <c r="AC83" s="38"/>
      <c r="AD83" s="38"/>
      <c r="AE83" s="38"/>
      <c r="AF83" s="38"/>
      <c r="AG83" s="38"/>
      <c r="AH83" s="38"/>
      <c r="AI83" s="38"/>
      <c r="AJ83" s="38"/>
      <c r="AK83" s="38"/>
      <c r="AL83" s="38"/>
      <c r="AM83" s="38"/>
    </row>
    <row r="84" spans="1:39" x14ac:dyDescent="0.25">
      <c r="A84" s="36"/>
      <c r="B84" s="37"/>
      <c r="C84" s="38"/>
      <c r="D84" s="38"/>
      <c r="E84" s="38"/>
      <c r="F84" s="38"/>
      <c r="G84" s="38"/>
      <c r="H84" s="38"/>
      <c r="I84" s="38"/>
      <c r="J84" s="38"/>
      <c r="K84" s="38"/>
      <c r="L84" s="38"/>
      <c r="M84" s="38"/>
      <c r="N84" s="42"/>
      <c r="O84" s="42"/>
      <c r="P84" s="42"/>
      <c r="Q84" s="42"/>
      <c r="R84" s="42"/>
      <c r="S84" s="42"/>
      <c r="T84" s="38"/>
      <c r="U84" s="38"/>
      <c r="V84" s="38"/>
      <c r="W84" s="38"/>
      <c r="X84" s="38"/>
      <c r="Y84" s="38"/>
      <c r="Z84" s="38"/>
      <c r="AA84" s="38"/>
      <c r="AB84" s="38"/>
      <c r="AC84" s="38"/>
      <c r="AD84" s="38"/>
      <c r="AE84" s="38"/>
      <c r="AF84" s="38"/>
      <c r="AG84" s="38"/>
      <c r="AH84" s="38"/>
      <c r="AI84" s="38"/>
      <c r="AJ84" s="38"/>
      <c r="AK84" s="38"/>
      <c r="AL84" s="38"/>
      <c r="AM84" s="38"/>
    </row>
    <row r="85" spans="1:39" x14ac:dyDescent="0.25">
      <c r="A85" s="36"/>
      <c r="B85" s="37"/>
      <c r="C85" s="38"/>
      <c r="D85" s="38"/>
      <c r="E85" s="38"/>
      <c r="F85" s="38"/>
      <c r="G85" s="38"/>
      <c r="H85" s="38"/>
      <c r="I85" s="38"/>
      <c r="J85" s="38"/>
      <c r="K85" s="38"/>
      <c r="L85" s="38"/>
      <c r="M85" s="38"/>
      <c r="N85" s="42"/>
      <c r="O85" s="42"/>
      <c r="P85" s="42"/>
      <c r="Q85" s="42"/>
      <c r="R85" s="42"/>
      <c r="S85" s="42"/>
      <c r="T85" s="38"/>
      <c r="U85" s="38"/>
      <c r="V85" s="38"/>
      <c r="W85" s="38"/>
      <c r="X85" s="38"/>
      <c r="Y85" s="38"/>
      <c r="Z85" s="38"/>
      <c r="AA85" s="38"/>
      <c r="AB85" s="38"/>
      <c r="AC85" s="38"/>
      <c r="AD85" s="38"/>
      <c r="AE85" s="38"/>
      <c r="AF85" s="38"/>
      <c r="AG85" s="38"/>
      <c r="AH85" s="38"/>
      <c r="AI85" s="38"/>
      <c r="AJ85" s="38"/>
      <c r="AK85" s="38"/>
      <c r="AL85" s="38"/>
      <c r="AM85" s="38"/>
    </row>
    <row r="86" spans="1:39" x14ac:dyDescent="0.25">
      <c r="A86" s="36"/>
      <c r="B86" s="37"/>
      <c r="C86" s="38"/>
      <c r="D86" s="38"/>
      <c r="E86" s="38"/>
      <c r="F86" s="38"/>
      <c r="G86" s="38"/>
      <c r="H86" s="38"/>
      <c r="I86" s="38"/>
      <c r="J86" s="38"/>
      <c r="K86" s="38"/>
      <c r="L86" s="38"/>
      <c r="M86" s="38"/>
      <c r="N86" s="42"/>
      <c r="O86" s="42"/>
      <c r="P86" s="42"/>
      <c r="Q86" s="42"/>
      <c r="R86" s="42"/>
      <c r="S86" s="42"/>
      <c r="T86" s="38"/>
      <c r="U86" s="38"/>
      <c r="V86" s="38"/>
      <c r="W86" s="38"/>
      <c r="X86" s="38"/>
      <c r="Y86" s="38"/>
      <c r="Z86" s="38"/>
      <c r="AA86" s="38"/>
      <c r="AB86" s="38"/>
      <c r="AC86" s="38"/>
      <c r="AD86" s="38"/>
      <c r="AE86" s="38"/>
      <c r="AF86" s="38"/>
      <c r="AG86" s="38"/>
      <c r="AH86" s="38"/>
      <c r="AI86" s="38"/>
      <c r="AJ86" s="38"/>
      <c r="AK86" s="38"/>
      <c r="AL86" s="38"/>
      <c r="AM86" s="38"/>
    </row>
    <row r="87" spans="1:39" x14ac:dyDescent="0.25">
      <c r="A87" s="36"/>
      <c r="B87" s="37"/>
      <c r="C87" s="38"/>
      <c r="D87" s="38"/>
      <c r="E87" s="38"/>
      <c r="F87" s="38"/>
      <c r="G87" s="38"/>
      <c r="H87" s="38"/>
      <c r="I87" s="38"/>
      <c r="J87" s="38"/>
      <c r="K87" s="38"/>
      <c r="L87" s="38"/>
      <c r="M87" s="38"/>
      <c r="N87" s="42"/>
      <c r="O87" s="42"/>
      <c r="P87" s="42"/>
      <c r="Q87" s="42"/>
      <c r="R87" s="42"/>
      <c r="S87" s="42"/>
      <c r="T87" s="38"/>
      <c r="U87" s="38"/>
      <c r="V87" s="38"/>
      <c r="W87" s="38"/>
      <c r="X87" s="38"/>
      <c r="Y87" s="38"/>
      <c r="Z87" s="38"/>
      <c r="AA87" s="38"/>
      <c r="AB87" s="38"/>
      <c r="AC87" s="38"/>
      <c r="AD87" s="38"/>
      <c r="AE87" s="38"/>
      <c r="AF87" s="38"/>
      <c r="AG87" s="38"/>
      <c r="AH87" s="38"/>
      <c r="AI87" s="38"/>
      <c r="AJ87" s="38"/>
      <c r="AK87" s="38"/>
      <c r="AL87" s="38"/>
      <c r="AM87" s="38"/>
    </row>
    <row r="88" spans="1:39" x14ac:dyDescent="0.25">
      <c r="A88" s="36"/>
      <c r="B88" s="37"/>
      <c r="C88" s="38"/>
      <c r="D88" s="38"/>
      <c r="E88" s="38"/>
      <c r="F88" s="38"/>
      <c r="G88" s="38"/>
      <c r="H88" s="38"/>
      <c r="I88" s="38"/>
      <c r="J88" s="38"/>
      <c r="K88" s="38"/>
      <c r="L88" s="38"/>
      <c r="M88" s="38"/>
      <c r="N88" s="42"/>
      <c r="O88" s="42"/>
      <c r="P88" s="42"/>
      <c r="Q88" s="42"/>
      <c r="R88" s="42"/>
      <c r="S88" s="42"/>
      <c r="T88" s="38"/>
      <c r="U88" s="38"/>
      <c r="V88" s="38"/>
      <c r="W88" s="38"/>
      <c r="X88" s="38"/>
      <c r="Y88" s="38"/>
      <c r="Z88" s="38"/>
      <c r="AA88" s="38"/>
      <c r="AB88" s="38"/>
      <c r="AC88" s="38"/>
      <c r="AD88" s="38"/>
      <c r="AE88" s="38"/>
      <c r="AF88" s="38"/>
      <c r="AG88" s="38"/>
      <c r="AH88" s="38"/>
      <c r="AI88" s="38"/>
      <c r="AJ88" s="38"/>
      <c r="AK88" s="38"/>
      <c r="AL88" s="38"/>
      <c r="AM88" s="38"/>
    </row>
    <row r="89" spans="1:39" x14ac:dyDescent="0.25">
      <c r="A89" s="36"/>
      <c r="B89" s="37"/>
      <c r="C89" s="38"/>
      <c r="D89" s="38"/>
      <c r="E89" s="38"/>
      <c r="F89" s="38"/>
      <c r="G89" s="38"/>
      <c r="H89" s="38"/>
      <c r="I89" s="38"/>
      <c r="J89" s="38"/>
      <c r="K89" s="38"/>
      <c r="L89" s="38"/>
      <c r="M89" s="38"/>
      <c r="N89" s="42"/>
      <c r="O89" s="42"/>
      <c r="P89" s="42"/>
      <c r="Q89" s="42"/>
      <c r="R89" s="42"/>
      <c r="S89" s="42"/>
      <c r="T89" s="38"/>
      <c r="U89" s="38"/>
      <c r="V89" s="38"/>
      <c r="W89" s="38"/>
      <c r="X89" s="38"/>
      <c r="Y89" s="38"/>
      <c r="Z89" s="38"/>
      <c r="AA89" s="38"/>
      <c r="AB89" s="38"/>
      <c r="AC89" s="38"/>
      <c r="AD89" s="38"/>
      <c r="AE89" s="38"/>
      <c r="AF89" s="38"/>
      <c r="AG89" s="38"/>
      <c r="AH89" s="38"/>
      <c r="AI89" s="38"/>
      <c r="AJ89" s="38"/>
      <c r="AK89" s="38"/>
      <c r="AL89" s="38"/>
      <c r="AM89" s="38"/>
    </row>
    <row r="90" spans="1:39" x14ac:dyDescent="0.25">
      <c r="A90" s="36"/>
      <c r="B90" s="37"/>
      <c r="C90" s="38"/>
      <c r="D90" s="38"/>
      <c r="E90" s="38"/>
      <c r="F90" s="38"/>
      <c r="G90" s="38"/>
      <c r="H90" s="38"/>
      <c r="I90" s="38"/>
      <c r="J90" s="38"/>
      <c r="K90" s="38"/>
      <c r="L90" s="38"/>
      <c r="M90" s="38"/>
      <c r="N90" s="42"/>
      <c r="O90" s="42"/>
      <c r="P90" s="42"/>
      <c r="Q90" s="42"/>
      <c r="R90" s="42"/>
      <c r="S90" s="42"/>
      <c r="T90" s="38"/>
      <c r="U90" s="38"/>
      <c r="V90" s="38"/>
      <c r="W90" s="38"/>
      <c r="X90" s="38"/>
      <c r="Y90" s="38"/>
      <c r="Z90" s="38"/>
      <c r="AA90" s="38"/>
      <c r="AB90" s="38"/>
      <c r="AC90" s="38"/>
      <c r="AD90" s="38"/>
      <c r="AE90" s="38"/>
      <c r="AF90" s="38"/>
      <c r="AG90" s="38"/>
      <c r="AH90" s="38"/>
      <c r="AI90" s="38"/>
      <c r="AJ90" s="38"/>
      <c r="AK90" s="38"/>
      <c r="AL90" s="38"/>
      <c r="AM90" s="38"/>
    </row>
    <row r="91" spans="1:39" x14ac:dyDescent="0.25">
      <c r="A91" s="36"/>
      <c r="B91" s="37"/>
      <c r="C91" s="38"/>
      <c r="D91" s="38"/>
      <c r="E91" s="38"/>
      <c r="F91" s="38"/>
      <c r="G91" s="38"/>
      <c r="H91" s="38"/>
      <c r="I91" s="38"/>
      <c r="J91" s="38"/>
      <c r="K91" s="38"/>
      <c r="L91" s="38"/>
      <c r="M91" s="38"/>
      <c r="N91" s="42"/>
      <c r="O91" s="42"/>
      <c r="P91" s="42"/>
      <c r="Q91" s="42"/>
      <c r="R91" s="42"/>
      <c r="S91" s="42"/>
      <c r="T91" s="38"/>
      <c r="U91" s="38"/>
      <c r="V91" s="38"/>
      <c r="W91" s="38"/>
      <c r="X91" s="38"/>
      <c r="Y91" s="38"/>
      <c r="Z91" s="38"/>
      <c r="AA91" s="38"/>
      <c r="AB91" s="38"/>
      <c r="AC91" s="38"/>
      <c r="AD91" s="38"/>
      <c r="AE91" s="38"/>
      <c r="AF91" s="38"/>
      <c r="AG91" s="38"/>
      <c r="AH91" s="38"/>
      <c r="AI91" s="38"/>
      <c r="AJ91" s="38"/>
      <c r="AK91" s="38"/>
      <c r="AL91" s="38"/>
      <c r="AM91" s="38"/>
    </row>
    <row r="92" spans="1:39" x14ac:dyDescent="0.25">
      <c r="A92" s="36"/>
      <c r="B92" s="37"/>
      <c r="C92" s="38"/>
      <c r="D92" s="38"/>
      <c r="E92" s="38"/>
      <c r="F92" s="38"/>
      <c r="G92" s="38"/>
      <c r="H92" s="38"/>
      <c r="I92" s="38"/>
      <c r="J92" s="38"/>
      <c r="K92" s="38"/>
      <c r="L92" s="38"/>
      <c r="M92" s="38"/>
      <c r="N92" s="42"/>
      <c r="O92" s="42"/>
      <c r="P92" s="42"/>
      <c r="Q92" s="42"/>
      <c r="R92" s="42"/>
      <c r="S92" s="42"/>
      <c r="T92" s="38"/>
      <c r="U92" s="38"/>
      <c r="V92" s="38"/>
      <c r="W92" s="38"/>
      <c r="X92" s="38"/>
      <c r="Y92" s="38"/>
      <c r="Z92" s="38"/>
      <c r="AA92" s="38"/>
      <c r="AB92" s="38"/>
      <c r="AC92" s="38"/>
      <c r="AD92" s="38"/>
      <c r="AE92" s="38"/>
      <c r="AF92" s="38"/>
      <c r="AG92" s="38"/>
      <c r="AH92" s="38"/>
      <c r="AI92" s="38"/>
      <c r="AJ92" s="38"/>
      <c r="AK92" s="38"/>
      <c r="AL92" s="38"/>
      <c r="AM92" s="38"/>
    </row>
    <row r="93" spans="1:39" x14ac:dyDescent="0.25">
      <c r="A93" s="36"/>
      <c r="B93" s="37"/>
      <c r="C93" s="38"/>
      <c r="D93" s="38"/>
      <c r="E93" s="38"/>
      <c r="F93" s="38"/>
      <c r="G93" s="38"/>
      <c r="H93" s="38"/>
      <c r="I93" s="38"/>
      <c r="J93" s="38"/>
      <c r="K93" s="38"/>
      <c r="L93" s="38"/>
      <c r="M93" s="38"/>
      <c r="N93" s="42"/>
      <c r="O93" s="42"/>
      <c r="P93" s="42"/>
      <c r="Q93" s="42"/>
      <c r="R93" s="42"/>
      <c r="S93" s="42"/>
      <c r="T93" s="38"/>
      <c r="U93" s="38"/>
      <c r="V93" s="38"/>
      <c r="W93" s="38"/>
      <c r="X93" s="38"/>
      <c r="Y93" s="38"/>
      <c r="Z93" s="38"/>
      <c r="AA93" s="38"/>
      <c r="AB93" s="38"/>
      <c r="AC93" s="38"/>
      <c r="AD93" s="38"/>
      <c r="AE93" s="38"/>
      <c r="AF93" s="38"/>
      <c r="AG93" s="38"/>
      <c r="AH93" s="38"/>
      <c r="AI93" s="38"/>
      <c r="AJ93" s="38"/>
      <c r="AK93" s="38"/>
      <c r="AL93" s="38"/>
      <c r="AM93" s="38"/>
    </row>
    <row r="94" spans="1:39" x14ac:dyDescent="0.25">
      <c r="A94" s="36"/>
      <c r="B94" s="37"/>
      <c r="C94" s="38"/>
      <c r="D94" s="38"/>
      <c r="E94" s="38"/>
      <c r="F94" s="38"/>
      <c r="G94" s="38"/>
      <c r="H94" s="38"/>
      <c r="I94" s="38"/>
      <c r="J94" s="38"/>
      <c r="K94" s="38"/>
      <c r="L94" s="38"/>
      <c r="M94" s="38"/>
      <c r="N94" s="42"/>
      <c r="O94" s="42"/>
      <c r="P94" s="42"/>
      <c r="Q94" s="42"/>
      <c r="R94" s="42"/>
      <c r="S94" s="42"/>
      <c r="T94" s="38"/>
      <c r="U94" s="38"/>
      <c r="V94" s="38"/>
      <c r="W94" s="38"/>
      <c r="X94" s="38"/>
      <c r="Y94" s="38"/>
      <c r="Z94" s="38"/>
      <c r="AA94" s="38"/>
      <c r="AB94" s="38"/>
      <c r="AC94" s="38"/>
      <c r="AD94" s="38"/>
      <c r="AE94" s="38"/>
      <c r="AF94" s="38"/>
      <c r="AG94" s="38"/>
      <c r="AH94" s="38"/>
      <c r="AI94" s="38"/>
      <c r="AJ94" s="38"/>
      <c r="AK94" s="38"/>
      <c r="AL94" s="38"/>
      <c r="AM94" s="38"/>
    </row>
    <row r="95" spans="1:39" x14ac:dyDescent="0.25">
      <c r="A95" s="36"/>
      <c r="B95" s="37"/>
      <c r="C95" s="38"/>
      <c r="D95" s="38"/>
      <c r="E95" s="38"/>
      <c r="F95" s="38"/>
      <c r="G95" s="38"/>
      <c r="H95" s="38"/>
      <c r="I95" s="38"/>
      <c r="J95" s="38"/>
      <c r="K95" s="38"/>
      <c r="L95" s="38"/>
      <c r="M95" s="38"/>
      <c r="N95" s="42"/>
      <c r="O95" s="42"/>
      <c r="P95" s="42"/>
      <c r="Q95" s="42"/>
      <c r="R95" s="42"/>
      <c r="S95" s="42"/>
      <c r="T95" s="38"/>
      <c r="U95" s="38"/>
      <c r="V95" s="38"/>
      <c r="W95" s="38"/>
      <c r="X95" s="38"/>
      <c r="Y95" s="38"/>
      <c r="Z95" s="38"/>
      <c r="AA95" s="38"/>
      <c r="AB95" s="38"/>
      <c r="AC95" s="38"/>
      <c r="AD95" s="38"/>
      <c r="AE95" s="38"/>
      <c r="AF95" s="38"/>
      <c r="AG95" s="38"/>
      <c r="AH95" s="38"/>
      <c r="AI95" s="38"/>
      <c r="AJ95" s="38"/>
      <c r="AK95" s="38"/>
      <c r="AL95" s="38"/>
      <c r="AM95" s="38"/>
    </row>
    <row r="96" spans="1:39" x14ac:dyDescent="0.25">
      <c r="A96" s="36"/>
      <c r="B96" s="37"/>
      <c r="C96" s="38"/>
      <c r="D96" s="38"/>
      <c r="E96" s="38"/>
      <c r="F96" s="38"/>
      <c r="G96" s="38"/>
      <c r="H96" s="38"/>
      <c r="I96" s="38"/>
      <c r="J96" s="38"/>
      <c r="K96" s="38"/>
      <c r="L96" s="38"/>
      <c r="M96" s="38"/>
      <c r="N96" s="42"/>
      <c r="O96" s="42"/>
      <c r="P96" s="42"/>
      <c r="Q96" s="42"/>
      <c r="R96" s="42"/>
      <c r="S96" s="42"/>
      <c r="T96" s="38"/>
      <c r="U96" s="38"/>
      <c r="V96" s="38"/>
      <c r="W96" s="38"/>
      <c r="X96" s="38"/>
      <c r="Y96" s="38"/>
      <c r="Z96" s="38"/>
      <c r="AA96" s="38"/>
      <c r="AB96" s="38"/>
      <c r="AC96" s="38"/>
      <c r="AD96" s="38"/>
      <c r="AE96" s="38"/>
      <c r="AF96" s="38"/>
      <c r="AG96" s="38"/>
      <c r="AH96" s="38"/>
      <c r="AI96" s="38"/>
      <c r="AJ96" s="38"/>
      <c r="AK96" s="38"/>
      <c r="AL96" s="38"/>
      <c r="AM96" s="38"/>
    </row>
    <row r="97" spans="1:39" x14ac:dyDescent="0.25">
      <c r="A97" s="36"/>
      <c r="B97" s="37"/>
      <c r="C97" s="38"/>
      <c r="D97" s="38"/>
      <c r="E97" s="38"/>
      <c r="F97" s="38"/>
      <c r="G97" s="38"/>
      <c r="H97" s="38"/>
      <c r="I97" s="38"/>
      <c r="J97" s="38"/>
      <c r="K97" s="38"/>
      <c r="L97" s="38"/>
      <c r="M97" s="38"/>
      <c r="N97" s="42"/>
      <c r="O97" s="42"/>
      <c r="P97" s="42"/>
      <c r="Q97" s="42"/>
      <c r="R97" s="42"/>
      <c r="S97" s="42"/>
      <c r="T97" s="38"/>
      <c r="U97" s="38"/>
      <c r="V97" s="38"/>
      <c r="W97" s="38"/>
      <c r="X97" s="38"/>
      <c r="Y97" s="38"/>
      <c r="Z97" s="38"/>
      <c r="AA97" s="38"/>
      <c r="AB97" s="38"/>
      <c r="AC97" s="38"/>
      <c r="AD97" s="38"/>
      <c r="AE97" s="38"/>
      <c r="AF97" s="38"/>
      <c r="AG97" s="38"/>
      <c r="AH97" s="38"/>
      <c r="AI97" s="38"/>
      <c r="AJ97" s="38"/>
      <c r="AK97" s="38"/>
      <c r="AL97" s="38"/>
      <c r="AM97" s="38"/>
    </row>
    <row r="98" spans="1:39" x14ac:dyDescent="0.25">
      <c r="A98" s="36"/>
      <c r="B98" s="37"/>
      <c r="C98" s="38"/>
      <c r="D98" s="38"/>
      <c r="E98" s="38"/>
      <c r="F98" s="38"/>
      <c r="G98" s="38"/>
      <c r="H98" s="38"/>
      <c r="I98" s="38"/>
      <c r="J98" s="38"/>
      <c r="K98" s="38"/>
      <c r="L98" s="38"/>
      <c r="M98" s="38"/>
      <c r="N98" s="42"/>
      <c r="O98" s="42"/>
      <c r="P98" s="42"/>
      <c r="Q98" s="42"/>
      <c r="R98" s="42"/>
      <c r="S98" s="42"/>
      <c r="T98" s="38"/>
      <c r="U98" s="38"/>
      <c r="V98" s="38"/>
      <c r="W98" s="38"/>
      <c r="X98" s="38"/>
      <c r="Y98" s="38"/>
      <c r="Z98" s="38"/>
      <c r="AA98" s="38"/>
      <c r="AB98" s="38"/>
      <c r="AC98" s="38"/>
      <c r="AD98" s="38"/>
      <c r="AE98" s="38"/>
      <c r="AF98" s="38"/>
      <c r="AG98" s="38"/>
      <c r="AH98" s="38"/>
      <c r="AI98" s="38"/>
      <c r="AJ98" s="38"/>
      <c r="AK98" s="38"/>
      <c r="AL98" s="38"/>
      <c r="AM98" s="38"/>
    </row>
    <row r="99" spans="1:39" x14ac:dyDescent="0.25">
      <c r="A99" s="36"/>
      <c r="B99" s="37"/>
      <c r="C99" s="38"/>
      <c r="D99" s="38"/>
      <c r="E99" s="38"/>
      <c r="F99" s="38"/>
      <c r="G99" s="38"/>
      <c r="H99" s="38"/>
      <c r="I99" s="38"/>
      <c r="J99" s="38"/>
      <c r="K99" s="38"/>
      <c r="L99" s="38"/>
      <c r="M99" s="38"/>
      <c r="N99" s="42"/>
      <c r="O99" s="42"/>
      <c r="P99" s="42"/>
      <c r="Q99" s="42"/>
      <c r="R99" s="42"/>
      <c r="S99" s="42"/>
      <c r="T99" s="38"/>
      <c r="U99" s="38"/>
      <c r="V99" s="38"/>
      <c r="W99" s="38"/>
      <c r="X99" s="38"/>
      <c r="Y99" s="38"/>
      <c r="Z99" s="38"/>
      <c r="AA99" s="38"/>
      <c r="AB99" s="38"/>
      <c r="AC99" s="38"/>
      <c r="AD99" s="38"/>
      <c r="AE99" s="38"/>
      <c r="AF99" s="38"/>
      <c r="AG99" s="38"/>
      <c r="AH99" s="38"/>
      <c r="AI99" s="38"/>
      <c r="AJ99" s="38"/>
      <c r="AK99" s="38"/>
      <c r="AL99" s="38"/>
      <c r="AM99" s="38"/>
    </row>
    <row r="100" spans="1:39" x14ac:dyDescent="0.25">
      <c r="A100" s="36"/>
      <c r="B100" s="37"/>
      <c r="C100" s="38"/>
      <c r="D100" s="38"/>
      <c r="E100" s="38"/>
      <c r="F100" s="38"/>
      <c r="G100" s="38"/>
      <c r="H100" s="38"/>
      <c r="I100" s="38"/>
      <c r="J100" s="38"/>
      <c r="K100" s="38"/>
      <c r="L100" s="38"/>
      <c r="M100" s="38"/>
      <c r="N100" s="42"/>
      <c r="O100" s="42"/>
      <c r="P100" s="42"/>
      <c r="Q100" s="42"/>
      <c r="R100" s="42"/>
      <c r="S100" s="42"/>
      <c r="T100" s="38"/>
      <c r="U100" s="38"/>
      <c r="V100" s="38"/>
      <c r="W100" s="38"/>
      <c r="X100" s="38"/>
      <c r="Y100" s="38"/>
      <c r="Z100" s="38"/>
      <c r="AA100" s="38"/>
      <c r="AB100" s="38"/>
      <c r="AC100" s="38"/>
      <c r="AD100" s="38"/>
      <c r="AE100" s="38"/>
      <c r="AF100" s="38"/>
      <c r="AG100" s="38"/>
      <c r="AH100" s="38"/>
      <c r="AI100" s="38"/>
      <c r="AJ100" s="38"/>
      <c r="AK100" s="38"/>
      <c r="AL100" s="38"/>
      <c r="AM100" s="38"/>
    </row>
    <row r="101" spans="1:39" x14ac:dyDescent="0.25">
      <c r="A101" s="36"/>
      <c r="B101" s="37"/>
      <c r="C101" s="38"/>
      <c r="D101" s="38"/>
      <c r="E101" s="38"/>
      <c r="F101" s="38"/>
      <c r="G101" s="38"/>
      <c r="H101" s="38"/>
      <c r="I101" s="38"/>
      <c r="J101" s="38"/>
      <c r="K101" s="38"/>
      <c r="L101" s="38"/>
      <c r="M101" s="38"/>
      <c r="N101" s="42"/>
      <c r="O101" s="42"/>
      <c r="P101" s="42"/>
      <c r="Q101" s="42"/>
      <c r="R101" s="42"/>
      <c r="S101" s="42"/>
      <c r="T101" s="38"/>
      <c r="U101" s="38"/>
      <c r="V101" s="38"/>
      <c r="W101" s="38"/>
      <c r="X101" s="38"/>
      <c r="Y101" s="38"/>
      <c r="Z101" s="38"/>
      <c r="AA101" s="38"/>
      <c r="AB101" s="38"/>
      <c r="AC101" s="38"/>
      <c r="AD101" s="38"/>
      <c r="AE101" s="38"/>
      <c r="AF101" s="38"/>
      <c r="AG101" s="38"/>
      <c r="AH101" s="38"/>
      <c r="AI101" s="38"/>
      <c r="AJ101" s="38"/>
      <c r="AK101" s="38"/>
      <c r="AL101" s="38"/>
      <c r="AM101" s="38"/>
    </row>
    <row r="102" spans="1:39" x14ac:dyDescent="0.25">
      <c r="A102" s="36"/>
      <c r="B102" s="37"/>
      <c r="C102" s="38"/>
      <c r="D102" s="38"/>
      <c r="E102" s="38"/>
      <c r="F102" s="38"/>
      <c r="G102" s="38"/>
      <c r="H102" s="38"/>
      <c r="I102" s="38"/>
      <c r="J102" s="38"/>
      <c r="K102" s="38"/>
      <c r="L102" s="38"/>
      <c r="M102" s="38"/>
      <c r="N102" s="42"/>
      <c r="O102" s="42"/>
      <c r="P102" s="42"/>
      <c r="Q102" s="42"/>
      <c r="R102" s="42"/>
      <c r="S102" s="42"/>
      <c r="T102" s="38"/>
      <c r="U102" s="38"/>
      <c r="V102" s="38"/>
      <c r="W102" s="38"/>
      <c r="X102" s="38"/>
      <c r="Y102" s="38"/>
      <c r="Z102" s="38"/>
      <c r="AA102" s="38"/>
      <c r="AB102" s="38"/>
      <c r="AC102" s="38"/>
      <c r="AD102" s="38"/>
      <c r="AE102" s="38"/>
      <c r="AF102" s="38"/>
      <c r="AG102" s="38"/>
      <c r="AH102" s="38"/>
      <c r="AI102" s="38"/>
      <c r="AJ102" s="38"/>
      <c r="AK102" s="38"/>
      <c r="AL102" s="38"/>
      <c r="AM102" s="38"/>
    </row>
    <row r="103" spans="1:39" x14ac:dyDescent="0.25">
      <c r="A103" s="36"/>
      <c r="B103" s="37"/>
      <c r="C103" s="38"/>
      <c r="D103" s="38"/>
      <c r="E103" s="38"/>
      <c r="F103" s="38"/>
      <c r="G103" s="38"/>
      <c r="H103" s="38"/>
      <c r="I103" s="38"/>
      <c r="J103" s="38"/>
      <c r="K103" s="38"/>
      <c r="L103" s="38"/>
      <c r="M103" s="38"/>
      <c r="N103" s="42"/>
      <c r="O103" s="42"/>
      <c r="P103" s="42"/>
      <c r="Q103" s="42"/>
      <c r="R103" s="42"/>
      <c r="S103" s="42"/>
      <c r="T103" s="38"/>
      <c r="U103" s="38"/>
      <c r="V103" s="38"/>
      <c r="W103" s="38"/>
      <c r="X103" s="38"/>
      <c r="Y103" s="38"/>
      <c r="Z103" s="38"/>
      <c r="AA103" s="38"/>
      <c r="AB103" s="38"/>
      <c r="AC103" s="38"/>
      <c r="AD103" s="38"/>
      <c r="AE103" s="38"/>
      <c r="AF103" s="38"/>
      <c r="AG103" s="38"/>
      <c r="AH103" s="38"/>
      <c r="AI103" s="38"/>
      <c r="AJ103" s="38"/>
      <c r="AK103" s="38"/>
      <c r="AL103" s="38"/>
      <c r="AM103" s="38"/>
    </row>
    <row r="104" spans="1:39" x14ac:dyDescent="0.25">
      <c r="A104" s="36"/>
      <c r="B104" s="37"/>
      <c r="C104" s="38"/>
      <c r="D104" s="38"/>
      <c r="E104" s="38"/>
      <c r="F104" s="38"/>
      <c r="G104" s="38"/>
      <c r="H104" s="38"/>
      <c r="I104" s="38"/>
      <c r="J104" s="38"/>
      <c r="K104" s="38"/>
      <c r="L104" s="38"/>
      <c r="M104" s="38"/>
      <c r="N104" s="42"/>
      <c r="O104" s="42"/>
      <c r="P104" s="42"/>
      <c r="Q104" s="42"/>
      <c r="R104" s="42"/>
      <c r="S104" s="42"/>
      <c r="T104" s="38"/>
      <c r="U104" s="38"/>
      <c r="V104" s="38"/>
      <c r="W104" s="38"/>
      <c r="X104" s="38"/>
      <c r="Y104" s="38"/>
      <c r="Z104" s="38"/>
      <c r="AA104" s="38"/>
      <c r="AB104" s="38"/>
      <c r="AC104" s="38"/>
      <c r="AD104" s="38"/>
      <c r="AE104" s="38"/>
      <c r="AF104" s="38"/>
      <c r="AG104" s="38"/>
      <c r="AH104" s="38"/>
      <c r="AI104" s="38"/>
      <c r="AJ104" s="38"/>
      <c r="AK104" s="38"/>
      <c r="AL104" s="38"/>
      <c r="AM104" s="38"/>
    </row>
    <row r="105" spans="1:39" x14ac:dyDescent="0.25">
      <c r="A105" s="36"/>
      <c r="B105" s="37"/>
      <c r="C105" s="38"/>
      <c r="D105" s="38"/>
      <c r="E105" s="38"/>
      <c r="F105" s="38"/>
      <c r="G105" s="38"/>
      <c r="H105" s="38"/>
      <c r="I105" s="38"/>
      <c r="J105" s="38"/>
      <c r="K105" s="38"/>
      <c r="L105" s="38"/>
      <c r="M105" s="38"/>
      <c r="N105" s="42"/>
      <c r="O105" s="42"/>
      <c r="P105" s="42"/>
      <c r="Q105" s="42"/>
      <c r="R105" s="42"/>
      <c r="S105" s="42"/>
      <c r="T105" s="38"/>
      <c r="U105" s="38"/>
      <c r="V105" s="38"/>
      <c r="W105" s="38"/>
      <c r="X105" s="38"/>
      <c r="Y105" s="38"/>
      <c r="Z105" s="38"/>
      <c r="AA105" s="38"/>
      <c r="AB105" s="38"/>
      <c r="AC105" s="38"/>
      <c r="AD105" s="38"/>
      <c r="AE105" s="38"/>
      <c r="AF105" s="38"/>
      <c r="AG105" s="38"/>
      <c r="AH105" s="38"/>
      <c r="AI105" s="38"/>
      <c r="AJ105" s="38"/>
      <c r="AK105" s="38"/>
      <c r="AL105" s="38"/>
      <c r="AM105" s="38"/>
    </row>
    <row r="106" spans="1:39" x14ac:dyDescent="0.25">
      <c r="A106" s="36"/>
      <c r="B106" s="37"/>
      <c r="C106" s="38"/>
      <c r="D106" s="38"/>
      <c r="E106" s="38"/>
      <c r="F106" s="38"/>
      <c r="G106" s="38"/>
      <c r="H106" s="38"/>
      <c r="I106" s="38"/>
      <c r="J106" s="38"/>
      <c r="K106" s="38"/>
      <c r="L106" s="38"/>
      <c r="M106" s="38"/>
      <c r="N106" s="42"/>
      <c r="O106" s="42"/>
      <c r="P106" s="42"/>
      <c r="Q106" s="42"/>
      <c r="R106" s="42"/>
      <c r="S106" s="42"/>
      <c r="T106" s="38"/>
      <c r="U106" s="38"/>
      <c r="V106" s="38"/>
      <c r="W106" s="38"/>
      <c r="X106" s="38"/>
      <c r="Y106" s="38"/>
      <c r="Z106" s="38"/>
      <c r="AA106" s="38"/>
      <c r="AB106" s="38"/>
      <c r="AC106" s="38"/>
      <c r="AD106" s="38"/>
      <c r="AE106" s="38"/>
      <c r="AF106" s="38"/>
      <c r="AG106" s="38"/>
      <c r="AH106" s="38"/>
      <c r="AI106" s="38"/>
      <c r="AJ106" s="38"/>
      <c r="AK106" s="38"/>
      <c r="AL106" s="38"/>
      <c r="AM106" s="38"/>
    </row>
    <row r="107" spans="1:39" x14ac:dyDescent="0.25">
      <c r="A107" s="36"/>
      <c r="B107" s="37"/>
      <c r="C107" s="38"/>
      <c r="D107" s="38"/>
      <c r="E107" s="38"/>
      <c r="F107" s="38"/>
      <c r="G107" s="38"/>
      <c r="H107" s="38"/>
      <c r="I107" s="38"/>
      <c r="J107" s="38"/>
      <c r="K107" s="38"/>
      <c r="L107" s="38"/>
      <c r="M107" s="38"/>
      <c r="N107" s="42"/>
      <c r="O107" s="42"/>
      <c r="P107" s="42"/>
      <c r="Q107" s="42"/>
      <c r="R107" s="42"/>
      <c r="S107" s="42"/>
      <c r="T107" s="38"/>
      <c r="U107" s="38"/>
      <c r="V107" s="38"/>
      <c r="W107" s="38"/>
      <c r="X107" s="38"/>
      <c r="Y107" s="38"/>
      <c r="Z107" s="38"/>
      <c r="AA107" s="38"/>
      <c r="AB107" s="38"/>
      <c r="AC107" s="38"/>
      <c r="AD107" s="38"/>
      <c r="AE107" s="38"/>
      <c r="AF107" s="38"/>
      <c r="AG107" s="38"/>
      <c r="AH107" s="38"/>
      <c r="AI107" s="38"/>
      <c r="AJ107" s="38"/>
      <c r="AK107" s="38"/>
      <c r="AL107" s="38"/>
      <c r="AM107" s="38"/>
    </row>
    <row r="108" spans="1:39" x14ac:dyDescent="0.25">
      <c r="A108" s="36"/>
      <c r="B108" s="37"/>
      <c r="C108" s="38"/>
      <c r="D108" s="38"/>
      <c r="E108" s="38"/>
      <c r="F108" s="38"/>
      <c r="G108" s="38"/>
      <c r="H108" s="38"/>
      <c r="I108" s="38"/>
      <c r="J108" s="38"/>
      <c r="K108" s="38"/>
      <c r="L108" s="38"/>
      <c r="M108" s="38"/>
      <c r="N108" s="42"/>
      <c r="O108" s="42"/>
      <c r="P108" s="42"/>
      <c r="Q108" s="42"/>
      <c r="R108" s="42"/>
      <c r="S108" s="42"/>
      <c r="T108" s="38"/>
      <c r="U108" s="38"/>
      <c r="V108" s="38"/>
      <c r="W108" s="38"/>
      <c r="X108" s="38"/>
      <c r="Y108" s="38"/>
      <c r="Z108" s="38"/>
      <c r="AA108" s="38"/>
      <c r="AB108" s="38"/>
      <c r="AC108" s="38"/>
      <c r="AD108" s="38"/>
      <c r="AE108" s="38"/>
      <c r="AF108" s="38"/>
      <c r="AG108" s="38"/>
      <c r="AH108" s="38"/>
      <c r="AI108" s="38"/>
      <c r="AJ108" s="38"/>
      <c r="AK108" s="38"/>
      <c r="AL108" s="38"/>
      <c r="AM108" s="38"/>
    </row>
    <row r="109" spans="1:39" x14ac:dyDescent="0.25">
      <c r="A109" s="36"/>
      <c r="B109" s="37"/>
      <c r="C109" s="38"/>
      <c r="D109" s="38"/>
      <c r="E109" s="38"/>
      <c r="F109" s="38"/>
      <c r="G109" s="38"/>
      <c r="H109" s="38"/>
      <c r="I109" s="38"/>
      <c r="J109" s="38"/>
      <c r="K109" s="38"/>
      <c r="L109" s="38"/>
      <c r="M109" s="38"/>
      <c r="N109" s="42"/>
      <c r="O109" s="42"/>
      <c r="P109" s="42"/>
      <c r="Q109" s="42"/>
      <c r="R109" s="42"/>
      <c r="S109" s="42"/>
      <c r="T109" s="38"/>
      <c r="U109" s="38"/>
      <c r="V109" s="38"/>
      <c r="W109" s="38"/>
      <c r="X109" s="38"/>
      <c r="Y109" s="38"/>
      <c r="Z109" s="38"/>
      <c r="AA109" s="38"/>
      <c r="AB109" s="38"/>
      <c r="AC109" s="38"/>
      <c r="AD109" s="38"/>
      <c r="AE109" s="38"/>
      <c r="AF109" s="38"/>
      <c r="AG109" s="38"/>
      <c r="AH109" s="38"/>
      <c r="AI109" s="38"/>
      <c r="AJ109" s="38"/>
      <c r="AK109" s="38"/>
      <c r="AL109" s="38"/>
      <c r="AM109" s="38"/>
    </row>
    <row r="110" spans="1:39" x14ac:dyDescent="0.25">
      <c r="A110" s="36"/>
      <c r="B110" s="37"/>
      <c r="C110" s="38"/>
      <c r="D110" s="38"/>
      <c r="E110" s="38"/>
      <c r="F110" s="38"/>
      <c r="G110" s="38"/>
      <c r="H110" s="38"/>
      <c r="I110" s="38"/>
      <c r="J110" s="38"/>
      <c r="K110" s="38"/>
      <c r="L110" s="38"/>
      <c r="M110" s="38"/>
      <c r="N110" s="42"/>
      <c r="O110" s="42"/>
      <c r="P110" s="42"/>
      <c r="Q110" s="42"/>
      <c r="R110" s="42"/>
      <c r="S110" s="42"/>
      <c r="T110" s="38"/>
      <c r="U110" s="38"/>
      <c r="V110" s="38"/>
      <c r="W110" s="38"/>
      <c r="X110" s="38"/>
      <c r="Y110" s="38"/>
      <c r="Z110" s="38"/>
      <c r="AA110" s="38"/>
      <c r="AB110" s="38"/>
      <c r="AC110" s="38"/>
      <c r="AD110" s="38"/>
      <c r="AE110" s="38"/>
      <c r="AF110" s="38"/>
      <c r="AG110" s="38"/>
      <c r="AH110" s="38"/>
      <c r="AI110" s="38"/>
      <c r="AJ110" s="38"/>
      <c r="AK110" s="38"/>
      <c r="AL110" s="38"/>
      <c r="AM110" s="38"/>
    </row>
    <row r="111" spans="1:39" x14ac:dyDescent="0.25">
      <c r="A111" s="36"/>
      <c r="B111" s="37"/>
      <c r="C111" s="38"/>
      <c r="D111" s="38"/>
      <c r="E111" s="38"/>
      <c r="F111" s="38"/>
      <c r="G111" s="38"/>
      <c r="H111" s="38"/>
      <c r="I111" s="38"/>
      <c r="J111" s="38"/>
      <c r="K111" s="38"/>
      <c r="L111" s="38"/>
      <c r="M111" s="38"/>
      <c r="N111" s="42"/>
      <c r="O111" s="42"/>
      <c r="P111" s="42"/>
      <c r="Q111" s="42"/>
      <c r="R111" s="42"/>
      <c r="S111" s="42"/>
      <c r="T111" s="38"/>
      <c r="U111" s="38"/>
      <c r="V111" s="38"/>
      <c r="W111" s="38"/>
      <c r="X111" s="38"/>
      <c r="Y111" s="38"/>
      <c r="Z111" s="38"/>
      <c r="AA111" s="38"/>
      <c r="AB111" s="38"/>
      <c r="AC111" s="38"/>
      <c r="AD111" s="38"/>
      <c r="AE111" s="38"/>
      <c r="AF111" s="38"/>
      <c r="AG111" s="38"/>
      <c r="AH111" s="38"/>
      <c r="AI111" s="38"/>
      <c r="AJ111" s="38"/>
      <c r="AK111" s="38"/>
      <c r="AL111" s="38"/>
      <c r="AM111" s="38"/>
    </row>
    <row r="112" spans="1:39" x14ac:dyDescent="0.25">
      <c r="A112" s="36"/>
      <c r="B112" s="37"/>
      <c r="C112" s="38"/>
      <c r="D112" s="38"/>
      <c r="E112" s="38"/>
      <c r="F112" s="38"/>
      <c r="G112" s="38"/>
      <c r="H112" s="38"/>
      <c r="I112" s="38"/>
      <c r="J112" s="38"/>
      <c r="K112" s="38"/>
      <c r="L112" s="38"/>
      <c r="M112" s="38"/>
      <c r="N112" s="42"/>
      <c r="O112" s="42"/>
      <c r="P112" s="42"/>
      <c r="Q112" s="42"/>
      <c r="R112" s="42"/>
      <c r="S112" s="42"/>
      <c r="T112" s="38"/>
      <c r="U112" s="38"/>
      <c r="V112" s="38"/>
      <c r="W112" s="38"/>
      <c r="X112" s="38"/>
      <c r="Y112" s="38"/>
      <c r="Z112" s="38"/>
      <c r="AA112" s="38"/>
      <c r="AB112" s="38"/>
      <c r="AC112" s="38"/>
      <c r="AD112" s="38"/>
      <c r="AE112" s="38"/>
      <c r="AF112" s="38"/>
      <c r="AG112" s="38"/>
      <c r="AH112" s="38"/>
      <c r="AI112" s="38"/>
      <c r="AJ112" s="38"/>
      <c r="AK112" s="38"/>
      <c r="AL112" s="38"/>
      <c r="AM112" s="38"/>
    </row>
    <row r="113" spans="1:39" x14ac:dyDescent="0.25">
      <c r="A113" s="36"/>
      <c r="B113" s="37"/>
      <c r="C113" s="38"/>
      <c r="D113" s="38"/>
      <c r="E113" s="38"/>
      <c r="F113" s="38"/>
      <c r="G113" s="38"/>
      <c r="H113" s="38"/>
      <c r="I113" s="38"/>
      <c r="J113" s="38"/>
      <c r="K113" s="38"/>
      <c r="L113" s="38"/>
      <c r="M113" s="38"/>
      <c r="N113" s="42"/>
      <c r="O113" s="42"/>
      <c r="P113" s="42"/>
      <c r="Q113" s="42"/>
      <c r="R113" s="42"/>
      <c r="S113" s="42"/>
      <c r="T113" s="38"/>
      <c r="U113" s="38"/>
      <c r="V113" s="38"/>
      <c r="W113" s="38"/>
      <c r="X113" s="38"/>
      <c r="Y113" s="38"/>
      <c r="Z113" s="38"/>
      <c r="AA113" s="38"/>
      <c r="AB113" s="38"/>
      <c r="AC113" s="38"/>
      <c r="AD113" s="38"/>
      <c r="AE113" s="38"/>
      <c r="AF113" s="38"/>
      <c r="AG113" s="38"/>
      <c r="AH113" s="38"/>
      <c r="AI113" s="38"/>
      <c r="AJ113" s="38"/>
      <c r="AK113" s="38"/>
      <c r="AL113" s="38"/>
      <c r="AM113" s="38"/>
    </row>
    <row r="114" spans="1:39" x14ac:dyDescent="0.25">
      <c r="A114" s="36"/>
      <c r="B114" s="37"/>
      <c r="C114" s="38"/>
      <c r="D114" s="38"/>
      <c r="E114" s="38"/>
      <c r="F114" s="38"/>
      <c r="G114" s="38"/>
      <c r="H114" s="38"/>
      <c r="I114" s="38"/>
      <c r="J114" s="38"/>
      <c r="K114" s="38"/>
      <c r="L114" s="38"/>
      <c r="M114" s="38"/>
      <c r="N114" s="42"/>
      <c r="O114" s="42"/>
      <c r="P114" s="42"/>
      <c r="Q114" s="42"/>
      <c r="R114" s="42"/>
      <c r="S114" s="42"/>
      <c r="T114" s="38"/>
      <c r="U114" s="38"/>
      <c r="V114" s="38"/>
      <c r="W114" s="38"/>
      <c r="X114" s="38"/>
      <c r="Y114" s="38"/>
      <c r="Z114" s="38"/>
      <c r="AA114" s="38"/>
      <c r="AB114" s="38"/>
      <c r="AC114" s="38"/>
      <c r="AD114" s="38"/>
      <c r="AE114" s="38"/>
      <c r="AF114" s="38"/>
      <c r="AG114" s="38"/>
      <c r="AH114" s="38"/>
      <c r="AI114" s="38"/>
      <c r="AJ114" s="38"/>
      <c r="AK114" s="38"/>
      <c r="AL114" s="38"/>
      <c r="AM114" s="38"/>
    </row>
    <row r="115" spans="1:39" x14ac:dyDescent="0.25">
      <c r="A115" s="36"/>
      <c r="B115" s="37"/>
      <c r="C115" s="38"/>
      <c r="D115" s="38"/>
      <c r="E115" s="38"/>
      <c r="F115" s="38"/>
      <c r="G115" s="38"/>
      <c r="H115" s="38"/>
      <c r="I115" s="38"/>
      <c r="J115" s="38"/>
      <c r="K115" s="38"/>
      <c r="L115" s="38"/>
      <c r="M115" s="38"/>
      <c r="N115" s="42"/>
      <c r="O115" s="42"/>
      <c r="P115" s="42"/>
      <c r="Q115" s="42"/>
      <c r="R115" s="42"/>
      <c r="S115" s="42"/>
      <c r="T115" s="38"/>
      <c r="U115" s="38"/>
      <c r="V115" s="38"/>
      <c r="W115" s="38"/>
      <c r="X115" s="38"/>
      <c r="Y115" s="38"/>
      <c r="Z115" s="38"/>
      <c r="AA115" s="38"/>
      <c r="AB115" s="38"/>
      <c r="AC115" s="38"/>
      <c r="AD115" s="38"/>
      <c r="AE115" s="38"/>
      <c r="AF115" s="38"/>
      <c r="AG115" s="38"/>
      <c r="AH115" s="38"/>
      <c r="AI115" s="38"/>
      <c r="AJ115" s="38"/>
      <c r="AK115" s="38"/>
      <c r="AL115" s="38"/>
      <c r="AM115" s="38"/>
    </row>
    <row r="116" spans="1:39" x14ac:dyDescent="0.25">
      <c r="A116" s="36"/>
      <c r="B116" s="37"/>
      <c r="C116" s="38"/>
      <c r="D116" s="38"/>
      <c r="E116" s="38"/>
      <c r="F116" s="38"/>
      <c r="G116" s="38"/>
      <c r="H116" s="38"/>
      <c r="I116" s="38"/>
      <c r="J116" s="38"/>
      <c r="K116" s="38"/>
      <c r="L116" s="38"/>
      <c r="M116" s="38"/>
      <c r="N116" s="42"/>
      <c r="O116" s="42"/>
      <c r="P116" s="42"/>
      <c r="Q116" s="42"/>
      <c r="R116" s="42"/>
      <c r="S116" s="42"/>
      <c r="T116" s="38"/>
      <c r="U116" s="38"/>
      <c r="V116" s="38"/>
      <c r="W116" s="38"/>
      <c r="X116" s="38"/>
      <c r="Y116" s="38"/>
      <c r="Z116" s="38"/>
      <c r="AA116" s="38"/>
      <c r="AB116" s="38"/>
      <c r="AC116" s="38"/>
      <c r="AD116" s="38"/>
      <c r="AE116" s="38"/>
      <c r="AF116" s="38"/>
      <c r="AG116" s="38"/>
      <c r="AH116" s="38"/>
      <c r="AI116" s="38"/>
      <c r="AJ116" s="38"/>
      <c r="AK116" s="38"/>
      <c r="AL116" s="38"/>
      <c r="AM116" s="38"/>
    </row>
    <row r="117" spans="1:39" x14ac:dyDescent="0.25">
      <c r="A117" s="36"/>
      <c r="B117" s="37"/>
      <c r="C117" s="38"/>
      <c r="D117" s="38"/>
      <c r="E117" s="38"/>
      <c r="F117" s="38"/>
      <c r="G117" s="38"/>
      <c r="H117" s="38"/>
      <c r="I117" s="38"/>
      <c r="J117" s="38"/>
      <c r="K117" s="38"/>
      <c r="L117" s="38"/>
      <c r="M117" s="38"/>
      <c r="N117" s="42"/>
      <c r="O117" s="42"/>
      <c r="P117" s="42"/>
      <c r="Q117" s="42"/>
      <c r="R117" s="42"/>
      <c r="S117" s="42"/>
      <c r="T117" s="38"/>
      <c r="U117" s="38"/>
      <c r="V117" s="38"/>
      <c r="W117" s="38"/>
      <c r="X117" s="38"/>
      <c r="Y117" s="38"/>
      <c r="Z117" s="38"/>
      <c r="AA117" s="38"/>
      <c r="AB117" s="38"/>
      <c r="AC117" s="38"/>
      <c r="AD117" s="38"/>
      <c r="AE117" s="38"/>
      <c r="AF117" s="38"/>
      <c r="AG117" s="38"/>
      <c r="AH117" s="38"/>
      <c r="AI117" s="38"/>
      <c r="AJ117" s="38"/>
      <c r="AK117" s="38"/>
      <c r="AL117" s="38"/>
      <c r="AM117" s="38"/>
    </row>
    <row r="118" spans="1:39" x14ac:dyDescent="0.25">
      <c r="A118" s="36"/>
      <c r="B118" s="37"/>
      <c r="C118" s="38"/>
      <c r="D118" s="38"/>
      <c r="E118" s="38"/>
      <c r="F118" s="38"/>
      <c r="G118" s="38"/>
      <c r="H118" s="38"/>
      <c r="I118" s="38"/>
      <c r="J118" s="38"/>
      <c r="K118" s="38"/>
      <c r="L118" s="38"/>
      <c r="M118" s="38"/>
      <c r="N118" s="42"/>
      <c r="O118" s="42"/>
      <c r="P118" s="42"/>
      <c r="Q118" s="42"/>
      <c r="R118" s="42"/>
      <c r="S118" s="42"/>
      <c r="T118" s="38"/>
      <c r="U118" s="38"/>
      <c r="V118" s="38"/>
      <c r="W118" s="38"/>
      <c r="X118" s="38"/>
      <c r="Y118" s="38"/>
      <c r="Z118" s="38"/>
      <c r="AA118" s="38"/>
      <c r="AB118" s="38"/>
      <c r="AC118" s="38"/>
      <c r="AD118" s="38"/>
      <c r="AE118" s="38"/>
      <c r="AF118" s="38"/>
      <c r="AG118" s="38"/>
      <c r="AH118" s="38"/>
      <c r="AI118" s="38"/>
      <c r="AJ118" s="38"/>
      <c r="AK118" s="38"/>
      <c r="AL118" s="38"/>
      <c r="AM118" s="38"/>
    </row>
    <row r="119" spans="1:39" x14ac:dyDescent="0.25">
      <c r="A119" s="36"/>
      <c r="B119" s="37"/>
      <c r="C119" s="38"/>
      <c r="D119" s="38"/>
      <c r="E119" s="38"/>
      <c r="F119" s="38"/>
      <c r="G119" s="38"/>
      <c r="H119" s="38"/>
      <c r="I119" s="38"/>
      <c r="J119" s="38"/>
      <c r="K119" s="38"/>
      <c r="L119" s="38"/>
      <c r="M119" s="38"/>
      <c r="N119" s="42"/>
      <c r="O119" s="42"/>
      <c r="P119" s="42"/>
      <c r="Q119" s="42"/>
      <c r="R119" s="42"/>
      <c r="S119" s="42"/>
      <c r="T119" s="38"/>
      <c r="U119" s="38"/>
      <c r="V119" s="38"/>
      <c r="W119" s="38"/>
      <c r="X119" s="38"/>
      <c r="Y119" s="38"/>
      <c r="Z119" s="38"/>
      <c r="AA119" s="38"/>
      <c r="AB119" s="38"/>
      <c r="AC119" s="38"/>
      <c r="AD119" s="38"/>
      <c r="AE119" s="38"/>
      <c r="AF119" s="38"/>
      <c r="AG119" s="38"/>
      <c r="AH119" s="38"/>
      <c r="AI119" s="38"/>
      <c r="AJ119" s="38"/>
      <c r="AK119" s="38"/>
      <c r="AL119" s="38"/>
      <c r="AM119" s="38"/>
    </row>
    <row r="120" spans="1:39" x14ac:dyDescent="0.25">
      <c r="A120" s="36"/>
      <c r="B120" s="37"/>
      <c r="C120" s="38"/>
      <c r="D120" s="38"/>
      <c r="E120" s="38"/>
      <c r="F120" s="38"/>
      <c r="G120" s="38"/>
      <c r="H120" s="38"/>
      <c r="I120" s="38"/>
      <c r="J120" s="38"/>
      <c r="K120" s="38"/>
      <c r="L120" s="38"/>
      <c r="M120" s="38"/>
      <c r="N120" s="42"/>
      <c r="O120" s="42"/>
      <c r="P120" s="42"/>
      <c r="Q120" s="42"/>
      <c r="R120" s="42"/>
      <c r="S120" s="42"/>
      <c r="T120" s="38"/>
      <c r="U120" s="38"/>
      <c r="V120" s="38"/>
      <c r="W120" s="38"/>
      <c r="X120" s="38"/>
      <c r="Y120" s="38"/>
      <c r="Z120" s="38"/>
      <c r="AA120" s="38"/>
      <c r="AB120" s="38"/>
      <c r="AC120" s="38"/>
      <c r="AD120" s="38"/>
      <c r="AE120" s="38"/>
      <c r="AF120" s="38"/>
      <c r="AG120" s="38"/>
      <c r="AH120" s="38"/>
      <c r="AI120" s="38"/>
      <c r="AJ120" s="38"/>
      <c r="AK120" s="38"/>
      <c r="AL120" s="38"/>
      <c r="AM120" s="38"/>
    </row>
    <row r="121" spans="1:39" x14ac:dyDescent="0.25">
      <c r="A121" s="36"/>
      <c r="B121" s="37"/>
      <c r="C121" s="38"/>
      <c r="D121" s="38"/>
      <c r="E121" s="38"/>
      <c r="F121" s="38"/>
      <c r="G121" s="38"/>
      <c r="H121" s="38"/>
      <c r="I121" s="38"/>
      <c r="J121" s="38"/>
      <c r="K121" s="38"/>
      <c r="L121" s="38"/>
      <c r="M121" s="38"/>
      <c r="N121" s="42"/>
      <c r="O121" s="42"/>
      <c r="P121" s="42"/>
      <c r="Q121" s="42"/>
      <c r="R121" s="42"/>
      <c r="S121" s="42"/>
      <c r="T121" s="38"/>
      <c r="U121" s="38"/>
      <c r="V121" s="38"/>
      <c r="W121" s="38"/>
      <c r="X121" s="38"/>
      <c r="Y121" s="38"/>
      <c r="Z121" s="38"/>
      <c r="AA121" s="38"/>
      <c r="AB121" s="38"/>
      <c r="AC121" s="38"/>
      <c r="AD121" s="38"/>
      <c r="AE121" s="38"/>
      <c r="AF121" s="38"/>
      <c r="AG121" s="38"/>
      <c r="AH121" s="38"/>
      <c r="AI121" s="38"/>
      <c r="AJ121" s="38"/>
      <c r="AK121" s="38"/>
      <c r="AL121" s="38"/>
      <c r="AM121" s="38"/>
    </row>
    <row r="122" spans="1:39" x14ac:dyDescent="0.25">
      <c r="A122" s="36"/>
      <c r="B122" s="37"/>
      <c r="C122" s="38"/>
      <c r="D122" s="38"/>
      <c r="E122" s="38"/>
      <c r="F122" s="38"/>
      <c r="G122" s="38"/>
      <c r="H122" s="38"/>
      <c r="I122" s="38"/>
      <c r="J122" s="38"/>
      <c r="K122" s="38"/>
      <c r="L122" s="38"/>
      <c r="M122" s="38"/>
      <c r="N122" s="42"/>
      <c r="O122" s="42"/>
      <c r="P122" s="42"/>
      <c r="Q122" s="42"/>
      <c r="R122" s="42"/>
      <c r="S122" s="42"/>
      <c r="T122" s="38"/>
      <c r="U122" s="38"/>
      <c r="V122" s="38"/>
      <c r="W122" s="38"/>
      <c r="X122" s="38"/>
      <c r="Y122" s="38"/>
      <c r="Z122" s="38"/>
      <c r="AA122" s="38"/>
      <c r="AB122" s="38"/>
      <c r="AC122" s="38"/>
      <c r="AD122" s="38"/>
      <c r="AE122" s="38"/>
      <c r="AF122" s="38"/>
      <c r="AG122" s="38"/>
      <c r="AH122" s="38"/>
      <c r="AI122" s="38"/>
      <c r="AJ122" s="38"/>
      <c r="AK122" s="38"/>
      <c r="AL122" s="38"/>
      <c r="AM122" s="38"/>
    </row>
    <row r="123" spans="1:39" x14ac:dyDescent="0.25">
      <c r="A123" s="36"/>
      <c r="B123" s="37"/>
      <c r="C123" s="38"/>
      <c r="D123" s="38"/>
      <c r="E123" s="38"/>
      <c r="F123" s="38"/>
      <c r="G123" s="38"/>
      <c r="H123" s="38"/>
      <c r="I123" s="38"/>
      <c r="J123" s="38"/>
      <c r="K123" s="38"/>
      <c r="L123" s="38"/>
      <c r="M123" s="38"/>
      <c r="N123" s="42"/>
      <c r="O123" s="42"/>
      <c r="P123" s="42"/>
      <c r="Q123" s="42"/>
      <c r="R123" s="42"/>
      <c r="S123" s="42"/>
      <c r="T123" s="38"/>
      <c r="U123" s="38"/>
      <c r="V123" s="38"/>
      <c r="W123" s="38"/>
      <c r="X123" s="38"/>
      <c r="Y123" s="38"/>
      <c r="Z123" s="38"/>
      <c r="AA123" s="38"/>
      <c r="AB123" s="38"/>
      <c r="AC123" s="38"/>
      <c r="AD123" s="38"/>
      <c r="AE123" s="38"/>
      <c r="AF123" s="38"/>
      <c r="AG123" s="38"/>
      <c r="AH123" s="38"/>
      <c r="AI123" s="38"/>
      <c r="AJ123" s="38"/>
      <c r="AK123" s="38"/>
      <c r="AL123" s="38"/>
      <c r="AM123" s="38"/>
    </row>
    <row r="124" spans="1:39" x14ac:dyDescent="0.25">
      <c r="A124" s="36"/>
      <c r="B124" s="37"/>
      <c r="C124" s="38"/>
      <c r="D124" s="38"/>
      <c r="E124" s="38"/>
      <c r="F124" s="38"/>
      <c r="G124" s="38"/>
      <c r="H124" s="38"/>
      <c r="I124" s="38"/>
      <c r="J124" s="38"/>
      <c r="K124" s="38"/>
      <c r="L124" s="38"/>
      <c r="M124" s="38"/>
      <c r="N124" s="42"/>
      <c r="O124" s="42"/>
      <c r="P124" s="42"/>
      <c r="Q124" s="42"/>
      <c r="R124" s="42"/>
      <c r="S124" s="42"/>
      <c r="T124" s="38"/>
      <c r="U124" s="38"/>
      <c r="V124" s="38"/>
      <c r="W124" s="38"/>
      <c r="X124" s="38"/>
      <c r="Y124" s="38"/>
      <c r="Z124" s="38"/>
      <c r="AA124" s="38"/>
      <c r="AB124" s="38"/>
      <c r="AC124" s="38"/>
      <c r="AD124" s="38"/>
      <c r="AE124" s="38"/>
      <c r="AF124" s="38"/>
      <c r="AG124" s="38"/>
      <c r="AH124" s="38"/>
      <c r="AI124" s="38"/>
      <c r="AJ124" s="38"/>
      <c r="AK124" s="38"/>
      <c r="AL124" s="38"/>
      <c r="AM124" s="38"/>
    </row>
    <row r="125" spans="1:39" x14ac:dyDescent="0.25">
      <c r="A125" s="36"/>
      <c r="B125" s="37"/>
      <c r="C125" s="38"/>
      <c r="D125" s="38"/>
      <c r="E125" s="38"/>
      <c r="F125" s="38"/>
      <c r="G125" s="38"/>
      <c r="H125" s="38"/>
      <c r="I125" s="38"/>
      <c r="J125" s="38"/>
      <c r="K125" s="38"/>
      <c r="L125" s="38"/>
      <c r="M125" s="38"/>
      <c r="N125" s="42"/>
      <c r="O125" s="42"/>
      <c r="P125" s="42"/>
      <c r="Q125" s="42"/>
      <c r="R125" s="42"/>
      <c r="S125" s="42"/>
      <c r="T125" s="38"/>
      <c r="U125" s="38"/>
      <c r="V125" s="38"/>
      <c r="W125" s="38"/>
      <c r="X125" s="38"/>
      <c r="Y125" s="38"/>
      <c r="Z125" s="38"/>
      <c r="AA125" s="38"/>
      <c r="AB125" s="38"/>
      <c r="AC125" s="38"/>
      <c r="AD125" s="38"/>
      <c r="AE125" s="38"/>
      <c r="AF125" s="38"/>
      <c r="AG125" s="38"/>
      <c r="AH125" s="38"/>
      <c r="AI125" s="38"/>
      <c r="AJ125" s="38"/>
      <c r="AK125" s="38"/>
      <c r="AL125" s="38"/>
      <c r="AM125" s="38"/>
    </row>
    <row r="126" spans="1:39" x14ac:dyDescent="0.25">
      <c r="A126" s="36"/>
      <c r="B126" s="37"/>
      <c r="C126" s="38"/>
      <c r="D126" s="38"/>
      <c r="E126" s="38"/>
      <c r="F126" s="38"/>
      <c r="G126" s="38"/>
      <c r="H126" s="38"/>
      <c r="I126" s="38"/>
      <c r="J126" s="38"/>
      <c r="K126" s="38"/>
      <c r="L126" s="38"/>
      <c r="M126" s="38"/>
      <c r="N126" s="42"/>
      <c r="O126" s="42"/>
      <c r="P126" s="42"/>
      <c r="Q126" s="42"/>
      <c r="R126" s="42"/>
      <c r="S126" s="42"/>
      <c r="T126" s="38"/>
      <c r="U126" s="38"/>
      <c r="V126" s="38"/>
      <c r="W126" s="38"/>
      <c r="X126" s="38"/>
      <c r="Y126" s="38"/>
      <c r="Z126" s="38"/>
      <c r="AA126" s="38"/>
      <c r="AB126" s="38"/>
      <c r="AC126" s="38"/>
      <c r="AD126" s="38"/>
      <c r="AE126" s="38"/>
      <c r="AF126" s="38"/>
      <c r="AG126" s="38"/>
      <c r="AH126" s="38"/>
      <c r="AI126" s="38"/>
      <c r="AJ126" s="38"/>
      <c r="AK126" s="38"/>
      <c r="AL126" s="38"/>
      <c r="AM126" s="38"/>
    </row>
  </sheetData>
  <autoFilter ref="A7:R12"/>
  <mergeCells count="6">
    <mergeCell ref="A1:X1"/>
    <mergeCell ref="A2:X2"/>
    <mergeCell ref="A3:X3"/>
    <mergeCell ref="A4:X4"/>
    <mergeCell ref="H5:M5"/>
    <mergeCell ref="T5:X5"/>
  </mergeCells>
  <printOptions horizontalCentered="1"/>
  <pageMargins left="0.7" right="0.7" top="0.75" bottom="0.75" header="0.3" footer="0.3"/>
  <pageSetup paperSize="9" scale="94" fitToHeight="0" orientation="portrait" useFirstPageNumber="1" r:id="rId1"/>
  <headerFooter differentFirst="1">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BA140"/>
  <sheetViews>
    <sheetView showZeros="0" view="pageBreakPreview" zoomScale="85" zoomScaleNormal="130" zoomScaleSheetLayoutView="85" workbookViewId="0">
      <pane xSplit="2" ySplit="17" topLeftCell="C18" activePane="bottomRight" state="frozen"/>
      <selection activeCell="AL25" sqref="AL25"/>
      <selection pane="topRight" activeCell="AL25" sqref="AL25"/>
      <selection pane="bottomLeft" activeCell="AL25" sqref="AL25"/>
      <selection pane="bottomRight" activeCell="AL25" sqref="AL25"/>
    </sheetView>
  </sheetViews>
  <sheetFormatPr defaultColWidth="9.140625" defaultRowHeight="15" x14ac:dyDescent="0.25"/>
  <cols>
    <col min="1" max="1" width="4.7109375" style="2" customWidth="1"/>
    <col min="2" max="2" width="32.28515625" style="6" customWidth="1"/>
    <col min="3" max="3" width="12" style="1" customWidth="1"/>
    <col min="4" max="4" width="11.28515625" style="1" customWidth="1"/>
    <col min="5" max="5" width="11.5703125" style="1" customWidth="1"/>
    <col min="6" max="6" width="11" style="1" customWidth="1"/>
    <col min="7" max="7" width="11.5703125" style="1" customWidth="1"/>
    <col min="8" max="9" width="11.85546875" style="1" hidden="1" customWidth="1"/>
    <col min="10" max="10" width="11.42578125" style="1" hidden="1" customWidth="1"/>
    <col min="11" max="11" width="11" style="1" hidden="1" customWidth="1"/>
    <col min="12" max="12" width="11.7109375" style="1" hidden="1" customWidth="1"/>
    <col min="13" max="13" width="10.85546875" style="1" hidden="1" customWidth="1"/>
    <col min="14" max="14" width="11.7109375" style="59" hidden="1" customWidth="1"/>
    <col min="15" max="15" width="13.42578125" style="108" hidden="1" customWidth="1"/>
    <col min="16" max="16" width="11.85546875" style="108" hidden="1" customWidth="1"/>
    <col min="17" max="17" width="11.5703125" style="108" hidden="1" customWidth="1"/>
    <col min="18" max="19" width="11.85546875" style="108" hidden="1" customWidth="1"/>
    <col min="20" max="20" width="12.85546875" style="108" hidden="1" customWidth="1"/>
    <col min="21" max="21" width="11.85546875" style="108" hidden="1" customWidth="1"/>
    <col min="22" max="24" width="11.85546875" style="67" hidden="1" customWidth="1"/>
    <col min="25" max="25" width="11.85546875" style="59" hidden="1" customWidth="1"/>
    <col min="26" max="30" width="11.85546875" style="60" hidden="1" customWidth="1"/>
    <col min="31" max="32" width="11.85546875" style="59" hidden="1" customWidth="1"/>
    <col min="33" max="35" width="12" style="1" hidden="1" customWidth="1"/>
    <col min="36" max="36" width="10.85546875" style="1" hidden="1" customWidth="1"/>
    <col min="37" max="37" width="12.140625" style="1" hidden="1" customWidth="1"/>
    <col min="38" max="38" width="8.42578125" style="1" customWidth="1"/>
    <col min="39" max="39" width="9.140625" style="1" customWidth="1"/>
    <col min="40" max="40" width="8.42578125" style="1" customWidth="1"/>
    <col min="41" max="42" width="8.7109375" style="1" customWidth="1"/>
    <col min="43" max="43" width="10.42578125" style="95" hidden="1" customWidth="1"/>
    <col min="44" max="44" width="10" style="95" hidden="1" customWidth="1"/>
    <col min="45" max="45" width="11.140625" style="95" hidden="1" customWidth="1"/>
    <col min="46" max="46" width="22.28515625" style="1" hidden="1" customWidth="1"/>
    <col min="47" max="47" width="27.140625" style="1" hidden="1" customWidth="1"/>
    <col min="48" max="16384" width="9.140625" style="1"/>
  </cols>
  <sheetData>
    <row r="1" spans="1:47" ht="15" customHeight="1" x14ac:dyDescent="0.25">
      <c r="A1" s="174" t="s">
        <v>210</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row>
    <row r="2" spans="1:47" ht="43.5" customHeight="1" x14ac:dyDescent="0.25">
      <c r="A2" s="174" t="s">
        <v>208</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row>
    <row r="3" spans="1:47" s="2" customFormat="1" ht="15.6" customHeight="1" x14ac:dyDescent="0.25">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row>
    <row r="4" spans="1:47" ht="15.6" customHeight="1" x14ac:dyDescent="0.25">
      <c r="A4" s="179" t="s">
        <v>1</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row>
    <row r="5" spans="1:47" ht="33" customHeight="1" x14ac:dyDescent="0.25">
      <c r="A5" s="142" t="s">
        <v>2</v>
      </c>
      <c r="B5" s="142" t="s">
        <v>3</v>
      </c>
      <c r="C5" s="142" t="s">
        <v>259</v>
      </c>
      <c r="D5" s="142"/>
      <c r="E5" s="142"/>
      <c r="F5" s="142"/>
      <c r="G5" s="142"/>
      <c r="H5" s="143" t="s">
        <v>7</v>
      </c>
      <c r="I5" s="144"/>
      <c r="J5" s="144"/>
      <c r="K5" s="144"/>
      <c r="L5" s="144"/>
      <c r="M5" s="145"/>
      <c r="N5" s="146" t="s">
        <v>4</v>
      </c>
      <c r="O5" s="146"/>
      <c r="P5" s="146"/>
      <c r="Q5" s="146"/>
      <c r="R5" s="146"/>
      <c r="S5" s="146"/>
      <c r="T5" s="146"/>
      <c r="U5" s="146"/>
      <c r="V5" s="146"/>
      <c r="W5" s="70"/>
      <c r="X5" s="70"/>
      <c r="Y5" s="150" t="s">
        <v>5</v>
      </c>
      <c r="Z5" s="151"/>
      <c r="AA5" s="151"/>
      <c r="AB5" s="151"/>
      <c r="AC5" s="151"/>
      <c r="AD5" s="151"/>
      <c r="AE5" s="152"/>
      <c r="AF5" s="71"/>
      <c r="AG5" s="153" t="s">
        <v>290</v>
      </c>
      <c r="AH5" s="154"/>
      <c r="AI5" s="154"/>
      <c r="AJ5" s="154"/>
      <c r="AK5" s="155"/>
      <c r="AL5" s="142" t="s">
        <v>289</v>
      </c>
      <c r="AM5" s="142"/>
      <c r="AN5" s="142"/>
      <c r="AO5" s="142"/>
      <c r="AP5" s="142"/>
      <c r="AQ5" s="159" t="s">
        <v>224</v>
      </c>
      <c r="AR5" s="159"/>
      <c r="AS5" s="159"/>
      <c r="AT5" s="160" t="s">
        <v>225</v>
      </c>
      <c r="AU5" s="147" t="s">
        <v>227</v>
      </c>
    </row>
    <row r="6" spans="1:47" ht="55.5" customHeight="1" x14ac:dyDescent="0.25">
      <c r="A6" s="142"/>
      <c r="B6" s="142"/>
      <c r="C6" s="142"/>
      <c r="D6" s="142"/>
      <c r="E6" s="142"/>
      <c r="F6" s="142"/>
      <c r="G6" s="142"/>
      <c r="H6" s="162" t="s">
        <v>258</v>
      </c>
      <c r="I6" s="163"/>
      <c r="J6" s="163"/>
      <c r="K6" s="163"/>
      <c r="L6" s="164"/>
      <c r="M6" s="165" t="s">
        <v>207</v>
      </c>
      <c r="N6" s="146" t="s">
        <v>206</v>
      </c>
      <c r="O6" s="168" t="s">
        <v>214</v>
      </c>
      <c r="P6" s="168"/>
      <c r="Q6" s="168"/>
      <c r="R6" s="168"/>
      <c r="S6" s="168"/>
      <c r="T6" s="168"/>
      <c r="U6" s="168"/>
      <c r="V6" s="161" t="s">
        <v>213</v>
      </c>
      <c r="W6" s="72"/>
      <c r="X6" s="72"/>
      <c r="Y6" s="146" t="s">
        <v>206</v>
      </c>
      <c r="Z6" s="150" t="s">
        <v>214</v>
      </c>
      <c r="AA6" s="151"/>
      <c r="AB6" s="151"/>
      <c r="AC6" s="151"/>
      <c r="AD6" s="152"/>
      <c r="AE6" s="146" t="s">
        <v>213</v>
      </c>
      <c r="AF6" s="50"/>
      <c r="AG6" s="156"/>
      <c r="AH6" s="157"/>
      <c r="AI6" s="157"/>
      <c r="AJ6" s="157"/>
      <c r="AK6" s="158"/>
      <c r="AL6" s="142"/>
      <c r="AM6" s="142"/>
      <c r="AN6" s="142"/>
      <c r="AO6" s="142"/>
      <c r="AP6" s="142"/>
      <c r="AQ6" s="159"/>
      <c r="AR6" s="159"/>
      <c r="AS6" s="159"/>
      <c r="AT6" s="160"/>
      <c r="AU6" s="148"/>
    </row>
    <row r="7" spans="1:47" ht="15.75" customHeight="1" x14ac:dyDescent="0.25">
      <c r="A7" s="142"/>
      <c r="B7" s="142"/>
      <c r="C7" s="142" t="s">
        <v>206</v>
      </c>
      <c r="D7" s="142" t="s">
        <v>7</v>
      </c>
      <c r="E7" s="142"/>
      <c r="F7" s="142"/>
      <c r="G7" s="142"/>
      <c r="H7" s="142" t="s">
        <v>6</v>
      </c>
      <c r="I7" s="142" t="s">
        <v>7</v>
      </c>
      <c r="J7" s="142"/>
      <c r="K7" s="142"/>
      <c r="L7" s="142"/>
      <c r="M7" s="166"/>
      <c r="N7" s="146"/>
      <c r="O7" s="168" t="s">
        <v>6</v>
      </c>
      <c r="P7" s="168"/>
      <c r="Q7" s="168" t="s">
        <v>7</v>
      </c>
      <c r="R7" s="168"/>
      <c r="S7" s="168"/>
      <c r="T7" s="168"/>
      <c r="U7" s="168"/>
      <c r="V7" s="161"/>
      <c r="W7" s="72"/>
      <c r="X7" s="72"/>
      <c r="Y7" s="146"/>
      <c r="Z7" s="171" t="s">
        <v>6</v>
      </c>
      <c r="AA7" s="146" t="s">
        <v>7</v>
      </c>
      <c r="AB7" s="146"/>
      <c r="AC7" s="146"/>
      <c r="AD7" s="146"/>
      <c r="AE7" s="146"/>
      <c r="AF7" s="50"/>
      <c r="AG7" s="142" t="s">
        <v>6</v>
      </c>
      <c r="AH7" s="142" t="s">
        <v>7</v>
      </c>
      <c r="AI7" s="142"/>
      <c r="AJ7" s="142"/>
      <c r="AK7" s="142"/>
      <c r="AL7" s="142" t="s">
        <v>6</v>
      </c>
      <c r="AM7" s="142" t="s">
        <v>7</v>
      </c>
      <c r="AN7" s="142"/>
      <c r="AO7" s="142"/>
      <c r="AP7" s="142"/>
      <c r="AQ7" s="159" t="s">
        <v>206</v>
      </c>
      <c r="AR7" s="182" t="s">
        <v>7</v>
      </c>
      <c r="AS7" s="182"/>
      <c r="AT7" s="160"/>
      <c r="AU7" s="148"/>
    </row>
    <row r="8" spans="1:47" ht="15.75" customHeight="1" x14ac:dyDescent="0.25">
      <c r="A8" s="142"/>
      <c r="B8" s="142"/>
      <c r="C8" s="142"/>
      <c r="D8" s="142" t="s">
        <v>8</v>
      </c>
      <c r="E8" s="142"/>
      <c r="F8" s="142"/>
      <c r="G8" s="142" t="s">
        <v>9</v>
      </c>
      <c r="H8" s="142"/>
      <c r="I8" s="142" t="s">
        <v>8</v>
      </c>
      <c r="J8" s="142"/>
      <c r="K8" s="142"/>
      <c r="L8" s="142" t="s">
        <v>9</v>
      </c>
      <c r="M8" s="166"/>
      <c r="N8" s="146"/>
      <c r="O8" s="168"/>
      <c r="P8" s="168"/>
      <c r="Q8" s="168" t="s">
        <v>8</v>
      </c>
      <c r="R8" s="168"/>
      <c r="S8" s="168"/>
      <c r="T8" s="168" t="s">
        <v>9</v>
      </c>
      <c r="U8" s="168" t="s">
        <v>10</v>
      </c>
      <c r="V8" s="161"/>
      <c r="W8" s="72"/>
      <c r="X8" s="72"/>
      <c r="Y8" s="146"/>
      <c r="Z8" s="172"/>
      <c r="AA8" s="146" t="s">
        <v>8</v>
      </c>
      <c r="AB8" s="146"/>
      <c r="AC8" s="146"/>
      <c r="AD8" s="146" t="s">
        <v>9</v>
      </c>
      <c r="AE8" s="146"/>
      <c r="AF8" s="50"/>
      <c r="AG8" s="142"/>
      <c r="AH8" s="142" t="s">
        <v>8</v>
      </c>
      <c r="AI8" s="142"/>
      <c r="AJ8" s="142"/>
      <c r="AK8" s="142" t="s">
        <v>9</v>
      </c>
      <c r="AL8" s="142"/>
      <c r="AM8" s="142" t="s">
        <v>8</v>
      </c>
      <c r="AN8" s="142"/>
      <c r="AO8" s="142"/>
      <c r="AP8" s="142" t="s">
        <v>9</v>
      </c>
      <c r="AQ8" s="159"/>
      <c r="AR8" s="182"/>
      <c r="AS8" s="182"/>
      <c r="AT8" s="160"/>
      <c r="AU8" s="148"/>
    </row>
    <row r="9" spans="1:47" ht="15.75" customHeight="1" x14ac:dyDescent="0.25">
      <c r="A9" s="142"/>
      <c r="B9" s="142"/>
      <c r="C9" s="142"/>
      <c r="D9" s="142" t="s">
        <v>11</v>
      </c>
      <c r="E9" s="169" t="s">
        <v>7</v>
      </c>
      <c r="F9" s="169"/>
      <c r="G9" s="142"/>
      <c r="H9" s="142"/>
      <c r="I9" s="142" t="s">
        <v>11</v>
      </c>
      <c r="J9" s="169" t="s">
        <v>7</v>
      </c>
      <c r="K9" s="169"/>
      <c r="L9" s="142"/>
      <c r="M9" s="166"/>
      <c r="N9" s="146"/>
      <c r="O9" s="168"/>
      <c r="P9" s="168"/>
      <c r="Q9" s="168" t="s">
        <v>11</v>
      </c>
      <c r="R9" s="170" t="s">
        <v>7</v>
      </c>
      <c r="S9" s="170"/>
      <c r="T9" s="168"/>
      <c r="U9" s="168"/>
      <c r="V9" s="161"/>
      <c r="W9" s="72"/>
      <c r="X9" s="72"/>
      <c r="Y9" s="146"/>
      <c r="Z9" s="172"/>
      <c r="AA9" s="146" t="s">
        <v>11</v>
      </c>
      <c r="AB9" s="181" t="s">
        <v>7</v>
      </c>
      <c r="AC9" s="181"/>
      <c r="AD9" s="146"/>
      <c r="AE9" s="146"/>
      <c r="AF9" s="50"/>
      <c r="AG9" s="142"/>
      <c r="AH9" s="142" t="s">
        <v>11</v>
      </c>
      <c r="AI9" s="169" t="s">
        <v>7</v>
      </c>
      <c r="AJ9" s="169"/>
      <c r="AK9" s="142"/>
      <c r="AL9" s="142"/>
      <c r="AM9" s="142" t="s">
        <v>11</v>
      </c>
      <c r="AN9" s="169" t="s">
        <v>7</v>
      </c>
      <c r="AO9" s="169"/>
      <c r="AP9" s="142"/>
      <c r="AQ9" s="159"/>
      <c r="AR9" s="159" t="s">
        <v>12</v>
      </c>
      <c r="AS9" s="159" t="s">
        <v>13</v>
      </c>
      <c r="AT9" s="160"/>
      <c r="AU9" s="148"/>
    </row>
    <row r="10" spans="1:47" ht="24.95" customHeight="1" x14ac:dyDescent="0.25">
      <c r="A10" s="142"/>
      <c r="B10" s="142"/>
      <c r="C10" s="142"/>
      <c r="D10" s="142"/>
      <c r="E10" s="142" t="s">
        <v>12</v>
      </c>
      <c r="F10" s="142" t="s">
        <v>13</v>
      </c>
      <c r="G10" s="142"/>
      <c r="H10" s="142"/>
      <c r="I10" s="142"/>
      <c r="J10" s="153" t="s">
        <v>12</v>
      </c>
      <c r="K10" s="165" t="s">
        <v>13</v>
      </c>
      <c r="L10" s="142"/>
      <c r="M10" s="166"/>
      <c r="N10" s="146"/>
      <c r="O10" s="168" t="s">
        <v>212</v>
      </c>
      <c r="P10" s="168" t="s">
        <v>211</v>
      </c>
      <c r="Q10" s="168"/>
      <c r="R10" s="168" t="s">
        <v>12</v>
      </c>
      <c r="S10" s="168" t="s">
        <v>13</v>
      </c>
      <c r="T10" s="168"/>
      <c r="U10" s="168"/>
      <c r="V10" s="161"/>
      <c r="W10" s="72"/>
      <c r="X10" s="72"/>
      <c r="Y10" s="146"/>
      <c r="Z10" s="172"/>
      <c r="AA10" s="146"/>
      <c r="AB10" s="175" t="s">
        <v>12</v>
      </c>
      <c r="AC10" s="171" t="s">
        <v>13</v>
      </c>
      <c r="AD10" s="146"/>
      <c r="AE10" s="146"/>
      <c r="AF10" s="50"/>
      <c r="AG10" s="142"/>
      <c r="AH10" s="142"/>
      <c r="AI10" s="165" t="s">
        <v>12</v>
      </c>
      <c r="AJ10" s="165" t="s">
        <v>13</v>
      </c>
      <c r="AK10" s="142"/>
      <c r="AL10" s="142"/>
      <c r="AM10" s="142"/>
      <c r="AN10" s="165" t="s">
        <v>12</v>
      </c>
      <c r="AO10" s="165" t="s">
        <v>13</v>
      </c>
      <c r="AP10" s="142"/>
      <c r="AQ10" s="159"/>
      <c r="AR10" s="159"/>
      <c r="AS10" s="159"/>
      <c r="AT10" s="160"/>
      <c r="AU10" s="148"/>
    </row>
    <row r="11" spans="1:47" ht="18" customHeight="1" x14ac:dyDescent="0.25">
      <c r="A11" s="142"/>
      <c r="B11" s="142"/>
      <c r="C11" s="142"/>
      <c r="D11" s="142"/>
      <c r="E11" s="142"/>
      <c r="F11" s="142" t="s">
        <v>13</v>
      </c>
      <c r="G11" s="142"/>
      <c r="H11" s="142"/>
      <c r="I11" s="142"/>
      <c r="J11" s="178"/>
      <c r="K11" s="166" t="s">
        <v>13</v>
      </c>
      <c r="L11" s="142"/>
      <c r="M11" s="166"/>
      <c r="N11" s="146"/>
      <c r="O11" s="168"/>
      <c r="P11" s="168"/>
      <c r="Q11" s="168"/>
      <c r="R11" s="168"/>
      <c r="S11" s="168" t="s">
        <v>13</v>
      </c>
      <c r="T11" s="168"/>
      <c r="U11" s="168"/>
      <c r="V11" s="161"/>
      <c r="W11" s="72"/>
      <c r="X11" s="72"/>
      <c r="Y11" s="146"/>
      <c r="Z11" s="172"/>
      <c r="AA11" s="146"/>
      <c r="AB11" s="176"/>
      <c r="AC11" s="172" t="s">
        <v>13</v>
      </c>
      <c r="AD11" s="146"/>
      <c r="AE11" s="146"/>
      <c r="AF11" s="50"/>
      <c r="AG11" s="142"/>
      <c r="AH11" s="142"/>
      <c r="AI11" s="166"/>
      <c r="AJ11" s="166" t="s">
        <v>13</v>
      </c>
      <c r="AK11" s="142"/>
      <c r="AL11" s="142"/>
      <c r="AM11" s="142"/>
      <c r="AN11" s="166"/>
      <c r="AO11" s="166" t="s">
        <v>13</v>
      </c>
      <c r="AP11" s="142"/>
      <c r="AQ11" s="159"/>
      <c r="AR11" s="159"/>
      <c r="AS11" s="159"/>
      <c r="AT11" s="160"/>
      <c r="AU11" s="148"/>
    </row>
    <row r="12" spans="1:47" ht="48" customHeight="1" x14ac:dyDescent="0.25">
      <c r="A12" s="142"/>
      <c r="B12" s="142"/>
      <c r="C12" s="142"/>
      <c r="D12" s="142"/>
      <c r="E12" s="142"/>
      <c r="F12" s="142" t="s">
        <v>13</v>
      </c>
      <c r="G12" s="142"/>
      <c r="H12" s="142"/>
      <c r="I12" s="142"/>
      <c r="J12" s="156"/>
      <c r="K12" s="167" t="s">
        <v>13</v>
      </c>
      <c r="L12" s="142"/>
      <c r="M12" s="167"/>
      <c r="N12" s="146"/>
      <c r="O12" s="168"/>
      <c r="P12" s="168"/>
      <c r="Q12" s="168"/>
      <c r="R12" s="168"/>
      <c r="S12" s="168" t="s">
        <v>13</v>
      </c>
      <c r="T12" s="168"/>
      <c r="U12" s="168"/>
      <c r="V12" s="161"/>
      <c r="W12" s="72"/>
      <c r="X12" s="72"/>
      <c r="Y12" s="146"/>
      <c r="Z12" s="173"/>
      <c r="AA12" s="146"/>
      <c r="AB12" s="177"/>
      <c r="AC12" s="173" t="s">
        <v>13</v>
      </c>
      <c r="AD12" s="146"/>
      <c r="AE12" s="146"/>
      <c r="AF12" s="50"/>
      <c r="AG12" s="142"/>
      <c r="AH12" s="142"/>
      <c r="AI12" s="167"/>
      <c r="AJ12" s="167" t="s">
        <v>13</v>
      </c>
      <c r="AK12" s="142"/>
      <c r="AL12" s="142"/>
      <c r="AM12" s="142"/>
      <c r="AN12" s="167"/>
      <c r="AO12" s="167" t="s">
        <v>13</v>
      </c>
      <c r="AP12" s="142"/>
      <c r="AQ12" s="159"/>
      <c r="AR12" s="159"/>
      <c r="AS12" s="159"/>
      <c r="AT12" s="160"/>
      <c r="AU12" s="149"/>
    </row>
    <row r="13" spans="1:47" s="59" customFormat="1" ht="30.6" hidden="1" customHeight="1" x14ac:dyDescent="0.25">
      <c r="A13" s="50"/>
      <c r="B13" s="50"/>
      <c r="C13" s="49"/>
      <c r="D13" s="11"/>
      <c r="E13" s="13"/>
      <c r="F13" s="13"/>
      <c r="G13" s="12">
        <v>0.99389831545923646</v>
      </c>
      <c r="H13" s="50"/>
      <c r="I13" s="11"/>
      <c r="J13" s="13"/>
      <c r="K13" s="68"/>
      <c r="L13" s="49"/>
      <c r="M13" s="49"/>
      <c r="N13" s="73"/>
      <c r="O13" s="96"/>
      <c r="P13" s="97"/>
      <c r="Q13" s="97"/>
      <c r="R13" s="97"/>
      <c r="S13" s="97"/>
      <c r="T13" s="97"/>
      <c r="U13" s="97"/>
      <c r="V13" s="61"/>
      <c r="W13" s="61"/>
      <c r="X13" s="61"/>
      <c r="Y13" s="49"/>
      <c r="Z13" s="79">
        <f>Y17-AA17</f>
        <v>23261253.074000001</v>
      </c>
      <c r="AA13" s="50"/>
      <c r="AB13" s="50"/>
      <c r="AC13" s="50"/>
      <c r="AD13" s="50"/>
      <c r="AE13" s="49"/>
      <c r="AF13" s="49"/>
      <c r="AG13" s="50"/>
      <c r="AH13" s="50"/>
      <c r="AI13" s="68"/>
      <c r="AJ13" s="68"/>
      <c r="AK13" s="50"/>
      <c r="AL13" s="50"/>
      <c r="AM13" s="50"/>
      <c r="AN13" s="68"/>
      <c r="AO13" s="68"/>
      <c r="AP13" s="50"/>
      <c r="AQ13" s="87"/>
      <c r="AR13" s="87"/>
      <c r="AS13" s="87"/>
      <c r="AT13" s="83"/>
      <c r="AU13" s="83"/>
    </row>
    <row r="14" spans="1:47" s="59" customFormat="1" ht="30.6" hidden="1" customHeight="1" x14ac:dyDescent="0.25">
      <c r="A14" s="50"/>
      <c r="B14" s="50"/>
      <c r="C14" s="51"/>
      <c r="D14" s="15"/>
      <c r="E14" s="15"/>
      <c r="F14" s="15"/>
      <c r="G14" s="14">
        <v>0.92255054312786777</v>
      </c>
      <c r="H14" s="69"/>
      <c r="I14" s="15"/>
      <c r="J14" s="15"/>
      <c r="K14" s="69"/>
      <c r="L14" s="51"/>
      <c r="M14" s="51"/>
      <c r="N14" s="51" t="s">
        <v>217</v>
      </c>
      <c r="O14" s="98">
        <f>SUM(P17,V17)</f>
        <v>550400629.54299998</v>
      </c>
      <c r="P14" s="100">
        <f>O14/C17</f>
        <v>0.94888998192112695</v>
      </c>
      <c r="Q14" s="99"/>
      <c r="R14" s="100"/>
      <c r="S14" s="100"/>
      <c r="T14" s="100"/>
      <c r="U14" s="100"/>
      <c r="V14" s="62"/>
      <c r="W14" s="62"/>
      <c r="X14" s="62"/>
      <c r="Y14" s="51" t="s">
        <v>217</v>
      </c>
      <c r="Z14" s="53">
        <f>Y17</f>
        <v>29646204.157000002</v>
      </c>
      <c r="AA14" s="54">
        <f>1-P14</f>
        <v>5.1110018078873054E-2</v>
      </c>
      <c r="AB14" s="50"/>
      <c r="AC14" s="50"/>
      <c r="AD14" s="50"/>
      <c r="AE14" s="51"/>
      <c r="AF14" s="51"/>
      <c r="AG14" s="50"/>
      <c r="AH14" s="50"/>
      <c r="AI14" s="68"/>
      <c r="AJ14" s="68"/>
      <c r="AK14" s="50"/>
      <c r="AL14" s="50"/>
      <c r="AM14" s="50"/>
      <c r="AN14" s="68"/>
      <c r="AO14" s="68"/>
      <c r="AP14" s="50"/>
      <c r="AQ14" s="87"/>
      <c r="AR14" s="87"/>
      <c r="AS14" s="87"/>
      <c r="AT14" s="83"/>
      <c r="AU14" s="83"/>
    </row>
    <row r="15" spans="1:47" s="59" customFormat="1" ht="30.6" hidden="1" customHeight="1" x14ac:dyDescent="0.25">
      <c r="A15" s="50"/>
      <c r="B15" s="50"/>
      <c r="C15" s="51"/>
      <c r="D15" s="15"/>
      <c r="E15" s="15"/>
      <c r="F15" s="15"/>
      <c r="G15" s="14"/>
      <c r="H15" s="69"/>
      <c r="I15" s="15"/>
      <c r="J15" s="15"/>
      <c r="K15" s="69"/>
      <c r="L15" s="51"/>
      <c r="M15" s="51"/>
      <c r="N15" s="51" t="s">
        <v>218</v>
      </c>
      <c r="O15" s="98">
        <f>O14-O16</f>
        <v>515907371.54299998</v>
      </c>
      <c r="P15" s="100">
        <f>O15/SUM(J17,L17,M17)</f>
        <v>0.94581855894371436</v>
      </c>
      <c r="Q15" s="99"/>
      <c r="R15" s="100"/>
      <c r="S15" s="100"/>
      <c r="T15" s="100"/>
      <c r="U15" s="100"/>
      <c r="V15" s="62"/>
      <c r="W15" s="62"/>
      <c r="X15" s="62"/>
      <c r="Y15" s="51" t="s">
        <v>218</v>
      </c>
      <c r="Z15" s="52">
        <f>SUM(AB17,AD17,AE17)</f>
        <v>29553876.457000002</v>
      </c>
      <c r="AA15" s="54">
        <f t="shared" ref="AA15:AA16" si="0">1-P15</f>
        <v>5.418144105628564E-2</v>
      </c>
      <c r="AB15" s="50"/>
      <c r="AC15" s="50"/>
      <c r="AD15" s="50" t="s">
        <v>220</v>
      </c>
      <c r="AE15" s="52">
        <f>AA17+AE17</f>
        <v>6384951.0830000006</v>
      </c>
      <c r="AF15" s="52"/>
      <c r="AG15" s="50"/>
      <c r="AH15" s="50"/>
      <c r="AI15" s="68"/>
      <c r="AJ15" s="68"/>
      <c r="AK15" s="50"/>
      <c r="AL15" s="50"/>
      <c r="AM15" s="50"/>
      <c r="AN15" s="68"/>
      <c r="AO15" s="68"/>
      <c r="AP15" s="50"/>
      <c r="AQ15" s="87"/>
      <c r="AR15" s="87"/>
      <c r="AS15" s="87"/>
      <c r="AT15" s="83"/>
      <c r="AU15" s="83"/>
    </row>
    <row r="16" spans="1:47" s="59" customFormat="1" ht="30.6" hidden="1" customHeight="1" x14ac:dyDescent="0.25">
      <c r="A16" s="50"/>
      <c r="B16" s="50"/>
      <c r="C16" s="51"/>
      <c r="D16" s="14">
        <v>0.9253310461368135</v>
      </c>
      <c r="E16" s="14">
        <v>7.4668953863186602E-2</v>
      </c>
      <c r="F16" s="15"/>
      <c r="G16" s="14"/>
      <c r="H16" s="69"/>
      <c r="I16" s="14"/>
      <c r="J16" s="14"/>
      <c r="K16" s="69"/>
      <c r="L16" s="51"/>
      <c r="M16" s="51"/>
      <c r="N16" s="51" t="s">
        <v>219</v>
      </c>
      <c r="O16" s="98">
        <f>S17</f>
        <v>34493258</v>
      </c>
      <c r="P16" s="100">
        <f>O16/K17</f>
        <v>0.99733045723727609</v>
      </c>
      <c r="Q16" s="100"/>
      <c r="R16" s="100"/>
      <c r="S16" s="100"/>
      <c r="T16" s="100"/>
      <c r="U16" s="100"/>
      <c r="V16" s="62"/>
      <c r="W16" s="62"/>
      <c r="X16" s="62"/>
      <c r="Y16" s="51" t="s">
        <v>219</v>
      </c>
      <c r="Z16" s="52">
        <f>Z14-Z15</f>
        <v>92327.699999999255</v>
      </c>
      <c r="AA16" s="54">
        <f t="shared" si="0"/>
        <v>2.6695427627239088E-3</v>
      </c>
      <c r="AB16" s="50"/>
      <c r="AC16" s="50"/>
      <c r="AD16" s="50" t="s">
        <v>221</v>
      </c>
      <c r="AE16" s="52">
        <f>AD17</f>
        <v>23261253.074000001</v>
      </c>
      <c r="AF16" s="52"/>
      <c r="AG16" s="50"/>
      <c r="AH16" s="50"/>
      <c r="AI16" s="68"/>
      <c r="AJ16" s="68"/>
      <c r="AK16" s="50"/>
      <c r="AL16" s="50"/>
      <c r="AM16" s="50"/>
      <c r="AN16" s="68"/>
      <c r="AO16" s="68"/>
      <c r="AP16" s="50"/>
      <c r="AQ16" s="87"/>
      <c r="AR16" s="87"/>
      <c r="AS16" s="87"/>
      <c r="AT16" s="83"/>
      <c r="AU16" s="83"/>
    </row>
    <row r="17" spans="1:47" x14ac:dyDescent="0.25">
      <c r="A17" s="16"/>
      <c r="B17" s="16" t="s">
        <v>14</v>
      </c>
      <c r="C17" s="17">
        <f>SUM(C18,C70)</f>
        <v>580046833.70000005</v>
      </c>
      <c r="D17" s="17">
        <f t="shared" ref="D17:AF17" si="1">SUM(D18,D70)</f>
        <v>275940938.69999999</v>
      </c>
      <c r="E17" s="17">
        <f t="shared" si="1"/>
        <v>241355353</v>
      </c>
      <c r="F17" s="17">
        <f t="shared" si="1"/>
        <v>34885949.700000003</v>
      </c>
      <c r="G17" s="17">
        <f t="shared" si="1"/>
        <v>304105895</v>
      </c>
      <c r="H17" s="17">
        <f t="shared" si="1"/>
        <v>556046833.70000005</v>
      </c>
      <c r="I17" s="17">
        <f t="shared" si="1"/>
        <v>251940938.69999999</v>
      </c>
      <c r="J17" s="17">
        <f t="shared" si="1"/>
        <v>217355353</v>
      </c>
      <c r="K17" s="17">
        <f t="shared" si="1"/>
        <v>34585585.700000003</v>
      </c>
      <c r="L17" s="17">
        <f t="shared" si="1"/>
        <v>304105895</v>
      </c>
      <c r="M17" s="17">
        <f t="shared" si="1"/>
        <v>23999999.999999996</v>
      </c>
      <c r="N17" s="17">
        <f t="shared" si="1"/>
        <v>594162333.86800003</v>
      </c>
      <c r="O17" s="98">
        <f t="shared" si="1"/>
        <v>570162333.86800003</v>
      </c>
      <c r="P17" s="98">
        <f t="shared" si="1"/>
        <v>526400629.54299998</v>
      </c>
      <c r="Q17" s="98">
        <f t="shared" si="1"/>
        <v>245555987.61699998</v>
      </c>
      <c r="R17" s="98">
        <f t="shared" si="1"/>
        <v>211062729.61699998</v>
      </c>
      <c r="S17" s="98">
        <f t="shared" si="1"/>
        <v>34493258</v>
      </c>
      <c r="T17" s="98">
        <f t="shared" si="1"/>
        <v>324606346.25100005</v>
      </c>
      <c r="U17" s="98">
        <f t="shared" si="1"/>
        <v>43761704.325000003</v>
      </c>
      <c r="V17" s="17">
        <v>23999999.999999996</v>
      </c>
      <c r="W17" s="17">
        <f t="shared" si="1"/>
        <v>269555987.61699998</v>
      </c>
      <c r="X17" s="17">
        <f t="shared" si="1"/>
        <v>52</v>
      </c>
      <c r="Y17" s="17">
        <f t="shared" si="1"/>
        <v>29646204.157000002</v>
      </c>
      <c r="Z17" s="17">
        <f t="shared" si="1"/>
        <v>29646204.157000002</v>
      </c>
      <c r="AA17" s="17">
        <f t="shared" si="1"/>
        <v>6384951.0830000006</v>
      </c>
      <c r="AB17" s="17">
        <f t="shared" si="1"/>
        <v>6292623.3830000004</v>
      </c>
      <c r="AC17" s="17">
        <f t="shared" si="1"/>
        <v>92327.7</v>
      </c>
      <c r="AD17" s="17">
        <f t="shared" si="1"/>
        <v>23261253.074000001</v>
      </c>
      <c r="AE17" s="17">
        <f t="shared" si="1"/>
        <v>0</v>
      </c>
      <c r="AF17" s="17">
        <f t="shared" si="1"/>
        <v>0</v>
      </c>
      <c r="AG17" s="17">
        <v>434472768.6260339</v>
      </c>
      <c r="AH17" s="17">
        <v>167761885.25507945</v>
      </c>
      <c r="AI17" s="17">
        <v>156372280.56801242</v>
      </c>
      <c r="AJ17" s="17">
        <v>11389604.687067002</v>
      </c>
      <c r="AK17" s="17">
        <v>266710883.37095445</v>
      </c>
      <c r="AL17" s="46">
        <f t="shared" ref="AL17:AP48" si="2">IF(C17=0,0,AG17/C17)</f>
        <v>0.74903049785587317</v>
      </c>
      <c r="AM17" s="46">
        <f t="shared" si="2"/>
        <v>0.60796301572876932</v>
      </c>
      <c r="AN17" s="46">
        <f t="shared" si="2"/>
        <v>0.64789232401243824</v>
      </c>
      <c r="AO17" s="46">
        <f t="shared" si="2"/>
        <v>0.32648114169203774</v>
      </c>
      <c r="AP17" s="46">
        <f t="shared" si="2"/>
        <v>0.87703292752991335</v>
      </c>
      <c r="AQ17" s="88">
        <f t="shared" ref="AQ17:AS17" si="3">SUM(AQ18,AQ70)</f>
        <v>18378934</v>
      </c>
      <c r="AR17" s="88">
        <f t="shared" si="3"/>
        <v>6494480</v>
      </c>
      <c r="AS17" s="88">
        <f t="shared" si="3"/>
        <v>11884454</v>
      </c>
      <c r="AT17" s="4"/>
      <c r="AU17" s="4"/>
    </row>
    <row r="18" spans="1:47" ht="29.45" customHeight="1" x14ac:dyDescent="0.25">
      <c r="A18" s="18" t="s">
        <v>15</v>
      </c>
      <c r="B18" s="19" t="s">
        <v>16</v>
      </c>
      <c r="C18" s="20">
        <f>SUM(C19:C69)</f>
        <v>136182106</v>
      </c>
      <c r="D18" s="20">
        <f t="shared" ref="D18:AF18" si="4">SUM(D19:D69)</f>
        <v>136182106</v>
      </c>
      <c r="E18" s="20">
        <f t="shared" si="4"/>
        <v>124372187</v>
      </c>
      <c r="F18" s="20">
        <f t="shared" si="4"/>
        <v>12110283</v>
      </c>
      <c r="G18" s="20">
        <f t="shared" si="4"/>
        <v>0</v>
      </c>
      <c r="H18" s="20">
        <f t="shared" si="4"/>
        <v>136182106</v>
      </c>
      <c r="I18" s="20">
        <f t="shared" si="4"/>
        <v>136182106</v>
      </c>
      <c r="J18" s="20">
        <f t="shared" si="4"/>
        <v>124372187</v>
      </c>
      <c r="K18" s="20">
        <f t="shared" si="4"/>
        <v>11809919</v>
      </c>
      <c r="L18" s="20">
        <f t="shared" si="4"/>
        <v>0</v>
      </c>
      <c r="M18" s="20">
        <f t="shared" si="4"/>
        <v>0</v>
      </c>
      <c r="N18" s="20">
        <f t="shared" si="4"/>
        <v>131124283</v>
      </c>
      <c r="O18" s="101">
        <f t="shared" si="4"/>
        <v>131124283</v>
      </c>
      <c r="P18" s="101">
        <f t="shared" si="4"/>
        <v>131124283</v>
      </c>
      <c r="Q18" s="101">
        <f t="shared" si="4"/>
        <v>131124283</v>
      </c>
      <c r="R18" s="101">
        <f t="shared" si="4"/>
        <v>119314364</v>
      </c>
      <c r="S18" s="101">
        <f t="shared" si="4"/>
        <v>11809919</v>
      </c>
      <c r="T18" s="101">
        <f t="shared" si="4"/>
        <v>0</v>
      </c>
      <c r="U18" s="101">
        <f t="shared" si="4"/>
        <v>0</v>
      </c>
      <c r="V18" s="20">
        <v>0</v>
      </c>
      <c r="W18" s="20">
        <f t="shared" si="4"/>
        <v>131124283</v>
      </c>
      <c r="X18" s="20">
        <f t="shared" si="4"/>
        <v>0</v>
      </c>
      <c r="Y18" s="20">
        <f t="shared" si="4"/>
        <v>5057823</v>
      </c>
      <c r="Z18" s="20">
        <f t="shared" si="4"/>
        <v>5057823</v>
      </c>
      <c r="AA18" s="20">
        <f t="shared" si="4"/>
        <v>5057823</v>
      </c>
      <c r="AB18" s="20">
        <f t="shared" si="4"/>
        <v>5057823</v>
      </c>
      <c r="AC18" s="20">
        <f t="shared" si="4"/>
        <v>0</v>
      </c>
      <c r="AD18" s="20">
        <f t="shared" si="4"/>
        <v>0</v>
      </c>
      <c r="AE18" s="20">
        <f t="shared" si="4"/>
        <v>0</v>
      </c>
      <c r="AF18" s="20">
        <f t="shared" si="4"/>
        <v>0</v>
      </c>
      <c r="AG18" s="20">
        <v>83921696.71297501</v>
      </c>
      <c r="AH18" s="20">
        <v>83921696.71297501</v>
      </c>
      <c r="AI18" s="20">
        <v>79293645</v>
      </c>
      <c r="AJ18" s="20">
        <v>4628051.7129750019</v>
      </c>
      <c r="AK18" s="20">
        <v>0</v>
      </c>
      <c r="AL18" s="46">
        <f t="shared" si="2"/>
        <v>0.61624613672059825</v>
      </c>
      <c r="AM18" s="46">
        <f t="shared" si="2"/>
        <v>0.61624613672059825</v>
      </c>
      <c r="AN18" s="46">
        <f t="shared" si="2"/>
        <v>0.63755126377250249</v>
      </c>
      <c r="AO18" s="46">
        <f t="shared" si="2"/>
        <v>0.38215884079463724</v>
      </c>
      <c r="AP18" s="46">
        <f t="shared" si="2"/>
        <v>0</v>
      </c>
      <c r="AQ18" s="89">
        <f t="shared" ref="AQ18:AS18" si="5">SUM(AQ19:AQ69)</f>
        <v>9496708</v>
      </c>
      <c r="AR18" s="89">
        <f t="shared" si="5"/>
        <v>5550337</v>
      </c>
      <c r="AS18" s="89">
        <f t="shared" si="5"/>
        <v>3946371</v>
      </c>
      <c r="AT18" s="4"/>
      <c r="AU18" s="4"/>
    </row>
    <row r="19" spans="1:47" ht="29.25" customHeight="1" x14ac:dyDescent="0.25">
      <c r="A19" s="11">
        <v>1</v>
      </c>
      <c r="B19" s="21" t="s">
        <v>17</v>
      </c>
      <c r="C19" s="22">
        <f>SUM(H19,M19)</f>
        <v>65200</v>
      </c>
      <c r="D19" s="23">
        <f>SUM(I19,M19)</f>
        <v>65200</v>
      </c>
      <c r="E19" s="23">
        <f>SUM(J19,M19)</f>
        <v>65200</v>
      </c>
      <c r="F19" s="22">
        <v>0</v>
      </c>
      <c r="G19" s="24"/>
      <c r="H19" s="22">
        <f>SUM(I19,L19)</f>
        <v>65200</v>
      </c>
      <c r="I19" s="23">
        <v>65200</v>
      </c>
      <c r="J19" s="23">
        <v>65200</v>
      </c>
      <c r="K19" s="22">
        <v>0</v>
      </c>
      <c r="L19" s="24"/>
      <c r="M19" s="24"/>
      <c r="N19" s="55">
        <f>SUM(O19,V19)</f>
        <v>65200</v>
      </c>
      <c r="O19" s="102">
        <f>SUM(Q19,T19)</f>
        <v>65200</v>
      </c>
      <c r="P19" s="102">
        <f>O19-U19</f>
        <v>65200</v>
      </c>
      <c r="Q19" s="102">
        <f>R19+S19</f>
        <v>65200</v>
      </c>
      <c r="R19" s="102">
        <v>65200</v>
      </c>
      <c r="S19" s="102">
        <v>0</v>
      </c>
      <c r="T19" s="102">
        <v>0</v>
      </c>
      <c r="U19" s="102"/>
      <c r="V19" s="64"/>
      <c r="W19" s="65">
        <f t="shared" ref="W19:W82" si="6">SUM(Q19,V19)</f>
        <v>65200</v>
      </c>
      <c r="X19" s="65"/>
      <c r="Y19" s="55">
        <f>SUM(Z19,AE19)</f>
        <v>0</v>
      </c>
      <c r="Z19" s="55">
        <f>AA19+AD19</f>
        <v>0</v>
      </c>
      <c r="AA19" s="55">
        <f>AB19+AC19</f>
        <v>0</v>
      </c>
      <c r="AB19" s="55">
        <f>J19-R19</f>
        <v>0</v>
      </c>
      <c r="AC19" s="55">
        <f>K19-S19</f>
        <v>0</v>
      </c>
      <c r="AD19" s="55">
        <f>L19-T19</f>
        <v>0</v>
      </c>
      <c r="AE19" s="55">
        <f>M19-V19</f>
        <v>0</v>
      </c>
      <c r="AF19" s="55"/>
      <c r="AG19" s="25">
        <v>35890</v>
      </c>
      <c r="AH19" s="25">
        <v>35890</v>
      </c>
      <c r="AI19" s="26">
        <v>35890</v>
      </c>
      <c r="AJ19" s="25">
        <v>0</v>
      </c>
      <c r="AK19" s="25"/>
      <c r="AL19" s="34">
        <f t="shared" si="2"/>
        <v>0.55046012269938649</v>
      </c>
      <c r="AM19" s="34">
        <f t="shared" si="2"/>
        <v>0.55046012269938649</v>
      </c>
      <c r="AN19" s="34">
        <f t="shared" si="2"/>
        <v>0.55046012269938649</v>
      </c>
      <c r="AO19" s="34">
        <f t="shared" si="2"/>
        <v>0</v>
      </c>
      <c r="AP19" s="34">
        <f t="shared" si="2"/>
        <v>0</v>
      </c>
      <c r="AQ19" s="90">
        <f t="shared" ref="AQ19:AQ69" si="7">SUM(AR19,AS19)</f>
        <v>16344</v>
      </c>
      <c r="AR19" s="90">
        <v>16344</v>
      </c>
      <c r="AS19" s="90"/>
      <c r="AT19" s="4" t="s">
        <v>228</v>
      </c>
      <c r="AU19" s="4"/>
    </row>
    <row r="20" spans="1:47" ht="29.25" customHeight="1" x14ac:dyDescent="0.25">
      <c r="A20" s="11">
        <v>2</v>
      </c>
      <c r="B20" s="21" t="s">
        <v>18</v>
      </c>
      <c r="C20" s="22">
        <f t="shared" ref="C20:C69" si="8">SUM(H20,M20)</f>
        <v>483000</v>
      </c>
      <c r="D20" s="23">
        <f t="shared" ref="D20:D69" si="9">SUM(I20,M20)</f>
        <v>483000</v>
      </c>
      <c r="E20" s="23">
        <f t="shared" ref="E20:E69" si="10">SUM(J20,M20)</f>
        <v>483000</v>
      </c>
      <c r="F20" s="22">
        <v>0</v>
      </c>
      <c r="G20" s="22"/>
      <c r="H20" s="22">
        <f t="shared" ref="H20:H83" si="11">SUM(I20,L20)</f>
        <v>483000</v>
      </c>
      <c r="I20" s="23">
        <v>483000</v>
      </c>
      <c r="J20" s="23">
        <v>483000</v>
      </c>
      <c r="K20" s="22">
        <v>0</v>
      </c>
      <c r="L20" s="22"/>
      <c r="M20" s="22"/>
      <c r="N20" s="55">
        <f t="shared" ref="N20:N83" si="12">SUM(O20,V20)</f>
        <v>483000</v>
      </c>
      <c r="O20" s="102">
        <f t="shared" ref="O20:O68" si="13">SUM(Q20,T20)</f>
        <v>483000</v>
      </c>
      <c r="P20" s="102">
        <f t="shared" ref="P20:P69" si="14">O20-U20</f>
        <v>483000</v>
      </c>
      <c r="Q20" s="102">
        <f t="shared" ref="Q20:Q68" si="15">R20+S20</f>
        <v>483000</v>
      </c>
      <c r="R20" s="102">
        <v>483000</v>
      </c>
      <c r="S20" s="102">
        <v>0</v>
      </c>
      <c r="T20" s="102">
        <v>0</v>
      </c>
      <c r="U20" s="102"/>
      <c r="V20" s="64"/>
      <c r="W20" s="65">
        <f t="shared" si="6"/>
        <v>483000</v>
      </c>
      <c r="X20" s="65"/>
      <c r="Y20" s="55">
        <f t="shared" ref="Y20:Y83" si="16">SUM(Z20,AE20)</f>
        <v>0</v>
      </c>
      <c r="Z20" s="55">
        <f t="shared" ref="Z20:Z69" si="17">AA20+AD20</f>
        <v>0</v>
      </c>
      <c r="AA20" s="55">
        <f t="shared" ref="AA20:AA69" si="18">AB20+AC20</f>
        <v>0</v>
      </c>
      <c r="AB20" s="55">
        <f t="shared" ref="AB20:AD33" si="19">J20-R20</f>
        <v>0</v>
      </c>
      <c r="AC20" s="55">
        <f t="shared" si="19"/>
        <v>0</v>
      </c>
      <c r="AD20" s="55">
        <f t="shared" si="19"/>
        <v>0</v>
      </c>
      <c r="AE20" s="55">
        <f t="shared" ref="AE20:AE83" si="20">M20-V20</f>
        <v>0</v>
      </c>
      <c r="AF20" s="55"/>
      <c r="AG20" s="25">
        <v>187282</v>
      </c>
      <c r="AH20" s="25">
        <v>187282</v>
      </c>
      <c r="AI20" s="25">
        <v>187282</v>
      </c>
      <c r="AJ20" s="25">
        <v>0</v>
      </c>
      <c r="AK20" s="25"/>
      <c r="AL20" s="34">
        <f t="shared" si="2"/>
        <v>0.38774741200828156</v>
      </c>
      <c r="AM20" s="34">
        <f t="shared" si="2"/>
        <v>0.38774741200828156</v>
      </c>
      <c r="AN20" s="34">
        <f t="shared" si="2"/>
        <v>0.38774741200828156</v>
      </c>
      <c r="AO20" s="34">
        <f t="shared" si="2"/>
        <v>0</v>
      </c>
      <c r="AP20" s="34">
        <f t="shared" si="2"/>
        <v>0</v>
      </c>
      <c r="AQ20" s="90">
        <f t="shared" si="7"/>
        <v>31800</v>
      </c>
      <c r="AR20" s="90">
        <v>31800</v>
      </c>
      <c r="AS20" s="90"/>
      <c r="AT20" s="4"/>
      <c r="AU20" s="4"/>
    </row>
    <row r="21" spans="1:47" ht="29.25" customHeight="1" x14ac:dyDescent="0.25">
      <c r="A21" s="11">
        <v>3</v>
      </c>
      <c r="B21" s="21" t="s">
        <v>19</v>
      </c>
      <c r="C21" s="22">
        <f t="shared" si="8"/>
        <v>269776</v>
      </c>
      <c r="D21" s="23">
        <f t="shared" si="9"/>
        <v>269776</v>
      </c>
      <c r="E21" s="23">
        <f t="shared" si="10"/>
        <v>269776</v>
      </c>
      <c r="F21" s="22">
        <v>0</v>
      </c>
      <c r="G21" s="22"/>
      <c r="H21" s="22">
        <f t="shared" si="11"/>
        <v>269776</v>
      </c>
      <c r="I21" s="23">
        <v>269776</v>
      </c>
      <c r="J21" s="23">
        <v>269776</v>
      </c>
      <c r="K21" s="22">
        <v>0</v>
      </c>
      <c r="L21" s="22"/>
      <c r="M21" s="22"/>
      <c r="N21" s="55">
        <f t="shared" si="12"/>
        <v>222000</v>
      </c>
      <c r="O21" s="102">
        <f t="shared" si="13"/>
        <v>222000</v>
      </c>
      <c r="P21" s="102">
        <f t="shared" si="14"/>
        <v>222000</v>
      </c>
      <c r="Q21" s="102">
        <f t="shared" si="15"/>
        <v>222000</v>
      </c>
      <c r="R21" s="102">
        <v>222000</v>
      </c>
      <c r="S21" s="102">
        <v>0</v>
      </c>
      <c r="T21" s="102">
        <v>0</v>
      </c>
      <c r="U21" s="102"/>
      <c r="V21" s="64"/>
      <c r="W21" s="65">
        <f t="shared" si="6"/>
        <v>222000</v>
      </c>
      <c r="X21" s="65"/>
      <c r="Y21" s="55">
        <f t="shared" si="16"/>
        <v>47776</v>
      </c>
      <c r="Z21" s="55">
        <f t="shared" si="17"/>
        <v>47776</v>
      </c>
      <c r="AA21" s="55">
        <f t="shared" si="18"/>
        <v>47776</v>
      </c>
      <c r="AB21" s="55">
        <f t="shared" si="19"/>
        <v>47776</v>
      </c>
      <c r="AC21" s="55">
        <f t="shared" si="19"/>
        <v>0</v>
      </c>
      <c r="AD21" s="55">
        <f t="shared" si="19"/>
        <v>0</v>
      </c>
      <c r="AE21" s="55">
        <f t="shared" si="20"/>
        <v>0</v>
      </c>
      <c r="AF21" s="55"/>
      <c r="AG21" s="25">
        <v>150321</v>
      </c>
      <c r="AH21" s="25">
        <v>150321</v>
      </c>
      <c r="AI21" s="26">
        <v>150321</v>
      </c>
      <c r="AJ21" s="25">
        <v>0</v>
      </c>
      <c r="AK21" s="25"/>
      <c r="AL21" s="34">
        <f t="shared" si="2"/>
        <v>0.5572067196488939</v>
      </c>
      <c r="AM21" s="34">
        <f t="shared" si="2"/>
        <v>0.5572067196488939</v>
      </c>
      <c r="AN21" s="47">
        <f t="shared" si="2"/>
        <v>0.5572067196488939</v>
      </c>
      <c r="AO21" s="34">
        <f t="shared" si="2"/>
        <v>0</v>
      </c>
      <c r="AP21" s="34">
        <f t="shared" si="2"/>
        <v>0</v>
      </c>
      <c r="AQ21" s="90">
        <f t="shared" si="7"/>
        <v>0</v>
      </c>
      <c r="AR21" s="90"/>
      <c r="AS21" s="90"/>
      <c r="AT21" s="4"/>
      <c r="AU21" s="4"/>
    </row>
    <row r="22" spans="1:47" ht="29.25" customHeight="1" x14ac:dyDescent="0.25">
      <c r="A22" s="11">
        <v>4</v>
      </c>
      <c r="B22" s="27" t="s">
        <v>20</v>
      </c>
      <c r="C22" s="22">
        <f t="shared" si="8"/>
        <v>1000000</v>
      </c>
      <c r="D22" s="23">
        <f t="shared" si="9"/>
        <v>1000000</v>
      </c>
      <c r="E22" s="23">
        <f t="shared" si="10"/>
        <v>1000000</v>
      </c>
      <c r="F22" s="22">
        <v>0</v>
      </c>
      <c r="G22" s="22"/>
      <c r="H22" s="22">
        <f t="shared" si="11"/>
        <v>1000000</v>
      </c>
      <c r="I22" s="22">
        <v>1000000</v>
      </c>
      <c r="J22" s="22">
        <v>1000000</v>
      </c>
      <c r="K22" s="22">
        <v>0</v>
      </c>
      <c r="L22" s="22"/>
      <c r="M22" s="22"/>
      <c r="N22" s="55">
        <f t="shared" si="12"/>
        <v>1000000</v>
      </c>
      <c r="O22" s="102">
        <f t="shared" si="13"/>
        <v>1000000</v>
      </c>
      <c r="P22" s="102">
        <f t="shared" si="14"/>
        <v>1000000</v>
      </c>
      <c r="Q22" s="102">
        <f t="shared" si="15"/>
        <v>1000000</v>
      </c>
      <c r="R22" s="102">
        <v>1000000</v>
      </c>
      <c r="S22" s="102">
        <v>0</v>
      </c>
      <c r="T22" s="102">
        <v>0</v>
      </c>
      <c r="U22" s="102"/>
      <c r="V22" s="64"/>
      <c r="W22" s="65">
        <f t="shared" si="6"/>
        <v>1000000</v>
      </c>
      <c r="X22" s="65"/>
      <c r="Y22" s="55">
        <f t="shared" si="16"/>
        <v>0</v>
      </c>
      <c r="Z22" s="55">
        <f t="shared" si="17"/>
        <v>0</v>
      </c>
      <c r="AA22" s="55">
        <f t="shared" si="18"/>
        <v>0</v>
      </c>
      <c r="AB22" s="55">
        <f t="shared" si="19"/>
        <v>0</v>
      </c>
      <c r="AC22" s="55">
        <f t="shared" si="19"/>
        <v>0</v>
      </c>
      <c r="AD22" s="55">
        <f t="shared" si="19"/>
        <v>0</v>
      </c>
      <c r="AE22" s="55">
        <f t="shared" si="20"/>
        <v>0</v>
      </c>
      <c r="AF22" s="55"/>
      <c r="AG22" s="25">
        <v>578454</v>
      </c>
      <c r="AH22" s="25">
        <v>578454</v>
      </c>
      <c r="AI22" s="25">
        <v>578454</v>
      </c>
      <c r="AJ22" s="25">
        <v>0</v>
      </c>
      <c r="AK22" s="25"/>
      <c r="AL22" s="34">
        <f t="shared" si="2"/>
        <v>0.57845400000000002</v>
      </c>
      <c r="AM22" s="34">
        <f t="shared" si="2"/>
        <v>0.57845400000000002</v>
      </c>
      <c r="AN22" s="34">
        <f t="shared" si="2"/>
        <v>0.57845400000000002</v>
      </c>
      <c r="AO22" s="34">
        <f t="shared" si="2"/>
        <v>0</v>
      </c>
      <c r="AP22" s="34">
        <f t="shared" si="2"/>
        <v>0</v>
      </c>
      <c r="AQ22" s="90">
        <f t="shared" si="7"/>
        <v>299000</v>
      </c>
      <c r="AR22" s="90">
        <v>299000</v>
      </c>
      <c r="AS22" s="90"/>
      <c r="AT22" s="4" t="s">
        <v>226</v>
      </c>
      <c r="AU22" s="4"/>
    </row>
    <row r="23" spans="1:47" ht="29.25" customHeight="1" x14ac:dyDescent="0.25">
      <c r="A23" s="11">
        <v>5</v>
      </c>
      <c r="B23" s="27" t="s">
        <v>21</v>
      </c>
      <c r="C23" s="22">
        <f t="shared" si="8"/>
        <v>786200</v>
      </c>
      <c r="D23" s="23">
        <f t="shared" si="9"/>
        <v>786200</v>
      </c>
      <c r="E23" s="23">
        <f t="shared" si="10"/>
        <v>786200</v>
      </c>
      <c r="F23" s="22">
        <v>0</v>
      </c>
      <c r="G23" s="22"/>
      <c r="H23" s="22">
        <f t="shared" si="11"/>
        <v>786200</v>
      </c>
      <c r="I23" s="22">
        <v>786200</v>
      </c>
      <c r="J23" s="22">
        <v>786200</v>
      </c>
      <c r="K23" s="22">
        <v>0</v>
      </c>
      <c r="L23" s="22"/>
      <c r="M23" s="22"/>
      <c r="N23" s="55">
        <f t="shared" si="12"/>
        <v>786200</v>
      </c>
      <c r="O23" s="102">
        <f t="shared" si="13"/>
        <v>786200</v>
      </c>
      <c r="P23" s="102">
        <f t="shared" si="14"/>
        <v>786200</v>
      </c>
      <c r="Q23" s="102">
        <f t="shared" si="15"/>
        <v>786200</v>
      </c>
      <c r="R23" s="102">
        <v>786200</v>
      </c>
      <c r="S23" s="102">
        <v>0</v>
      </c>
      <c r="T23" s="102">
        <v>0</v>
      </c>
      <c r="U23" s="102"/>
      <c r="V23" s="64"/>
      <c r="W23" s="65">
        <f t="shared" si="6"/>
        <v>786200</v>
      </c>
      <c r="X23" s="65"/>
      <c r="Y23" s="55">
        <f t="shared" si="16"/>
        <v>0</v>
      </c>
      <c r="Z23" s="55">
        <f t="shared" si="17"/>
        <v>0</v>
      </c>
      <c r="AA23" s="55">
        <f t="shared" si="18"/>
        <v>0</v>
      </c>
      <c r="AB23" s="55">
        <f t="shared" si="19"/>
        <v>0</v>
      </c>
      <c r="AC23" s="55">
        <f t="shared" si="19"/>
        <v>0</v>
      </c>
      <c r="AD23" s="55">
        <f t="shared" si="19"/>
        <v>0</v>
      </c>
      <c r="AE23" s="55">
        <f t="shared" si="20"/>
        <v>0</v>
      </c>
      <c r="AF23" s="55"/>
      <c r="AG23" s="25">
        <v>455144</v>
      </c>
      <c r="AH23" s="25">
        <v>455144</v>
      </c>
      <c r="AI23" s="25">
        <v>455144</v>
      </c>
      <c r="AJ23" s="25">
        <v>0</v>
      </c>
      <c r="AK23" s="25"/>
      <c r="AL23" s="34">
        <f t="shared" si="2"/>
        <v>0.57891630628338842</v>
      </c>
      <c r="AM23" s="34">
        <f t="shared" si="2"/>
        <v>0.57891630628338842</v>
      </c>
      <c r="AN23" s="34">
        <f t="shared" si="2"/>
        <v>0.57891630628338842</v>
      </c>
      <c r="AO23" s="34">
        <f t="shared" si="2"/>
        <v>0</v>
      </c>
      <c r="AP23" s="34">
        <f t="shared" si="2"/>
        <v>0</v>
      </c>
      <c r="AQ23" s="90">
        <f t="shared" si="7"/>
        <v>154632</v>
      </c>
      <c r="AR23" s="90">
        <v>154632</v>
      </c>
      <c r="AS23" s="90"/>
      <c r="AT23" s="4" t="s">
        <v>229</v>
      </c>
      <c r="AU23" s="4"/>
    </row>
    <row r="24" spans="1:47" ht="29.25" customHeight="1" x14ac:dyDescent="0.25">
      <c r="A24" s="11">
        <v>6</v>
      </c>
      <c r="B24" s="27" t="s">
        <v>22</v>
      </c>
      <c r="C24" s="22">
        <f t="shared" si="8"/>
        <v>304000</v>
      </c>
      <c r="D24" s="23">
        <f t="shared" si="9"/>
        <v>304000</v>
      </c>
      <c r="E24" s="23">
        <f t="shared" si="10"/>
        <v>304000</v>
      </c>
      <c r="F24" s="22">
        <v>0</v>
      </c>
      <c r="G24" s="22"/>
      <c r="H24" s="22">
        <f t="shared" si="11"/>
        <v>304000</v>
      </c>
      <c r="I24" s="22">
        <v>304000</v>
      </c>
      <c r="J24" s="22">
        <v>304000</v>
      </c>
      <c r="K24" s="22">
        <v>0</v>
      </c>
      <c r="L24" s="22"/>
      <c r="M24" s="22"/>
      <c r="N24" s="55">
        <f t="shared" si="12"/>
        <v>304000</v>
      </c>
      <c r="O24" s="102">
        <f t="shared" si="13"/>
        <v>304000</v>
      </c>
      <c r="P24" s="102">
        <f t="shared" si="14"/>
        <v>304000</v>
      </c>
      <c r="Q24" s="102">
        <f t="shared" si="15"/>
        <v>304000</v>
      </c>
      <c r="R24" s="102">
        <v>304000</v>
      </c>
      <c r="S24" s="102">
        <v>0</v>
      </c>
      <c r="T24" s="102">
        <v>0</v>
      </c>
      <c r="U24" s="102"/>
      <c r="V24" s="64"/>
      <c r="W24" s="65">
        <f t="shared" si="6"/>
        <v>304000</v>
      </c>
      <c r="X24" s="65"/>
      <c r="Y24" s="55">
        <f t="shared" si="16"/>
        <v>0</v>
      </c>
      <c r="Z24" s="55">
        <f t="shared" si="17"/>
        <v>0</v>
      </c>
      <c r="AA24" s="55">
        <f t="shared" si="18"/>
        <v>0</v>
      </c>
      <c r="AB24" s="55">
        <f t="shared" si="19"/>
        <v>0</v>
      </c>
      <c r="AC24" s="55">
        <f t="shared" si="19"/>
        <v>0</v>
      </c>
      <c r="AD24" s="55">
        <f t="shared" si="19"/>
        <v>0</v>
      </c>
      <c r="AE24" s="55">
        <f t="shared" si="20"/>
        <v>0</v>
      </c>
      <c r="AF24" s="55"/>
      <c r="AG24" s="25">
        <v>101145</v>
      </c>
      <c r="AH24" s="25">
        <v>101145</v>
      </c>
      <c r="AI24" s="26">
        <v>101145</v>
      </c>
      <c r="AJ24" s="25">
        <v>0</v>
      </c>
      <c r="AK24" s="25"/>
      <c r="AL24" s="34">
        <f t="shared" si="2"/>
        <v>0.33271381578947368</v>
      </c>
      <c r="AM24" s="34">
        <f t="shared" si="2"/>
        <v>0.33271381578947368</v>
      </c>
      <c r="AN24" s="47">
        <f t="shared" si="2"/>
        <v>0.33271381578947368</v>
      </c>
      <c r="AO24" s="34">
        <f t="shared" si="2"/>
        <v>0</v>
      </c>
      <c r="AP24" s="34">
        <f t="shared" si="2"/>
        <v>0</v>
      </c>
      <c r="AQ24" s="90">
        <f t="shared" si="7"/>
        <v>0</v>
      </c>
      <c r="AR24" s="90"/>
      <c r="AS24" s="90"/>
      <c r="AT24" s="4"/>
      <c r="AU24" s="4"/>
    </row>
    <row r="25" spans="1:47" ht="29.25" customHeight="1" x14ac:dyDescent="0.25">
      <c r="A25" s="11">
        <v>7</v>
      </c>
      <c r="B25" s="27" t="s">
        <v>23</v>
      </c>
      <c r="C25" s="22">
        <f t="shared" si="8"/>
        <v>12100270</v>
      </c>
      <c r="D25" s="23">
        <f t="shared" si="9"/>
        <v>12100270</v>
      </c>
      <c r="E25" s="23">
        <f t="shared" si="10"/>
        <v>12000000</v>
      </c>
      <c r="F25" s="22">
        <v>100270</v>
      </c>
      <c r="G25" s="22"/>
      <c r="H25" s="22">
        <f t="shared" si="11"/>
        <v>12100270</v>
      </c>
      <c r="I25" s="22">
        <v>12100270</v>
      </c>
      <c r="J25" s="22">
        <v>12000000</v>
      </c>
      <c r="K25" s="22">
        <v>100270</v>
      </c>
      <c r="L25" s="22"/>
      <c r="M25" s="22"/>
      <c r="N25" s="55">
        <f t="shared" si="12"/>
        <v>12100270</v>
      </c>
      <c r="O25" s="102">
        <f t="shared" si="13"/>
        <v>12100270</v>
      </c>
      <c r="P25" s="102">
        <f t="shared" si="14"/>
        <v>12100270</v>
      </c>
      <c r="Q25" s="102">
        <f t="shared" si="15"/>
        <v>12100270</v>
      </c>
      <c r="R25" s="102">
        <v>12000000</v>
      </c>
      <c r="S25" s="102">
        <v>100270</v>
      </c>
      <c r="T25" s="102">
        <v>0</v>
      </c>
      <c r="U25" s="102"/>
      <c r="V25" s="64"/>
      <c r="W25" s="65">
        <f t="shared" si="6"/>
        <v>12100270</v>
      </c>
      <c r="X25" s="65"/>
      <c r="Y25" s="55">
        <f t="shared" si="16"/>
        <v>0</v>
      </c>
      <c r="Z25" s="55">
        <f t="shared" si="17"/>
        <v>0</v>
      </c>
      <c r="AA25" s="55">
        <f t="shared" si="18"/>
        <v>0</v>
      </c>
      <c r="AB25" s="55">
        <f t="shared" si="19"/>
        <v>0</v>
      </c>
      <c r="AC25" s="55">
        <f t="shared" si="19"/>
        <v>0</v>
      </c>
      <c r="AD25" s="55">
        <f t="shared" si="19"/>
        <v>0</v>
      </c>
      <c r="AE25" s="55">
        <f t="shared" si="20"/>
        <v>0</v>
      </c>
      <c r="AF25" s="55"/>
      <c r="AG25" s="25">
        <v>10585567</v>
      </c>
      <c r="AH25" s="25">
        <v>10585567</v>
      </c>
      <c r="AI25" s="25">
        <v>10585567</v>
      </c>
      <c r="AJ25" s="25">
        <v>0</v>
      </c>
      <c r="AK25" s="25"/>
      <c r="AL25" s="34">
        <f t="shared" si="2"/>
        <v>0.87482072714079939</v>
      </c>
      <c r="AM25" s="34">
        <f t="shared" si="2"/>
        <v>0.87482072714079939</v>
      </c>
      <c r="AN25" s="34">
        <f t="shared" si="2"/>
        <v>0.88213058333333338</v>
      </c>
      <c r="AO25" s="34">
        <f t="shared" si="2"/>
        <v>0</v>
      </c>
      <c r="AP25" s="34">
        <f t="shared" si="2"/>
        <v>0</v>
      </c>
      <c r="AQ25" s="90">
        <f t="shared" si="7"/>
        <v>0</v>
      </c>
      <c r="AR25" s="90"/>
      <c r="AS25" s="90"/>
      <c r="AT25" s="4"/>
      <c r="AU25" s="4"/>
    </row>
    <row r="26" spans="1:47" ht="29.25" customHeight="1" x14ac:dyDescent="0.25">
      <c r="A26" s="11">
        <v>8</v>
      </c>
      <c r="B26" s="27" t="s">
        <v>24</v>
      </c>
      <c r="C26" s="22">
        <f t="shared" si="8"/>
        <v>6957000</v>
      </c>
      <c r="D26" s="23">
        <f t="shared" si="9"/>
        <v>6957000</v>
      </c>
      <c r="E26" s="23">
        <f t="shared" si="10"/>
        <v>6957000</v>
      </c>
      <c r="F26" s="22">
        <v>0</v>
      </c>
      <c r="G26" s="22"/>
      <c r="H26" s="22">
        <f t="shared" si="11"/>
        <v>6957000</v>
      </c>
      <c r="I26" s="22">
        <v>6957000</v>
      </c>
      <c r="J26" s="22">
        <v>6957000</v>
      </c>
      <c r="K26" s="22">
        <v>0</v>
      </c>
      <c r="L26" s="22"/>
      <c r="M26" s="22"/>
      <c r="N26" s="55">
        <f t="shared" si="12"/>
        <v>6957000</v>
      </c>
      <c r="O26" s="102">
        <f t="shared" si="13"/>
        <v>6957000</v>
      </c>
      <c r="P26" s="102">
        <f t="shared" si="14"/>
        <v>6957000</v>
      </c>
      <c r="Q26" s="102">
        <f t="shared" si="15"/>
        <v>6957000</v>
      </c>
      <c r="R26" s="102">
        <v>6957000</v>
      </c>
      <c r="S26" s="102">
        <v>0</v>
      </c>
      <c r="T26" s="102">
        <v>0</v>
      </c>
      <c r="U26" s="102"/>
      <c r="V26" s="64"/>
      <c r="W26" s="65">
        <f t="shared" si="6"/>
        <v>6957000</v>
      </c>
      <c r="X26" s="65"/>
      <c r="Y26" s="55">
        <f t="shared" si="16"/>
        <v>0</v>
      </c>
      <c r="Z26" s="55">
        <f t="shared" si="17"/>
        <v>0</v>
      </c>
      <c r="AA26" s="55">
        <f t="shared" si="18"/>
        <v>0</v>
      </c>
      <c r="AB26" s="55">
        <f t="shared" si="19"/>
        <v>0</v>
      </c>
      <c r="AC26" s="55">
        <f t="shared" si="19"/>
        <v>0</v>
      </c>
      <c r="AD26" s="55">
        <f t="shared" si="19"/>
        <v>0</v>
      </c>
      <c r="AE26" s="55">
        <f t="shared" si="20"/>
        <v>0</v>
      </c>
      <c r="AF26" s="55"/>
      <c r="AG26" s="25">
        <v>5730901</v>
      </c>
      <c r="AH26" s="25">
        <v>5730901</v>
      </c>
      <c r="AI26" s="25">
        <v>5730901</v>
      </c>
      <c r="AJ26" s="25">
        <v>0</v>
      </c>
      <c r="AK26" s="25"/>
      <c r="AL26" s="34">
        <f t="shared" si="2"/>
        <v>0.82376038522351591</v>
      </c>
      <c r="AM26" s="34">
        <f t="shared" si="2"/>
        <v>0.82376038522351591</v>
      </c>
      <c r="AN26" s="34">
        <f t="shared" si="2"/>
        <v>0.82376038522351591</v>
      </c>
      <c r="AO26" s="34">
        <f t="shared" si="2"/>
        <v>0</v>
      </c>
      <c r="AP26" s="34">
        <f t="shared" si="2"/>
        <v>0</v>
      </c>
      <c r="AQ26" s="90">
        <f t="shared" si="7"/>
        <v>0</v>
      </c>
      <c r="AR26" s="90"/>
      <c r="AS26" s="90"/>
      <c r="AT26" s="4"/>
      <c r="AU26" s="4"/>
    </row>
    <row r="27" spans="1:47" ht="29.25" customHeight="1" x14ac:dyDescent="0.25">
      <c r="A27" s="11">
        <v>9</v>
      </c>
      <c r="B27" s="27" t="s">
        <v>25</v>
      </c>
      <c r="C27" s="22">
        <f t="shared" si="8"/>
        <v>652300</v>
      </c>
      <c r="D27" s="23">
        <f t="shared" si="9"/>
        <v>652300</v>
      </c>
      <c r="E27" s="23">
        <f t="shared" si="10"/>
        <v>652300</v>
      </c>
      <c r="F27" s="22">
        <v>0</v>
      </c>
      <c r="G27" s="22"/>
      <c r="H27" s="22">
        <f t="shared" si="11"/>
        <v>652300</v>
      </c>
      <c r="I27" s="23">
        <v>652300</v>
      </c>
      <c r="J27" s="23">
        <v>652300</v>
      </c>
      <c r="K27" s="22">
        <v>0</v>
      </c>
      <c r="L27" s="22"/>
      <c r="M27" s="22"/>
      <c r="N27" s="55">
        <f t="shared" si="12"/>
        <v>652300</v>
      </c>
      <c r="O27" s="102">
        <f t="shared" si="13"/>
        <v>652300</v>
      </c>
      <c r="P27" s="102">
        <f t="shared" si="14"/>
        <v>652300</v>
      </c>
      <c r="Q27" s="102">
        <f t="shared" si="15"/>
        <v>652300</v>
      </c>
      <c r="R27" s="102">
        <v>652300</v>
      </c>
      <c r="S27" s="102">
        <v>0</v>
      </c>
      <c r="T27" s="102">
        <v>0</v>
      </c>
      <c r="U27" s="102"/>
      <c r="V27" s="64"/>
      <c r="W27" s="65">
        <f t="shared" si="6"/>
        <v>652300</v>
      </c>
      <c r="X27" s="65"/>
      <c r="Y27" s="55">
        <f t="shared" si="16"/>
        <v>0</v>
      </c>
      <c r="Z27" s="55">
        <f t="shared" si="17"/>
        <v>0</v>
      </c>
      <c r="AA27" s="55">
        <f t="shared" si="18"/>
        <v>0</v>
      </c>
      <c r="AB27" s="55">
        <f t="shared" si="19"/>
        <v>0</v>
      </c>
      <c r="AC27" s="55">
        <f t="shared" si="19"/>
        <v>0</v>
      </c>
      <c r="AD27" s="55">
        <f t="shared" si="19"/>
        <v>0</v>
      </c>
      <c r="AE27" s="55">
        <f t="shared" si="20"/>
        <v>0</v>
      </c>
      <c r="AF27" s="55"/>
      <c r="AG27" s="25">
        <v>318436</v>
      </c>
      <c r="AH27" s="25">
        <v>318436</v>
      </c>
      <c r="AI27" s="25">
        <v>318436</v>
      </c>
      <c r="AJ27" s="25">
        <v>0</v>
      </c>
      <c r="AK27" s="25"/>
      <c r="AL27" s="34">
        <f t="shared" si="2"/>
        <v>0.48817415299708722</v>
      </c>
      <c r="AM27" s="34">
        <f t="shared" si="2"/>
        <v>0.48817415299708722</v>
      </c>
      <c r="AN27" s="34">
        <f t="shared" si="2"/>
        <v>0.48817415299708722</v>
      </c>
      <c r="AO27" s="34">
        <f t="shared" si="2"/>
        <v>0</v>
      </c>
      <c r="AP27" s="34">
        <f t="shared" si="2"/>
        <v>0</v>
      </c>
      <c r="AQ27" s="90">
        <f t="shared" si="7"/>
        <v>391684</v>
      </c>
      <c r="AR27" s="90">
        <v>391684</v>
      </c>
      <c r="AS27" s="90"/>
      <c r="AT27" s="4"/>
      <c r="AU27" s="4"/>
    </row>
    <row r="28" spans="1:47" ht="29.25" customHeight="1" x14ac:dyDescent="0.25">
      <c r="A28" s="11">
        <v>10</v>
      </c>
      <c r="B28" s="27" t="s">
        <v>26</v>
      </c>
      <c r="C28" s="22">
        <f t="shared" si="8"/>
        <v>520075</v>
      </c>
      <c r="D28" s="23">
        <f t="shared" si="9"/>
        <v>520075</v>
      </c>
      <c r="E28" s="23">
        <f t="shared" si="10"/>
        <v>520075</v>
      </c>
      <c r="F28" s="22">
        <v>0</v>
      </c>
      <c r="G28" s="22"/>
      <c r="H28" s="22">
        <f t="shared" si="11"/>
        <v>520075</v>
      </c>
      <c r="I28" s="22">
        <v>520075</v>
      </c>
      <c r="J28" s="22">
        <v>520075</v>
      </c>
      <c r="K28" s="22">
        <v>0</v>
      </c>
      <c r="L28" s="22"/>
      <c r="M28" s="22"/>
      <c r="N28" s="55">
        <f t="shared" si="12"/>
        <v>520075</v>
      </c>
      <c r="O28" s="102">
        <f t="shared" si="13"/>
        <v>520075</v>
      </c>
      <c r="P28" s="102">
        <f t="shared" si="14"/>
        <v>520075</v>
      </c>
      <c r="Q28" s="102">
        <f t="shared" si="15"/>
        <v>520075</v>
      </c>
      <c r="R28" s="102">
        <v>520075</v>
      </c>
      <c r="S28" s="102">
        <v>0</v>
      </c>
      <c r="T28" s="102">
        <v>0</v>
      </c>
      <c r="U28" s="102"/>
      <c r="V28" s="64"/>
      <c r="W28" s="65">
        <f t="shared" si="6"/>
        <v>520075</v>
      </c>
      <c r="X28" s="65"/>
      <c r="Y28" s="55">
        <f t="shared" si="16"/>
        <v>0</v>
      </c>
      <c r="Z28" s="55">
        <f t="shared" si="17"/>
        <v>0</v>
      </c>
      <c r="AA28" s="55">
        <f t="shared" si="18"/>
        <v>0</v>
      </c>
      <c r="AB28" s="55">
        <f t="shared" si="19"/>
        <v>0</v>
      </c>
      <c r="AC28" s="55">
        <f t="shared" si="19"/>
        <v>0</v>
      </c>
      <c r="AD28" s="55">
        <f t="shared" si="19"/>
        <v>0</v>
      </c>
      <c r="AE28" s="55">
        <f t="shared" si="20"/>
        <v>0</v>
      </c>
      <c r="AF28" s="55"/>
      <c r="AG28" s="25">
        <v>156356</v>
      </c>
      <c r="AH28" s="25">
        <v>156356</v>
      </c>
      <c r="AI28" s="25">
        <v>156356</v>
      </c>
      <c r="AJ28" s="25">
        <v>0</v>
      </c>
      <c r="AK28" s="25"/>
      <c r="AL28" s="34">
        <f t="shared" si="2"/>
        <v>0.30064125366533673</v>
      </c>
      <c r="AM28" s="34">
        <f t="shared" si="2"/>
        <v>0.30064125366533673</v>
      </c>
      <c r="AN28" s="34">
        <f t="shared" si="2"/>
        <v>0.30064125366533673</v>
      </c>
      <c r="AO28" s="34">
        <f t="shared" si="2"/>
        <v>0</v>
      </c>
      <c r="AP28" s="34">
        <f t="shared" si="2"/>
        <v>0</v>
      </c>
      <c r="AQ28" s="90">
        <f t="shared" si="7"/>
        <v>395000</v>
      </c>
      <c r="AR28" s="90">
        <v>395000</v>
      </c>
      <c r="AS28" s="90"/>
      <c r="AT28" s="4" t="s">
        <v>230</v>
      </c>
      <c r="AU28" s="4"/>
    </row>
    <row r="29" spans="1:47" ht="29.25" customHeight="1" x14ac:dyDescent="0.25">
      <c r="A29" s="11">
        <v>11</v>
      </c>
      <c r="B29" s="27" t="s">
        <v>27</v>
      </c>
      <c r="C29" s="22">
        <f t="shared" si="8"/>
        <v>611300</v>
      </c>
      <c r="D29" s="23">
        <f t="shared" si="9"/>
        <v>611300</v>
      </c>
      <c r="E29" s="23">
        <f t="shared" si="10"/>
        <v>581300</v>
      </c>
      <c r="F29" s="22">
        <v>30000</v>
      </c>
      <c r="G29" s="22"/>
      <c r="H29" s="22">
        <f t="shared" si="11"/>
        <v>611300</v>
      </c>
      <c r="I29" s="23">
        <v>611300</v>
      </c>
      <c r="J29" s="23">
        <v>581300</v>
      </c>
      <c r="K29" s="22">
        <v>30000</v>
      </c>
      <c r="L29" s="22"/>
      <c r="M29" s="22"/>
      <c r="N29" s="55">
        <f t="shared" si="12"/>
        <v>611300</v>
      </c>
      <c r="O29" s="102">
        <f>SUM(Q29,T29)</f>
        <v>611300</v>
      </c>
      <c r="P29" s="102">
        <f t="shared" si="14"/>
        <v>611300</v>
      </c>
      <c r="Q29" s="102">
        <f t="shared" si="15"/>
        <v>611300</v>
      </c>
      <c r="R29" s="103">
        <v>581300</v>
      </c>
      <c r="S29" s="102">
        <v>30000</v>
      </c>
      <c r="T29" s="102">
        <v>0</v>
      </c>
      <c r="U29" s="102"/>
      <c r="V29" s="64"/>
      <c r="W29" s="65">
        <f t="shared" si="6"/>
        <v>611300</v>
      </c>
      <c r="X29" s="65"/>
      <c r="Y29" s="55">
        <f t="shared" si="16"/>
        <v>0</v>
      </c>
      <c r="Z29" s="55">
        <f t="shared" si="17"/>
        <v>0</v>
      </c>
      <c r="AA29" s="55">
        <f t="shared" si="18"/>
        <v>0</v>
      </c>
      <c r="AB29" s="55">
        <f t="shared" si="19"/>
        <v>0</v>
      </c>
      <c r="AC29" s="55">
        <f t="shared" si="19"/>
        <v>0</v>
      </c>
      <c r="AD29" s="55">
        <f t="shared" si="19"/>
        <v>0</v>
      </c>
      <c r="AE29" s="55">
        <f t="shared" si="20"/>
        <v>0</v>
      </c>
      <c r="AF29" s="55"/>
      <c r="AG29" s="25">
        <v>160683.20000000001</v>
      </c>
      <c r="AH29" s="25">
        <v>160683.20000000001</v>
      </c>
      <c r="AI29" s="26">
        <v>138792</v>
      </c>
      <c r="AJ29" s="25">
        <v>21891.200000000001</v>
      </c>
      <c r="AK29" s="25"/>
      <c r="AL29" s="34">
        <f t="shared" si="2"/>
        <v>0.26285489939473256</v>
      </c>
      <c r="AM29" s="34">
        <f t="shared" si="2"/>
        <v>0.26285489939473256</v>
      </c>
      <c r="AN29" s="47">
        <f t="shared" si="2"/>
        <v>0.23876139686908654</v>
      </c>
      <c r="AO29" s="34">
        <f t="shared" si="2"/>
        <v>0.72970666666666673</v>
      </c>
      <c r="AP29" s="34">
        <f t="shared" si="2"/>
        <v>0</v>
      </c>
      <c r="AQ29" s="90">
        <f t="shared" si="7"/>
        <v>218900</v>
      </c>
      <c r="AR29" s="90">
        <v>211000</v>
      </c>
      <c r="AS29" s="90">
        <v>7900</v>
      </c>
      <c r="AT29" s="4"/>
      <c r="AU29" s="4"/>
    </row>
    <row r="30" spans="1:47" ht="29.25" customHeight="1" x14ac:dyDescent="0.25">
      <c r="A30" s="11">
        <v>12</v>
      </c>
      <c r="B30" s="27" t="s">
        <v>28</v>
      </c>
      <c r="C30" s="22">
        <f t="shared" si="8"/>
        <v>734400</v>
      </c>
      <c r="D30" s="23">
        <f t="shared" si="9"/>
        <v>734400</v>
      </c>
      <c r="E30" s="23">
        <f t="shared" si="10"/>
        <v>734400</v>
      </c>
      <c r="F30" s="22">
        <v>0</v>
      </c>
      <c r="G30" s="22"/>
      <c r="H30" s="22">
        <f t="shared" si="11"/>
        <v>734400</v>
      </c>
      <c r="I30" s="22">
        <v>734400</v>
      </c>
      <c r="J30" s="22">
        <v>734400</v>
      </c>
      <c r="K30" s="22">
        <v>0</v>
      </c>
      <c r="L30" s="22"/>
      <c r="M30" s="22"/>
      <c r="N30" s="55">
        <f t="shared" si="12"/>
        <v>734400</v>
      </c>
      <c r="O30" s="102">
        <f t="shared" si="13"/>
        <v>734400</v>
      </c>
      <c r="P30" s="102">
        <f t="shared" si="14"/>
        <v>734400</v>
      </c>
      <c r="Q30" s="102">
        <f t="shared" si="15"/>
        <v>734400</v>
      </c>
      <c r="R30" s="102">
        <v>734400</v>
      </c>
      <c r="S30" s="102">
        <v>0</v>
      </c>
      <c r="T30" s="102">
        <v>0</v>
      </c>
      <c r="U30" s="102"/>
      <c r="V30" s="64"/>
      <c r="W30" s="65">
        <f t="shared" si="6"/>
        <v>734400</v>
      </c>
      <c r="X30" s="65"/>
      <c r="Y30" s="55">
        <f t="shared" si="16"/>
        <v>0</v>
      </c>
      <c r="Z30" s="55">
        <f t="shared" si="17"/>
        <v>0</v>
      </c>
      <c r="AA30" s="55">
        <f t="shared" si="18"/>
        <v>0</v>
      </c>
      <c r="AB30" s="55">
        <f t="shared" si="19"/>
        <v>0</v>
      </c>
      <c r="AC30" s="55">
        <f t="shared" si="19"/>
        <v>0</v>
      </c>
      <c r="AD30" s="55">
        <f t="shared" si="19"/>
        <v>0</v>
      </c>
      <c r="AE30" s="55">
        <f t="shared" si="20"/>
        <v>0</v>
      </c>
      <c r="AF30" s="55"/>
      <c r="AG30" s="25">
        <v>456454</v>
      </c>
      <c r="AH30" s="25">
        <v>456454</v>
      </c>
      <c r="AI30" s="25">
        <v>456454</v>
      </c>
      <c r="AJ30" s="25">
        <v>0</v>
      </c>
      <c r="AK30" s="25"/>
      <c r="AL30" s="34">
        <f t="shared" si="2"/>
        <v>0.62153322440087144</v>
      </c>
      <c r="AM30" s="34">
        <f t="shared" si="2"/>
        <v>0.62153322440087144</v>
      </c>
      <c r="AN30" s="34">
        <f t="shared" si="2"/>
        <v>0.62153322440087144</v>
      </c>
      <c r="AO30" s="34">
        <f t="shared" si="2"/>
        <v>0</v>
      </c>
      <c r="AP30" s="34">
        <f t="shared" si="2"/>
        <v>0</v>
      </c>
      <c r="AQ30" s="90">
        <f t="shared" si="7"/>
        <v>165263</v>
      </c>
      <c r="AR30" s="90">
        <v>165263</v>
      </c>
      <c r="AS30" s="90"/>
      <c r="AT30" s="4" t="s">
        <v>240</v>
      </c>
      <c r="AU30" s="4"/>
    </row>
    <row r="31" spans="1:47" ht="29.25" customHeight="1" x14ac:dyDescent="0.25">
      <c r="A31" s="11">
        <v>13</v>
      </c>
      <c r="B31" s="27" t="s">
        <v>29</v>
      </c>
      <c r="C31" s="22">
        <f t="shared" si="8"/>
        <v>6438060</v>
      </c>
      <c r="D31" s="23">
        <f t="shared" si="9"/>
        <v>6438060</v>
      </c>
      <c r="E31" s="23">
        <f t="shared" si="10"/>
        <v>4538060</v>
      </c>
      <c r="F31" s="22">
        <v>1900000</v>
      </c>
      <c r="G31" s="22"/>
      <c r="H31" s="22">
        <f t="shared" si="11"/>
        <v>6438060</v>
      </c>
      <c r="I31" s="22">
        <v>6438060</v>
      </c>
      <c r="J31" s="22">
        <v>4538060</v>
      </c>
      <c r="K31" s="22">
        <v>1900000</v>
      </c>
      <c r="L31" s="22"/>
      <c r="M31" s="22"/>
      <c r="N31" s="55">
        <f t="shared" si="12"/>
        <v>6438060</v>
      </c>
      <c r="O31" s="102">
        <f t="shared" si="13"/>
        <v>6438060</v>
      </c>
      <c r="P31" s="102">
        <f t="shared" si="14"/>
        <v>6438060</v>
      </c>
      <c r="Q31" s="102">
        <f t="shared" si="15"/>
        <v>6438060</v>
      </c>
      <c r="R31" s="102">
        <v>4538060</v>
      </c>
      <c r="S31" s="102">
        <v>1900000</v>
      </c>
      <c r="T31" s="102">
        <v>0</v>
      </c>
      <c r="U31" s="102"/>
      <c r="V31" s="64"/>
      <c r="W31" s="65">
        <f t="shared" si="6"/>
        <v>6438060</v>
      </c>
      <c r="X31" s="65"/>
      <c r="Y31" s="55">
        <f t="shared" si="16"/>
        <v>0</v>
      </c>
      <c r="Z31" s="55">
        <f t="shared" si="17"/>
        <v>0</v>
      </c>
      <c r="AA31" s="55">
        <f t="shared" si="18"/>
        <v>0</v>
      </c>
      <c r="AB31" s="55">
        <f t="shared" si="19"/>
        <v>0</v>
      </c>
      <c r="AC31" s="55">
        <f t="shared" si="19"/>
        <v>0</v>
      </c>
      <c r="AD31" s="55">
        <f t="shared" si="19"/>
        <v>0</v>
      </c>
      <c r="AE31" s="55">
        <f t="shared" si="20"/>
        <v>0</v>
      </c>
      <c r="AF31" s="55"/>
      <c r="AG31" s="25">
        <v>4034130.0578610003</v>
      </c>
      <c r="AH31" s="25">
        <v>4034130.0578610003</v>
      </c>
      <c r="AI31" s="26">
        <v>2938118</v>
      </c>
      <c r="AJ31" s="25">
        <v>1096012.0578610001</v>
      </c>
      <c r="AK31" s="25"/>
      <c r="AL31" s="34">
        <f t="shared" si="2"/>
        <v>0.62660647118246804</v>
      </c>
      <c r="AM31" s="34">
        <f t="shared" si="2"/>
        <v>0.62660647118246804</v>
      </c>
      <c r="AN31" s="47">
        <f t="shared" si="2"/>
        <v>0.6474392141135199</v>
      </c>
      <c r="AO31" s="34">
        <f t="shared" si="2"/>
        <v>0.57684845150578956</v>
      </c>
      <c r="AP31" s="34">
        <f t="shared" si="2"/>
        <v>0</v>
      </c>
      <c r="AQ31" s="90">
        <f t="shared" si="7"/>
        <v>950000</v>
      </c>
      <c r="AR31" s="90">
        <v>950000</v>
      </c>
      <c r="AS31" s="90"/>
      <c r="AT31" s="4" t="s">
        <v>238</v>
      </c>
      <c r="AU31" s="4" t="s">
        <v>239</v>
      </c>
    </row>
    <row r="32" spans="1:47" ht="29.25" customHeight="1" x14ac:dyDescent="0.25">
      <c r="A32" s="11">
        <v>14</v>
      </c>
      <c r="B32" s="27" t="s">
        <v>30</v>
      </c>
      <c r="C32" s="22">
        <f t="shared" si="8"/>
        <v>825255</v>
      </c>
      <c r="D32" s="23">
        <f t="shared" si="9"/>
        <v>825255</v>
      </c>
      <c r="E32" s="23">
        <f t="shared" si="10"/>
        <v>585900</v>
      </c>
      <c r="F32" s="22">
        <v>239355</v>
      </c>
      <c r="G32" s="22"/>
      <c r="H32" s="22">
        <f t="shared" si="11"/>
        <v>825255</v>
      </c>
      <c r="I32" s="23">
        <v>825255</v>
      </c>
      <c r="J32" s="23">
        <v>585900</v>
      </c>
      <c r="K32" s="22">
        <v>239355</v>
      </c>
      <c r="L32" s="22"/>
      <c r="M32" s="22"/>
      <c r="N32" s="55">
        <f t="shared" si="12"/>
        <v>825255</v>
      </c>
      <c r="O32" s="102">
        <f t="shared" si="13"/>
        <v>825255</v>
      </c>
      <c r="P32" s="102">
        <f t="shared" si="14"/>
        <v>825255</v>
      </c>
      <c r="Q32" s="102">
        <f>R32+S32</f>
        <v>825255</v>
      </c>
      <c r="R32" s="102">
        <v>585900</v>
      </c>
      <c r="S32" s="102">
        <v>239355</v>
      </c>
      <c r="T32" s="102">
        <v>0</v>
      </c>
      <c r="U32" s="102"/>
      <c r="V32" s="64"/>
      <c r="W32" s="65">
        <f t="shared" si="6"/>
        <v>825255</v>
      </c>
      <c r="X32" s="65"/>
      <c r="Y32" s="55">
        <f t="shared" si="16"/>
        <v>0</v>
      </c>
      <c r="Z32" s="55">
        <f t="shared" si="17"/>
        <v>0</v>
      </c>
      <c r="AA32" s="55">
        <f t="shared" si="18"/>
        <v>0</v>
      </c>
      <c r="AB32" s="55">
        <f t="shared" si="19"/>
        <v>0</v>
      </c>
      <c r="AC32" s="55">
        <f t="shared" si="19"/>
        <v>0</v>
      </c>
      <c r="AD32" s="55">
        <f t="shared" si="19"/>
        <v>0</v>
      </c>
      <c r="AE32" s="55">
        <f t="shared" si="20"/>
        <v>0</v>
      </c>
      <c r="AF32" s="55"/>
      <c r="AG32" s="25">
        <v>350500</v>
      </c>
      <c r="AH32" s="25">
        <v>350500</v>
      </c>
      <c r="AI32" s="26">
        <v>350500</v>
      </c>
      <c r="AJ32" s="25">
        <v>0</v>
      </c>
      <c r="AK32" s="25"/>
      <c r="AL32" s="34">
        <f t="shared" si="2"/>
        <v>0.42471720862036583</v>
      </c>
      <c r="AM32" s="34">
        <f t="shared" si="2"/>
        <v>0.42471720862036583</v>
      </c>
      <c r="AN32" s="47">
        <f t="shared" si="2"/>
        <v>0.59822495306366275</v>
      </c>
      <c r="AO32" s="34">
        <f t="shared" si="2"/>
        <v>0</v>
      </c>
      <c r="AP32" s="34">
        <f t="shared" si="2"/>
        <v>0</v>
      </c>
      <c r="AQ32" s="90">
        <f t="shared" si="7"/>
        <v>406684</v>
      </c>
      <c r="AR32" s="90">
        <v>167329</v>
      </c>
      <c r="AS32" s="90">
        <v>239355</v>
      </c>
      <c r="AT32" s="4"/>
      <c r="AU32" s="4" t="s">
        <v>242</v>
      </c>
    </row>
    <row r="33" spans="1:53" ht="29.25" customHeight="1" x14ac:dyDescent="0.25">
      <c r="A33" s="11">
        <v>15</v>
      </c>
      <c r="B33" s="27" t="s">
        <v>31</v>
      </c>
      <c r="C33" s="22">
        <f t="shared" si="8"/>
        <v>55050633</v>
      </c>
      <c r="D33" s="23">
        <f t="shared" si="9"/>
        <v>55050633</v>
      </c>
      <c r="E33" s="23">
        <f t="shared" si="10"/>
        <v>50173900</v>
      </c>
      <c r="F33" s="22">
        <v>4876733</v>
      </c>
      <c r="G33" s="22"/>
      <c r="H33" s="22">
        <f t="shared" si="11"/>
        <v>55050633</v>
      </c>
      <c r="I33" s="23">
        <v>55050633</v>
      </c>
      <c r="J33" s="23">
        <v>50173900</v>
      </c>
      <c r="K33" s="22">
        <v>4876733</v>
      </c>
      <c r="L33" s="22"/>
      <c r="M33" s="22"/>
      <c r="N33" s="55">
        <f t="shared" si="12"/>
        <v>50327633</v>
      </c>
      <c r="O33" s="102">
        <f t="shared" si="13"/>
        <v>50327633</v>
      </c>
      <c r="P33" s="102">
        <f t="shared" si="14"/>
        <v>50327633</v>
      </c>
      <c r="Q33" s="102">
        <f t="shared" si="15"/>
        <v>50327633</v>
      </c>
      <c r="R33" s="102">
        <v>45450900</v>
      </c>
      <c r="S33" s="102">
        <v>4876733</v>
      </c>
      <c r="T33" s="102">
        <v>0</v>
      </c>
      <c r="U33" s="102"/>
      <c r="V33" s="64"/>
      <c r="W33" s="65">
        <f t="shared" si="6"/>
        <v>50327633</v>
      </c>
      <c r="X33" s="65"/>
      <c r="Y33" s="55">
        <f t="shared" si="16"/>
        <v>4723000</v>
      </c>
      <c r="Z33" s="55">
        <f t="shared" si="17"/>
        <v>4723000</v>
      </c>
      <c r="AA33" s="55">
        <f t="shared" si="18"/>
        <v>4723000</v>
      </c>
      <c r="AB33" s="55">
        <f t="shared" si="19"/>
        <v>4723000</v>
      </c>
      <c r="AC33" s="55">
        <f t="shared" si="19"/>
        <v>0</v>
      </c>
      <c r="AD33" s="55">
        <f t="shared" si="19"/>
        <v>0</v>
      </c>
      <c r="AE33" s="55">
        <f t="shared" si="20"/>
        <v>0</v>
      </c>
      <c r="AF33" s="55"/>
      <c r="AG33" s="25">
        <v>43903392.247271001</v>
      </c>
      <c r="AH33" s="25">
        <v>43903392.247271001</v>
      </c>
      <c r="AI33" s="25">
        <v>40775880</v>
      </c>
      <c r="AJ33" s="25">
        <v>3127512.2472710009</v>
      </c>
      <c r="AK33" s="25"/>
      <c r="AL33" s="34">
        <f t="shared" si="2"/>
        <v>0.79750930833567346</v>
      </c>
      <c r="AM33" s="34">
        <f t="shared" si="2"/>
        <v>0.79750930833567346</v>
      </c>
      <c r="AN33" s="34">
        <f t="shared" si="2"/>
        <v>0.81269106049161022</v>
      </c>
      <c r="AO33" s="34">
        <f t="shared" si="2"/>
        <v>0.64131299525132934</v>
      </c>
      <c r="AP33" s="34">
        <f t="shared" si="2"/>
        <v>0</v>
      </c>
      <c r="AQ33" s="90">
        <f t="shared" si="7"/>
        <v>0</v>
      </c>
      <c r="AR33" s="90"/>
      <c r="AS33" s="90"/>
      <c r="AT33" s="4"/>
      <c r="AU33" s="4"/>
    </row>
    <row r="34" spans="1:53" s="2" customFormat="1" ht="29.25" customHeight="1" x14ac:dyDescent="0.25">
      <c r="A34" s="11">
        <v>16</v>
      </c>
      <c r="B34" s="27" t="s">
        <v>32</v>
      </c>
      <c r="C34" s="22">
        <f t="shared" si="8"/>
        <v>1213384</v>
      </c>
      <c r="D34" s="23">
        <f t="shared" si="9"/>
        <v>1213384</v>
      </c>
      <c r="E34" s="23">
        <f t="shared" si="10"/>
        <v>1188834</v>
      </c>
      <c r="F34" s="22">
        <v>24550</v>
      </c>
      <c r="G34" s="22"/>
      <c r="H34" s="22">
        <f t="shared" si="11"/>
        <v>1213384</v>
      </c>
      <c r="I34" s="23">
        <v>1213384</v>
      </c>
      <c r="J34" s="23">
        <v>1188834</v>
      </c>
      <c r="K34" s="22">
        <v>24550</v>
      </c>
      <c r="L34" s="22"/>
      <c r="M34" s="22"/>
      <c r="N34" s="55">
        <f t="shared" si="12"/>
        <v>1213384</v>
      </c>
      <c r="O34" s="102">
        <f t="shared" si="13"/>
        <v>1213384</v>
      </c>
      <c r="P34" s="102">
        <f t="shared" si="14"/>
        <v>1213384</v>
      </c>
      <c r="Q34" s="102">
        <f t="shared" si="15"/>
        <v>1213384</v>
      </c>
      <c r="R34" s="102">
        <v>1188834</v>
      </c>
      <c r="S34" s="102">
        <v>24550</v>
      </c>
      <c r="T34" s="102">
        <v>0</v>
      </c>
      <c r="U34" s="102"/>
      <c r="V34" s="64"/>
      <c r="W34" s="65">
        <f t="shared" si="6"/>
        <v>1213384</v>
      </c>
      <c r="X34" s="65"/>
      <c r="Y34" s="55">
        <f t="shared" si="16"/>
        <v>0</v>
      </c>
      <c r="Z34" s="55">
        <f t="shared" si="17"/>
        <v>0</v>
      </c>
      <c r="AA34" s="55">
        <f t="shared" si="18"/>
        <v>0</v>
      </c>
      <c r="AB34" s="55">
        <f>J34-R34</f>
        <v>0</v>
      </c>
      <c r="AC34" s="55">
        <f>K34-S34</f>
        <v>0</v>
      </c>
      <c r="AD34" s="55">
        <f>L34-T34</f>
        <v>0</v>
      </c>
      <c r="AE34" s="55">
        <f t="shared" si="20"/>
        <v>0</v>
      </c>
      <c r="AF34" s="55"/>
      <c r="AG34" s="25">
        <v>894245</v>
      </c>
      <c r="AH34" s="25">
        <v>894245</v>
      </c>
      <c r="AI34" s="25">
        <v>894245</v>
      </c>
      <c r="AJ34" s="25">
        <v>0</v>
      </c>
      <c r="AK34" s="25"/>
      <c r="AL34" s="34">
        <f t="shared" si="2"/>
        <v>0.73698433472008862</v>
      </c>
      <c r="AM34" s="34">
        <f t="shared" si="2"/>
        <v>0.73698433472008862</v>
      </c>
      <c r="AN34" s="34">
        <f t="shared" si="2"/>
        <v>0.75220341948497438</v>
      </c>
      <c r="AO34" s="34">
        <f t="shared" si="2"/>
        <v>0</v>
      </c>
      <c r="AP34" s="34">
        <f t="shared" si="2"/>
        <v>0</v>
      </c>
      <c r="AQ34" s="90">
        <f t="shared" si="7"/>
        <v>167395</v>
      </c>
      <c r="AR34" s="90">
        <v>142845</v>
      </c>
      <c r="AS34" s="90">
        <v>24550</v>
      </c>
      <c r="AT34" s="4" t="s">
        <v>231</v>
      </c>
      <c r="AU34" s="4"/>
      <c r="AV34" s="1"/>
      <c r="AW34" s="1"/>
      <c r="AX34" s="1"/>
      <c r="AY34" s="1"/>
      <c r="AZ34" s="1"/>
      <c r="BA34" s="1"/>
    </row>
    <row r="35" spans="1:53" s="2" customFormat="1" ht="29.25" customHeight="1" x14ac:dyDescent="0.25">
      <c r="A35" s="11">
        <v>17</v>
      </c>
      <c r="B35" s="27" t="s">
        <v>33</v>
      </c>
      <c r="C35" s="22">
        <f t="shared" si="8"/>
        <v>129000</v>
      </c>
      <c r="D35" s="23">
        <f t="shared" si="9"/>
        <v>129000</v>
      </c>
      <c r="E35" s="23">
        <f t="shared" si="10"/>
        <v>129000</v>
      </c>
      <c r="F35" s="22">
        <v>0</v>
      </c>
      <c r="G35" s="22"/>
      <c r="H35" s="22">
        <f t="shared" si="11"/>
        <v>129000</v>
      </c>
      <c r="I35" s="23">
        <v>129000</v>
      </c>
      <c r="J35" s="23">
        <v>129000</v>
      </c>
      <c r="K35" s="22">
        <v>0</v>
      </c>
      <c r="L35" s="22"/>
      <c r="M35" s="22"/>
      <c r="N35" s="55">
        <f t="shared" si="12"/>
        <v>129000</v>
      </c>
      <c r="O35" s="102">
        <f t="shared" si="13"/>
        <v>129000</v>
      </c>
      <c r="P35" s="102">
        <f t="shared" si="14"/>
        <v>129000</v>
      </c>
      <c r="Q35" s="102">
        <f t="shared" si="15"/>
        <v>129000</v>
      </c>
      <c r="R35" s="102">
        <v>129000</v>
      </c>
      <c r="S35" s="102">
        <v>0</v>
      </c>
      <c r="T35" s="102">
        <v>0</v>
      </c>
      <c r="U35" s="102"/>
      <c r="V35" s="64"/>
      <c r="W35" s="65">
        <f t="shared" si="6"/>
        <v>129000</v>
      </c>
      <c r="X35" s="65"/>
      <c r="Y35" s="55">
        <f t="shared" si="16"/>
        <v>0</v>
      </c>
      <c r="Z35" s="55">
        <f t="shared" si="17"/>
        <v>0</v>
      </c>
      <c r="AA35" s="55">
        <f t="shared" si="18"/>
        <v>0</v>
      </c>
      <c r="AB35" s="55">
        <f t="shared" ref="AB35:AD43" si="21">J35-R35</f>
        <v>0</v>
      </c>
      <c r="AC35" s="55">
        <f t="shared" si="21"/>
        <v>0</v>
      </c>
      <c r="AD35" s="55">
        <f t="shared" si="21"/>
        <v>0</v>
      </c>
      <c r="AE35" s="55">
        <f t="shared" si="20"/>
        <v>0</v>
      </c>
      <c r="AF35" s="55"/>
      <c r="AG35" s="25">
        <v>104145</v>
      </c>
      <c r="AH35" s="25">
        <v>104145</v>
      </c>
      <c r="AI35" s="25">
        <v>104145</v>
      </c>
      <c r="AJ35" s="25">
        <v>0</v>
      </c>
      <c r="AK35" s="25"/>
      <c r="AL35" s="34">
        <f t="shared" si="2"/>
        <v>0.80732558139534882</v>
      </c>
      <c r="AM35" s="34">
        <f t="shared" si="2"/>
        <v>0.80732558139534882</v>
      </c>
      <c r="AN35" s="34">
        <f t="shared" si="2"/>
        <v>0.80732558139534882</v>
      </c>
      <c r="AO35" s="34">
        <f t="shared" si="2"/>
        <v>0</v>
      </c>
      <c r="AP35" s="34">
        <f t="shared" si="2"/>
        <v>0</v>
      </c>
      <c r="AQ35" s="90">
        <f t="shared" si="7"/>
        <v>0</v>
      </c>
      <c r="AR35" s="90"/>
      <c r="AS35" s="90"/>
      <c r="AT35" s="4"/>
      <c r="AU35" s="4"/>
      <c r="AV35" s="1"/>
      <c r="AW35" s="1"/>
      <c r="AX35" s="1"/>
      <c r="AY35" s="1"/>
      <c r="AZ35" s="1"/>
      <c r="BA35" s="1"/>
    </row>
    <row r="36" spans="1:53" s="2" customFormat="1" ht="29.25" customHeight="1" x14ac:dyDescent="0.25">
      <c r="A36" s="11">
        <v>18</v>
      </c>
      <c r="B36" s="27" t="s">
        <v>34</v>
      </c>
      <c r="C36" s="22">
        <f t="shared" si="8"/>
        <v>268530</v>
      </c>
      <c r="D36" s="23">
        <f t="shared" si="9"/>
        <v>268530</v>
      </c>
      <c r="E36" s="23">
        <f t="shared" si="10"/>
        <v>268530</v>
      </c>
      <c r="F36" s="22">
        <v>0</v>
      </c>
      <c r="G36" s="22"/>
      <c r="H36" s="22">
        <f t="shared" si="11"/>
        <v>268530</v>
      </c>
      <c r="I36" s="22">
        <v>268530</v>
      </c>
      <c r="J36" s="22">
        <v>268530</v>
      </c>
      <c r="K36" s="22">
        <v>0</v>
      </c>
      <c r="L36" s="22"/>
      <c r="M36" s="22"/>
      <c r="N36" s="55">
        <f t="shared" si="12"/>
        <v>268530</v>
      </c>
      <c r="O36" s="102">
        <f t="shared" si="13"/>
        <v>268530</v>
      </c>
      <c r="P36" s="102">
        <f t="shared" si="14"/>
        <v>268530</v>
      </c>
      <c r="Q36" s="102">
        <f t="shared" si="15"/>
        <v>268530</v>
      </c>
      <c r="R36" s="102">
        <v>268530</v>
      </c>
      <c r="S36" s="102">
        <v>0</v>
      </c>
      <c r="T36" s="102">
        <v>0</v>
      </c>
      <c r="U36" s="102"/>
      <c r="V36" s="64"/>
      <c r="W36" s="65">
        <f t="shared" si="6"/>
        <v>268530</v>
      </c>
      <c r="X36" s="65"/>
      <c r="Y36" s="55">
        <f t="shared" si="16"/>
        <v>0</v>
      </c>
      <c r="Z36" s="55">
        <f t="shared" si="17"/>
        <v>0</v>
      </c>
      <c r="AA36" s="55">
        <f t="shared" si="18"/>
        <v>0</v>
      </c>
      <c r="AB36" s="55">
        <f t="shared" si="21"/>
        <v>0</v>
      </c>
      <c r="AC36" s="55">
        <f t="shared" si="21"/>
        <v>0</v>
      </c>
      <c r="AD36" s="55">
        <f t="shared" si="21"/>
        <v>0</v>
      </c>
      <c r="AE36" s="55">
        <f t="shared" si="20"/>
        <v>0</v>
      </c>
      <c r="AF36" s="55"/>
      <c r="AG36" s="25">
        <v>187000</v>
      </c>
      <c r="AH36" s="25">
        <v>187000</v>
      </c>
      <c r="AI36" s="26">
        <v>187000</v>
      </c>
      <c r="AJ36" s="25">
        <v>0</v>
      </c>
      <c r="AK36" s="25"/>
      <c r="AL36" s="34">
        <f t="shared" si="2"/>
        <v>0.69638401668342453</v>
      </c>
      <c r="AM36" s="34">
        <f t="shared" si="2"/>
        <v>0.69638401668342453</v>
      </c>
      <c r="AN36" s="47">
        <f t="shared" si="2"/>
        <v>0.69638401668342453</v>
      </c>
      <c r="AO36" s="34">
        <f t="shared" si="2"/>
        <v>0</v>
      </c>
      <c r="AP36" s="34">
        <f t="shared" si="2"/>
        <v>0</v>
      </c>
      <c r="AQ36" s="90">
        <f t="shared" si="7"/>
        <v>0</v>
      </c>
      <c r="AR36" s="90"/>
      <c r="AS36" s="90"/>
      <c r="AT36" s="4"/>
      <c r="AU36" s="4"/>
      <c r="AV36" s="1"/>
      <c r="AW36" s="1"/>
      <c r="AX36" s="1"/>
      <c r="AY36" s="1"/>
      <c r="AZ36" s="1"/>
      <c r="BA36" s="1"/>
    </row>
    <row r="37" spans="1:53" s="2" customFormat="1" ht="29.25" customHeight="1" x14ac:dyDescent="0.25">
      <c r="A37" s="11">
        <v>19</v>
      </c>
      <c r="B37" s="27" t="s">
        <v>35</v>
      </c>
      <c r="C37" s="22">
        <f t="shared" si="8"/>
        <v>1399774</v>
      </c>
      <c r="D37" s="23">
        <f t="shared" si="9"/>
        <v>1399774</v>
      </c>
      <c r="E37" s="23">
        <f t="shared" si="10"/>
        <v>487127</v>
      </c>
      <c r="F37" s="22">
        <v>912647</v>
      </c>
      <c r="G37" s="22"/>
      <c r="H37" s="22">
        <f t="shared" si="11"/>
        <v>1399774</v>
      </c>
      <c r="I37" s="22">
        <v>1399774</v>
      </c>
      <c r="J37" s="22">
        <v>487127</v>
      </c>
      <c r="K37" s="22">
        <v>912647</v>
      </c>
      <c r="L37" s="22"/>
      <c r="M37" s="22"/>
      <c r="N37" s="55">
        <f t="shared" si="12"/>
        <v>1399774</v>
      </c>
      <c r="O37" s="102">
        <f t="shared" si="13"/>
        <v>1399774</v>
      </c>
      <c r="P37" s="102">
        <f t="shared" si="14"/>
        <v>1399774</v>
      </c>
      <c r="Q37" s="102">
        <f t="shared" si="15"/>
        <v>1399774</v>
      </c>
      <c r="R37" s="102">
        <v>487127</v>
      </c>
      <c r="S37" s="102">
        <v>912647</v>
      </c>
      <c r="T37" s="102">
        <v>0</v>
      </c>
      <c r="U37" s="102"/>
      <c r="V37" s="64"/>
      <c r="W37" s="65">
        <f t="shared" si="6"/>
        <v>1399774</v>
      </c>
      <c r="X37" s="65"/>
      <c r="Y37" s="55">
        <f t="shared" si="16"/>
        <v>0</v>
      </c>
      <c r="Z37" s="55">
        <f t="shared" si="17"/>
        <v>0</v>
      </c>
      <c r="AA37" s="55">
        <f t="shared" si="18"/>
        <v>0</v>
      </c>
      <c r="AB37" s="55">
        <f t="shared" si="21"/>
        <v>0</v>
      </c>
      <c r="AC37" s="55">
        <f t="shared" si="21"/>
        <v>0</v>
      </c>
      <c r="AD37" s="55">
        <f t="shared" si="21"/>
        <v>0</v>
      </c>
      <c r="AE37" s="55">
        <f t="shared" si="20"/>
        <v>0</v>
      </c>
      <c r="AF37" s="55"/>
      <c r="AG37" s="25">
        <v>401309.38556000002</v>
      </c>
      <c r="AH37" s="25">
        <v>401309.38556000002</v>
      </c>
      <c r="AI37" s="26">
        <v>255735</v>
      </c>
      <c r="AJ37" s="25">
        <v>145574.38556000002</v>
      </c>
      <c r="AK37" s="25"/>
      <c r="AL37" s="34">
        <f t="shared" si="2"/>
        <v>0.28669584201449666</v>
      </c>
      <c r="AM37" s="34">
        <f t="shared" si="2"/>
        <v>0.28669584201449666</v>
      </c>
      <c r="AN37" s="47">
        <f t="shared" si="2"/>
        <v>0.52498629720791501</v>
      </c>
      <c r="AO37" s="34">
        <f t="shared" si="2"/>
        <v>0.15950787715294087</v>
      </c>
      <c r="AP37" s="34">
        <f t="shared" si="2"/>
        <v>0</v>
      </c>
      <c r="AQ37" s="90">
        <f t="shared" si="7"/>
        <v>589549</v>
      </c>
      <c r="AR37" s="90">
        <v>166116</v>
      </c>
      <c r="AS37" s="90">
        <v>423433</v>
      </c>
      <c r="AT37" s="4" t="s">
        <v>253</v>
      </c>
      <c r="AU37" s="4"/>
      <c r="AV37" s="1"/>
      <c r="AW37" s="1"/>
      <c r="AX37" s="1"/>
      <c r="AY37" s="1"/>
      <c r="AZ37" s="1"/>
      <c r="BA37" s="1"/>
    </row>
    <row r="38" spans="1:53" s="2" customFormat="1" ht="29.25" customHeight="1" x14ac:dyDescent="0.25">
      <c r="A38" s="11">
        <v>20</v>
      </c>
      <c r="B38" s="27" t="s">
        <v>36</v>
      </c>
      <c r="C38" s="22">
        <f t="shared" si="8"/>
        <v>1054500</v>
      </c>
      <c r="D38" s="23">
        <f t="shared" si="9"/>
        <v>1054500</v>
      </c>
      <c r="E38" s="23">
        <f t="shared" si="10"/>
        <v>874500</v>
      </c>
      <c r="F38" s="22">
        <v>230000</v>
      </c>
      <c r="G38" s="22"/>
      <c r="H38" s="22">
        <f t="shared" si="11"/>
        <v>1054500</v>
      </c>
      <c r="I38" s="22">
        <v>1054500</v>
      </c>
      <c r="J38" s="22">
        <v>874500</v>
      </c>
      <c r="K38" s="22">
        <v>180000</v>
      </c>
      <c r="L38" s="22"/>
      <c r="M38" s="22"/>
      <c r="N38" s="55">
        <f t="shared" si="12"/>
        <v>1054500</v>
      </c>
      <c r="O38" s="102">
        <f t="shared" si="13"/>
        <v>1054500</v>
      </c>
      <c r="P38" s="102">
        <f t="shared" si="14"/>
        <v>1054500</v>
      </c>
      <c r="Q38" s="102">
        <f t="shared" si="15"/>
        <v>1054500</v>
      </c>
      <c r="R38" s="102">
        <v>874500</v>
      </c>
      <c r="S38" s="102">
        <v>180000</v>
      </c>
      <c r="T38" s="102">
        <v>0</v>
      </c>
      <c r="U38" s="102"/>
      <c r="V38" s="64"/>
      <c r="W38" s="65">
        <f t="shared" si="6"/>
        <v>1054500</v>
      </c>
      <c r="X38" s="65"/>
      <c r="Y38" s="55">
        <f t="shared" si="16"/>
        <v>0</v>
      </c>
      <c r="Z38" s="55">
        <f t="shared" si="17"/>
        <v>0</v>
      </c>
      <c r="AA38" s="55">
        <f t="shared" si="18"/>
        <v>0</v>
      </c>
      <c r="AB38" s="55">
        <f t="shared" si="21"/>
        <v>0</v>
      </c>
      <c r="AC38" s="55">
        <f t="shared" si="21"/>
        <v>0</v>
      </c>
      <c r="AD38" s="55">
        <f t="shared" si="21"/>
        <v>0</v>
      </c>
      <c r="AE38" s="55">
        <f t="shared" si="20"/>
        <v>0</v>
      </c>
      <c r="AF38" s="55"/>
      <c r="AG38" s="25">
        <v>228645</v>
      </c>
      <c r="AH38" s="25">
        <v>228645</v>
      </c>
      <c r="AI38" s="25">
        <v>228645</v>
      </c>
      <c r="AJ38" s="25">
        <v>0</v>
      </c>
      <c r="AK38" s="25"/>
      <c r="AL38" s="34">
        <f t="shared" si="2"/>
        <v>0.21682788051209104</v>
      </c>
      <c r="AM38" s="34">
        <f t="shared" si="2"/>
        <v>0.21682788051209104</v>
      </c>
      <c r="AN38" s="34">
        <f t="shared" si="2"/>
        <v>0.26145797598627785</v>
      </c>
      <c r="AO38" s="34">
        <f t="shared" si="2"/>
        <v>0</v>
      </c>
      <c r="AP38" s="34">
        <f t="shared" si="2"/>
        <v>0</v>
      </c>
      <c r="AQ38" s="90">
        <f t="shared" si="7"/>
        <v>302400</v>
      </c>
      <c r="AR38" s="90">
        <v>126000</v>
      </c>
      <c r="AS38" s="90">
        <v>176400</v>
      </c>
      <c r="AT38" s="4" t="s">
        <v>241</v>
      </c>
      <c r="AU38" s="4"/>
      <c r="AV38" s="1"/>
      <c r="AW38" s="1"/>
      <c r="AX38" s="1"/>
      <c r="AY38" s="1"/>
      <c r="AZ38" s="1"/>
      <c r="BA38" s="1"/>
    </row>
    <row r="39" spans="1:53" s="2" customFormat="1" ht="29.25" customHeight="1" x14ac:dyDescent="0.25">
      <c r="A39" s="11">
        <v>21</v>
      </c>
      <c r="B39" s="27" t="s">
        <v>37</v>
      </c>
      <c r="C39" s="22">
        <f t="shared" si="8"/>
        <v>1160900</v>
      </c>
      <c r="D39" s="23">
        <f t="shared" si="9"/>
        <v>1160900</v>
      </c>
      <c r="E39" s="23">
        <f t="shared" si="10"/>
        <v>1160900</v>
      </c>
      <c r="F39" s="22">
        <v>0</v>
      </c>
      <c r="G39" s="22"/>
      <c r="H39" s="22">
        <f t="shared" si="11"/>
        <v>1160900</v>
      </c>
      <c r="I39" s="22">
        <v>1160900</v>
      </c>
      <c r="J39" s="22">
        <v>1160900</v>
      </c>
      <c r="K39" s="22">
        <v>0</v>
      </c>
      <c r="L39" s="22"/>
      <c r="M39" s="22"/>
      <c r="N39" s="55">
        <f t="shared" si="12"/>
        <v>1160900</v>
      </c>
      <c r="O39" s="102">
        <f t="shared" si="13"/>
        <v>1160900</v>
      </c>
      <c r="P39" s="102">
        <f t="shared" si="14"/>
        <v>1160900</v>
      </c>
      <c r="Q39" s="102">
        <f t="shared" si="15"/>
        <v>1160900</v>
      </c>
      <c r="R39" s="102">
        <v>1160900</v>
      </c>
      <c r="S39" s="102">
        <v>0</v>
      </c>
      <c r="T39" s="102">
        <v>0</v>
      </c>
      <c r="U39" s="102"/>
      <c r="V39" s="64"/>
      <c r="W39" s="65">
        <f t="shared" si="6"/>
        <v>1160900</v>
      </c>
      <c r="X39" s="65"/>
      <c r="Y39" s="55">
        <f t="shared" si="16"/>
        <v>0</v>
      </c>
      <c r="Z39" s="55">
        <f t="shared" si="17"/>
        <v>0</v>
      </c>
      <c r="AA39" s="55">
        <f t="shared" si="18"/>
        <v>0</v>
      </c>
      <c r="AB39" s="55">
        <f t="shared" si="21"/>
        <v>0</v>
      </c>
      <c r="AC39" s="55">
        <f t="shared" si="21"/>
        <v>0</v>
      </c>
      <c r="AD39" s="55">
        <f t="shared" si="21"/>
        <v>0</v>
      </c>
      <c r="AE39" s="55">
        <f t="shared" si="20"/>
        <v>0</v>
      </c>
      <c r="AF39" s="55"/>
      <c r="AG39" s="25">
        <v>349941</v>
      </c>
      <c r="AH39" s="25">
        <v>349941</v>
      </c>
      <c r="AI39" s="25">
        <v>349941</v>
      </c>
      <c r="AJ39" s="25">
        <v>0</v>
      </c>
      <c r="AK39" s="25"/>
      <c r="AL39" s="34">
        <f t="shared" si="2"/>
        <v>0.30143940046515633</v>
      </c>
      <c r="AM39" s="34">
        <f t="shared" si="2"/>
        <v>0.30143940046515633</v>
      </c>
      <c r="AN39" s="34">
        <f t="shared" si="2"/>
        <v>0.30143940046515633</v>
      </c>
      <c r="AO39" s="34">
        <f t="shared" si="2"/>
        <v>0</v>
      </c>
      <c r="AP39" s="34">
        <f t="shared" si="2"/>
        <v>0</v>
      </c>
      <c r="AQ39" s="90">
        <f t="shared" si="7"/>
        <v>496838</v>
      </c>
      <c r="AR39" s="90">
        <v>496838</v>
      </c>
      <c r="AS39" s="90"/>
      <c r="AT39" s="4" t="s">
        <v>252</v>
      </c>
      <c r="AU39" s="4"/>
      <c r="AV39" s="1"/>
      <c r="AW39" s="1"/>
      <c r="AX39" s="1"/>
      <c r="AY39" s="1"/>
      <c r="AZ39" s="1"/>
      <c r="BA39" s="1"/>
    </row>
    <row r="40" spans="1:53" s="2" customFormat="1" ht="29.25" customHeight="1" x14ac:dyDescent="0.25">
      <c r="A40" s="11">
        <v>22</v>
      </c>
      <c r="B40" s="27" t="s">
        <v>38</v>
      </c>
      <c r="C40" s="22">
        <f t="shared" si="8"/>
        <v>392700</v>
      </c>
      <c r="D40" s="23">
        <f t="shared" si="9"/>
        <v>392700</v>
      </c>
      <c r="E40" s="23">
        <f t="shared" si="10"/>
        <v>392700</v>
      </c>
      <c r="F40" s="22">
        <v>0</v>
      </c>
      <c r="G40" s="22"/>
      <c r="H40" s="22">
        <f t="shared" si="11"/>
        <v>392700</v>
      </c>
      <c r="I40" s="22">
        <v>392700</v>
      </c>
      <c r="J40" s="22">
        <v>392700</v>
      </c>
      <c r="K40" s="22">
        <v>0</v>
      </c>
      <c r="L40" s="22"/>
      <c r="M40" s="22"/>
      <c r="N40" s="55">
        <f t="shared" si="12"/>
        <v>392700</v>
      </c>
      <c r="O40" s="102">
        <f t="shared" si="13"/>
        <v>392700</v>
      </c>
      <c r="P40" s="102">
        <f t="shared" si="14"/>
        <v>392700</v>
      </c>
      <c r="Q40" s="102">
        <f t="shared" si="15"/>
        <v>392700</v>
      </c>
      <c r="R40" s="102">
        <v>392700</v>
      </c>
      <c r="S40" s="102">
        <v>0</v>
      </c>
      <c r="T40" s="102">
        <v>0</v>
      </c>
      <c r="U40" s="102"/>
      <c r="V40" s="64"/>
      <c r="W40" s="65">
        <f t="shared" si="6"/>
        <v>392700</v>
      </c>
      <c r="X40" s="65"/>
      <c r="Y40" s="55">
        <f t="shared" si="16"/>
        <v>0</v>
      </c>
      <c r="Z40" s="55">
        <f t="shared" si="17"/>
        <v>0</v>
      </c>
      <c r="AA40" s="55">
        <f t="shared" si="18"/>
        <v>0</v>
      </c>
      <c r="AB40" s="55">
        <f t="shared" si="21"/>
        <v>0</v>
      </c>
      <c r="AC40" s="55">
        <f t="shared" si="21"/>
        <v>0</v>
      </c>
      <c r="AD40" s="55">
        <f t="shared" si="21"/>
        <v>0</v>
      </c>
      <c r="AE40" s="55">
        <f t="shared" si="20"/>
        <v>0</v>
      </c>
      <c r="AF40" s="55"/>
      <c r="AG40" s="25">
        <v>259414</v>
      </c>
      <c r="AH40" s="25">
        <v>259414</v>
      </c>
      <c r="AI40" s="25">
        <v>259414</v>
      </c>
      <c r="AJ40" s="25">
        <v>0</v>
      </c>
      <c r="AK40" s="25"/>
      <c r="AL40" s="34">
        <f t="shared" si="2"/>
        <v>0.66059078176725239</v>
      </c>
      <c r="AM40" s="34">
        <f t="shared" si="2"/>
        <v>0.66059078176725239</v>
      </c>
      <c r="AN40" s="34">
        <f t="shared" si="2"/>
        <v>0.66059078176725239</v>
      </c>
      <c r="AO40" s="34">
        <f t="shared" si="2"/>
        <v>0</v>
      </c>
      <c r="AP40" s="34">
        <f t="shared" si="2"/>
        <v>0</v>
      </c>
      <c r="AQ40" s="90">
        <f t="shared" si="7"/>
        <v>0</v>
      </c>
      <c r="AR40" s="90"/>
      <c r="AS40" s="90"/>
      <c r="AT40" s="4"/>
      <c r="AU40" s="4"/>
      <c r="AV40" s="1"/>
      <c r="AW40" s="1"/>
      <c r="AX40" s="1"/>
      <c r="AY40" s="1"/>
      <c r="AZ40" s="1"/>
      <c r="BA40" s="1"/>
    </row>
    <row r="41" spans="1:53" s="2" customFormat="1" ht="29.25" customHeight="1" x14ac:dyDescent="0.25">
      <c r="A41" s="11">
        <v>23</v>
      </c>
      <c r="B41" s="27" t="s">
        <v>39</v>
      </c>
      <c r="C41" s="22">
        <f t="shared" si="8"/>
        <v>666200</v>
      </c>
      <c r="D41" s="23">
        <f t="shared" si="9"/>
        <v>666200</v>
      </c>
      <c r="E41" s="23">
        <f t="shared" si="10"/>
        <v>426400</v>
      </c>
      <c r="F41" s="22">
        <v>239800</v>
      </c>
      <c r="G41" s="22"/>
      <c r="H41" s="22">
        <f t="shared" si="11"/>
        <v>666200</v>
      </c>
      <c r="I41" s="22">
        <v>666200</v>
      </c>
      <c r="J41" s="22">
        <v>426400</v>
      </c>
      <c r="K41" s="22">
        <v>239800</v>
      </c>
      <c r="L41" s="22"/>
      <c r="M41" s="22"/>
      <c r="N41" s="55">
        <f t="shared" si="12"/>
        <v>666200</v>
      </c>
      <c r="O41" s="102">
        <f t="shared" si="13"/>
        <v>666200</v>
      </c>
      <c r="P41" s="102">
        <f t="shared" si="14"/>
        <v>666200</v>
      </c>
      <c r="Q41" s="102">
        <f t="shared" si="15"/>
        <v>666200</v>
      </c>
      <c r="R41" s="102">
        <v>426400</v>
      </c>
      <c r="S41" s="102">
        <v>239800</v>
      </c>
      <c r="T41" s="102">
        <v>0</v>
      </c>
      <c r="U41" s="102"/>
      <c r="V41" s="64"/>
      <c r="W41" s="65">
        <f t="shared" si="6"/>
        <v>666200</v>
      </c>
      <c r="X41" s="65"/>
      <c r="Y41" s="55">
        <f t="shared" si="16"/>
        <v>0</v>
      </c>
      <c r="Z41" s="55">
        <f t="shared" si="17"/>
        <v>0</v>
      </c>
      <c r="AA41" s="55">
        <f t="shared" si="18"/>
        <v>0</v>
      </c>
      <c r="AB41" s="55">
        <f t="shared" si="21"/>
        <v>0</v>
      </c>
      <c r="AC41" s="55">
        <f t="shared" si="21"/>
        <v>0</v>
      </c>
      <c r="AD41" s="55">
        <f t="shared" si="21"/>
        <v>0</v>
      </c>
      <c r="AE41" s="55">
        <f t="shared" si="20"/>
        <v>0</v>
      </c>
      <c r="AF41" s="55"/>
      <c r="AG41" s="25">
        <v>376033.084363</v>
      </c>
      <c r="AH41" s="25">
        <v>376033.084363</v>
      </c>
      <c r="AI41" s="25">
        <v>257145</v>
      </c>
      <c r="AJ41" s="25">
        <v>118888.084363</v>
      </c>
      <c r="AK41" s="25"/>
      <c r="AL41" s="34">
        <f t="shared" si="2"/>
        <v>0.56444473786100269</v>
      </c>
      <c r="AM41" s="34">
        <f t="shared" si="2"/>
        <v>0.56444473786100269</v>
      </c>
      <c r="AN41" s="34">
        <f t="shared" si="2"/>
        <v>0.60306050656660415</v>
      </c>
      <c r="AO41" s="34">
        <f t="shared" si="2"/>
        <v>0.49578016831943289</v>
      </c>
      <c r="AP41" s="34">
        <f t="shared" si="2"/>
        <v>0</v>
      </c>
      <c r="AQ41" s="90">
        <f t="shared" si="7"/>
        <v>173155</v>
      </c>
      <c r="AR41" s="90">
        <v>153485</v>
      </c>
      <c r="AS41" s="90">
        <v>19670</v>
      </c>
      <c r="AT41" s="4" t="s">
        <v>251</v>
      </c>
      <c r="AU41" s="4"/>
      <c r="AV41" s="1"/>
      <c r="AW41" s="1"/>
      <c r="AX41" s="1"/>
      <c r="AY41" s="1"/>
      <c r="AZ41" s="1"/>
      <c r="BA41" s="1"/>
    </row>
    <row r="42" spans="1:53" s="2" customFormat="1" ht="29.25" customHeight="1" x14ac:dyDescent="0.25">
      <c r="A42" s="11">
        <v>24</v>
      </c>
      <c r="B42" s="27" t="s">
        <v>40</v>
      </c>
      <c r="C42" s="22">
        <f t="shared" si="8"/>
        <v>1455947</v>
      </c>
      <c r="D42" s="23">
        <f t="shared" si="9"/>
        <v>1455947</v>
      </c>
      <c r="E42" s="23">
        <f t="shared" si="10"/>
        <v>1306500</v>
      </c>
      <c r="F42" s="22">
        <v>399811</v>
      </c>
      <c r="G42" s="22"/>
      <c r="H42" s="22">
        <f t="shared" si="11"/>
        <v>1455947</v>
      </c>
      <c r="I42" s="22">
        <v>1455947</v>
      </c>
      <c r="J42" s="22">
        <v>1306500</v>
      </c>
      <c r="K42" s="22">
        <v>149447</v>
      </c>
      <c r="L42" s="22"/>
      <c r="M42" s="22"/>
      <c r="N42" s="55">
        <f t="shared" si="12"/>
        <v>1455947</v>
      </c>
      <c r="O42" s="102">
        <f t="shared" si="13"/>
        <v>1455947</v>
      </c>
      <c r="P42" s="102">
        <f t="shared" si="14"/>
        <v>1455947</v>
      </c>
      <c r="Q42" s="102">
        <f t="shared" si="15"/>
        <v>1455947</v>
      </c>
      <c r="R42" s="102">
        <v>1306500</v>
      </c>
      <c r="S42" s="102">
        <v>149447</v>
      </c>
      <c r="T42" s="102">
        <v>0</v>
      </c>
      <c r="U42" s="102"/>
      <c r="V42" s="64"/>
      <c r="W42" s="65">
        <f t="shared" si="6"/>
        <v>1455947</v>
      </c>
      <c r="X42" s="65"/>
      <c r="Y42" s="55">
        <f t="shared" si="16"/>
        <v>0</v>
      </c>
      <c r="Z42" s="55">
        <f t="shared" si="17"/>
        <v>0</v>
      </c>
      <c r="AA42" s="55">
        <f t="shared" si="18"/>
        <v>0</v>
      </c>
      <c r="AB42" s="55">
        <f t="shared" si="21"/>
        <v>0</v>
      </c>
      <c r="AC42" s="55">
        <f t="shared" si="21"/>
        <v>0</v>
      </c>
      <c r="AD42" s="55">
        <f t="shared" si="21"/>
        <v>0</v>
      </c>
      <c r="AE42" s="55">
        <f t="shared" si="20"/>
        <v>0</v>
      </c>
      <c r="AF42" s="55"/>
      <c r="AG42" s="25">
        <v>652432.20204400003</v>
      </c>
      <c r="AH42" s="25">
        <v>652432.20204400003</v>
      </c>
      <c r="AI42" s="26">
        <v>599914</v>
      </c>
      <c r="AJ42" s="25">
        <v>52518.202043999998</v>
      </c>
      <c r="AK42" s="25"/>
      <c r="AL42" s="34">
        <f t="shared" si="2"/>
        <v>0.44811535175662304</v>
      </c>
      <c r="AM42" s="34">
        <f t="shared" si="2"/>
        <v>0.44811535175662304</v>
      </c>
      <c r="AN42" s="47">
        <f t="shared" si="2"/>
        <v>0.45917642556448529</v>
      </c>
      <c r="AO42" s="34">
        <f t="shared" si="2"/>
        <v>0.13135757156256331</v>
      </c>
      <c r="AP42" s="34">
        <f t="shared" si="2"/>
        <v>0</v>
      </c>
      <c r="AQ42" s="90">
        <f t="shared" si="7"/>
        <v>213636</v>
      </c>
      <c r="AR42" s="90">
        <v>178390</v>
      </c>
      <c r="AS42" s="90">
        <v>35246</v>
      </c>
      <c r="AT42" s="4" t="s">
        <v>254</v>
      </c>
      <c r="AU42" s="4"/>
      <c r="AV42" s="1"/>
      <c r="AW42" s="1"/>
      <c r="AX42" s="1"/>
      <c r="AY42" s="1"/>
      <c r="AZ42" s="1"/>
      <c r="BA42" s="1"/>
    </row>
    <row r="43" spans="1:53" s="2" customFormat="1" ht="29.25" customHeight="1" x14ac:dyDescent="0.25">
      <c r="A43" s="11">
        <v>25</v>
      </c>
      <c r="B43" s="27" t="s">
        <v>41</v>
      </c>
      <c r="C43" s="22">
        <f t="shared" si="8"/>
        <v>7360</v>
      </c>
      <c r="D43" s="23">
        <f t="shared" si="9"/>
        <v>7360</v>
      </c>
      <c r="E43" s="23">
        <f t="shared" si="10"/>
        <v>7360</v>
      </c>
      <c r="F43" s="22">
        <v>0</v>
      </c>
      <c r="G43" s="22"/>
      <c r="H43" s="22">
        <f t="shared" si="11"/>
        <v>7360</v>
      </c>
      <c r="I43" s="23">
        <v>7360</v>
      </c>
      <c r="J43" s="23">
        <v>7360</v>
      </c>
      <c r="K43" s="22">
        <v>0</v>
      </c>
      <c r="L43" s="22"/>
      <c r="M43" s="22"/>
      <c r="N43" s="55">
        <f t="shared" si="12"/>
        <v>7360</v>
      </c>
      <c r="O43" s="102">
        <f t="shared" si="13"/>
        <v>7360</v>
      </c>
      <c r="P43" s="102">
        <f t="shared" si="14"/>
        <v>7360</v>
      </c>
      <c r="Q43" s="102">
        <f>R43+S43</f>
        <v>7360</v>
      </c>
      <c r="R43" s="102">
        <v>7360</v>
      </c>
      <c r="S43" s="102">
        <v>0</v>
      </c>
      <c r="T43" s="102">
        <v>0</v>
      </c>
      <c r="U43" s="102"/>
      <c r="V43" s="64"/>
      <c r="W43" s="65">
        <f t="shared" si="6"/>
        <v>7360</v>
      </c>
      <c r="X43" s="65"/>
      <c r="Y43" s="55">
        <f t="shared" si="16"/>
        <v>0</v>
      </c>
      <c r="Z43" s="55">
        <f t="shared" si="17"/>
        <v>0</v>
      </c>
      <c r="AA43" s="55">
        <f t="shared" si="18"/>
        <v>0</v>
      </c>
      <c r="AB43" s="55">
        <f t="shared" si="21"/>
        <v>0</v>
      </c>
      <c r="AC43" s="55">
        <f t="shared" si="21"/>
        <v>0</v>
      </c>
      <c r="AD43" s="55">
        <f t="shared" si="21"/>
        <v>0</v>
      </c>
      <c r="AE43" s="55">
        <f t="shared" si="20"/>
        <v>0</v>
      </c>
      <c r="AF43" s="55"/>
      <c r="AG43" s="25">
        <v>7360</v>
      </c>
      <c r="AH43" s="25">
        <v>7360</v>
      </c>
      <c r="AI43" s="25">
        <v>7360</v>
      </c>
      <c r="AJ43" s="25">
        <v>0</v>
      </c>
      <c r="AK43" s="25"/>
      <c r="AL43" s="34">
        <f t="shared" si="2"/>
        <v>1</v>
      </c>
      <c r="AM43" s="34">
        <f t="shared" si="2"/>
        <v>1</v>
      </c>
      <c r="AN43" s="34">
        <f t="shared" si="2"/>
        <v>1</v>
      </c>
      <c r="AO43" s="34">
        <f t="shared" si="2"/>
        <v>0</v>
      </c>
      <c r="AP43" s="34">
        <f t="shared" si="2"/>
        <v>0</v>
      </c>
      <c r="AQ43" s="90">
        <f t="shared" si="7"/>
        <v>0</v>
      </c>
      <c r="AR43" s="90"/>
      <c r="AS43" s="90"/>
      <c r="AT43" s="4"/>
      <c r="AU43" s="4"/>
      <c r="AV43" s="1"/>
      <c r="AW43" s="1"/>
      <c r="AX43" s="1"/>
      <c r="AY43" s="1"/>
      <c r="AZ43" s="1"/>
      <c r="BA43" s="1"/>
    </row>
    <row r="44" spans="1:53" s="2" customFormat="1" ht="29.25" customHeight="1" x14ac:dyDescent="0.25">
      <c r="A44" s="11">
        <v>26</v>
      </c>
      <c r="B44" s="27" t="s">
        <v>42</v>
      </c>
      <c r="C44" s="22">
        <f t="shared" si="8"/>
        <v>16579507</v>
      </c>
      <c r="D44" s="23">
        <f t="shared" si="9"/>
        <v>16579507</v>
      </c>
      <c r="E44" s="23">
        <f t="shared" si="10"/>
        <v>16579507</v>
      </c>
      <c r="F44" s="22">
        <v>0</v>
      </c>
      <c r="G44" s="22"/>
      <c r="H44" s="22">
        <f t="shared" si="11"/>
        <v>16579507</v>
      </c>
      <c r="I44" s="22">
        <v>16579507</v>
      </c>
      <c r="J44" s="22">
        <v>16579507</v>
      </c>
      <c r="K44" s="22">
        <v>0</v>
      </c>
      <c r="L44" s="22"/>
      <c r="M44" s="22"/>
      <c r="N44" s="55">
        <f t="shared" si="12"/>
        <v>16579507</v>
      </c>
      <c r="O44" s="102">
        <f t="shared" si="13"/>
        <v>16579507</v>
      </c>
      <c r="P44" s="102">
        <f t="shared" si="14"/>
        <v>16579507</v>
      </c>
      <c r="Q44" s="102">
        <f t="shared" si="15"/>
        <v>16579507</v>
      </c>
      <c r="R44" s="102">
        <v>16579507</v>
      </c>
      <c r="S44" s="102">
        <v>0</v>
      </c>
      <c r="T44" s="102">
        <v>0</v>
      </c>
      <c r="U44" s="102"/>
      <c r="V44" s="64"/>
      <c r="W44" s="65">
        <f t="shared" si="6"/>
        <v>16579507</v>
      </c>
      <c r="X44" s="65"/>
      <c r="Y44" s="55">
        <f t="shared" si="16"/>
        <v>0</v>
      </c>
      <c r="Z44" s="55">
        <f t="shared" si="17"/>
        <v>0</v>
      </c>
      <c r="AA44" s="55">
        <f t="shared" si="18"/>
        <v>0</v>
      </c>
      <c r="AB44" s="55">
        <f>J44-R44</f>
        <v>0</v>
      </c>
      <c r="AC44" s="55">
        <f>K44-S44</f>
        <v>0</v>
      </c>
      <c r="AD44" s="55">
        <f>L44-T44</f>
        <v>0</v>
      </c>
      <c r="AE44" s="55">
        <f t="shared" si="20"/>
        <v>0</v>
      </c>
      <c r="AF44" s="55"/>
      <c r="AG44" s="25">
        <v>479756</v>
      </c>
      <c r="AH44" s="25">
        <v>479756</v>
      </c>
      <c r="AI44" s="25">
        <v>479756</v>
      </c>
      <c r="AJ44" s="25">
        <v>0</v>
      </c>
      <c r="AK44" s="25"/>
      <c r="AL44" s="34">
        <f>IF(C44=0,0,AG44/544600)</f>
        <v>0.88093279471171504</v>
      </c>
      <c r="AM44" s="34">
        <f t="shared" ref="AM44:AP44" si="22">IF(D44=0,0,AH44/544600)</f>
        <v>0.88093279471171504</v>
      </c>
      <c r="AN44" s="34">
        <f t="shared" si="22"/>
        <v>0.88093279471171504</v>
      </c>
      <c r="AO44" s="34">
        <f t="shared" si="22"/>
        <v>0</v>
      </c>
      <c r="AP44" s="34">
        <f t="shared" si="22"/>
        <v>0</v>
      </c>
      <c r="AQ44" s="90">
        <f t="shared" si="7"/>
        <v>0</v>
      </c>
      <c r="AR44" s="90"/>
      <c r="AS44" s="90"/>
      <c r="AT44" s="4"/>
      <c r="AU44" s="4"/>
      <c r="AV44" s="1"/>
      <c r="AW44" s="1"/>
      <c r="AX44" s="1"/>
      <c r="AY44" s="1"/>
      <c r="AZ44" s="1"/>
      <c r="BA44" s="1"/>
    </row>
    <row r="45" spans="1:53" s="2" customFormat="1" ht="29.25" customHeight="1" x14ac:dyDescent="0.25">
      <c r="A45" s="11">
        <v>27</v>
      </c>
      <c r="B45" s="27" t="s">
        <v>43</v>
      </c>
      <c r="C45" s="22">
        <f t="shared" si="8"/>
        <v>54000</v>
      </c>
      <c r="D45" s="23">
        <f t="shared" si="9"/>
        <v>54000</v>
      </c>
      <c r="E45" s="23">
        <f t="shared" si="10"/>
        <v>54000</v>
      </c>
      <c r="F45" s="22">
        <v>0</v>
      </c>
      <c r="G45" s="22"/>
      <c r="H45" s="22">
        <f t="shared" si="11"/>
        <v>54000</v>
      </c>
      <c r="I45" s="23">
        <v>54000</v>
      </c>
      <c r="J45" s="23">
        <v>54000</v>
      </c>
      <c r="K45" s="22">
        <v>0</v>
      </c>
      <c r="L45" s="22"/>
      <c r="M45" s="22"/>
      <c r="N45" s="55">
        <f t="shared" si="12"/>
        <v>54000</v>
      </c>
      <c r="O45" s="102">
        <f t="shared" si="13"/>
        <v>54000</v>
      </c>
      <c r="P45" s="102">
        <f t="shared" si="14"/>
        <v>54000</v>
      </c>
      <c r="Q45" s="102">
        <f t="shared" si="15"/>
        <v>54000</v>
      </c>
      <c r="R45" s="102">
        <v>54000</v>
      </c>
      <c r="S45" s="102">
        <v>0</v>
      </c>
      <c r="T45" s="102">
        <v>0</v>
      </c>
      <c r="U45" s="102"/>
      <c r="V45" s="64"/>
      <c r="W45" s="65">
        <f t="shared" si="6"/>
        <v>54000</v>
      </c>
      <c r="X45" s="65"/>
      <c r="Y45" s="55">
        <f t="shared" si="16"/>
        <v>0</v>
      </c>
      <c r="Z45" s="55">
        <f t="shared" si="17"/>
        <v>0</v>
      </c>
      <c r="AA45" s="55">
        <f t="shared" si="18"/>
        <v>0</v>
      </c>
      <c r="AB45" s="55">
        <f t="shared" ref="AB45:AD55" si="23">J45-R45</f>
        <v>0</v>
      </c>
      <c r="AC45" s="55">
        <f t="shared" si="23"/>
        <v>0</v>
      </c>
      <c r="AD45" s="55">
        <f t="shared" si="23"/>
        <v>0</v>
      </c>
      <c r="AE45" s="55">
        <f t="shared" si="20"/>
        <v>0</v>
      </c>
      <c r="AF45" s="55"/>
      <c r="AG45" s="25">
        <v>1300</v>
      </c>
      <c r="AH45" s="25">
        <v>1300</v>
      </c>
      <c r="AI45" s="25">
        <v>1300</v>
      </c>
      <c r="AJ45" s="25">
        <v>0</v>
      </c>
      <c r="AK45" s="25"/>
      <c r="AL45" s="34">
        <f t="shared" si="2"/>
        <v>2.4074074074074074E-2</v>
      </c>
      <c r="AM45" s="34">
        <f t="shared" si="2"/>
        <v>2.4074074074074074E-2</v>
      </c>
      <c r="AN45" s="34">
        <f t="shared" si="2"/>
        <v>2.4074074074074074E-2</v>
      </c>
      <c r="AO45" s="34">
        <f t="shared" si="2"/>
        <v>0</v>
      </c>
      <c r="AP45" s="34">
        <f t="shared" si="2"/>
        <v>0</v>
      </c>
      <c r="AQ45" s="90">
        <f t="shared" si="7"/>
        <v>52700</v>
      </c>
      <c r="AR45" s="91">
        <v>52700</v>
      </c>
      <c r="AS45" s="90"/>
      <c r="AT45" s="4"/>
      <c r="AU45" s="4" t="s">
        <v>232</v>
      </c>
      <c r="AV45" s="1"/>
      <c r="AW45" s="1"/>
      <c r="AX45" s="1"/>
      <c r="AY45" s="1"/>
      <c r="AZ45" s="1"/>
      <c r="BA45" s="1"/>
    </row>
    <row r="46" spans="1:53" s="2" customFormat="1" ht="29.25" customHeight="1" x14ac:dyDescent="0.25">
      <c r="A46" s="11">
        <v>28</v>
      </c>
      <c r="B46" s="27" t="s">
        <v>44</v>
      </c>
      <c r="C46" s="22">
        <f t="shared" si="8"/>
        <v>167600</v>
      </c>
      <c r="D46" s="23">
        <f t="shared" si="9"/>
        <v>167600</v>
      </c>
      <c r="E46" s="23">
        <f t="shared" si="10"/>
        <v>167600</v>
      </c>
      <c r="F46" s="22">
        <v>0</v>
      </c>
      <c r="G46" s="22"/>
      <c r="H46" s="22">
        <f t="shared" si="11"/>
        <v>167600</v>
      </c>
      <c r="I46" s="22">
        <v>167600</v>
      </c>
      <c r="J46" s="22">
        <v>167600</v>
      </c>
      <c r="K46" s="22">
        <v>0</v>
      </c>
      <c r="L46" s="22"/>
      <c r="M46" s="22"/>
      <c r="N46" s="55">
        <f t="shared" si="12"/>
        <v>167600</v>
      </c>
      <c r="O46" s="102">
        <f t="shared" si="13"/>
        <v>167600</v>
      </c>
      <c r="P46" s="102">
        <f t="shared" si="14"/>
        <v>167600</v>
      </c>
      <c r="Q46" s="102">
        <f t="shared" si="15"/>
        <v>167600</v>
      </c>
      <c r="R46" s="102">
        <v>167600</v>
      </c>
      <c r="S46" s="102">
        <v>0</v>
      </c>
      <c r="T46" s="102">
        <v>0</v>
      </c>
      <c r="U46" s="102"/>
      <c r="V46" s="64"/>
      <c r="W46" s="65">
        <f t="shared" si="6"/>
        <v>167600</v>
      </c>
      <c r="X46" s="65"/>
      <c r="Y46" s="55">
        <f t="shared" si="16"/>
        <v>0</v>
      </c>
      <c r="Z46" s="55">
        <f t="shared" si="17"/>
        <v>0</v>
      </c>
      <c r="AA46" s="55">
        <f t="shared" si="18"/>
        <v>0</v>
      </c>
      <c r="AB46" s="55">
        <f t="shared" si="23"/>
        <v>0</v>
      </c>
      <c r="AC46" s="55">
        <f t="shared" si="23"/>
        <v>0</v>
      </c>
      <c r="AD46" s="55">
        <f t="shared" si="23"/>
        <v>0</v>
      </c>
      <c r="AE46" s="55">
        <f t="shared" si="20"/>
        <v>0</v>
      </c>
      <c r="AF46" s="55"/>
      <c r="AG46" s="25">
        <v>139049</v>
      </c>
      <c r="AH46" s="25">
        <v>139049</v>
      </c>
      <c r="AI46" s="25">
        <v>139049</v>
      </c>
      <c r="AJ46" s="25">
        <v>0</v>
      </c>
      <c r="AK46" s="25"/>
      <c r="AL46" s="34">
        <f t="shared" si="2"/>
        <v>0.82964797136038182</v>
      </c>
      <c r="AM46" s="34">
        <f t="shared" si="2"/>
        <v>0.82964797136038182</v>
      </c>
      <c r="AN46" s="34">
        <f t="shared" si="2"/>
        <v>0.82964797136038182</v>
      </c>
      <c r="AO46" s="34">
        <f t="shared" si="2"/>
        <v>0</v>
      </c>
      <c r="AP46" s="34">
        <f t="shared" si="2"/>
        <v>0</v>
      </c>
      <c r="AQ46" s="90">
        <f t="shared" si="7"/>
        <v>0</v>
      </c>
      <c r="AR46" s="90"/>
      <c r="AS46" s="90"/>
      <c r="AT46" s="4"/>
      <c r="AU46" s="4"/>
      <c r="AV46" s="1"/>
      <c r="AW46" s="1"/>
      <c r="AX46" s="1"/>
      <c r="AY46" s="1"/>
      <c r="AZ46" s="1"/>
      <c r="BA46" s="1"/>
    </row>
    <row r="47" spans="1:53" s="2" customFormat="1" ht="29.25" customHeight="1" x14ac:dyDescent="0.25">
      <c r="A47" s="11">
        <v>29</v>
      </c>
      <c r="B47" s="27" t="s">
        <v>45</v>
      </c>
      <c r="C47" s="22">
        <f t="shared" si="8"/>
        <v>100000</v>
      </c>
      <c r="D47" s="23">
        <f t="shared" si="9"/>
        <v>100000</v>
      </c>
      <c r="E47" s="23">
        <f t="shared" si="10"/>
        <v>100000</v>
      </c>
      <c r="F47" s="22">
        <v>0</v>
      </c>
      <c r="G47" s="22"/>
      <c r="H47" s="22">
        <f t="shared" si="11"/>
        <v>100000</v>
      </c>
      <c r="I47" s="22">
        <v>100000</v>
      </c>
      <c r="J47" s="22">
        <v>100000</v>
      </c>
      <c r="K47" s="22">
        <v>0</v>
      </c>
      <c r="L47" s="22"/>
      <c r="M47" s="22"/>
      <c r="N47" s="55">
        <f t="shared" si="12"/>
        <v>100000</v>
      </c>
      <c r="O47" s="102">
        <f t="shared" si="13"/>
        <v>100000</v>
      </c>
      <c r="P47" s="102">
        <f t="shared" si="14"/>
        <v>100000</v>
      </c>
      <c r="Q47" s="102">
        <f t="shared" si="15"/>
        <v>100000</v>
      </c>
      <c r="R47" s="102">
        <v>100000</v>
      </c>
      <c r="S47" s="102">
        <v>0</v>
      </c>
      <c r="T47" s="102">
        <v>0</v>
      </c>
      <c r="U47" s="102"/>
      <c r="V47" s="64"/>
      <c r="W47" s="65">
        <f t="shared" si="6"/>
        <v>100000</v>
      </c>
      <c r="X47" s="65"/>
      <c r="Y47" s="55">
        <f t="shared" si="16"/>
        <v>0</v>
      </c>
      <c r="Z47" s="55">
        <f t="shared" si="17"/>
        <v>0</v>
      </c>
      <c r="AA47" s="55">
        <f t="shared" si="18"/>
        <v>0</v>
      </c>
      <c r="AB47" s="55">
        <f t="shared" si="23"/>
        <v>0</v>
      </c>
      <c r="AC47" s="55">
        <f t="shared" si="23"/>
        <v>0</v>
      </c>
      <c r="AD47" s="55">
        <f t="shared" si="23"/>
        <v>0</v>
      </c>
      <c r="AE47" s="55">
        <f t="shared" si="20"/>
        <v>0</v>
      </c>
      <c r="AF47" s="55"/>
      <c r="AG47" s="25">
        <v>69254</v>
      </c>
      <c r="AH47" s="25">
        <v>69254</v>
      </c>
      <c r="AI47" s="25">
        <v>69254</v>
      </c>
      <c r="AJ47" s="25">
        <v>0</v>
      </c>
      <c r="AK47" s="25"/>
      <c r="AL47" s="34">
        <f t="shared" si="2"/>
        <v>0.69254000000000004</v>
      </c>
      <c r="AM47" s="34">
        <f t="shared" si="2"/>
        <v>0.69254000000000004</v>
      </c>
      <c r="AN47" s="34">
        <f t="shared" si="2"/>
        <v>0.69254000000000004</v>
      </c>
      <c r="AO47" s="34">
        <f t="shared" si="2"/>
        <v>0</v>
      </c>
      <c r="AP47" s="34">
        <f t="shared" si="2"/>
        <v>0</v>
      </c>
      <c r="AQ47" s="90">
        <f t="shared" si="7"/>
        <v>0</v>
      </c>
      <c r="AR47" s="90"/>
      <c r="AS47" s="90"/>
      <c r="AT47" s="4"/>
      <c r="AU47" s="4"/>
      <c r="AV47" s="1"/>
      <c r="AW47" s="1"/>
      <c r="AX47" s="1"/>
      <c r="AY47" s="1"/>
      <c r="AZ47" s="1"/>
      <c r="BA47" s="1"/>
    </row>
    <row r="48" spans="1:53" s="2" customFormat="1" ht="29.25" customHeight="1" x14ac:dyDescent="0.25">
      <c r="A48" s="11">
        <v>30</v>
      </c>
      <c r="B48" s="27" t="s">
        <v>46</v>
      </c>
      <c r="C48" s="22">
        <f t="shared" si="8"/>
        <v>3825100</v>
      </c>
      <c r="D48" s="23">
        <f t="shared" si="9"/>
        <v>3825100</v>
      </c>
      <c r="E48" s="23">
        <f t="shared" si="10"/>
        <v>1128000</v>
      </c>
      <c r="F48" s="22">
        <v>2697100</v>
      </c>
      <c r="G48" s="22"/>
      <c r="H48" s="22">
        <f t="shared" si="11"/>
        <v>3825100</v>
      </c>
      <c r="I48" s="22">
        <v>3825100</v>
      </c>
      <c r="J48" s="22">
        <v>1128000</v>
      </c>
      <c r="K48" s="22">
        <v>2697100</v>
      </c>
      <c r="L48" s="22"/>
      <c r="M48" s="22"/>
      <c r="N48" s="55">
        <f t="shared" si="12"/>
        <v>3825100</v>
      </c>
      <c r="O48" s="102">
        <f t="shared" si="13"/>
        <v>3825100</v>
      </c>
      <c r="P48" s="102">
        <f t="shared" si="14"/>
        <v>3825100</v>
      </c>
      <c r="Q48" s="102">
        <f t="shared" si="15"/>
        <v>3825100</v>
      </c>
      <c r="R48" s="102">
        <v>1128000</v>
      </c>
      <c r="S48" s="102">
        <v>2697100</v>
      </c>
      <c r="T48" s="102">
        <v>0</v>
      </c>
      <c r="U48" s="102"/>
      <c r="V48" s="64"/>
      <c r="W48" s="65">
        <f t="shared" si="6"/>
        <v>3825100</v>
      </c>
      <c r="X48" s="65"/>
      <c r="Y48" s="55">
        <f t="shared" si="16"/>
        <v>0</v>
      </c>
      <c r="Z48" s="55">
        <f t="shared" si="17"/>
        <v>0</v>
      </c>
      <c r="AA48" s="55">
        <f t="shared" si="18"/>
        <v>0</v>
      </c>
      <c r="AB48" s="55">
        <f t="shared" si="23"/>
        <v>0</v>
      </c>
      <c r="AC48" s="55">
        <f t="shared" si="23"/>
        <v>0</v>
      </c>
      <c r="AD48" s="55">
        <f t="shared" si="23"/>
        <v>0</v>
      </c>
      <c r="AE48" s="55">
        <f t="shared" si="20"/>
        <v>0</v>
      </c>
      <c r="AF48" s="55"/>
      <c r="AG48" s="25">
        <v>366065.53587600001</v>
      </c>
      <c r="AH48" s="25">
        <v>366065.53587600001</v>
      </c>
      <c r="AI48" s="25">
        <v>300410</v>
      </c>
      <c r="AJ48" s="25">
        <v>65655.535876000009</v>
      </c>
      <c r="AK48" s="25"/>
      <c r="AL48" s="34">
        <f t="shared" si="2"/>
        <v>9.5700906087683987E-2</v>
      </c>
      <c r="AM48" s="34">
        <f t="shared" si="2"/>
        <v>9.5700906087683987E-2</v>
      </c>
      <c r="AN48" s="34">
        <f t="shared" si="2"/>
        <v>0.26632092198581558</v>
      </c>
      <c r="AO48" s="34">
        <f t="shared" si="2"/>
        <v>2.4343011336620819E-2</v>
      </c>
      <c r="AP48" s="34">
        <f t="shared" si="2"/>
        <v>0</v>
      </c>
      <c r="AQ48" s="90">
        <f t="shared" si="7"/>
        <v>3217890</v>
      </c>
      <c r="AR48" s="90">
        <v>658090</v>
      </c>
      <c r="AS48" s="90">
        <v>2559800</v>
      </c>
      <c r="AT48" s="4" t="s">
        <v>255</v>
      </c>
      <c r="AU48" s="4"/>
      <c r="AV48" s="1"/>
      <c r="AW48" s="1"/>
      <c r="AX48" s="1"/>
      <c r="AY48" s="1"/>
      <c r="AZ48" s="1"/>
      <c r="BA48" s="1"/>
    </row>
    <row r="49" spans="1:53" s="2" customFormat="1" ht="29.25" customHeight="1" x14ac:dyDescent="0.25">
      <c r="A49" s="11">
        <v>31</v>
      </c>
      <c r="B49" s="27" t="s">
        <v>47</v>
      </c>
      <c r="C49" s="22">
        <f t="shared" si="8"/>
        <v>137500</v>
      </c>
      <c r="D49" s="23">
        <f t="shared" si="9"/>
        <v>137500</v>
      </c>
      <c r="E49" s="23">
        <f t="shared" si="10"/>
        <v>137500</v>
      </c>
      <c r="F49" s="22">
        <v>0</v>
      </c>
      <c r="G49" s="22"/>
      <c r="H49" s="22">
        <f t="shared" si="11"/>
        <v>137500</v>
      </c>
      <c r="I49" s="22">
        <v>137500</v>
      </c>
      <c r="J49" s="22">
        <v>137500</v>
      </c>
      <c r="K49" s="22">
        <v>0</v>
      </c>
      <c r="L49" s="22"/>
      <c r="M49" s="22"/>
      <c r="N49" s="55">
        <f t="shared" si="12"/>
        <v>129500</v>
      </c>
      <c r="O49" s="102">
        <f t="shared" si="13"/>
        <v>129500</v>
      </c>
      <c r="P49" s="102">
        <f t="shared" si="14"/>
        <v>129500</v>
      </c>
      <c r="Q49" s="102">
        <f t="shared" si="15"/>
        <v>129500</v>
      </c>
      <c r="R49" s="102">
        <v>129500</v>
      </c>
      <c r="S49" s="102">
        <v>0</v>
      </c>
      <c r="T49" s="102">
        <v>0</v>
      </c>
      <c r="U49" s="102"/>
      <c r="V49" s="64"/>
      <c r="W49" s="65">
        <f t="shared" si="6"/>
        <v>129500</v>
      </c>
      <c r="X49" s="65"/>
      <c r="Y49" s="55">
        <f t="shared" si="16"/>
        <v>8000</v>
      </c>
      <c r="Z49" s="55">
        <f t="shared" si="17"/>
        <v>8000</v>
      </c>
      <c r="AA49" s="55">
        <f t="shared" si="18"/>
        <v>8000</v>
      </c>
      <c r="AB49" s="55">
        <f t="shared" si="23"/>
        <v>8000</v>
      </c>
      <c r="AC49" s="55">
        <f t="shared" si="23"/>
        <v>0</v>
      </c>
      <c r="AD49" s="55">
        <f t="shared" si="23"/>
        <v>0</v>
      </c>
      <c r="AE49" s="55">
        <f t="shared" si="20"/>
        <v>0</v>
      </c>
      <c r="AF49" s="55"/>
      <c r="AG49" s="25">
        <v>94312</v>
      </c>
      <c r="AH49" s="25">
        <v>94312</v>
      </c>
      <c r="AI49" s="25">
        <v>94312</v>
      </c>
      <c r="AJ49" s="25">
        <v>0</v>
      </c>
      <c r="AK49" s="25"/>
      <c r="AL49" s="34">
        <f t="shared" ref="AL49:AP80" si="24">IF(C49=0,0,AG49/C49)</f>
        <v>0.6859054545454546</v>
      </c>
      <c r="AM49" s="34">
        <f t="shared" si="24"/>
        <v>0.6859054545454546</v>
      </c>
      <c r="AN49" s="34">
        <f t="shared" si="24"/>
        <v>0.6859054545454546</v>
      </c>
      <c r="AO49" s="34">
        <f t="shared" si="24"/>
        <v>0</v>
      </c>
      <c r="AP49" s="34">
        <f t="shared" si="24"/>
        <v>0</v>
      </c>
      <c r="AQ49" s="90">
        <f t="shared" si="7"/>
        <v>0</v>
      </c>
      <c r="AR49" s="90"/>
      <c r="AS49" s="90"/>
      <c r="AT49" s="4"/>
      <c r="AU49" s="4"/>
      <c r="AV49" s="1"/>
      <c r="AW49" s="1"/>
      <c r="AX49" s="1"/>
      <c r="AY49" s="1"/>
      <c r="AZ49" s="1"/>
      <c r="BA49" s="1"/>
    </row>
    <row r="50" spans="1:53" s="2" customFormat="1" ht="29.25" customHeight="1" x14ac:dyDescent="0.25">
      <c r="A50" s="11">
        <v>32</v>
      </c>
      <c r="B50" s="27" t="s">
        <v>48</v>
      </c>
      <c r="C50" s="22">
        <f t="shared" si="8"/>
        <v>460100</v>
      </c>
      <c r="D50" s="23">
        <f t="shared" si="9"/>
        <v>460100</v>
      </c>
      <c r="E50" s="23">
        <f t="shared" si="10"/>
        <v>460100</v>
      </c>
      <c r="F50" s="22">
        <v>0</v>
      </c>
      <c r="G50" s="22"/>
      <c r="H50" s="22">
        <f t="shared" si="11"/>
        <v>460100</v>
      </c>
      <c r="I50" s="22">
        <v>460100</v>
      </c>
      <c r="J50" s="22">
        <v>460100</v>
      </c>
      <c r="K50" s="22">
        <v>0</v>
      </c>
      <c r="L50" s="22"/>
      <c r="M50" s="22"/>
      <c r="N50" s="55">
        <f t="shared" si="12"/>
        <v>250100</v>
      </c>
      <c r="O50" s="102">
        <f t="shared" si="13"/>
        <v>250100</v>
      </c>
      <c r="P50" s="102">
        <f t="shared" si="14"/>
        <v>250100</v>
      </c>
      <c r="Q50" s="102">
        <f t="shared" si="15"/>
        <v>250100</v>
      </c>
      <c r="R50" s="102">
        <v>250100</v>
      </c>
      <c r="S50" s="102">
        <v>0</v>
      </c>
      <c r="T50" s="102">
        <v>0</v>
      </c>
      <c r="U50" s="102"/>
      <c r="V50" s="64"/>
      <c r="W50" s="65">
        <f t="shared" si="6"/>
        <v>250100</v>
      </c>
      <c r="X50" s="65"/>
      <c r="Y50" s="55">
        <f t="shared" si="16"/>
        <v>210000</v>
      </c>
      <c r="Z50" s="55">
        <f t="shared" si="17"/>
        <v>210000</v>
      </c>
      <c r="AA50" s="55">
        <f t="shared" si="18"/>
        <v>210000</v>
      </c>
      <c r="AB50" s="55">
        <f t="shared" si="23"/>
        <v>210000</v>
      </c>
      <c r="AC50" s="55">
        <f t="shared" si="23"/>
        <v>0</v>
      </c>
      <c r="AD50" s="55">
        <f t="shared" si="23"/>
        <v>0</v>
      </c>
      <c r="AE50" s="55">
        <f t="shared" si="20"/>
        <v>0</v>
      </c>
      <c r="AF50" s="55"/>
      <c r="AG50" s="25">
        <v>250124</v>
      </c>
      <c r="AH50" s="25">
        <v>250124</v>
      </c>
      <c r="AI50" s="25">
        <v>250124</v>
      </c>
      <c r="AJ50" s="25">
        <v>0</v>
      </c>
      <c r="AK50" s="25"/>
      <c r="AL50" s="34">
        <f t="shared" si="24"/>
        <v>0.54362964572918926</v>
      </c>
      <c r="AM50" s="34">
        <f t="shared" si="24"/>
        <v>0.54362964572918926</v>
      </c>
      <c r="AN50" s="34">
        <f t="shared" si="24"/>
        <v>0.54362964572918926</v>
      </c>
      <c r="AO50" s="34">
        <f t="shared" si="24"/>
        <v>0</v>
      </c>
      <c r="AP50" s="34">
        <f t="shared" si="24"/>
        <v>0</v>
      </c>
      <c r="AQ50" s="90">
        <f t="shared" si="7"/>
        <v>0</v>
      </c>
      <c r="AR50" s="90"/>
      <c r="AS50" s="90"/>
      <c r="AT50" s="4"/>
      <c r="AU50" s="4"/>
      <c r="AV50" s="1"/>
      <c r="AW50" s="1"/>
      <c r="AX50" s="1"/>
      <c r="AY50" s="1"/>
      <c r="AZ50" s="1"/>
      <c r="BA50" s="1"/>
    </row>
    <row r="51" spans="1:53" s="2" customFormat="1" ht="29.25" customHeight="1" x14ac:dyDescent="0.25">
      <c r="A51" s="11">
        <v>33</v>
      </c>
      <c r="B51" s="27" t="s">
        <v>49</v>
      </c>
      <c r="C51" s="22">
        <f t="shared" si="8"/>
        <v>466747</v>
      </c>
      <c r="D51" s="23">
        <f t="shared" si="9"/>
        <v>466747</v>
      </c>
      <c r="E51" s="23">
        <f t="shared" si="10"/>
        <v>466747</v>
      </c>
      <c r="F51" s="22">
        <v>0</v>
      </c>
      <c r="G51" s="22"/>
      <c r="H51" s="22">
        <f t="shared" si="11"/>
        <v>466747</v>
      </c>
      <c r="I51" s="22">
        <v>466747</v>
      </c>
      <c r="J51" s="22">
        <v>466747</v>
      </c>
      <c r="K51" s="22">
        <v>0</v>
      </c>
      <c r="L51" s="22"/>
      <c r="M51" s="22"/>
      <c r="N51" s="55">
        <f t="shared" si="12"/>
        <v>433700</v>
      </c>
      <c r="O51" s="102">
        <f t="shared" si="13"/>
        <v>433700</v>
      </c>
      <c r="P51" s="102">
        <f t="shared" si="14"/>
        <v>433700</v>
      </c>
      <c r="Q51" s="102">
        <f t="shared" si="15"/>
        <v>433700</v>
      </c>
      <c r="R51" s="102">
        <v>433700</v>
      </c>
      <c r="S51" s="102">
        <v>0</v>
      </c>
      <c r="T51" s="102">
        <v>0</v>
      </c>
      <c r="U51" s="102"/>
      <c r="V51" s="64"/>
      <c r="W51" s="65">
        <f t="shared" si="6"/>
        <v>433700</v>
      </c>
      <c r="X51" s="65"/>
      <c r="Y51" s="55">
        <f t="shared" si="16"/>
        <v>33047</v>
      </c>
      <c r="Z51" s="55">
        <f t="shared" si="17"/>
        <v>33047</v>
      </c>
      <c r="AA51" s="55">
        <f t="shared" si="18"/>
        <v>33047</v>
      </c>
      <c r="AB51" s="55">
        <f t="shared" si="23"/>
        <v>33047</v>
      </c>
      <c r="AC51" s="55">
        <f t="shared" si="23"/>
        <v>0</v>
      </c>
      <c r="AD51" s="55">
        <f t="shared" si="23"/>
        <v>0</v>
      </c>
      <c r="AE51" s="55">
        <f t="shared" si="20"/>
        <v>0</v>
      </c>
      <c r="AF51" s="55"/>
      <c r="AG51" s="25">
        <v>352124</v>
      </c>
      <c r="AH51" s="25">
        <v>352124</v>
      </c>
      <c r="AI51" s="25">
        <v>352124</v>
      </c>
      <c r="AJ51" s="25">
        <v>0</v>
      </c>
      <c r="AK51" s="25"/>
      <c r="AL51" s="34">
        <f t="shared" si="24"/>
        <v>0.75442156028855034</v>
      </c>
      <c r="AM51" s="34">
        <f t="shared" si="24"/>
        <v>0.75442156028855034</v>
      </c>
      <c r="AN51" s="34">
        <f t="shared" si="24"/>
        <v>0.75442156028855034</v>
      </c>
      <c r="AO51" s="34">
        <f t="shared" si="24"/>
        <v>0</v>
      </c>
      <c r="AP51" s="34">
        <f t="shared" si="24"/>
        <v>0</v>
      </c>
      <c r="AQ51" s="90">
        <f t="shared" si="7"/>
        <v>0</v>
      </c>
      <c r="AR51" s="90"/>
      <c r="AS51" s="90"/>
      <c r="AT51" s="4"/>
      <c r="AU51" s="4"/>
      <c r="AV51" s="1"/>
      <c r="AW51" s="1"/>
      <c r="AX51" s="1"/>
      <c r="AY51" s="1"/>
      <c r="AZ51" s="1"/>
      <c r="BA51" s="1"/>
    </row>
    <row r="52" spans="1:53" s="2" customFormat="1" ht="29.25" customHeight="1" x14ac:dyDescent="0.25">
      <c r="A52" s="11">
        <v>34</v>
      </c>
      <c r="B52" s="27" t="s">
        <v>50</v>
      </c>
      <c r="C52" s="22">
        <f t="shared" si="8"/>
        <v>61700</v>
      </c>
      <c r="D52" s="23">
        <f t="shared" si="9"/>
        <v>61700</v>
      </c>
      <c r="E52" s="23">
        <f t="shared" si="10"/>
        <v>61700</v>
      </c>
      <c r="F52" s="22">
        <v>0</v>
      </c>
      <c r="G52" s="22"/>
      <c r="H52" s="22">
        <f t="shared" si="11"/>
        <v>61700</v>
      </c>
      <c r="I52" s="23">
        <v>61700</v>
      </c>
      <c r="J52" s="23">
        <v>61700</v>
      </c>
      <c r="K52" s="22">
        <v>0</v>
      </c>
      <c r="L52" s="22"/>
      <c r="M52" s="22"/>
      <c r="N52" s="55">
        <f t="shared" si="12"/>
        <v>61700</v>
      </c>
      <c r="O52" s="102">
        <f t="shared" si="13"/>
        <v>61700</v>
      </c>
      <c r="P52" s="102">
        <f t="shared" si="14"/>
        <v>61700</v>
      </c>
      <c r="Q52" s="102">
        <f t="shared" si="15"/>
        <v>61700</v>
      </c>
      <c r="R52" s="102">
        <v>61700</v>
      </c>
      <c r="S52" s="102">
        <v>0</v>
      </c>
      <c r="T52" s="102">
        <v>0</v>
      </c>
      <c r="U52" s="102"/>
      <c r="V52" s="64"/>
      <c r="W52" s="65">
        <f t="shared" si="6"/>
        <v>61700</v>
      </c>
      <c r="X52" s="65"/>
      <c r="Y52" s="55">
        <f t="shared" si="16"/>
        <v>0</v>
      </c>
      <c r="Z52" s="55">
        <f t="shared" si="17"/>
        <v>0</v>
      </c>
      <c r="AA52" s="55">
        <f t="shared" si="18"/>
        <v>0</v>
      </c>
      <c r="AB52" s="55">
        <f t="shared" si="23"/>
        <v>0</v>
      </c>
      <c r="AC52" s="55">
        <f t="shared" si="23"/>
        <v>0</v>
      </c>
      <c r="AD52" s="55">
        <f t="shared" si="23"/>
        <v>0</v>
      </c>
      <c r="AE52" s="55">
        <f t="shared" si="20"/>
        <v>0</v>
      </c>
      <c r="AF52" s="55"/>
      <c r="AG52" s="25">
        <v>57147</v>
      </c>
      <c r="AH52" s="25">
        <v>57147</v>
      </c>
      <c r="AI52" s="26">
        <v>57147</v>
      </c>
      <c r="AJ52" s="25">
        <v>0</v>
      </c>
      <c r="AK52" s="25"/>
      <c r="AL52" s="34">
        <f t="shared" si="24"/>
        <v>0.92620745542949756</v>
      </c>
      <c r="AM52" s="34">
        <f t="shared" si="24"/>
        <v>0.92620745542949756</v>
      </c>
      <c r="AN52" s="47">
        <f t="shared" si="24"/>
        <v>0.92620745542949756</v>
      </c>
      <c r="AO52" s="34">
        <f t="shared" si="24"/>
        <v>0</v>
      </c>
      <c r="AP52" s="34">
        <f t="shared" si="24"/>
        <v>0</v>
      </c>
      <c r="AQ52" s="90">
        <f t="shared" si="7"/>
        <v>0</v>
      </c>
      <c r="AR52" s="90"/>
      <c r="AS52" s="90"/>
      <c r="AT52" s="4"/>
      <c r="AU52" s="4"/>
      <c r="AV52" s="1"/>
      <c r="AW52" s="1"/>
      <c r="AX52" s="1"/>
      <c r="AY52" s="1"/>
      <c r="AZ52" s="1"/>
      <c r="BA52" s="1"/>
    </row>
    <row r="53" spans="1:53" s="2" customFormat="1" ht="29.25" customHeight="1" x14ac:dyDescent="0.25">
      <c r="A53" s="11">
        <v>35</v>
      </c>
      <c r="B53" s="27" t="s">
        <v>51</v>
      </c>
      <c r="C53" s="22">
        <f t="shared" si="8"/>
        <v>75400</v>
      </c>
      <c r="D53" s="23">
        <f t="shared" si="9"/>
        <v>75400</v>
      </c>
      <c r="E53" s="23">
        <f t="shared" si="10"/>
        <v>75400</v>
      </c>
      <c r="F53" s="22">
        <v>0</v>
      </c>
      <c r="G53" s="22"/>
      <c r="H53" s="22">
        <f t="shared" si="11"/>
        <v>75400</v>
      </c>
      <c r="I53" s="22">
        <v>75400</v>
      </c>
      <c r="J53" s="22">
        <v>75400</v>
      </c>
      <c r="K53" s="22">
        <v>0</v>
      </c>
      <c r="L53" s="22"/>
      <c r="M53" s="22"/>
      <c r="N53" s="55">
        <f t="shared" si="12"/>
        <v>75400</v>
      </c>
      <c r="O53" s="102">
        <f t="shared" si="13"/>
        <v>75400</v>
      </c>
      <c r="P53" s="102">
        <f t="shared" si="14"/>
        <v>75400</v>
      </c>
      <c r="Q53" s="102">
        <f t="shared" si="15"/>
        <v>75400</v>
      </c>
      <c r="R53" s="102">
        <v>75400</v>
      </c>
      <c r="S53" s="102">
        <v>0</v>
      </c>
      <c r="T53" s="102">
        <v>0</v>
      </c>
      <c r="U53" s="102"/>
      <c r="V53" s="64"/>
      <c r="W53" s="65">
        <f t="shared" si="6"/>
        <v>75400</v>
      </c>
      <c r="X53" s="65"/>
      <c r="Y53" s="55">
        <f t="shared" si="16"/>
        <v>0</v>
      </c>
      <c r="Z53" s="55">
        <f t="shared" si="17"/>
        <v>0</v>
      </c>
      <c r="AA53" s="55">
        <f t="shared" si="18"/>
        <v>0</v>
      </c>
      <c r="AB53" s="55">
        <f t="shared" si="23"/>
        <v>0</v>
      </c>
      <c r="AC53" s="55">
        <f t="shared" si="23"/>
        <v>0</v>
      </c>
      <c r="AD53" s="55">
        <f t="shared" si="23"/>
        <v>0</v>
      </c>
      <c r="AE53" s="55">
        <f t="shared" si="20"/>
        <v>0</v>
      </c>
      <c r="AF53" s="55"/>
      <c r="AG53" s="25">
        <v>75000</v>
      </c>
      <c r="AH53" s="25">
        <v>75000</v>
      </c>
      <c r="AI53" s="25">
        <v>75000</v>
      </c>
      <c r="AJ53" s="25">
        <v>0</v>
      </c>
      <c r="AK53" s="25"/>
      <c r="AL53" s="34">
        <f t="shared" si="24"/>
        <v>0.99469496021220161</v>
      </c>
      <c r="AM53" s="34">
        <f t="shared" si="24"/>
        <v>0.99469496021220161</v>
      </c>
      <c r="AN53" s="34">
        <f t="shared" si="24"/>
        <v>0.99469496021220161</v>
      </c>
      <c r="AO53" s="34">
        <f t="shared" si="24"/>
        <v>0</v>
      </c>
      <c r="AP53" s="34">
        <f t="shared" si="24"/>
        <v>0</v>
      </c>
      <c r="AQ53" s="90">
        <f t="shared" si="7"/>
        <v>0</v>
      </c>
      <c r="AR53" s="90"/>
      <c r="AS53" s="90"/>
      <c r="AT53" s="4"/>
      <c r="AU53" s="4"/>
      <c r="AV53" s="1"/>
      <c r="AW53" s="1"/>
      <c r="AX53" s="1"/>
      <c r="AY53" s="1"/>
      <c r="AZ53" s="1"/>
      <c r="BA53" s="1"/>
    </row>
    <row r="54" spans="1:53" s="2" customFormat="1" ht="29.25" customHeight="1" x14ac:dyDescent="0.25">
      <c r="A54" s="11">
        <v>36</v>
      </c>
      <c r="B54" s="27" t="s">
        <v>52</v>
      </c>
      <c r="C54" s="22">
        <f t="shared" si="8"/>
        <v>458600</v>
      </c>
      <c r="D54" s="23">
        <f t="shared" si="9"/>
        <v>458600</v>
      </c>
      <c r="E54" s="23">
        <f t="shared" si="10"/>
        <v>458600</v>
      </c>
      <c r="F54" s="22">
        <v>0</v>
      </c>
      <c r="G54" s="22"/>
      <c r="H54" s="22">
        <f t="shared" si="11"/>
        <v>458600</v>
      </c>
      <c r="I54" s="22">
        <v>458600</v>
      </c>
      <c r="J54" s="22">
        <v>458600</v>
      </c>
      <c r="K54" s="22">
        <v>0</v>
      </c>
      <c r="L54" s="22"/>
      <c r="M54" s="22"/>
      <c r="N54" s="55">
        <f>SUM(O54,V54)</f>
        <v>458600</v>
      </c>
      <c r="O54" s="102">
        <f t="shared" si="13"/>
        <v>458600</v>
      </c>
      <c r="P54" s="102">
        <f t="shared" si="14"/>
        <v>458600</v>
      </c>
      <c r="Q54" s="102">
        <f t="shared" si="15"/>
        <v>458600</v>
      </c>
      <c r="R54" s="102">
        <v>458600</v>
      </c>
      <c r="S54" s="102">
        <v>0</v>
      </c>
      <c r="T54" s="102">
        <v>0</v>
      </c>
      <c r="U54" s="102"/>
      <c r="V54" s="64"/>
      <c r="W54" s="65">
        <f t="shared" si="6"/>
        <v>458600</v>
      </c>
      <c r="X54" s="65"/>
      <c r="Y54" s="55">
        <f t="shared" si="16"/>
        <v>0</v>
      </c>
      <c r="Z54" s="55">
        <f t="shared" si="17"/>
        <v>0</v>
      </c>
      <c r="AA54" s="55">
        <f t="shared" si="18"/>
        <v>0</v>
      </c>
      <c r="AB54" s="55">
        <f t="shared" si="23"/>
        <v>0</v>
      </c>
      <c r="AC54" s="55">
        <f t="shared" si="23"/>
        <v>0</v>
      </c>
      <c r="AD54" s="55">
        <f t="shared" si="23"/>
        <v>0</v>
      </c>
      <c r="AE54" s="55">
        <f t="shared" si="20"/>
        <v>0</v>
      </c>
      <c r="AF54" s="55"/>
      <c r="AG54" s="25">
        <v>255246</v>
      </c>
      <c r="AH54" s="25">
        <v>255246</v>
      </c>
      <c r="AI54" s="25">
        <v>255246</v>
      </c>
      <c r="AJ54" s="25">
        <v>0</v>
      </c>
      <c r="AK54" s="25"/>
      <c r="AL54" s="34">
        <f t="shared" si="24"/>
        <v>0.55657653728739642</v>
      </c>
      <c r="AM54" s="34">
        <f t="shared" si="24"/>
        <v>0.55657653728739642</v>
      </c>
      <c r="AN54" s="34">
        <f t="shared" si="24"/>
        <v>0.55657653728739642</v>
      </c>
      <c r="AO54" s="34">
        <f t="shared" si="24"/>
        <v>0</v>
      </c>
      <c r="AP54" s="34">
        <f t="shared" si="24"/>
        <v>0</v>
      </c>
      <c r="AQ54" s="90">
        <f t="shared" si="7"/>
        <v>0</v>
      </c>
      <c r="AR54" s="90"/>
      <c r="AS54" s="90"/>
      <c r="AT54" s="4"/>
      <c r="AU54" s="4"/>
      <c r="AV54" s="1"/>
      <c r="AW54" s="1"/>
      <c r="AX54" s="1"/>
      <c r="AY54" s="1"/>
      <c r="AZ54" s="1"/>
      <c r="BA54" s="1"/>
    </row>
    <row r="55" spans="1:53" s="2" customFormat="1" ht="29.25" customHeight="1" x14ac:dyDescent="0.25">
      <c r="A55" s="11">
        <v>37</v>
      </c>
      <c r="B55" s="27" t="s">
        <v>53</v>
      </c>
      <c r="C55" s="22">
        <f t="shared" si="8"/>
        <v>9996</v>
      </c>
      <c r="D55" s="23">
        <f t="shared" si="9"/>
        <v>9996</v>
      </c>
      <c r="E55" s="23">
        <f t="shared" si="10"/>
        <v>9996</v>
      </c>
      <c r="F55" s="22">
        <v>0</v>
      </c>
      <c r="G55" s="22"/>
      <c r="H55" s="22">
        <f t="shared" si="11"/>
        <v>9996</v>
      </c>
      <c r="I55" s="22">
        <v>9996</v>
      </c>
      <c r="J55" s="22">
        <v>9996</v>
      </c>
      <c r="K55" s="22">
        <v>0</v>
      </c>
      <c r="L55" s="22"/>
      <c r="M55" s="22"/>
      <c r="N55" s="55">
        <f t="shared" si="12"/>
        <v>9996</v>
      </c>
      <c r="O55" s="102">
        <f t="shared" si="13"/>
        <v>9996</v>
      </c>
      <c r="P55" s="102">
        <f t="shared" si="14"/>
        <v>9996</v>
      </c>
      <c r="Q55" s="102">
        <f t="shared" si="15"/>
        <v>9996</v>
      </c>
      <c r="R55" s="102">
        <v>9996</v>
      </c>
      <c r="S55" s="102">
        <v>0</v>
      </c>
      <c r="T55" s="102">
        <v>0</v>
      </c>
      <c r="U55" s="102"/>
      <c r="V55" s="64"/>
      <c r="W55" s="65">
        <f t="shared" si="6"/>
        <v>9996</v>
      </c>
      <c r="X55" s="65"/>
      <c r="Y55" s="55">
        <f t="shared" si="16"/>
        <v>0</v>
      </c>
      <c r="Z55" s="55">
        <f t="shared" si="17"/>
        <v>0</v>
      </c>
      <c r="AA55" s="55">
        <f t="shared" si="18"/>
        <v>0</v>
      </c>
      <c r="AB55" s="55">
        <f t="shared" si="23"/>
        <v>0</v>
      </c>
      <c r="AC55" s="55">
        <f t="shared" si="23"/>
        <v>0</v>
      </c>
      <c r="AD55" s="55">
        <f t="shared" si="23"/>
        <v>0</v>
      </c>
      <c r="AE55" s="55">
        <f t="shared" si="20"/>
        <v>0</v>
      </c>
      <c r="AF55" s="55"/>
      <c r="AG55" s="25">
        <v>7000</v>
      </c>
      <c r="AH55" s="25">
        <v>7000</v>
      </c>
      <c r="AI55" s="25">
        <v>7000</v>
      </c>
      <c r="AJ55" s="25">
        <v>0</v>
      </c>
      <c r="AK55" s="25"/>
      <c r="AL55" s="34">
        <f t="shared" si="24"/>
        <v>0.70028011204481788</v>
      </c>
      <c r="AM55" s="34">
        <f t="shared" si="24"/>
        <v>0.70028011204481788</v>
      </c>
      <c r="AN55" s="34">
        <f t="shared" si="24"/>
        <v>0.70028011204481788</v>
      </c>
      <c r="AO55" s="34">
        <f t="shared" si="24"/>
        <v>0</v>
      </c>
      <c r="AP55" s="34">
        <f t="shared" si="24"/>
        <v>0</v>
      </c>
      <c r="AQ55" s="90">
        <f t="shared" si="7"/>
        <v>0</v>
      </c>
      <c r="AR55" s="90"/>
      <c r="AS55" s="90"/>
      <c r="AT55" s="4"/>
      <c r="AU55" s="4"/>
      <c r="AV55" s="1"/>
      <c r="AW55" s="1"/>
      <c r="AX55" s="1"/>
      <c r="AY55" s="1"/>
      <c r="AZ55" s="1"/>
      <c r="BA55" s="1"/>
    </row>
    <row r="56" spans="1:53" s="2" customFormat="1" ht="29.25" customHeight="1" x14ac:dyDescent="0.25">
      <c r="A56" s="11">
        <v>38</v>
      </c>
      <c r="B56" s="27" t="s">
        <v>54</v>
      </c>
      <c r="C56" s="22">
        <f t="shared" si="8"/>
        <v>80100</v>
      </c>
      <c r="D56" s="23">
        <f t="shared" si="9"/>
        <v>80100</v>
      </c>
      <c r="E56" s="23">
        <f t="shared" si="10"/>
        <v>80100</v>
      </c>
      <c r="F56" s="22">
        <v>0</v>
      </c>
      <c r="G56" s="22"/>
      <c r="H56" s="22">
        <f t="shared" si="11"/>
        <v>80100</v>
      </c>
      <c r="I56" s="23">
        <v>80100</v>
      </c>
      <c r="J56" s="23">
        <v>80100</v>
      </c>
      <c r="K56" s="22">
        <v>0</v>
      </c>
      <c r="L56" s="22"/>
      <c r="M56" s="22"/>
      <c r="N56" s="55">
        <f t="shared" si="12"/>
        <v>44099.999999999993</v>
      </c>
      <c r="O56" s="102">
        <f t="shared" si="13"/>
        <v>44099.999999999993</v>
      </c>
      <c r="P56" s="102">
        <f t="shared" si="14"/>
        <v>44099.999999999993</v>
      </c>
      <c r="Q56" s="102">
        <f>R56+S56</f>
        <v>44099.999999999993</v>
      </c>
      <c r="R56" s="102">
        <v>44099.999999999993</v>
      </c>
      <c r="S56" s="102">
        <v>0</v>
      </c>
      <c r="T56" s="102">
        <v>0</v>
      </c>
      <c r="U56" s="102"/>
      <c r="V56" s="64"/>
      <c r="W56" s="65">
        <f t="shared" si="6"/>
        <v>44099.999999999993</v>
      </c>
      <c r="X56" s="65"/>
      <c r="Y56" s="55">
        <f t="shared" si="16"/>
        <v>36000.000000000007</v>
      </c>
      <c r="Z56" s="55">
        <f t="shared" si="17"/>
        <v>36000.000000000007</v>
      </c>
      <c r="AA56" s="55">
        <f t="shared" si="18"/>
        <v>36000.000000000007</v>
      </c>
      <c r="AB56" s="55">
        <f>J56-R56</f>
        <v>36000.000000000007</v>
      </c>
      <c r="AC56" s="55">
        <f>K56-S56</f>
        <v>0</v>
      </c>
      <c r="AD56" s="55">
        <f>L56-T56</f>
        <v>0</v>
      </c>
      <c r="AE56" s="55">
        <f t="shared" si="20"/>
        <v>0</v>
      </c>
      <c r="AF56" s="55"/>
      <c r="AG56" s="25">
        <v>35100</v>
      </c>
      <c r="AH56" s="25">
        <v>35100</v>
      </c>
      <c r="AI56" s="26">
        <v>35100</v>
      </c>
      <c r="AJ56" s="25">
        <v>0</v>
      </c>
      <c r="AK56" s="25"/>
      <c r="AL56" s="34">
        <f t="shared" si="24"/>
        <v>0.43820224719101125</v>
      </c>
      <c r="AM56" s="34">
        <f t="shared" si="24"/>
        <v>0.43820224719101125</v>
      </c>
      <c r="AN56" s="47">
        <f t="shared" si="24"/>
        <v>0.43820224719101125</v>
      </c>
      <c r="AO56" s="34">
        <f t="shared" si="24"/>
        <v>0</v>
      </c>
      <c r="AP56" s="34">
        <f t="shared" si="24"/>
        <v>0</v>
      </c>
      <c r="AQ56" s="90">
        <f t="shared" si="7"/>
        <v>0</v>
      </c>
      <c r="AR56" s="90"/>
      <c r="AS56" s="90"/>
      <c r="AT56" s="4"/>
      <c r="AU56" s="4"/>
      <c r="AV56" s="1"/>
      <c r="AW56" s="1"/>
      <c r="AX56" s="1"/>
      <c r="AY56" s="1"/>
      <c r="AZ56" s="1"/>
      <c r="BA56" s="1"/>
    </row>
    <row r="57" spans="1:53" s="2" customFormat="1" ht="29.25" customHeight="1" x14ac:dyDescent="0.25">
      <c r="A57" s="11">
        <v>39</v>
      </c>
      <c r="B57" s="27" t="s">
        <v>55</v>
      </c>
      <c r="C57" s="22">
        <f t="shared" si="8"/>
        <v>1172477</v>
      </c>
      <c r="D57" s="23">
        <f t="shared" si="9"/>
        <v>1172477</v>
      </c>
      <c r="E57" s="23">
        <f t="shared" si="10"/>
        <v>912500</v>
      </c>
      <c r="F57" s="22">
        <v>259977</v>
      </c>
      <c r="G57" s="22"/>
      <c r="H57" s="22">
        <f t="shared" si="11"/>
        <v>1172477</v>
      </c>
      <c r="I57" s="22">
        <v>1172477</v>
      </c>
      <c r="J57" s="22">
        <v>912500</v>
      </c>
      <c r="K57" s="22">
        <v>259977</v>
      </c>
      <c r="L57" s="22"/>
      <c r="M57" s="22"/>
      <c r="N57" s="55">
        <f t="shared" si="12"/>
        <v>1172477</v>
      </c>
      <c r="O57" s="102">
        <f t="shared" si="13"/>
        <v>1172477</v>
      </c>
      <c r="P57" s="102">
        <f t="shared" si="14"/>
        <v>1172477</v>
      </c>
      <c r="Q57" s="102">
        <f t="shared" si="15"/>
        <v>1172477</v>
      </c>
      <c r="R57" s="102">
        <v>912500</v>
      </c>
      <c r="S57" s="102">
        <v>259977</v>
      </c>
      <c r="T57" s="102">
        <v>0</v>
      </c>
      <c r="U57" s="102"/>
      <c r="V57" s="64"/>
      <c r="W57" s="65">
        <f t="shared" si="6"/>
        <v>1172477</v>
      </c>
      <c r="X57" s="65"/>
      <c r="Y57" s="55">
        <f t="shared" si="16"/>
        <v>0</v>
      </c>
      <c r="Z57" s="55">
        <f t="shared" si="17"/>
        <v>0</v>
      </c>
      <c r="AA57" s="55">
        <f t="shared" si="18"/>
        <v>0</v>
      </c>
      <c r="AB57" s="55">
        <f t="shared" ref="AB57:AD63" si="25">J57-R57</f>
        <v>0</v>
      </c>
      <c r="AC57" s="55">
        <f t="shared" si="25"/>
        <v>0</v>
      </c>
      <c r="AD57" s="55">
        <f t="shared" si="25"/>
        <v>0</v>
      </c>
      <c r="AE57" s="55">
        <f t="shared" si="20"/>
        <v>0</v>
      </c>
      <c r="AF57" s="55"/>
      <c r="AG57" s="25">
        <v>401143</v>
      </c>
      <c r="AH57" s="25">
        <v>401143</v>
      </c>
      <c r="AI57" s="25">
        <v>401143</v>
      </c>
      <c r="AJ57" s="25">
        <v>0</v>
      </c>
      <c r="AK57" s="25"/>
      <c r="AL57" s="34">
        <f t="shared" si="24"/>
        <v>0.34213293736252398</v>
      </c>
      <c r="AM57" s="34">
        <f t="shared" si="24"/>
        <v>0.34213293736252398</v>
      </c>
      <c r="AN57" s="34">
        <f t="shared" si="24"/>
        <v>0.43960876712328767</v>
      </c>
      <c r="AO57" s="34">
        <f t="shared" si="24"/>
        <v>0</v>
      </c>
      <c r="AP57" s="34">
        <f t="shared" si="24"/>
        <v>0</v>
      </c>
      <c r="AQ57" s="90">
        <f t="shared" si="7"/>
        <v>744322</v>
      </c>
      <c r="AR57" s="90">
        <v>484345</v>
      </c>
      <c r="AS57" s="90">
        <v>259977</v>
      </c>
      <c r="AT57" s="4" t="s">
        <v>256</v>
      </c>
      <c r="AU57" s="4"/>
      <c r="AV57" s="1"/>
      <c r="AW57" s="1"/>
      <c r="AX57" s="1"/>
      <c r="AY57" s="1"/>
      <c r="AZ57" s="1"/>
      <c r="BA57" s="1"/>
    </row>
    <row r="58" spans="1:53" s="2" customFormat="1" ht="29.25" customHeight="1" x14ac:dyDescent="0.25">
      <c r="A58" s="11">
        <v>40</v>
      </c>
      <c r="B58" s="27" t="s">
        <v>56</v>
      </c>
      <c r="C58" s="22">
        <f t="shared" si="8"/>
        <v>853940</v>
      </c>
      <c r="D58" s="23">
        <f t="shared" si="9"/>
        <v>853940</v>
      </c>
      <c r="E58" s="23">
        <f t="shared" si="10"/>
        <v>653900</v>
      </c>
      <c r="F58" s="22">
        <v>200040</v>
      </c>
      <c r="G58" s="22"/>
      <c r="H58" s="22">
        <f t="shared" si="11"/>
        <v>853940</v>
      </c>
      <c r="I58" s="22">
        <v>853940</v>
      </c>
      <c r="J58" s="22">
        <v>653900</v>
      </c>
      <c r="K58" s="22">
        <v>200040</v>
      </c>
      <c r="L58" s="22"/>
      <c r="M58" s="22"/>
      <c r="N58" s="55">
        <f t="shared" si="12"/>
        <v>853940</v>
      </c>
      <c r="O58" s="102">
        <f t="shared" si="13"/>
        <v>853940</v>
      </c>
      <c r="P58" s="102">
        <f t="shared" si="14"/>
        <v>853940</v>
      </c>
      <c r="Q58" s="102">
        <f t="shared" si="15"/>
        <v>853940</v>
      </c>
      <c r="R58" s="102">
        <v>653900</v>
      </c>
      <c r="S58" s="102">
        <v>200040</v>
      </c>
      <c r="T58" s="102">
        <v>0</v>
      </c>
      <c r="U58" s="102"/>
      <c r="V58" s="64"/>
      <c r="W58" s="65">
        <f t="shared" si="6"/>
        <v>853940</v>
      </c>
      <c r="X58" s="65"/>
      <c r="Y58" s="55">
        <f t="shared" si="16"/>
        <v>0</v>
      </c>
      <c r="Z58" s="55">
        <f t="shared" si="17"/>
        <v>0</v>
      </c>
      <c r="AA58" s="55">
        <f t="shared" si="18"/>
        <v>0</v>
      </c>
      <c r="AB58" s="55">
        <f t="shared" si="25"/>
        <v>0</v>
      </c>
      <c r="AC58" s="55">
        <f t="shared" si="25"/>
        <v>0</v>
      </c>
      <c r="AD58" s="55">
        <f t="shared" si="25"/>
        <v>0</v>
      </c>
      <c r="AE58" s="55">
        <f t="shared" si="20"/>
        <v>0</v>
      </c>
      <c r="AF58" s="55"/>
      <c r="AG58" s="25">
        <v>295245</v>
      </c>
      <c r="AH58" s="25">
        <v>295245</v>
      </c>
      <c r="AI58" s="26">
        <v>295245</v>
      </c>
      <c r="AJ58" s="26">
        <v>0</v>
      </c>
      <c r="AK58" s="25"/>
      <c r="AL58" s="34">
        <f t="shared" si="24"/>
        <v>0.34574443169309321</v>
      </c>
      <c r="AM58" s="34">
        <f t="shared" si="24"/>
        <v>0.34574443169309321</v>
      </c>
      <c r="AN58" s="47">
        <f t="shared" si="24"/>
        <v>0.45151399296528522</v>
      </c>
      <c r="AO58" s="47">
        <f t="shared" si="24"/>
        <v>0</v>
      </c>
      <c r="AP58" s="34">
        <f t="shared" si="24"/>
        <v>0</v>
      </c>
      <c r="AQ58" s="90">
        <f t="shared" si="7"/>
        <v>355516</v>
      </c>
      <c r="AR58" s="90">
        <v>155476</v>
      </c>
      <c r="AS58" s="90">
        <v>200040</v>
      </c>
      <c r="AT58" s="4" t="s">
        <v>257</v>
      </c>
      <c r="AU58" s="4"/>
      <c r="AV58" s="1"/>
      <c r="AW58" s="1"/>
      <c r="AX58" s="1"/>
      <c r="AY58" s="1"/>
      <c r="AZ58" s="1"/>
      <c r="BA58" s="1"/>
    </row>
    <row r="59" spans="1:53" s="2" customFormat="1" ht="29.25" customHeight="1" x14ac:dyDescent="0.25">
      <c r="A59" s="11">
        <v>41</v>
      </c>
      <c r="B59" s="27" t="s">
        <v>57</v>
      </c>
      <c r="C59" s="22">
        <f t="shared" si="8"/>
        <v>8561312</v>
      </c>
      <c r="D59" s="23">
        <f t="shared" si="9"/>
        <v>8561312</v>
      </c>
      <c r="E59" s="23">
        <f t="shared" si="10"/>
        <v>8561312</v>
      </c>
      <c r="F59" s="22">
        <v>0</v>
      </c>
      <c r="G59" s="22"/>
      <c r="H59" s="22">
        <f t="shared" si="11"/>
        <v>8561312</v>
      </c>
      <c r="I59" s="22">
        <v>8561312</v>
      </c>
      <c r="J59" s="22">
        <v>8561312</v>
      </c>
      <c r="K59" s="22">
        <v>0</v>
      </c>
      <c r="L59" s="22"/>
      <c r="M59" s="22"/>
      <c r="N59" s="55">
        <f t="shared" si="12"/>
        <v>8561312</v>
      </c>
      <c r="O59" s="102">
        <f t="shared" si="13"/>
        <v>8561312</v>
      </c>
      <c r="P59" s="102">
        <f t="shared" si="14"/>
        <v>8561312</v>
      </c>
      <c r="Q59" s="102">
        <f t="shared" si="15"/>
        <v>8561312</v>
      </c>
      <c r="R59" s="102">
        <v>8561312</v>
      </c>
      <c r="S59" s="102">
        <v>0</v>
      </c>
      <c r="T59" s="102">
        <v>0</v>
      </c>
      <c r="U59" s="102"/>
      <c r="V59" s="64"/>
      <c r="W59" s="65">
        <f t="shared" si="6"/>
        <v>8561312</v>
      </c>
      <c r="X59" s="65"/>
      <c r="Y59" s="55">
        <f t="shared" si="16"/>
        <v>0</v>
      </c>
      <c r="Z59" s="55">
        <f t="shared" si="17"/>
        <v>0</v>
      </c>
      <c r="AA59" s="55">
        <f t="shared" si="18"/>
        <v>0</v>
      </c>
      <c r="AB59" s="55">
        <f t="shared" si="25"/>
        <v>0</v>
      </c>
      <c r="AC59" s="55">
        <f t="shared" si="25"/>
        <v>0</v>
      </c>
      <c r="AD59" s="55">
        <f t="shared" si="25"/>
        <v>0</v>
      </c>
      <c r="AE59" s="55">
        <f t="shared" si="20"/>
        <v>0</v>
      </c>
      <c r="AF59" s="55"/>
      <c r="AG59" s="25">
        <v>5868140</v>
      </c>
      <c r="AH59" s="25">
        <v>5868140</v>
      </c>
      <c r="AI59" s="25">
        <v>5868140</v>
      </c>
      <c r="AJ59" s="25">
        <v>0</v>
      </c>
      <c r="AK59" s="25"/>
      <c r="AL59" s="34">
        <f t="shared" si="24"/>
        <v>0.6854253179886447</v>
      </c>
      <c r="AM59" s="34">
        <f t="shared" si="24"/>
        <v>0.6854253179886447</v>
      </c>
      <c r="AN59" s="34">
        <f t="shared" si="24"/>
        <v>0.6854253179886447</v>
      </c>
      <c r="AO59" s="34">
        <f t="shared" si="24"/>
        <v>0</v>
      </c>
      <c r="AP59" s="34">
        <f t="shared" si="24"/>
        <v>0</v>
      </c>
      <c r="AQ59" s="90">
        <f t="shared" si="7"/>
        <v>0</v>
      </c>
      <c r="AR59" s="90"/>
      <c r="AS59" s="90"/>
      <c r="AT59" s="4"/>
      <c r="AU59" s="4"/>
      <c r="AV59" s="1"/>
      <c r="AW59" s="1"/>
      <c r="AX59" s="1"/>
      <c r="AY59" s="1"/>
      <c r="AZ59" s="1"/>
      <c r="BA59" s="1"/>
    </row>
    <row r="60" spans="1:53" s="2" customFormat="1" ht="29.25" customHeight="1" x14ac:dyDescent="0.25">
      <c r="A60" s="11">
        <v>42</v>
      </c>
      <c r="B60" s="27" t="s">
        <v>58</v>
      </c>
      <c r="C60" s="22">
        <f t="shared" si="8"/>
        <v>6702100</v>
      </c>
      <c r="D60" s="23">
        <f t="shared" si="9"/>
        <v>6702100</v>
      </c>
      <c r="E60" s="23">
        <f t="shared" si="10"/>
        <v>6702100</v>
      </c>
      <c r="F60" s="22">
        <v>0</v>
      </c>
      <c r="G60" s="22"/>
      <c r="H60" s="22">
        <f t="shared" si="11"/>
        <v>6702100</v>
      </c>
      <c r="I60" s="22">
        <v>6702100</v>
      </c>
      <c r="J60" s="22">
        <v>6702100</v>
      </c>
      <c r="K60" s="22">
        <v>0</v>
      </c>
      <c r="L60" s="22"/>
      <c r="M60" s="22"/>
      <c r="N60" s="55">
        <f t="shared" si="12"/>
        <v>6702100</v>
      </c>
      <c r="O60" s="102">
        <f t="shared" si="13"/>
        <v>6702100</v>
      </c>
      <c r="P60" s="102">
        <f t="shared" si="14"/>
        <v>6702100</v>
      </c>
      <c r="Q60" s="102">
        <f t="shared" si="15"/>
        <v>6702100</v>
      </c>
      <c r="R60" s="102">
        <v>6702100</v>
      </c>
      <c r="S60" s="102">
        <v>0</v>
      </c>
      <c r="T60" s="102">
        <v>0</v>
      </c>
      <c r="U60" s="102"/>
      <c r="V60" s="64"/>
      <c r="W60" s="65">
        <f t="shared" si="6"/>
        <v>6702100</v>
      </c>
      <c r="X60" s="65"/>
      <c r="Y60" s="55">
        <f t="shared" si="16"/>
        <v>0</v>
      </c>
      <c r="Z60" s="55">
        <f t="shared" si="17"/>
        <v>0</v>
      </c>
      <c r="AA60" s="55">
        <f t="shared" si="18"/>
        <v>0</v>
      </c>
      <c r="AB60" s="55">
        <f t="shared" si="25"/>
        <v>0</v>
      </c>
      <c r="AC60" s="55">
        <f t="shared" si="25"/>
        <v>0</v>
      </c>
      <c r="AD60" s="55">
        <f t="shared" si="25"/>
        <v>0</v>
      </c>
      <c r="AE60" s="55">
        <f t="shared" si="20"/>
        <v>0</v>
      </c>
      <c r="AF60" s="55"/>
      <c r="AG60" s="25">
        <v>3363421</v>
      </c>
      <c r="AH60" s="25">
        <v>3363421</v>
      </c>
      <c r="AI60" s="25">
        <v>3363421</v>
      </c>
      <c r="AJ60" s="25">
        <v>0</v>
      </c>
      <c r="AK60" s="25"/>
      <c r="AL60" s="34">
        <f t="shared" si="24"/>
        <v>0.50184583936378147</v>
      </c>
      <c r="AM60" s="34">
        <f t="shared" si="24"/>
        <v>0.50184583936378147</v>
      </c>
      <c r="AN60" s="34">
        <f t="shared" si="24"/>
        <v>0.50184583936378147</v>
      </c>
      <c r="AO60" s="34">
        <f t="shared" si="24"/>
        <v>0</v>
      </c>
      <c r="AP60" s="34">
        <f t="shared" si="24"/>
        <v>0</v>
      </c>
      <c r="AQ60" s="90">
        <f t="shared" si="7"/>
        <v>0</v>
      </c>
      <c r="AR60" s="90"/>
      <c r="AS60" s="90"/>
      <c r="AT60" s="4"/>
      <c r="AU60" s="4"/>
      <c r="AV60" s="1"/>
      <c r="AW60" s="1"/>
      <c r="AX60" s="1"/>
      <c r="AY60" s="1"/>
      <c r="AZ60" s="1"/>
      <c r="BA60" s="1"/>
    </row>
    <row r="61" spans="1:53" s="2" customFormat="1" ht="29.25" customHeight="1" x14ac:dyDescent="0.25">
      <c r="A61" s="11">
        <v>43</v>
      </c>
      <c r="B61" s="27" t="s">
        <v>59</v>
      </c>
      <c r="C61" s="22">
        <f t="shared" si="8"/>
        <v>231800</v>
      </c>
      <c r="D61" s="23">
        <f t="shared" si="9"/>
        <v>231800</v>
      </c>
      <c r="E61" s="23">
        <f t="shared" si="10"/>
        <v>231800</v>
      </c>
      <c r="F61" s="22">
        <v>0</v>
      </c>
      <c r="G61" s="22"/>
      <c r="H61" s="22">
        <f t="shared" si="11"/>
        <v>231800</v>
      </c>
      <c r="I61" s="22">
        <v>231800</v>
      </c>
      <c r="J61" s="22">
        <v>231800</v>
      </c>
      <c r="K61" s="22">
        <v>0</v>
      </c>
      <c r="L61" s="22"/>
      <c r="M61" s="22"/>
      <c r="N61" s="55">
        <f t="shared" si="12"/>
        <v>231800</v>
      </c>
      <c r="O61" s="102">
        <f t="shared" si="13"/>
        <v>231800</v>
      </c>
      <c r="P61" s="102">
        <f t="shared" si="14"/>
        <v>231800</v>
      </c>
      <c r="Q61" s="102">
        <f t="shared" si="15"/>
        <v>231800</v>
      </c>
      <c r="R61" s="102">
        <v>231800</v>
      </c>
      <c r="S61" s="102">
        <v>0</v>
      </c>
      <c r="T61" s="102">
        <v>0</v>
      </c>
      <c r="U61" s="102"/>
      <c r="V61" s="64"/>
      <c r="W61" s="65">
        <f t="shared" si="6"/>
        <v>231800</v>
      </c>
      <c r="X61" s="65"/>
      <c r="Y61" s="55">
        <f t="shared" si="16"/>
        <v>0</v>
      </c>
      <c r="Z61" s="55">
        <f t="shared" si="17"/>
        <v>0</v>
      </c>
      <c r="AA61" s="55">
        <f t="shared" si="18"/>
        <v>0</v>
      </c>
      <c r="AB61" s="55">
        <f t="shared" si="25"/>
        <v>0</v>
      </c>
      <c r="AC61" s="55">
        <f t="shared" si="25"/>
        <v>0</v>
      </c>
      <c r="AD61" s="55">
        <f t="shared" si="25"/>
        <v>0</v>
      </c>
      <c r="AE61" s="55">
        <f t="shared" si="20"/>
        <v>0</v>
      </c>
      <c r="AF61" s="55"/>
      <c r="AG61" s="25">
        <v>193143</v>
      </c>
      <c r="AH61" s="25">
        <v>193143</v>
      </c>
      <c r="AI61" s="25">
        <v>193143</v>
      </c>
      <c r="AJ61" s="25">
        <v>0</v>
      </c>
      <c r="AK61" s="25"/>
      <c r="AL61" s="34">
        <f t="shared" si="24"/>
        <v>0.83323123382226061</v>
      </c>
      <c r="AM61" s="34">
        <f t="shared" si="24"/>
        <v>0.83323123382226061</v>
      </c>
      <c r="AN61" s="34">
        <f t="shared" si="24"/>
        <v>0.83323123382226061</v>
      </c>
      <c r="AO61" s="34">
        <f t="shared" si="24"/>
        <v>0</v>
      </c>
      <c r="AP61" s="34">
        <f t="shared" si="24"/>
        <v>0</v>
      </c>
      <c r="AQ61" s="90">
        <f t="shared" si="7"/>
        <v>0</v>
      </c>
      <c r="AR61" s="90"/>
      <c r="AS61" s="90"/>
      <c r="AT61" s="4"/>
      <c r="AU61" s="4"/>
      <c r="AV61" s="1"/>
      <c r="AW61" s="1"/>
      <c r="AX61" s="1"/>
      <c r="AY61" s="1"/>
      <c r="AZ61" s="1"/>
      <c r="BA61" s="1"/>
    </row>
    <row r="62" spans="1:53" s="2" customFormat="1" ht="29.25" customHeight="1" x14ac:dyDescent="0.25">
      <c r="A62" s="11">
        <v>44</v>
      </c>
      <c r="B62" s="27" t="s">
        <v>60</v>
      </c>
      <c r="C62" s="22">
        <f t="shared" si="8"/>
        <v>920000</v>
      </c>
      <c r="D62" s="23">
        <f t="shared" si="9"/>
        <v>920000</v>
      </c>
      <c r="E62" s="23">
        <f t="shared" si="10"/>
        <v>920000</v>
      </c>
      <c r="F62" s="22">
        <v>0</v>
      </c>
      <c r="G62" s="22"/>
      <c r="H62" s="22">
        <f t="shared" si="11"/>
        <v>920000</v>
      </c>
      <c r="I62" s="23">
        <v>920000</v>
      </c>
      <c r="J62" s="23">
        <v>920000</v>
      </c>
      <c r="K62" s="22">
        <v>0</v>
      </c>
      <c r="L62" s="22"/>
      <c r="M62" s="22"/>
      <c r="N62" s="55">
        <f t="shared" si="12"/>
        <v>920000</v>
      </c>
      <c r="O62" s="102">
        <f t="shared" si="13"/>
        <v>920000</v>
      </c>
      <c r="P62" s="102">
        <f t="shared" si="14"/>
        <v>920000</v>
      </c>
      <c r="Q62" s="102">
        <f t="shared" si="15"/>
        <v>920000</v>
      </c>
      <c r="R62" s="102">
        <v>920000</v>
      </c>
      <c r="S62" s="102">
        <v>0</v>
      </c>
      <c r="T62" s="102">
        <v>0</v>
      </c>
      <c r="U62" s="102"/>
      <c r="V62" s="64"/>
      <c r="W62" s="65">
        <f t="shared" si="6"/>
        <v>920000</v>
      </c>
      <c r="X62" s="65"/>
      <c r="Y62" s="55">
        <f t="shared" si="16"/>
        <v>0</v>
      </c>
      <c r="Z62" s="55">
        <f t="shared" si="17"/>
        <v>0</v>
      </c>
      <c r="AA62" s="55">
        <f t="shared" si="18"/>
        <v>0</v>
      </c>
      <c r="AB62" s="55">
        <f t="shared" si="25"/>
        <v>0</v>
      </c>
      <c r="AC62" s="55">
        <f t="shared" si="25"/>
        <v>0</v>
      </c>
      <c r="AD62" s="55">
        <f t="shared" si="25"/>
        <v>0</v>
      </c>
      <c r="AE62" s="55">
        <f t="shared" si="20"/>
        <v>0</v>
      </c>
      <c r="AF62" s="55"/>
      <c r="AG62" s="25">
        <v>625000</v>
      </c>
      <c r="AH62" s="25">
        <v>625000</v>
      </c>
      <c r="AI62" s="25">
        <v>625000</v>
      </c>
      <c r="AJ62" s="25">
        <v>0</v>
      </c>
      <c r="AK62" s="25"/>
      <c r="AL62" s="34">
        <f t="shared" si="24"/>
        <v>0.67934782608695654</v>
      </c>
      <c r="AM62" s="34">
        <f t="shared" si="24"/>
        <v>0.67934782608695654</v>
      </c>
      <c r="AN62" s="34">
        <f t="shared" si="24"/>
        <v>0.67934782608695654</v>
      </c>
      <c r="AO62" s="34">
        <f t="shared" si="24"/>
        <v>0</v>
      </c>
      <c r="AP62" s="34">
        <f t="shared" si="24"/>
        <v>0</v>
      </c>
      <c r="AQ62" s="90">
        <f t="shared" si="7"/>
        <v>140000</v>
      </c>
      <c r="AR62" s="90">
        <v>140000</v>
      </c>
      <c r="AS62" s="90"/>
      <c r="AT62" s="4" t="s">
        <v>249</v>
      </c>
      <c r="AU62" s="4"/>
      <c r="AV62" s="1"/>
      <c r="AW62" s="1"/>
      <c r="AX62" s="1"/>
      <c r="AY62" s="1"/>
      <c r="AZ62" s="1"/>
      <c r="BA62" s="1"/>
    </row>
    <row r="63" spans="1:53" s="2" customFormat="1" ht="29.25" customHeight="1" x14ac:dyDescent="0.25">
      <c r="A63" s="11">
        <v>45</v>
      </c>
      <c r="B63" s="27" t="s">
        <v>61</v>
      </c>
      <c r="C63" s="22">
        <f t="shared" si="8"/>
        <v>1963</v>
      </c>
      <c r="D63" s="23">
        <f t="shared" si="9"/>
        <v>1963</v>
      </c>
      <c r="E63" s="23">
        <f t="shared" si="10"/>
        <v>1963</v>
      </c>
      <c r="F63" s="22">
        <v>0</v>
      </c>
      <c r="G63" s="22"/>
      <c r="H63" s="22">
        <f t="shared" si="11"/>
        <v>1963</v>
      </c>
      <c r="I63" s="23">
        <v>1963</v>
      </c>
      <c r="J63" s="23">
        <v>1963</v>
      </c>
      <c r="K63" s="22">
        <v>0</v>
      </c>
      <c r="L63" s="22"/>
      <c r="M63" s="22"/>
      <c r="N63" s="55">
        <f t="shared" si="12"/>
        <v>1963</v>
      </c>
      <c r="O63" s="102">
        <f t="shared" si="13"/>
        <v>1963</v>
      </c>
      <c r="P63" s="102">
        <f t="shared" si="14"/>
        <v>1963</v>
      </c>
      <c r="Q63" s="102">
        <f t="shared" si="15"/>
        <v>1963</v>
      </c>
      <c r="R63" s="102">
        <v>1963</v>
      </c>
      <c r="S63" s="102">
        <v>0</v>
      </c>
      <c r="T63" s="102">
        <v>0</v>
      </c>
      <c r="U63" s="102"/>
      <c r="V63" s="64"/>
      <c r="W63" s="65">
        <f t="shared" si="6"/>
        <v>1963</v>
      </c>
      <c r="X63" s="65"/>
      <c r="Y63" s="55">
        <f t="shared" si="16"/>
        <v>0</v>
      </c>
      <c r="Z63" s="55">
        <f t="shared" si="17"/>
        <v>0</v>
      </c>
      <c r="AA63" s="55">
        <f t="shared" si="18"/>
        <v>0</v>
      </c>
      <c r="AB63" s="55">
        <f t="shared" si="25"/>
        <v>0</v>
      </c>
      <c r="AC63" s="55">
        <f t="shared" si="25"/>
        <v>0</v>
      </c>
      <c r="AD63" s="55">
        <f t="shared" si="25"/>
        <v>0</v>
      </c>
      <c r="AE63" s="55">
        <f t="shared" si="20"/>
        <v>0</v>
      </c>
      <c r="AF63" s="55"/>
      <c r="AG63" s="25">
        <v>1963</v>
      </c>
      <c r="AH63" s="25">
        <v>1963</v>
      </c>
      <c r="AI63" s="25">
        <v>1963</v>
      </c>
      <c r="AJ63" s="25">
        <v>0</v>
      </c>
      <c r="AK63" s="25"/>
      <c r="AL63" s="34">
        <f t="shared" si="24"/>
        <v>1</v>
      </c>
      <c r="AM63" s="34">
        <f t="shared" si="24"/>
        <v>1</v>
      </c>
      <c r="AN63" s="34">
        <f t="shared" si="24"/>
        <v>1</v>
      </c>
      <c r="AO63" s="34">
        <f t="shared" si="24"/>
        <v>0</v>
      </c>
      <c r="AP63" s="34">
        <f t="shared" si="24"/>
        <v>0</v>
      </c>
      <c r="AQ63" s="90">
        <f t="shared" si="7"/>
        <v>0</v>
      </c>
      <c r="AR63" s="90"/>
      <c r="AS63" s="90"/>
      <c r="AT63" s="4"/>
      <c r="AU63" s="4"/>
      <c r="AV63" s="1"/>
      <c r="AW63" s="1"/>
      <c r="AX63" s="1"/>
      <c r="AY63" s="1"/>
      <c r="AZ63" s="1"/>
      <c r="BA63" s="1"/>
    </row>
    <row r="64" spans="1:53" s="2" customFormat="1" ht="47.1" customHeight="1" x14ac:dyDescent="0.25">
      <c r="A64" s="11">
        <v>46</v>
      </c>
      <c r="B64" s="27" t="s">
        <v>62</v>
      </c>
      <c r="C64" s="22">
        <f t="shared" si="8"/>
        <v>31300</v>
      </c>
      <c r="D64" s="23">
        <f t="shared" si="9"/>
        <v>31300</v>
      </c>
      <c r="E64" s="23">
        <f t="shared" si="10"/>
        <v>31300</v>
      </c>
      <c r="F64" s="22"/>
      <c r="G64" s="22"/>
      <c r="H64" s="22">
        <f t="shared" si="11"/>
        <v>31300</v>
      </c>
      <c r="I64" s="22">
        <v>31300</v>
      </c>
      <c r="J64" s="22">
        <v>31300</v>
      </c>
      <c r="K64" s="22"/>
      <c r="L64" s="22"/>
      <c r="M64" s="22"/>
      <c r="N64" s="55">
        <f t="shared" si="12"/>
        <v>31300</v>
      </c>
      <c r="O64" s="102">
        <f t="shared" si="13"/>
        <v>31300</v>
      </c>
      <c r="P64" s="102">
        <f t="shared" si="14"/>
        <v>31300</v>
      </c>
      <c r="Q64" s="102">
        <f t="shared" si="15"/>
        <v>31300</v>
      </c>
      <c r="R64" s="102">
        <v>31300</v>
      </c>
      <c r="S64" s="102">
        <v>0</v>
      </c>
      <c r="T64" s="102">
        <v>0</v>
      </c>
      <c r="U64" s="102"/>
      <c r="V64" s="64"/>
      <c r="W64" s="65">
        <f t="shared" si="6"/>
        <v>31300</v>
      </c>
      <c r="X64" s="65"/>
      <c r="Y64" s="55">
        <f t="shared" si="16"/>
        <v>0</v>
      </c>
      <c r="Z64" s="55">
        <f t="shared" si="17"/>
        <v>0</v>
      </c>
      <c r="AA64" s="55">
        <f t="shared" si="18"/>
        <v>0</v>
      </c>
      <c r="AB64" s="55">
        <f>J64-R64</f>
        <v>0</v>
      </c>
      <c r="AC64" s="55">
        <f>K64-S64</f>
        <v>0</v>
      </c>
      <c r="AD64" s="55">
        <f>L64-T64</f>
        <v>0</v>
      </c>
      <c r="AE64" s="55">
        <f t="shared" si="20"/>
        <v>0</v>
      </c>
      <c r="AF64" s="55"/>
      <c r="AG64" s="25">
        <v>18556</v>
      </c>
      <c r="AH64" s="25">
        <v>18556</v>
      </c>
      <c r="AI64" s="25">
        <v>18556</v>
      </c>
      <c r="AJ64" s="25">
        <v>0</v>
      </c>
      <c r="AK64" s="25"/>
      <c r="AL64" s="34">
        <f t="shared" si="24"/>
        <v>0.59284345047923326</v>
      </c>
      <c r="AM64" s="34">
        <f t="shared" si="24"/>
        <v>0.59284345047923326</v>
      </c>
      <c r="AN64" s="34">
        <f t="shared" si="24"/>
        <v>0.59284345047923326</v>
      </c>
      <c r="AO64" s="34">
        <f t="shared" si="24"/>
        <v>0</v>
      </c>
      <c r="AP64" s="34">
        <f t="shared" si="24"/>
        <v>0</v>
      </c>
      <c r="AQ64" s="90">
        <f t="shared" si="7"/>
        <v>14000</v>
      </c>
      <c r="AR64" s="90">
        <v>14000</v>
      </c>
      <c r="AS64" s="90"/>
      <c r="AT64" s="4"/>
      <c r="AU64" s="4" t="s">
        <v>250</v>
      </c>
      <c r="AV64" s="1"/>
      <c r="AW64" s="1"/>
      <c r="AX64" s="1"/>
      <c r="AY64" s="1"/>
      <c r="AZ64" s="1"/>
      <c r="BA64" s="1"/>
    </row>
    <row r="65" spans="1:53" s="2" customFormat="1" ht="29.25" customHeight="1" x14ac:dyDescent="0.25">
      <c r="A65" s="11">
        <v>47</v>
      </c>
      <c r="B65" s="27" t="s">
        <v>63</v>
      </c>
      <c r="C65" s="22">
        <f t="shared" si="8"/>
        <v>10000</v>
      </c>
      <c r="D65" s="23">
        <f t="shared" si="9"/>
        <v>10000</v>
      </c>
      <c r="E65" s="23">
        <f t="shared" si="10"/>
        <v>10000</v>
      </c>
      <c r="F65" s="22">
        <v>0</v>
      </c>
      <c r="G65" s="22"/>
      <c r="H65" s="22">
        <f t="shared" si="11"/>
        <v>10000</v>
      </c>
      <c r="I65" s="22">
        <v>10000</v>
      </c>
      <c r="J65" s="22">
        <v>10000</v>
      </c>
      <c r="K65" s="22">
        <v>0</v>
      </c>
      <c r="L65" s="22"/>
      <c r="M65" s="22"/>
      <c r="N65" s="55">
        <f t="shared" si="12"/>
        <v>10000</v>
      </c>
      <c r="O65" s="102">
        <f t="shared" si="13"/>
        <v>10000</v>
      </c>
      <c r="P65" s="102">
        <f t="shared" si="14"/>
        <v>10000</v>
      </c>
      <c r="Q65" s="102">
        <f t="shared" si="15"/>
        <v>10000</v>
      </c>
      <c r="R65" s="102">
        <v>10000</v>
      </c>
      <c r="S65" s="102">
        <v>0</v>
      </c>
      <c r="T65" s="102">
        <v>0</v>
      </c>
      <c r="U65" s="102"/>
      <c r="V65" s="64"/>
      <c r="W65" s="65">
        <f t="shared" si="6"/>
        <v>10000</v>
      </c>
      <c r="X65" s="65"/>
      <c r="Y65" s="55">
        <f t="shared" si="16"/>
        <v>0</v>
      </c>
      <c r="Z65" s="55">
        <f t="shared" si="17"/>
        <v>0</v>
      </c>
      <c r="AA65" s="55">
        <f t="shared" si="18"/>
        <v>0</v>
      </c>
      <c r="AB65" s="55">
        <f t="shared" ref="AB65:AD69" si="26">J65-R65</f>
        <v>0</v>
      </c>
      <c r="AC65" s="55">
        <f t="shared" si="26"/>
        <v>0</v>
      </c>
      <c r="AD65" s="55">
        <f t="shared" si="26"/>
        <v>0</v>
      </c>
      <c r="AE65" s="55">
        <f t="shared" si="20"/>
        <v>0</v>
      </c>
      <c r="AF65" s="55"/>
      <c r="AG65" s="25">
        <v>7545</v>
      </c>
      <c r="AH65" s="25">
        <v>7545</v>
      </c>
      <c r="AI65" s="25">
        <v>7545</v>
      </c>
      <c r="AJ65" s="25">
        <v>0</v>
      </c>
      <c r="AK65" s="25"/>
      <c r="AL65" s="34">
        <f t="shared" si="24"/>
        <v>0.75449999999999995</v>
      </c>
      <c r="AM65" s="34">
        <f t="shared" si="24"/>
        <v>0.75449999999999995</v>
      </c>
      <c r="AN65" s="34">
        <f t="shared" si="24"/>
        <v>0.75449999999999995</v>
      </c>
      <c r="AO65" s="34">
        <f t="shared" si="24"/>
        <v>0</v>
      </c>
      <c r="AP65" s="34">
        <f t="shared" si="24"/>
        <v>0</v>
      </c>
      <c r="AQ65" s="90">
        <f t="shared" si="7"/>
        <v>0</v>
      </c>
      <c r="AR65" s="90"/>
      <c r="AS65" s="90"/>
      <c r="AT65" s="4"/>
      <c r="AU65" s="4"/>
      <c r="AV65" s="1"/>
      <c r="AW65" s="1"/>
      <c r="AX65" s="1"/>
      <c r="AY65" s="1"/>
      <c r="AZ65" s="1"/>
      <c r="BA65" s="1"/>
    </row>
    <row r="66" spans="1:53" ht="29.25" customHeight="1" x14ac:dyDescent="0.25">
      <c r="A66" s="11">
        <v>48</v>
      </c>
      <c r="B66" s="27" t="s">
        <v>64</v>
      </c>
      <c r="C66" s="22">
        <f t="shared" si="8"/>
        <v>31500</v>
      </c>
      <c r="D66" s="23">
        <f t="shared" si="9"/>
        <v>31500</v>
      </c>
      <c r="E66" s="23">
        <f t="shared" si="10"/>
        <v>31500</v>
      </c>
      <c r="F66" s="22">
        <v>0</v>
      </c>
      <c r="G66" s="22"/>
      <c r="H66" s="22">
        <f t="shared" si="11"/>
        <v>31500</v>
      </c>
      <c r="I66" s="22">
        <v>31500</v>
      </c>
      <c r="J66" s="22">
        <v>31500</v>
      </c>
      <c r="K66" s="22">
        <v>0</v>
      </c>
      <c r="L66" s="22"/>
      <c r="M66" s="22"/>
      <c r="N66" s="55">
        <f t="shared" si="12"/>
        <v>31500</v>
      </c>
      <c r="O66" s="102">
        <f t="shared" si="13"/>
        <v>31500</v>
      </c>
      <c r="P66" s="102">
        <f t="shared" si="14"/>
        <v>31500</v>
      </c>
      <c r="Q66" s="102">
        <f t="shared" si="15"/>
        <v>31500</v>
      </c>
      <c r="R66" s="102">
        <v>31500</v>
      </c>
      <c r="S66" s="102">
        <v>0</v>
      </c>
      <c r="T66" s="102">
        <v>0</v>
      </c>
      <c r="U66" s="102"/>
      <c r="V66" s="64"/>
      <c r="W66" s="65">
        <f t="shared" si="6"/>
        <v>31500</v>
      </c>
      <c r="X66" s="65"/>
      <c r="Y66" s="55">
        <f t="shared" si="16"/>
        <v>0</v>
      </c>
      <c r="Z66" s="55">
        <f t="shared" si="17"/>
        <v>0</v>
      </c>
      <c r="AA66" s="55">
        <f t="shared" si="18"/>
        <v>0</v>
      </c>
      <c r="AB66" s="55">
        <f t="shared" si="26"/>
        <v>0</v>
      </c>
      <c r="AC66" s="55">
        <f t="shared" si="26"/>
        <v>0</v>
      </c>
      <c r="AD66" s="55">
        <f t="shared" si="26"/>
        <v>0</v>
      </c>
      <c r="AE66" s="55">
        <f t="shared" si="20"/>
        <v>0</v>
      </c>
      <c r="AF66" s="55"/>
      <c r="AG66" s="25">
        <v>25348</v>
      </c>
      <c r="AH66" s="25">
        <v>25348</v>
      </c>
      <c r="AI66" s="25">
        <v>25348</v>
      </c>
      <c r="AJ66" s="25">
        <v>0</v>
      </c>
      <c r="AK66" s="25"/>
      <c r="AL66" s="34">
        <f t="shared" si="24"/>
        <v>0.80469841269841269</v>
      </c>
      <c r="AM66" s="34">
        <f t="shared" si="24"/>
        <v>0.80469841269841269</v>
      </c>
      <c r="AN66" s="34">
        <f t="shared" si="24"/>
        <v>0.80469841269841269</v>
      </c>
      <c r="AO66" s="34">
        <f t="shared" si="24"/>
        <v>0</v>
      </c>
      <c r="AP66" s="34">
        <f t="shared" si="24"/>
        <v>0</v>
      </c>
      <c r="AQ66" s="90">
        <f t="shared" si="7"/>
        <v>0</v>
      </c>
      <c r="AR66" s="90"/>
      <c r="AS66" s="90"/>
      <c r="AT66" s="4"/>
      <c r="AU66" s="4"/>
    </row>
    <row r="67" spans="1:53" ht="29.25" customHeight="1" x14ac:dyDescent="0.25">
      <c r="A67" s="11">
        <v>49</v>
      </c>
      <c r="B67" s="27" t="s">
        <v>65</v>
      </c>
      <c r="C67" s="22">
        <f t="shared" si="8"/>
        <v>624400</v>
      </c>
      <c r="D67" s="23">
        <f t="shared" si="9"/>
        <v>624400</v>
      </c>
      <c r="E67" s="23">
        <f t="shared" si="10"/>
        <v>624400</v>
      </c>
      <c r="F67" s="22">
        <v>0</v>
      </c>
      <c r="G67" s="22"/>
      <c r="H67" s="22">
        <f t="shared" si="11"/>
        <v>624400</v>
      </c>
      <c r="I67" s="22">
        <v>624400</v>
      </c>
      <c r="J67" s="22">
        <v>624400</v>
      </c>
      <c r="K67" s="22">
        <v>0</v>
      </c>
      <c r="L67" s="22"/>
      <c r="M67" s="22"/>
      <c r="N67" s="55">
        <f t="shared" si="12"/>
        <v>624400</v>
      </c>
      <c r="O67" s="102">
        <f t="shared" si="13"/>
        <v>624400</v>
      </c>
      <c r="P67" s="102">
        <f t="shared" si="14"/>
        <v>624400</v>
      </c>
      <c r="Q67" s="102">
        <f t="shared" si="15"/>
        <v>624400</v>
      </c>
      <c r="R67" s="102">
        <v>624400</v>
      </c>
      <c r="S67" s="102">
        <v>0</v>
      </c>
      <c r="T67" s="102">
        <v>0</v>
      </c>
      <c r="U67" s="102"/>
      <c r="V67" s="64"/>
      <c r="W67" s="65">
        <f t="shared" si="6"/>
        <v>624400</v>
      </c>
      <c r="X67" s="65"/>
      <c r="Y67" s="55">
        <f t="shared" si="16"/>
        <v>0</v>
      </c>
      <c r="Z67" s="55">
        <f t="shared" si="17"/>
        <v>0</v>
      </c>
      <c r="AA67" s="55">
        <f t="shared" si="18"/>
        <v>0</v>
      </c>
      <c r="AB67" s="55">
        <f t="shared" si="26"/>
        <v>0</v>
      </c>
      <c r="AC67" s="55">
        <f t="shared" si="26"/>
        <v>0</v>
      </c>
      <c r="AD67" s="55">
        <f t="shared" si="26"/>
        <v>0</v>
      </c>
      <c r="AE67" s="55">
        <f t="shared" si="20"/>
        <v>0</v>
      </c>
      <c r="AF67" s="55"/>
      <c r="AG67" s="25">
        <v>259014</v>
      </c>
      <c r="AH67" s="25">
        <v>259014</v>
      </c>
      <c r="AI67" s="25">
        <v>259014</v>
      </c>
      <c r="AJ67" s="25">
        <v>0</v>
      </c>
      <c r="AK67" s="25"/>
      <c r="AL67" s="34">
        <f t="shared" si="24"/>
        <v>0.41482062780269058</v>
      </c>
      <c r="AM67" s="34">
        <f t="shared" si="24"/>
        <v>0.41482062780269058</v>
      </c>
      <c r="AN67" s="34">
        <f t="shared" si="24"/>
        <v>0.41482062780269058</v>
      </c>
      <c r="AO67" s="34">
        <f t="shared" si="24"/>
        <v>0</v>
      </c>
      <c r="AP67" s="34">
        <f t="shared" si="24"/>
        <v>0</v>
      </c>
      <c r="AQ67" s="90">
        <f t="shared" si="7"/>
        <v>0</v>
      </c>
      <c r="AR67" s="90"/>
      <c r="AS67" s="90"/>
      <c r="AT67" s="4"/>
      <c r="AU67" s="4"/>
    </row>
    <row r="68" spans="1:53" ht="29.25" customHeight="1" x14ac:dyDescent="0.25">
      <c r="A68" s="11">
        <v>50</v>
      </c>
      <c r="B68" s="27" t="s">
        <v>66</v>
      </c>
      <c r="C68" s="22">
        <f t="shared" si="8"/>
        <v>10000</v>
      </c>
      <c r="D68" s="23">
        <f t="shared" si="9"/>
        <v>10000</v>
      </c>
      <c r="E68" s="23">
        <f t="shared" si="10"/>
        <v>10000</v>
      </c>
      <c r="F68" s="22">
        <v>0</v>
      </c>
      <c r="G68" s="22"/>
      <c r="H68" s="22">
        <f t="shared" si="11"/>
        <v>10000</v>
      </c>
      <c r="I68" s="22">
        <v>10000</v>
      </c>
      <c r="J68" s="22">
        <v>10000</v>
      </c>
      <c r="K68" s="22">
        <v>0</v>
      </c>
      <c r="L68" s="22"/>
      <c r="M68" s="22"/>
      <c r="N68" s="55">
        <f t="shared" si="12"/>
        <v>10000</v>
      </c>
      <c r="O68" s="102">
        <f t="shared" si="13"/>
        <v>10000</v>
      </c>
      <c r="P68" s="102">
        <f t="shared" si="14"/>
        <v>10000</v>
      </c>
      <c r="Q68" s="102">
        <f t="shared" si="15"/>
        <v>10000</v>
      </c>
      <c r="R68" s="102">
        <v>10000</v>
      </c>
      <c r="S68" s="102">
        <v>0</v>
      </c>
      <c r="T68" s="102">
        <v>0</v>
      </c>
      <c r="U68" s="102"/>
      <c r="V68" s="64"/>
      <c r="W68" s="65">
        <f t="shared" si="6"/>
        <v>10000</v>
      </c>
      <c r="X68" s="65"/>
      <c r="Y68" s="55">
        <f t="shared" si="16"/>
        <v>0</v>
      </c>
      <c r="Z68" s="55">
        <f t="shared" si="17"/>
        <v>0</v>
      </c>
      <c r="AA68" s="55">
        <f t="shared" si="18"/>
        <v>0</v>
      </c>
      <c r="AB68" s="55">
        <f t="shared" si="26"/>
        <v>0</v>
      </c>
      <c r="AC68" s="55">
        <f t="shared" si="26"/>
        <v>0</v>
      </c>
      <c r="AD68" s="55">
        <f t="shared" si="26"/>
        <v>0</v>
      </c>
      <c r="AE68" s="55">
        <f t="shared" si="20"/>
        <v>0</v>
      </c>
      <c r="AF68" s="55"/>
      <c r="AG68" s="25">
        <v>10000</v>
      </c>
      <c r="AH68" s="25">
        <v>10000</v>
      </c>
      <c r="AI68" s="25">
        <v>10000</v>
      </c>
      <c r="AJ68" s="25">
        <v>0</v>
      </c>
      <c r="AK68" s="25"/>
      <c r="AL68" s="34">
        <f t="shared" si="24"/>
        <v>1</v>
      </c>
      <c r="AM68" s="34">
        <f t="shared" si="24"/>
        <v>1</v>
      </c>
      <c r="AN68" s="34">
        <f t="shared" si="24"/>
        <v>1</v>
      </c>
      <c r="AO68" s="34">
        <f t="shared" si="24"/>
        <v>0</v>
      </c>
      <c r="AP68" s="34">
        <f t="shared" si="24"/>
        <v>0</v>
      </c>
      <c r="AQ68" s="90">
        <f t="shared" si="7"/>
        <v>0</v>
      </c>
      <c r="AR68" s="90"/>
      <c r="AS68" s="90"/>
      <c r="AT68" s="4"/>
      <c r="AU68" s="4"/>
    </row>
    <row r="69" spans="1:53" ht="21" customHeight="1" x14ac:dyDescent="0.25">
      <c r="A69" s="11">
        <v>51</v>
      </c>
      <c r="B69" s="27" t="s">
        <v>67</v>
      </c>
      <c r="C69" s="22">
        <f t="shared" si="8"/>
        <v>9200</v>
      </c>
      <c r="D69" s="23">
        <f t="shared" si="9"/>
        <v>9200</v>
      </c>
      <c r="E69" s="23">
        <f t="shared" si="10"/>
        <v>9200</v>
      </c>
      <c r="F69" s="22">
        <v>0</v>
      </c>
      <c r="G69" s="22"/>
      <c r="H69" s="22">
        <f t="shared" si="11"/>
        <v>9200</v>
      </c>
      <c r="I69" s="22">
        <v>9200</v>
      </c>
      <c r="J69" s="22">
        <v>9200</v>
      </c>
      <c r="K69" s="22">
        <v>0</v>
      </c>
      <c r="L69" s="22"/>
      <c r="M69" s="22"/>
      <c r="N69" s="55">
        <f t="shared" si="12"/>
        <v>9200</v>
      </c>
      <c r="O69" s="102">
        <f>SUM(Q69,T69)</f>
        <v>9200</v>
      </c>
      <c r="P69" s="102">
        <f t="shared" si="14"/>
        <v>9200</v>
      </c>
      <c r="Q69" s="102">
        <f>R69+S69</f>
        <v>9200</v>
      </c>
      <c r="R69" s="102">
        <v>9200</v>
      </c>
      <c r="S69" s="102">
        <v>0</v>
      </c>
      <c r="T69" s="102">
        <v>0</v>
      </c>
      <c r="U69" s="102"/>
      <c r="V69" s="64"/>
      <c r="W69" s="65">
        <f t="shared" si="6"/>
        <v>9200</v>
      </c>
      <c r="X69" s="65"/>
      <c r="Y69" s="55">
        <f t="shared" si="16"/>
        <v>0</v>
      </c>
      <c r="Z69" s="55">
        <f t="shared" si="17"/>
        <v>0</v>
      </c>
      <c r="AA69" s="55">
        <f t="shared" si="18"/>
        <v>0</v>
      </c>
      <c r="AB69" s="55">
        <f t="shared" si="26"/>
        <v>0</v>
      </c>
      <c r="AC69" s="55">
        <f t="shared" si="26"/>
        <v>0</v>
      </c>
      <c r="AD69" s="55">
        <f t="shared" si="26"/>
        <v>0</v>
      </c>
      <c r="AE69" s="55">
        <f t="shared" si="20"/>
        <v>0</v>
      </c>
      <c r="AF69" s="55"/>
      <c r="AG69" s="25">
        <v>6521</v>
      </c>
      <c r="AH69" s="25">
        <v>6521</v>
      </c>
      <c r="AI69" s="25">
        <v>6521</v>
      </c>
      <c r="AJ69" s="25">
        <v>0</v>
      </c>
      <c r="AK69" s="25"/>
      <c r="AL69" s="34">
        <f t="shared" si="24"/>
        <v>0.70880434782608692</v>
      </c>
      <c r="AM69" s="34">
        <f t="shared" si="24"/>
        <v>0.70880434782608692</v>
      </c>
      <c r="AN69" s="34">
        <f t="shared" si="24"/>
        <v>0.70880434782608692</v>
      </c>
      <c r="AO69" s="34">
        <f t="shared" si="24"/>
        <v>0</v>
      </c>
      <c r="AP69" s="34">
        <f t="shared" si="24"/>
        <v>0</v>
      </c>
      <c r="AQ69" s="90">
        <f t="shared" si="7"/>
        <v>0</v>
      </c>
      <c r="AR69" s="90"/>
      <c r="AS69" s="90"/>
      <c r="AT69" s="4"/>
      <c r="AU69" s="4"/>
    </row>
    <row r="70" spans="1:53" ht="23.25" customHeight="1" x14ac:dyDescent="0.25">
      <c r="A70" s="18" t="s">
        <v>68</v>
      </c>
      <c r="B70" s="28" t="s">
        <v>69</v>
      </c>
      <c r="C70" s="29">
        <f>SUM(C71,C86,C98,C113,C119,C126)</f>
        <v>443864727.69999999</v>
      </c>
      <c r="D70" s="29">
        <f t="shared" ref="D70:AF70" si="27">SUM(D71,D86,D98,D113,D119,D126)</f>
        <v>139758832.69999999</v>
      </c>
      <c r="E70" s="29">
        <f t="shared" si="27"/>
        <v>116983166</v>
      </c>
      <c r="F70" s="29">
        <f t="shared" si="27"/>
        <v>22775666.699999999</v>
      </c>
      <c r="G70" s="29">
        <f t="shared" si="27"/>
        <v>304105895</v>
      </c>
      <c r="H70" s="29">
        <f t="shared" si="27"/>
        <v>419864727.69999999</v>
      </c>
      <c r="I70" s="29">
        <f t="shared" si="27"/>
        <v>115758832.7</v>
      </c>
      <c r="J70" s="29">
        <f t="shared" si="27"/>
        <v>92983166</v>
      </c>
      <c r="K70" s="29">
        <f t="shared" si="27"/>
        <v>22775666.699999999</v>
      </c>
      <c r="L70" s="29">
        <f t="shared" si="27"/>
        <v>304105895</v>
      </c>
      <c r="M70" s="29">
        <f t="shared" si="27"/>
        <v>23999999.999999996</v>
      </c>
      <c r="N70" s="29">
        <f t="shared" si="27"/>
        <v>463038050.86800003</v>
      </c>
      <c r="O70" s="104">
        <f t="shared" si="27"/>
        <v>439038050.86800003</v>
      </c>
      <c r="P70" s="104">
        <f t="shared" si="27"/>
        <v>395276346.54299998</v>
      </c>
      <c r="Q70" s="104">
        <f t="shared" si="27"/>
        <v>114431704.617</v>
      </c>
      <c r="R70" s="104">
        <f t="shared" si="27"/>
        <v>91748365.616999999</v>
      </c>
      <c r="S70" s="104">
        <f t="shared" si="27"/>
        <v>22683339</v>
      </c>
      <c r="T70" s="104">
        <f t="shared" si="27"/>
        <v>324606346.25100005</v>
      </c>
      <c r="U70" s="104">
        <f t="shared" si="27"/>
        <v>43761704.325000003</v>
      </c>
      <c r="V70" s="29">
        <v>23999999.999999996</v>
      </c>
      <c r="W70" s="29">
        <f t="shared" si="27"/>
        <v>138431704.61699998</v>
      </c>
      <c r="X70" s="29">
        <f t="shared" si="27"/>
        <v>52</v>
      </c>
      <c r="Y70" s="29">
        <f t="shared" si="27"/>
        <v>24588381.157000002</v>
      </c>
      <c r="Z70" s="29">
        <f t="shared" si="27"/>
        <v>24588381.157000002</v>
      </c>
      <c r="AA70" s="29">
        <f t="shared" si="27"/>
        <v>1327128.0830000001</v>
      </c>
      <c r="AB70" s="29">
        <f t="shared" si="27"/>
        <v>1234800.3830000001</v>
      </c>
      <c r="AC70" s="29">
        <f t="shared" si="27"/>
        <v>92327.7</v>
      </c>
      <c r="AD70" s="29">
        <f t="shared" si="27"/>
        <v>23261253.074000001</v>
      </c>
      <c r="AE70" s="29">
        <f t="shared" si="27"/>
        <v>0</v>
      </c>
      <c r="AF70" s="29">
        <f t="shared" si="27"/>
        <v>0</v>
      </c>
      <c r="AG70" s="29">
        <v>350551071.91305888</v>
      </c>
      <c r="AH70" s="29">
        <v>83840188.542104438</v>
      </c>
      <c r="AI70" s="29">
        <v>77078635.568012431</v>
      </c>
      <c r="AJ70" s="29">
        <v>6761552.9740920002</v>
      </c>
      <c r="AK70" s="29">
        <v>266710883.37095445</v>
      </c>
      <c r="AL70" s="46">
        <f t="shared" si="24"/>
        <v>0.7897700583903795</v>
      </c>
      <c r="AM70" s="46">
        <f t="shared" si="24"/>
        <v>0.59989187747490713</v>
      </c>
      <c r="AN70" s="46">
        <f t="shared" si="24"/>
        <v>0.65888655781475802</v>
      </c>
      <c r="AO70" s="46">
        <f t="shared" si="24"/>
        <v>0.29687618207426614</v>
      </c>
      <c r="AP70" s="46">
        <f>IF(G70=0,0,AK70/G70)</f>
        <v>0.87703292752991335</v>
      </c>
      <c r="AQ70" s="89">
        <f t="shared" ref="AQ70:AS70" si="28">SUM(AQ71,AQ86,AQ98,AQ113,AQ119,AQ126)</f>
        <v>8882226</v>
      </c>
      <c r="AR70" s="89">
        <f>SUM(AR71,AR86,AR98,AR113,AR119,AR126)</f>
        <v>944143</v>
      </c>
      <c r="AS70" s="89">
        <f t="shared" si="28"/>
        <v>7938083</v>
      </c>
      <c r="AT70" s="4"/>
      <c r="AU70" s="4"/>
    </row>
    <row r="71" spans="1:53" ht="23.25" customHeight="1" x14ac:dyDescent="0.25">
      <c r="A71" s="18"/>
      <c r="B71" s="28" t="s">
        <v>70</v>
      </c>
      <c r="C71" s="20">
        <f>SUM(C72:C85)</f>
        <v>66246056.417963773</v>
      </c>
      <c r="D71" s="20">
        <f t="shared" ref="D71:AF71" si="29">SUM(D72:D85)</f>
        <v>42649725.417963773</v>
      </c>
      <c r="E71" s="20">
        <f t="shared" si="29"/>
        <v>38380403.71796377</v>
      </c>
      <c r="F71" s="20">
        <f t="shared" si="29"/>
        <v>4269321.7</v>
      </c>
      <c r="G71" s="20">
        <f t="shared" si="29"/>
        <v>23596331</v>
      </c>
      <c r="H71" s="20">
        <f t="shared" si="29"/>
        <v>54961394.700000003</v>
      </c>
      <c r="I71" s="20">
        <f t="shared" si="29"/>
        <v>31365063.699999999</v>
      </c>
      <c r="J71" s="20">
        <f t="shared" si="29"/>
        <v>27095742</v>
      </c>
      <c r="K71" s="20">
        <f t="shared" si="29"/>
        <v>4269321.7</v>
      </c>
      <c r="L71" s="20">
        <f t="shared" si="29"/>
        <v>23596331</v>
      </c>
      <c r="M71" s="20">
        <f t="shared" si="29"/>
        <v>11284661.717963768</v>
      </c>
      <c r="N71" s="20">
        <f t="shared" si="29"/>
        <v>75347881.295963764</v>
      </c>
      <c r="O71" s="101">
        <f t="shared" si="29"/>
        <v>64063219.578000002</v>
      </c>
      <c r="P71" s="101">
        <f t="shared" si="29"/>
        <v>54287255.925999999</v>
      </c>
      <c r="Q71" s="101">
        <f t="shared" si="29"/>
        <v>31026419</v>
      </c>
      <c r="R71" s="101">
        <f t="shared" si="29"/>
        <v>26832425</v>
      </c>
      <c r="S71" s="101">
        <f t="shared" si="29"/>
        <v>4193994</v>
      </c>
      <c r="T71" s="101">
        <f t="shared" si="29"/>
        <v>33036800.578000002</v>
      </c>
      <c r="U71" s="101">
        <f t="shared" si="29"/>
        <v>9775963.6520000007</v>
      </c>
      <c r="V71" s="20">
        <v>11284661.717963768</v>
      </c>
      <c r="W71" s="20">
        <f t="shared" si="29"/>
        <v>42311080.71796377</v>
      </c>
      <c r="X71" s="20">
        <f t="shared" si="29"/>
        <v>14</v>
      </c>
      <c r="Y71" s="20">
        <f t="shared" si="29"/>
        <v>674138.77399999998</v>
      </c>
      <c r="Z71" s="20">
        <f t="shared" si="29"/>
        <v>674138.77399999998</v>
      </c>
      <c r="AA71" s="20">
        <f t="shared" si="29"/>
        <v>338644.7</v>
      </c>
      <c r="AB71" s="20">
        <f t="shared" si="29"/>
        <v>263317</v>
      </c>
      <c r="AC71" s="20">
        <f t="shared" si="29"/>
        <v>75327.7</v>
      </c>
      <c r="AD71" s="20">
        <f t="shared" si="29"/>
        <v>335494.07400000002</v>
      </c>
      <c r="AE71" s="20">
        <f t="shared" si="29"/>
        <v>0</v>
      </c>
      <c r="AF71" s="20">
        <f t="shared" si="29"/>
        <v>0</v>
      </c>
      <c r="AG71" s="20">
        <v>54348857.541220047</v>
      </c>
      <c r="AH71" s="20">
        <v>26340080.328496456</v>
      </c>
      <c r="AI71" s="20">
        <v>25197189.149173453</v>
      </c>
      <c r="AJ71" s="20">
        <v>1142891.1793230001</v>
      </c>
      <c r="AK71" s="20">
        <v>28008777.212723602</v>
      </c>
      <c r="AL71" s="46">
        <f t="shared" si="24"/>
        <v>0.82040894930135655</v>
      </c>
      <c r="AM71" s="46">
        <f t="shared" si="24"/>
        <v>0.61759085364245259</v>
      </c>
      <c r="AN71" s="46">
        <f t="shared" si="24"/>
        <v>0.65651183177575656</v>
      </c>
      <c r="AO71" s="46">
        <f t="shared" si="24"/>
        <v>0.26769853846408437</v>
      </c>
      <c r="AP71" s="46">
        <f t="shared" si="24"/>
        <v>1.1869971315762438</v>
      </c>
      <c r="AQ71" s="89">
        <f t="shared" ref="AQ71:AS71" si="30">SUM(AQ72:AQ85)</f>
        <v>1221437</v>
      </c>
      <c r="AR71" s="89">
        <f>SUM(AR72:AR85)</f>
        <v>630000</v>
      </c>
      <c r="AS71" s="89">
        <f t="shared" si="30"/>
        <v>591437</v>
      </c>
      <c r="AT71" s="4"/>
      <c r="AU71" s="4"/>
    </row>
    <row r="72" spans="1:53" ht="29.25" customHeight="1" x14ac:dyDescent="0.25">
      <c r="A72" s="11" t="s">
        <v>71</v>
      </c>
      <c r="B72" s="27" t="s">
        <v>72</v>
      </c>
      <c r="C72" s="22">
        <f>SUM(H72,M72)</f>
        <v>5495197.8809371013</v>
      </c>
      <c r="D72" s="23">
        <v>4528927.8809371013</v>
      </c>
      <c r="E72" s="23">
        <v>3759472.8809371009</v>
      </c>
      <c r="F72" s="25">
        <v>769455</v>
      </c>
      <c r="G72" s="25">
        <v>966270</v>
      </c>
      <c r="H72" s="25">
        <f t="shared" si="11"/>
        <v>4001939.0000000005</v>
      </c>
      <c r="I72" s="25">
        <v>3035669.0000000005</v>
      </c>
      <c r="J72" s="25">
        <v>2266214</v>
      </c>
      <c r="K72" s="25">
        <v>769455</v>
      </c>
      <c r="L72" s="25">
        <v>966270</v>
      </c>
      <c r="M72" s="25">
        <v>1493258.8809371009</v>
      </c>
      <c r="N72" s="55">
        <f t="shared" si="12"/>
        <v>5949780.8809371013</v>
      </c>
      <c r="O72" s="102">
        <f>SUM(Q72,T72)</f>
        <v>4456522</v>
      </c>
      <c r="P72" s="102">
        <f t="shared" ref="P72:P85" si="31">O72-U72</f>
        <v>3811622</v>
      </c>
      <c r="Q72" s="102">
        <f t="shared" ref="Q72:Q84" si="32">R72+S72</f>
        <v>2845352</v>
      </c>
      <c r="R72" s="102">
        <v>2075897</v>
      </c>
      <c r="S72" s="102">
        <v>769455</v>
      </c>
      <c r="T72" s="102">
        <v>1611170</v>
      </c>
      <c r="U72" s="105">
        <v>644900</v>
      </c>
      <c r="V72" s="65">
        <v>1493258.8809371009</v>
      </c>
      <c r="W72" s="65">
        <f t="shared" si="6"/>
        <v>4338610.8809371013</v>
      </c>
      <c r="X72" s="81">
        <f>V72/M72</f>
        <v>1</v>
      </c>
      <c r="Y72" s="55">
        <f t="shared" si="16"/>
        <v>190317</v>
      </c>
      <c r="Z72" s="55">
        <f t="shared" ref="Z72:Z85" si="33">AA72+AD72</f>
        <v>190317</v>
      </c>
      <c r="AA72" s="55">
        <f t="shared" ref="AA72:AA85" si="34">AB72+AC72</f>
        <v>190317</v>
      </c>
      <c r="AB72" s="55">
        <f t="shared" ref="AB72:AC85" si="35">J72-R72</f>
        <v>190317</v>
      </c>
      <c r="AC72" s="55">
        <f t="shared" si="35"/>
        <v>0</v>
      </c>
      <c r="AD72" s="55">
        <f>IF((L72-T72)&lt;0,0,(L72-T72))</f>
        <v>0</v>
      </c>
      <c r="AE72" s="55">
        <f t="shared" si="20"/>
        <v>0</v>
      </c>
      <c r="AF72" s="55"/>
      <c r="AG72" s="25">
        <v>3858114.3558319998</v>
      </c>
      <c r="AH72" s="25">
        <v>2968114.3558319998</v>
      </c>
      <c r="AI72" s="25">
        <v>2898588</v>
      </c>
      <c r="AJ72" s="25">
        <v>69526.355832000001</v>
      </c>
      <c r="AK72" s="25">
        <v>890000</v>
      </c>
      <c r="AL72" s="34">
        <f t="shared" si="24"/>
        <v>0.70208833956932448</v>
      </c>
      <c r="AM72" s="34">
        <f t="shared" si="24"/>
        <v>0.65536798859730427</v>
      </c>
      <c r="AN72" s="34">
        <f t="shared" si="24"/>
        <v>0.77100915255903824</v>
      </c>
      <c r="AO72" s="34">
        <f t="shared" si="24"/>
        <v>9.0357923246973504E-2</v>
      </c>
      <c r="AP72" s="34">
        <f t="shared" si="24"/>
        <v>0.92106761050224062</v>
      </c>
      <c r="AQ72" s="92">
        <f t="shared" ref="AQ72:AQ85" si="36">SUM(AR72,AS72)</f>
        <v>0</v>
      </c>
      <c r="AR72" s="92"/>
      <c r="AS72" s="92"/>
      <c r="AT72" s="4"/>
      <c r="AU72" s="4"/>
    </row>
    <row r="73" spans="1:53" ht="29.25" customHeight="1" x14ac:dyDescent="0.25">
      <c r="A73" s="11" t="s">
        <v>73</v>
      </c>
      <c r="B73" s="27" t="s">
        <v>74</v>
      </c>
      <c r="C73" s="22">
        <f t="shared" ref="C73:C97" si="37">SUM(H73,M73)</f>
        <v>4995354.7813460957</v>
      </c>
      <c r="D73" s="23">
        <v>4024954.7813460957</v>
      </c>
      <c r="E73" s="23">
        <v>3791354.7813460957</v>
      </c>
      <c r="F73" s="25">
        <v>233600</v>
      </c>
      <c r="G73" s="25">
        <v>970400</v>
      </c>
      <c r="H73" s="25">
        <f t="shared" si="11"/>
        <v>4288400</v>
      </c>
      <c r="I73" s="25">
        <v>3318000</v>
      </c>
      <c r="J73" s="25">
        <v>3084400</v>
      </c>
      <c r="K73" s="25">
        <v>233600</v>
      </c>
      <c r="L73" s="25">
        <v>970400</v>
      </c>
      <c r="M73" s="25">
        <v>706954.78134609573</v>
      </c>
      <c r="N73" s="55">
        <f t="shared" si="12"/>
        <v>5216814.7813460957</v>
      </c>
      <c r="O73" s="102">
        <f t="shared" ref="O73:O85" si="38">SUM(Q73,T73)</f>
        <v>4509860</v>
      </c>
      <c r="P73" s="102">
        <f t="shared" si="31"/>
        <v>4288400</v>
      </c>
      <c r="Q73" s="102">
        <f t="shared" si="32"/>
        <v>3318000</v>
      </c>
      <c r="R73" s="102">
        <v>3084400</v>
      </c>
      <c r="S73" s="102">
        <v>233600</v>
      </c>
      <c r="T73" s="102">
        <v>1191860</v>
      </c>
      <c r="U73" s="105">
        <v>221460</v>
      </c>
      <c r="V73" s="65">
        <v>706954.78134609573</v>
      </c>
      <c r="W73" s="65">
        <f>SUM(Q73,V73)</f>
        <v>4024954.7813460957</v>
      </c>
      <c r="X73" s="81">
        <f t="shared" ref="X73:X85" si="39">V73/M73</f>
        <v>1</v>
      </c>
      <c r="Y73" s="55">
        <f t="shared" si="16"/>
        <v>0</v>
      </c>
      <c r="Z73" s="55">
        <f t="shared" si="33"/>
        <v>0</v>
      </c>
      <c r="AA73" s="55">
        <f t="shared" si="34"/>
        <v>0</v>
      </c>
      <c r="AB73" s="55">
        <f t="shared" si="35"/>
        <v>0</v>
      </c>
      <c r="AC73" s="55">
        <f t="shared" si="35"/>
        <v>0</v>
      </c>
      <c r="AD73" s="55">
        <f t="shared" ref="AD73:AD78" si="40">IF((L73-T73)&lt;0,0,(L73-T73))</f>
        <v>0</v>
      </c>
      <c r="AE73" s="55">
        <f>M73-V73</f>
        <v>0</v>
      </c>
      <c r="AF73" s="55"/>
      <c r="AG73" s="25">
        <v>3927764.2933740001</v>
      </c>
      <c r="AH73" s="25">
        <v>2327764.2933740001</v>
      </c>
      <c r="AI73" s="25">
        <v>2260000</v>
      </c>
      <c r="AJ73" s="25">
        <v>67764.293374000001</v>
      </c>
      <c r="AK73" s="25">
        <v>1600000</v>
      </c>
      <c r="AL73" s="34">
        <f t="shared" si="24"/>
        <v>0.78628335029200613</v>
      </c>
      <c r="AM73" s="34">
        <f t="shared" si="24"/>
        <v>0.57833302976773038</v>
      </c>
      <c r="AN73" s="34">
        <f t="shared" si="24"/>
        <v>0.596092987952344</v>
      </c>
      <c r="AO73" s="34">
        <f t="shared" si="24"/>
        <v>0.29008687232020547</v>
      </c>
      <c r="AP73" s="34">
        <f t="shared" si="24"/>
        <v>1.6488046166529267</v>
      </c>
      <c r="AQ73" s="92">
        <f t="shared" si="36"/>
        <v>0</v>
      </c>
      <c r="AR73" s="92"/>
      <c r="AS73" s="92"/>
      <c r="AT73" s="4"/>
      <c r="AU73" s="4"/>
    </row>
    <row r="74" spans="1:53" ht="29.25" customHeight="1" x14ac:dyDescent="0.25">
      <c r="A74" s="11" t="s">
        <v>75</v>
      </c>
      <c r="B74" s="27" t="s">
        <v>76</v>
      </c>
      <c r="C74" s="22">
        <f t="shared" si="37"/>
        <v>4031667.2263827417</v>
      </c>
      <c r="D74" s="23">
        <v>2890387.2263827417</v>
      </c>
      <c r="E74" s="23">
        <v>2447694.2263827417</v>
      </c>
      <c r="F74" s="25">
        <v>442693</v>
      </c>
      <c r="G74" s="25">
        <v>1141280</v>
      </c>
      <c r="H74" s="25">
        <f t="shared" si="11"/>
        <v>2796549</v>
      </c>
      <c r="I74" s="25">
        <v>1655269</v>
      </c>
      <c r="J74" s="25">
        <v>1212576</v>
      </c>
      <c r="K74" s="25">
        <v>442693</v>
      </c>
      <c r="L74" s="25">
        <v>1141280</v>
      </c>
      <c r="M74" s="25">
        <v>1235118.2263827417</v>
      </c>
      <c r="N74" s="55">
        <f t="shared" si="12"/>
        <v>3696173.2263827417</v>
      </c>
      <c r="O74" s="102">
        <f t="shared" si="38"/>
        <v>2461055</v>
      </c>
      <c r="P74" s="102">
        <f t="shared" si="31"/>
        <v>2461055</v>
      </c>
      <c r="Q74" s="102">
        <f t="shared" si="32"/>
        <v>1655269</v>
      </c>
      <c r="R74" s="102">
        <v>1212576</v>
      </c>
      <c r="S74" s="102">
        <v>442693</v>
      </c>
      <c r="T74" s="102">
        <v>805786</v>
      </c>
      <c r="U74" s="105">
        <v>0</v>
      </c>
      <c r="V74" s="65">
        <v>1235118.2263827417</v>
      </c>
      <c r="W74" s="65">
        <f t="shared" si="6"/>
        <v>2890387.2263827417</v>
      </c>
      <c r="X74" s="81">
        <f t="shared" si="39"/>
        <v>1</v>
      </c>
      <c r="Y74" s="55">
        <f t="shared" si="16"/>
        <v>335494</v>
      </c>
      <c r="Z74" s="55">
        <f t="shared" si="33"/>
        <v>335494</v>
      </c>
      <c r="AA74" s="55">
        <f t="shared" si="34"/>
        <v>0</v>
      </c>
      <c r="AB74" s="55">
        <f t="shared" si="35"/>
        <v>0</v>
      </c>
      <c r="AC74" s="55">
        <f t="shared" si="35"/>
        <v>0</v>
      </c>
      <c r="AD74" s="55">
        <f t="shared" si="40"/>
        <v>335494</v>
      </c>
      <c r="AE74" s="55">
        <f t="shared" si="20"/>
        <v>0</v>
      </c>
      <c r="AF74" s="55"/>
      <c r="AG74" s="25">
        <v>1754305.0191909999</v>
      </c>
      <c r="AH74" s="25">
        <v>1069537.0191909999</v>
      </c>
      <c r="AI74" s="30">
        <v>924885</v>
      </c>
      <c r="AJ74" s="30">
        <v>144652.019191</v>
      </c>
      <c r="AK74" s="30">
        <v>684768</v>
      </c>
      <c r="AL74" s="34">
        <f t="shared" si="24"/>
        <v>0.43513140363149033</v>
      </c>
      <c r="AM74" s="34">
        <f t="shared" si="24"/>
        <v>0.37003243351912496</v>
      </c>
      <c r="AN74" s="34">
        <f t="shared" si="24"/>
        <v>0.37785969751900594</v>
      </c>
      <c r="AO74" s="34">
        <f t="shared" si="24"/>
        <v>0.32675470177075311</v>
      </c>
      <c r="AP74" s="34">
        <f t="shared" si="24"/>
        <v>0.6</v>
      </c>
      <c r="AQ74" s="92">
        <f t="shared" si="36"/>
        <v>38324</v>
      </c>
      <c r="AR74" s="92"/>
      <c r="AS74" s="92">
        <v>38324</v>
      </c>
      <c r="AT74" s="4" t="s">
        <v>243</v>
      </c>
      <c r="AU74" s="4"/>
    </row>
    <row r="75" spans="1:53" ht="29.25" customHeight="1" x14ac:dyDescent="0.25">
      <c r="A75" s="11" t="s">
        <v>77</v>
      </c>
      <c r="B75" s="27" t="s">
        <v>78</v>
      </c>
      <c r="C75" s="22">
        <f t="shared" si="37"/>
        <v>3340702.6461638557</v>
      </c>
      <c r="D75" s="23">
        <f t="shared" ref="D75" si="41">SUM(I75,M75)</f>
        <v>2072902.6461638557</v>
      </c>
      <c r="E75" s="23">
        <f t="shared" ref="E75" si="42">SUM(J75,M75)</f>
        <v>1670755.6461638557</v>
      </c>
      <c r="F75" s="25">
        <v>402147</v>
      </c>
      <c r="G75" s="25">
        <v>1267800</v>
      </c>
      <c r="H75" s="25">
        <f t="shared" si="11"/>
        <v>2498375</v>
      </c>
      <c r="I75" s="25">
        <v>1230575</v>
      </c>
      <c r="J75" s="25">
        <v>828428</v>
      </c>
      <c r="K75" s="25">
        <v>402147</v>
      </c>
      <c r="L75" s="25">
        <v>1267800</v>
      </c>
      <c r="M75" s="25">
        <v>842327.64616385556</v>
      </c>
      <c r="N75" s="55">
        <f t="shared" si="12"/>
        <v>3340702.5721638557</v>
      </c>
      <c r="O75" s="102">
        <f t="shared" si="38"/>
        <v>2498374.926</v>
      </c>
      <c r="P75" s="102">
        <f t="shared" si="31"/>
        <v>2498374.926</v>
      </c>
      <c r="Q75" s="102">
        <f t="shared" si="32"/>
        <v>1230575</v>
      </c>
      <c r="R75" s="102">
        <v>828428</v>
      </c>
      <c r="S75" s="102">
        <v>402147</v>
      </c>
      <c r="T75" s="102">
        <v>1267799.926</v>
      </c>
      <c r="U75" s="105">
        <v>0</v>
      </c>
      <c r="V75" s="65">
        <v>842327.64616385556</v>
      </c>
      <c r="W75" s="65">
        <f t="shared" si="6"/>
        <v>2072902.6461638557</v>
      </c>
      <c r="X75" s="81">
        <f t="shared" si="39"/>
        <v>1</v>
      </c>
      <c r="Y75" s="55">
        <f t="shared" si="16"/>
        <v>7.4000000022351742E-2</v>
      </c>
      <c r="Z75" s="55">
        <f t="shared" si="33"/>
        <v>7.4000000022351742E-2</v>
      </c>
      <c r="AA75" s="55">
        <f t="shared" si="34"/>
        <v>0</v>
      </c>
      <c r="AB75" s="55">
        <f t="shared" si="35"/>
        <v>0</v>
      </c>
      <c r="AC75" s="55">
        <f t="shared" si="35"/>
        <v>0</v>
      </c>
      <c r="AD75" s="55">
        <f t="shared" si="40"/>
        <v>7.4000000022351742E-2</v>
      </c>
      <c r="AE75" s="55">
        <f t="shared" si="20"/>
        <v>0</v>
      </c>
      <c r="AF75" s="55"/>
      <c r="AG75" s="25">
        <v>2584875.7919660001</v>
      </c>
      <c r="AH75" s="25">
        <v>1542875.7919660001</v>
      </c>
      <c r="AI75" s="25">
        <v>1400000</v>
      </c>
      <c r="AJ75" s="31">
        <v>142875.79196599999</v>
      </c>
      <c r="AK75" s="25">
        <v>1042000</v>
      </c>
      <c r="AL75" s="34">
        <f t="shared" si="24"/>
        <v>0.77375213113750929</v>
      </c>
      <c r="AM75" s="34">
        <f t="shared" si="24"/>
        <v>0.74430692383034436</v>
      </c>
      <c r="AN75" s="34">
        <f t="shared" si="24"/>
        <v>0.83794419801272246</v>
      </c>
      <c r="AO75" s="48">
        <f t="shared" si="24"/>
        <v>0.35528250109039727</v>
      </c>
      <c r="AP75" s="34">
        <f t="shared" si="24"/>
        <v>0.82189619813850767</v>
      </c>
      <c r="AQ75" s="92">
        <f t="shared" si="36"/>
        <v>129185</v>
      </c>
      <c r="AR75" s="92">
        <v>0</v>
      </c>
      <c r="AS75" s="92">
        <v>129185</v>
      </c>
      <c r="AT75" s="4" t="str">
        <f>VLOOKUP(B75,'[1]I Pbo'!$B$20:$U$84,20,0)</f>
        <v>394/BC-UBND 31/8/2022</v>
      </c>
      <c r="AU75" s="4"/>
    </row>
    <row r="76" spans="1:53" ht="29.25" customHeight="1" x14ac:dyDescent="0.25">
      <c r="A76" s="11" t="s">
        <v>79</v>
      </c>
      <c r="B76" s="27" t="s">
        <v>80</v>
      </c>
      <c r="C76" s="22">
        <f t="shared" si="37"/>
        <v>4836732.5759078283</v>
      </c>
      <c r="D76" s="23">
        <v>2747292.5759078288</v>
      </c>
      <c r="E76" s="23">
        <v>2385081.5759078288</v>
      </c>
      <c r="F76" s="25">
        <v>362211</v>
      </c>
      <c r="G76" s="25">
        <v>2089440</v>
      </c>
      <c r="H76" s="25">
        <f t="shared" si="11"/>
        <v>3958296</v>
      </c>
      <c r="I76" s="25">
        <v>1868856</v>
      </c>
      <c r="J76" s="25">
        <v>1506645</v>
      </c>
      <c r="K76" s="25">
        <v>362211</v>
      </c>
      <c r="L76" s="25">
        <v>2089440</v>
      </c>
      <c r="M76" s="25">
        <v>878436.57590782875</v>
      </c>
      <c r="N76" s="55">
        <f t="shared" si="12"/>
        <v>5427279.5759078283</v>
      </c>
      <c r="O76" s="102">
        <f t="shared" si="38"/>
        <v>4548843</v>
      </c>
      <c r="P76" s="102">
        <f t="shared" si="31"/>
        <v>3958296</v>
      </c>
      <c r="Q76" s="102">
        <f t="shared" si="32"/>
        <v>1868856</v>
      </c>
      <c r="R76" s="102">
        <v>1506645</v>
      </c>
      <c r="S76" s="102">
        <v>362211</v>
      </c>
      <c r="T76" s="102">
        <v>2679987</v>
      </c>
      <c r="U76" s="105">
        <v>590547</v>
      </c>
      <c r="V76" s="65">
        <v>878436.57590782875</v>
      </c>
      <c r="W76" s="65">
        <f t="shared" si="6"/>
        <v>2747292.5759078288</v>
      </c>
      <c r="X76" s="81">
        <f t="shared" si="39"/>
        <v>1</v>
      </c>
      <c r="Y76" s="55">
        <f t="shared" si="16"/>
        <v>0</v>
      </c>
      <c r="Z76" s="55">
        <f t="shared" si="33"/>
        <v>0</v>
      </c>
      <c r="AA76" s="55">
        <f t="shared" si="34"/>
        <v>0</v>
      </c>
      <c r="AB76" s="55">
        <f t="shared" si="35"/>
        <v>0</v>
      </c>
      <c r="AC76" s="55">
        <f t="shared" si="35"/>
        <v>0</v>
      </c>
      <c r="AD76" s="55">
        <f t="shared" si="40"/>
        <v>0</v>
      </c>
      <c r="AE76" s="55">
        <f t="shared" si="20"/>
        <v>0</v>
      </c>
      <c r="AF76" s="55"/>
      <c r="AG76" s="25">
        <v>5047292.0073770005</v>
      </c>
      <c r="AH76" s="25">
        <v>2006582.0073770001</v>
      </c>
      <c r="AI76" s="25">
        <v>1868632</v>
      </c>
      <c r="AJ76" s="25">
        <v>137950.007377</v>
      </c>
      <c r="AK76" s="25">
        <v>3040710</v>
      </c>
      <c r="AL76" s="34">
        <f t="shared" si="24"/>
        <v>1.0435334036283062</v>
      </c>
      <c r="AM76" s="34">
        <f t="shared" si="24"/>
        <v>0.73038526182961616</v>
      </c>
      <c r="AN76" s="34">
        <f t="shared" si="24"/>
        <v>0.78346670356075621</v>
      </c>
      <c r="AO76" s="34">
        <f t="shared" si="24"/>
        <v>0.38085537815527415</v>
      </c>
      <c r="AP76" s="34">
        <f t="shared" si="24"/>
        <v>1.4552750976338158</v>
      </c>
      <c r="AQ76" s="92">
        <f t="shared" si="36"/>
        <v>10406</v>
      </c>
      <c r="AR76" s="92">
        <v>0</v>
      </c>
      <c r="AS76" s="92">
        <v>10406</v>
      </c>
      <c r="AT76" s="4" t="s">
        <v>244</v>
      </c>
      <c r="AU76" s="4"/>
    </row>
    <row r="77" spans="1:53" ht="29.25" customHeight="1" x14ac:dyDescent="0.25">
      <c r="A77" s="11" t="s">
        <v>81</v>
      </c>
      <c r="B77" s="27" t="s">
        <v>82</v>
      </c>
      <c r="C77" s="22">
        <f t="shared" si="37"/>
        <v>3863178.5999035966</v>
      </c>
      <c r="D77" s="23">
        <v>2524438.5999035966</v>
      </c>
      <c r="E77" s="23">
        <v>2135633.5999035966</v>
      </c>
      <c r="F77" s="25">
        <v>388805</v>
      </c>
      <c r="G77" s="25">
        <v>1338740</v>
      </c>
      <c r="H77" s="25">
        <f t="shared" si="11"/>
        <v>3227751</v>
      </c>
      <c r="I77" s="25">
        <v>1889010.9999999998</v>
      </c>
      <c r="J77" s="25">
        <v>1500205.9999999998</v>
      </c>
      <c r="K77" s="25">
        <v>388805</v>
      </c>
      <c r="L77" s="25">
        <v>1338740</v>
      </c>
      <c r="M77" s="25">
        <v>635427.5999035968</v>
      </c>
      <c r="N77" s="55">
        <f t="shared" si="12"/>
        <v>4485078.5999035966</v>
      </c>
      <c r="O77" s="102">
        <f t="shared" si="38"/>
        <v>3849651</v>
      </c>
      <c r="P77" s="102">
        <f t="shared" si="31"/>
        <v>3227751</v>
      </c>
      <c r="Q77" s="102">
        <f t="shared" si="32"/>
        <v>1889011</v>
      </c>
      <c r="R77" s="102">
        <v>1500206</v>
      </c>
      <c r="S77" s="102">
        <v>388805</v>
      </c>
      <c r="T77" s="102">
        <v>1960640</v>
      </c>
      <c r="U77" s="105">
        <v>621900</v>
      </c>
      <c r="V77" s="65">
        <v>635427.5999035968</v>
      </c>
      <c r="W77" s="65">
        <f t="shared" si="6"/>
        <v>2524438.5999035966</v>
      </c>
      <c r="X77" s="81">
        <f t="shared" si="39"/>
        <v>1</v>
      </c>
      <c r="Y77" s="55">
        <f t="shared" si="16"/>
        <v>0</v>
      </c>
      <c r="Z77" s="55">
        <f t="shared" si="33"/>
        <v>0</v>
      </c>
      <c r="AA77" s="55">
        <f t="shared" si="34"/>
        <v>0</v>
      </c>
      <c r="AB77" s="55">
        <f t="shared" si="35"/>
        <v>0</v>
      </c>
      <c r="AC77" s="55">
        <f t="shared" si="35"/>
        <v>0</v>
      </c>
      <c r="AD77" s="55">
        <f t="shared" si="40"/>
        <v>0</v>
      </c>
      <c r="AE77" s="55">
        <f t="shared" si="20"/>
        <v>0</v>
      </c>
      <c r="AF77" s="55"/>
      <c r="AG77" s="25">
        <v>3888167.6828960003</v>
      </c>
      <c r="AH77" s="25">
        <v>1898167.6828960001</v>
      </c>
      <c r="AI77" s="30">
        <v>1809089</v>
      </c>
      <c r="AJ77" s="30">
        <v>89078.682895999998</v>
      </c>
      <c r="AK77" s="30">
        <v>1990000</v>
      </c>
      <c r="AL77" s="34">
        <f t="shared" si="24"/>
        <v>1.0064685290483404</v>
      </c>
      <c r="AM77" s="34">
        <f t="shared" si="24"/>
        <v>0.75191675605359842</v>
      </c>
      <c r="AN77" s="34">
        <f t="shared" si="24"/>
        <v>0.84709708635491743</v>
      </c>
      <c r="AO77" s="34">
        <f t="shared" si="24"/>
        <v>0.22910889236506732</v>
      </c>
      <c r="AP77" s="34">
        <f t="shared" si="24"/>
        <v>1.4864723546020886</v>
      </c>
      <c r="AQ77" s="92">
        <f t="shared" si="36"/>
        <v>105524</v>
      </c>
      <c r="AR77" s="92">
        <v>0</v>
      </c>
      <c r="AS77" s="92">
        <v>105524</v>
      </c>
      <c r="AT77" s="4" t="str">
        <f>VLOOKUP(B77,'[1]I Pbo'!$B$20:$U$84,20,0)</f>
        <v>Văn bản số 3188/UBND-TKTH ngày 23/9/2022</v>
      </c>
      <c r="AU77" s="4"/>
    </row>
    <row r="78" spans="1:53" ht="29.25" customHeight="1" x14ac:dyDescent="0.25">
      <c r="A78" s="11" t="s">
        <v>83</v>
      </c>
      <c r="B78" s="27" t="s">
        <v>84</v>
      </c>
      <c r="C78" s="22">
        <f t="shared" si="37"/>
        <v>5992282.832834458</v>
      </c>
      <c r="D78" s="23">
        <v>2434974.832834458</v>
      </c>
      <c r="E78" s="23">
        <v>2079774.832834458</v>
      </c>
      <c r="F78" s="25">
        <v>355200</v>
      </c>
      <c r="G78" s="25">
        <v>3557308</v>
      </c>
      <c r="H78" s="25">
        <f t="shared" si="11"/>
        <v>5670191</v>
      </c>
      <c r="I78" s="25">
        <v>2112883</v>
      </c>
      <c r="J78" s="25">
        <v>1757683</v>
      </c>
      <c r="K78" s="25">
        <v>355200</v>
      </c>
      <c r="L78" s="25">
        <v>3557308</v>
      </c>
      <c r="M78" s="25">
        <v>322091.83283445798</v>
      </c>
      <c r="N78" s="55">
        <f t="shared" si="12"/>
        <v>9000900.3118344583</v>
      </c>
      <c r="O78" s="102">
        <f t="shared" si="38"/>
        <v>8678808.4790000003</v>
      </c>
      <c r="P78" s="102">
        <f t="shared" si="31"/>
        <v>5670191</v>
      </c>
      <c r="Q78" s="102">
        <f>R78+S78</f>
        <v>2112883</v>
      </c>
      <c r="R78" s="102">
        <v>1757683</v>
      </c>
      <c r="S78" s="102">
        <v>355200</v>
      </c>
      <c r="T78" s="102">
        <v>6565925.4790000003</v>
      </c>
      <c r="U78" s="105">
        <v>3008617.4790000003</v>
      </c>
      <c r="V78" s="65">
        <v>322091.83283445798</v>
      </c>
      <c r="W78" s="65">
        <f t="shared" si="6"/>
        <v>2434974.832834458</v>
      </c>
      <c r="X78" s="81">
        <f t="shared" si="39"/>
        <v>1</v>
      </c>
      <c r="Y78" s="55">
        <f t="shared" si="16"/>
        <v>0</v>
      </c>
      <c r="Z78" s="55">
        <f t="shared" si="33"/>
        <v>0</v>
      </c>
      <c r="AA78" s="55">
        <f t="shared" si="34"/>
        <v>0</v>
      </c>
      <c r="AB78" s="55">
        <f t="shared" si="35"/>
        <v>0</v>
      </c>
      <c r="AC78" s="55">
        <f t="shared" si="35"/>
        <v>0</v>
      </c>
      <c r="AD78" s="55">
        <f t="shared" si="40"/>
        <v>0</v>
      </c>
      <c r="AE78" s="55">
        <f t="shared" si="20"/>
        <v>0</v>
      </c>
      <c r="AF78" s="55"/>
      <c r="AG78" s="25">
        <v>6935800.0966079999</v>
      </c>
      <c r="AH78" s="25">
        <v>2035800.0966079999</v>
      </c>
      <c r="AI78" s="30">
        <v>1870500</v>
      </c>
      <c r="AJ78" s="30">
        <v>165300.09660799999</v>
      </c>
      <c r="AK78" s="30">
        <v>4900000</v>
      </c>
      <c r="AL78" s="34">
        <f t="shared" si="24"/>
        <v>1.1574553955637039</v>
      </c>
      <c r="AM78" s="34">
        <f t="shared" si="24"/>
        <v>0.83606617577981512</v>
      </c>
      <c r="AN78" s="34">
        <f t="shared" si="24"/>
        <v>0.89937620672655028</v>
      </c>
      <c r="AO78" s="34">
        <f t="shared" si="24"/>
        <v>0.46537189360360359</v>
      </c>
      <c r="AP78" s="34">
        <f t="shared" si="24"/>
        <v>1.3774460912577713</v>
      </c>
      <c r="AQ78" s="92">
        <f t="shared" si="36"/>
        <v>37833</v>
      </c>
      <c r="AR78" s="92">
        <v>0</v>
      </c>
      <c r="AS78" s="92">
        <v>37833</v>
      </c>
      <c r="AT78" s="4" t="s">
        <v>245</v>
      </c>
      <c r="AU78" s="4"/>
    </row>
    <row r="79" spans="1:53" ht="29.25" customHeight="1" x14ac:dyDescent="0.25">
      <c r="A79" s="11" t="s">
        <v>85</v>
      </c>
      <c r="B79" s="27" t="s">
        <v>86</v>
      </c>
      <c r="C79" s="22">
        <f t="shared" si="37"/>
        <v>3342289.0611115443</v>
      </c>
      <c r="D79" s="23">
        <v>2814499.0611115443</v>
      </c>
      <c r="E79" s="23">
        <v>2419947.0611115443</v>
      </c>
      <c r="F79" s="25">
        <v>394552</v>
      </c>
      <c r="G79" s="25">
        <v>527790</v>
      </c>
      <c r="H79" s="25">
        <f t="shared" si="11"/>
        <v>2720821</v>
      </c>
      <c r="I79" s="25">
        <v>2193031</v>
      </c>
      <c r="J79" s="25">
        <v>1798479</v>
      </c>
      <c r="K79" s="25">
        <v>394552</v>
      </c>
      <c r="L79" s="25">
        <v>527790</v>
      </c>
      <c r="M79" s="25">
        <v>621468.06111154414</v>
      </c>
      <c r="N79" s="55">
        <f t="shared" si="12"/>
        <v>3380739.2341115442</v>
      </c>
      <c r="O79" s="102">
        <f t="shared" si="38"/>
        <v>2759271.173</v>
      </c>
      <c r="P79" s="102">
        <f t="shared" si="31"/>
        <v>2720821</v>
      </c>
      <c r="Q79" s="102">
        <f t="shared" si="32"/>
        <v>2193031</v>
      </c>
      <c r="R79" s="102">
        <v>1798479</v>
      </c>
      <c r="S79" s="102">
        <v>394552</v>
      </c>
      <c r="T79" s="102">
        <v>566240.17299999995</v>
      </c>
      <c r="U79" s="105">
        <v>38450.172999999952</v>
      </c>
      <c r="V79" s="65">
        <v>621468.06111154414</v>
      </c>
      <c r="W79" s="65">
        <f t="shared" si="6"/>
        <v>2814499.0611115443</v>
      </c>
      <c r="X79" s="81">
        <f t="shared" si="39"/>
        <v>1</v>
      </c>
      <c r="Y79" s="55"/>
      <c r="Z79" s="55">
        <f t="shared" si="33"/>
        <v>0</v>
      </c>
      <c r="AA79" s="55">
        <f t="shared" si="34"/>
        <v>0</v>
      </c>
      <c r="AB79" s="55">
        <f t="shared" si="35"/>
        <v>0</v>
      </c>
      <c r="AC79" s="55">
        <f t="shared" si="35"/>
        <v>0</v>
      </c>
      <c r="AD79" s="55">
        <f>IF((L79-T79)&lt;0,0,(L79-T79))</f>
        <v>0</v>
      </c>
      <c r="AE79" s="55">
        <f t="shared" si="20"/>
        <v>0</v>
      </c>
      <c r="AF79" s="55"/>
      <c r="AG79" s="25">
        <v>1607806.622396</v>
      </c>
      <c r="AH79" s="25">
        <v>1157806.622396</v>
      </c>
      <c r="AI79" s="30">
        <v>1060057</v>
      </c>
      <c r="AJ79" s="30">
        <v>97749.622396000006</v>
      </c>
      <c r="AK79" s="30">
        <v>450000</v>
      </c>
      <c r="AL79" s="34">
        <f t="shared" si="24"/>
        <v>0.48104954209474993</v>
      </c>
      <c r="AM79" s="34">
        <f t="shared" si="24"/>
        <v>0.41137218284902949</v>
      </c>
      <c r="AN79" s="34">
        <f t="shared" si="24"/>
        <v>0.43804966523238259</v>
      </c>
      <c r="AO79" s="34">
        <f t="shared" si="24"/>
        <v>0.24774838904884527</v>
      </c>
      <c r="AP79" s="34">
        <f t="shared" si="24"/>
        <v>0.85261183425225939</v>
      </c>
      <c r="AQ79" s="92">
        <f t="shared" si="36"/>
        <v>753772</v>
      </c>
      <c r="AR79" s="93">
        <v>630000</v>
      </c>
      <c r="AS79" s="92">
        <v>123772</v>
      </c>
      <c r="AT79" s="4" t="str">
        <f>VLOOKUP(B79,'[1]I Pbo'!$B$20:$U$84,20,0)</f>
        <v>6278/UBND-TH ngày 22/9/2022</v>
      </c>
      <c r="AU79" s="4" t="s">
        <v>233</v>
      </c>
    </row>
    <row r="80" spans="1:53" ht="29.25" customHeight="1" x14ac:dyDescent="0.25">
      <c r="A80" s="11" t="s">
        <v>87</v>
      </c>
      <c r="B80" s="27" t="s">
        <v>88</v>
      </c>
      <c r="C80" s="22">
        <f t="shared" si="37"/>
        <v>5146670.9095602771</v>
      </c>
      <c r="D80" s="23">
        <v>3960150.9095602767</v>
      </c>
      <c r="E80" s="23">
        <v>3898101.2095602765</v>
      </c>
      <c r="F80" s="32">
        <v>62049.7</v>
      </c>
      <c r="G80" s="32">
        <v>1186520</v>
      </c>
      <c r="H80" s="25">
        <f t="shared" si="11"/>
        <v>4682890.7</v>
      </c>
      <c r="I80" s="25">
        <v>3496370.7</v>
      </c>
      <c r="J80" s="25">
        <v>3434321</v>
      </c>
      <c r="K80" s="32">
        <v>62049.7</v>
      </c>
      <c r="L80" s="32">
        <v>1186520</v>
      </c>
      <c r="M80" s="32">
        <v>463780.20956027659</v>
      </c>
      <c r="N80" s="55">
        <f t="shared" si="12"/>
        <v>5145395.2095602769</v>
      </c>
      <c r="O80" s="102">
        <f t="shared" si="38"/>
        <v>4681615</v>
      </c>
      <c r="P80" s="102">
        <f t="shared" si="31"/>
        <v>4650841</v>
      </c>
      <c r="Q80" s="102">
        <f t="shared" si="32"/>
        <v>3464321</v>
      </c>
      <c r="R80" s="102">
        <v>3434321</v>
      </c>
      <c r="S80" s="102">
        <v>30000</v>
      </c>
      <c r="T80" s="102">
        <v>1217294</v>
      </c>
      <c r="U80" s="105">
        <v>30774</v>
      </c>
      <c r="V80" s="66">
        <v>463780.20956027659</v>
      </c>
      <c r="W80" s="65">
        <f t="shared" si="6"/>
        <v>3928101.2095602765</v>
      </c>
      <c r="X80" s="81">
        <f t="shared" si="39"/>
        <v>1</v>
      </c>
      <c r="Y80" s="55">
        <f t="shared" si="16"/>
        <v>32049.699999999997</v>
      </c>
      <c r="Z80" s="55">
        <f t="shared" si="33"/>
        <v>32049.699999999997</v>
      </c>
      <c r="AA80" s="55">
        <f t="shared" si="34"/>
        <v>32049.699999999997</v>
      </c>
      <c r="AB80" s="55">
        <f t="shared" si="35"/>
        <v>0</v>
      </c>
      <c r="AC80" s="55">
        <f t="shared" si="35"/>
        <v>32049.699999999997</v>
      </c>
      <c r="AD80" s="55">
        <f t="shared" ref="AD80:AD85" si="43">IF((L80-T80)&lt;0,0,(L80-T80))</f>
        <v>0</v>
      </c>
      <c r="AE80" s="55">
        <f t="shared" si="20"/>
        <v>0</v>
      </c>
      <c r="AF80" s="55"/>
      <c r="AG80" s="25">
        <v>4751602</v>
      </c>
      <c r="AH80" s="25">
        <v>3498495</v>
      </c>
      <c r="AI80" s="30">
        <v>3478095</v>
      </c>
      <c r="AJ80" s="30">
        <v>20400</v>
      </c>
      <c r="AK80" s="30">
        <v>1253107</v>
      </c>
      <c r="AL80" s="34">
        <f t="shared" si="24"/>
        <v>0.923237969455865</v>
      </c>
      <c r="AM80" s="34">
        <f t="shared" si="24"/>
        <v>0.88342466736664393</v>
      </c>
      <c r="AN80" s="34">
        <f t="shared" si="24"/>
        <v>0.89225364171402444</v>
      </c>
      <c r="AO80" s="34">
        <f t="shared" si="24"/>
        <v>0.32876871282214098</v>
      </c>
      <c r="AP80" s="34">
        <f t="shared" si="24"/>
        <v>1.0561195765768803</v>
      </c>
      <c r="AQ80" s="92">
        <f t="shared" si="36"/>
        <v>0</v>
      </c>
      <c r="AR80" s="92">
        <v>0</v>
      </c>
      <c r="AS80" s="92"/>
      <c r="AT80" s="4">
        <f>VLOOKUP(B80,'[1]I Pbo'!$B$20:$U$84,20,0)</f>
        <v>0</v>
      </c>
      <c r="AU80" s="4"/>
    </row>
    <row r="81" spans="1:47" ht="29.25" customHeight="1" x14ac:dyDescent="0.25">
      <c r="A81" s="11" t="s">
        <v>89</v>
      </c>
      <c r="B81" s="27" t="s">
        <v>90</v>
      </c>
      <c r="C81" s="22">
        <f t="shared" si="37"/>
        <v>8281578.658950543</v>
      </c>
      <c r="D81" s="23">
        <v>2789755.658950543</v>
      </c>
      <c r="E81" s="23">
        <v>2613677.658950543</v>
      </c>
      <c r="F81" s="25">
        <v>176078</v>
      </c>
      <c r="G81" s="25">
        <v>5491823</v>
      </c>
      <c r="H81" s="25">
        <f t="shared" si="11"/>
        <v>7796386</v>
      </c>
      <c r="I81" s="25">
        <v>2304563</v>
      </c>
      <c r="J81" s="25">
        <v>2128485</v>
      </c>
      <c r="K81" s="25">
        <v>176078</v>
      </c>
      <c r="L81" s="25">
        <v>5491823</v>
      </c>
      <c r="M81" s="25">
        <v>485192.65895054309</v>
      </c>
      <c r="N81" s="55">
        <f t="shared" si="12"/>
        <v>10719500.558950543</v>
      </c>
      <c r="O81" s="102">
        <f t="shared" si="38"/>
        <v>10234307.9</v>
      </c>
      <c r="P81" s="102">
        <f t="shared" si="31"/>
        <v>7753108</v>
      </c>
      <c r="Q81" s="102">
        <f t="shared" si="32"/>
        <v>2261285</v>
      </c>
      <c r="R81" s="102">
        <v>2128485</v>
      </c>
      <c r="S81" s="102">
        <v>132800</v>
      </c>
      <c r="T81" s="102">
        <v>7973022.9000000004</v>
      </c>
      <c r="U81" s="105">
        <v>2481199.9000000004</v>
      </c>
      <c r="V81" s="65">
        <v>485192.65895054309</v>
      </c>
      <c r="W81" s="65">
        <f t="shared" si="6"/>
        <v>2746477.658950543</v>
      </c>
      <c r="X81" s="81">
        <f t="shared" si="39"/>
        <v>1</v>
      </c>
      <c r="Y81" s="55">
        <f t="shared" si="16"/>
        <v>43278</v>
      </c>
      <c r="Z81" s="55">
        <f t="shared" si="33"/>
        <v>43278</v>
      </c>
      <c r="AA81" s="55">
        <f t="shared" si="34"/>
        <v>43278</v>
      </c>
      <c r="AB81" s="55">
        <f t="shared" si="35"/>
        <v>0</v>
      </c>
      <c r="AC81" s="55">
        <f t="shared" si="35"/>
        <v>43278</v>
      </c>
      <c r="AD81" s="55">
        <f t="shared" si="43"/>
        <v>0</v>
      </c>
      <c r="AE81" s="55">
        <f>M81-V81</f>
        <v>0</v>
      </c>
      <c r="AF81" s="55"/>
      <c r="AG81" s="25">
        <v>8848236.5736624543</v>
      </c>
      <c r="AH81" s="25">
        <v>1774020.5736624545</v>
      </c>
      <c r="AI81" s="30">
        <v>1728473.4545454546</v>
      </c>
      <c r="AJ81" s="30">
        <v>45547.119116999995</v>
      </c>
      <c r="AK81" s="30">
        <v>7074216</v>
      </c>
      <c r="AL81" s="34">
        <f t="shared" ref="AL81:AP112" si="44">IF(C81=0,0,AG81/C81)</f>
        <v>1.0684239005687013</v>
      </c>
      <c r="AM81" s="34">
        <f t="shared" si="44"/>
        <v>0.63590535894093669</v>
      </c>
      <c r="AN81" s="34">
        <f t="shared" si="44"/>
        <v>0.66131852511586298</v>
      </c>
      <c r="AO81" s="34">
        <f t="shared" si="44"/>
        <v>0.25867580911300669</v>
      </c>
      <c r="AP81" s="34">
        <f t="shared" si="44"/>
        <v>1.2881361981258319</v>
      </c>
      <c r="AQ81" s="92">
        <f t="shared" si="36"/>
        <v>0</v>
      </c>
      <c r="AR81" s="92">
        <v>0</v>
      </c>
      <c r="AS81" s="92"/>
      <c r="AT81" s="4">
        <f>VLOOKUP(B81,'[1]I Pbo'!$B$20:$U$84,20,0)</f>
        <v>0</v>
      </c>
      <c r="AU81" s="4"/>
    </row>
    <row r="82" spans="1:47" ht="29.25" customHeight="1" x14ac:dyDescent="0.25">
      <c r="A82" s="11" t="s">
        <v>91</v>
      </c>
      <c r="B82" s="27" t="s">
        <v>92</v>
      </c>
      <c r="C82" s="22">
        <f t="shared" si="37"/>
        <v>4448725.6706654085</v>
      </c>
      <c r="D82" s="23">
        <v>2579035.6706654085</v>
      </c>
      <c r="E82" s="23">
        <v>2156464.6706654085</v>
      </c>
      <c r="F82" s="25">
        <v>422571</v>
      </c>
      <c r="G82" s="25">
        <v>1869690</v>
      </c>
      <c r="H82" s="25">
        <f t="shared" si="11"/>
        <v>3888938</v>
      </c>
      <c r="I82" s="25">
        <v>2019248</v>
      </c>
      <c r="J82" s="25">
        <v>1596677</v>
      </c>
      <c r="K82" s="25">
        <v>422571</v>
      </c>
      <c r="L82" s="25">
        <v>1869690</v>
      </c>
      <c r="M82" s="25">
        <v>559787.6706654086</v>
      </c>
      <c r="N82" s="55">
        <f t="shared" si="12"/>
        <v>5247595.6706654085</v>
      </c>
      <c r="O82" s="102">
        <f t="shared" si="38"/>
        <v>4687808</v>
      </c>
      <c r="P82" s="102">
        <f t="shared" si="31"/>
        <v>3888938</v>
      </c>
      <c r="Q82" s="102">
        <f t="shared" si="32"/>
        <v>2019248</v>
      </c>
      <c r="R82" s="102">
        <v>1596677</v>
      </c>
      <c r="S82" s="102">
        <v>422571</v>
      </c>
      <c r="T82" s="102">
        <v>2668560</v>
      </c>
      <c r="U82" s="105">
        <v>798870</v>
      </c>
      <c r="V82" s="65">
        <v>559787.6706654086</v>
      </c>
      <c r="W82" s="65">
        <f t="shared" si="6"/>
        <v>2579035.6706654085</v>
      </c>
      <c r="X82" s="81">
        <f t="shared" si="39"/>
        <v>1</v>
      </c>
      <c r="Y82" s="55">
        <f t="shared" si="16"/>
        <v>0</v>
      </c>
      <c r="Z82" s="55">
        <f t="shared" si="33"/>
        <v>0</v>
      </c>
      <c r="AA82" s="55">
        <f t="shared" si="34"/>
        <v>0</v>
      </c>
      <c r="AB82" s="55">
        <f t="shared" si="35"/>
        <v>0</v>
      </c>
      <c r="AC82" s="55">
        <f t="shared" si="35"/>
        <v>0</v>
      </c>
      <c r="AD82" s="55">
        <f t="shared" si="43"/>
        <v>0</v>
      </c>
      <c r="AE82" s="55">
        <f t="shared" si="20"/>
        <v>0</v>
      </c>
      <c r="AF82" s="55"/>
      <c r="AG82" s="25">
        <v>3245508.6185659999</v>
      </c>
      <c r="AH82" s="25">
        <v>1045508.618566</v>
      </c>
      <c r="AI82" s="30">
        <v>935000</v>
      </c>
      <c r="AJ82" s="30">
        <v>110508.618566</v>
      </c>
      <c r="AK82" s="30">
        <v>2200000</v>
      </c>
      <c r="AL82" s="34">
        <f t="shared" si="44"/>
        <v>0.72953669406200095</v>
      </c>
      <c r="AM82" s="34">
        <f t="shared" si="44"/>
        <v>0.40538742075492573</v>
      </c>
      <c r="AN82" s="34">
        <f t="shared" si="44"/>
        <v>0.43358002230172971</v>
      </c>
      <c r="AO82" s="34">
        <f t="shared" si="44"/>
        <v>0.26151491362634921</v>
      </c>
      <c r="AP82" s="34">
        <f t="shared" si="44"/>
        <v>1.1766656504554232</v>
      </c>
      <c r="AQ82" s="92">
        <f t="shared" si="36"/>
        <v>101593</v>
      </c>
      <c r="AR82" s="92">
        <v>0</v>
      </c>
      <c r="AS82" s="92">
        <v>101593</v>
      </c>
      <c r="AT82" s="4" t="s">
        <v>246</v>
      </c>
      <c r="AU82" s="4"/>
    </row>
    <row r="83" spans="1:47" ht="29.25" customHeight="1" x14ac:dyDescent="0.25">
      <c r="A83" s="11" t="s">
        <v>93</v>
      </c>
      <c r="B83" s="27" t="s">
        <v>94</v>
      </c>
      <c r="C83" s="22">
        <f t="shared" si="37"/>
        <v>5452603.7345966352</v>
      </c>
      <c r="D83" s="23">
        <v>3884883.7345966352</v>
      </c>
      <c r="E83" s="23">
        <v>3774083.7345966352</v>
      </c>
      <c r="F83" s="25">
        <v>110800</v>
      </c>
      <c r="G83" s="25">
        <v>1567720</v>
      </c>
      <c r="H83" s="25">
        <f t="shared" si="11"/>
        <v>4419087</v>
      </c>
      <c r="I83" s="25">
        <v>2851367</v>
      </c>
      <c r="J83" s="25">
        <v>2740567</v>
      </c>
      <c r="K83" s="25">
        <v>110800</v>
      </c>
      <c r="L83" s="25">
        <v>1567720</v>
      </c>
      <c r="M83" s="25">
        <v>1033516.7345966351</v>
      </c>
      <c r="N83" s="55">
        <f t="shared" si="12"/>
        <v>5902603.7345966352</v>
      </c>
      <c r="O83" s="102">
        <f t="shared" si="38"/>
        <v>4869087</v>
      </c>
      <c r="P83" s="102">
        <f t="shared" si="31"/>
        <v>4419087</v>
      </c>
      <c r="Q83" s="102">
        <f t="shared" si="32"/>
        <v>2851367</v>
      </c>
      <c r="R83" s="102">
        <v>2740567</v>
      </c>
      <c r="S83" s="102">
        <v>110800</v>
      </c>
      <c r="T83" s="102">
        <v>2017720</v>
      </c>
      <c r="U83" s="105">
        <v>450000</v>
      </c>
      <c r="V83" s="65">
        <v>1033516.7345966351</v>
      </c>
      <c r="W83" s="65">
        <f t="shared" ref="W83:W138" si="45">SUM(Q83,V83)</f>
        <v>3884883.7345966352</v>
      </c>
      <c r="X83" s="81">
        <f t="shared" si="39"/>
        <v>1</v>
      </c>
      <c r="Y83" s="55">
        <f t="shared" si="16"/>
        <v>0</v>
      </c>
      <c r="Z83" s="55">
        <f t="shared" si="33"/>
        <v>0</v>
      </c>
      <c r="AA83" s="55">
        <f t="shared" si="34"/>
        <v>0</v>
      </c>
      <c r="AB83" s="55">
        <f t="shared" si="35"/>
        <v>0</v>
      </c>
      <c r="AC83" s="55">
        <f t="shared" si="35"/>
        <v>0</v>
      </c>
      <c r="AD83" s="55">
        <f t="shared" si="43"/>
        <v>0</v>
      </c>
      <c r="AE83" s="55">
        <f t="shared" si="20"/>
        <v>0</v>
      </c>
      <c r="AF83" s="55"/>
      <c r="AG83" s="25">
        <v>3456397.3600000003</v>
      </c>
      <c r="AH83" s="25">
        <v>2006397.36</v>
      </c>
      <c r="AI83" s="25">
        <v>2000000</v>
      </c>
      <c r="AJ83" s="25">
        <v>6397.36</v>
      </c>
      <c r="AK83" s="25">
        <v>1450000</v>
      </c>
      <c r="AL83" s="34">
        <f t="shared" si="44"/>
        <v>0.63389850578527185</v>
      </c>
      <c r="AM83" s="34">
        <f t="shared" si="44"/>
        <v>0.51646265295718641</v>
      </c>
      <c r="AN83" s="34">
        <f t="shared" si="44"/>
        <v>0.52992994873595589</v>
      </c>
      <c r="AO83" s="34">
        <f t="shared" si="44"/>
        <v>5.773790613718411E-2</v>
      </c>
      <c r="AP83" s="34">
        <f t="shared" si="44"/>
        <v>0.92491006046998192</v>
      </c>
      <c r="AQ83" s="92">
        <f t="shared" si="36"/>
        <v>44800</v>
      </c>
      <c r="AR83" s="92">
        <v>0</v>
      </c>
      <c r="AS83" s="92">
        <v>44800</v>
      </c>
      <c r="AT83" s="4" t="str">
        <f>VLOOKUP(B83,'[1]I Pbo'!$B$20:$U$84,20,0)</f>
        <v>3400/UBND-TH ngày 07/9/2022</v>
      </c>
      <c r="AU83" s="4"/>
    </row>
    <row r="84" spans="1:47" ht="29.25" customHeight="1" x14ac:dyDescent="0.25">
      <c r="A84" s="11" t="s">
        <v>95</v>
      </c>
      <c r="B84" s="27" t="s">
        <v>96</v>
      </c>
      <c r="C84" s="22">
        <f t="shared" si="37"/>
        <v>3464950.303709256</v>
      </c>
      <c r="D84" s="23">
        <v>2666130.303709256</v>
      </c>
      <c r="E84" s="23">
        <v>2601490.303709256</v>
      </c>
      <c r="F84" s="25">
        <v>64640</v>
      </c>
      <c r="G84" s="25">
        <v>798820</v>
      </c>
      <c r="H84" s="25">
        <f t="shared" ref="H84:H139" si="46">SUM(I84,L84)</f>
        <v>2609645</v>
      </c>
      <c r="I84" s="25">
        <v>1810825</v>
      </c>
      <c r="J84" s="25">
        <v>1746185</v>
      </c>
      <c r="K84" s="25">
        <v>64640</v>
      </c>
      <c r="L84" s="25">
        <v>798820</v>
      </c>
      <c r="M84" s="25">
        <v>855305.303709256</v>
      </c>
      <c r="N84" s="55">
        <f t="shared" ref="N84:N139" si="47">SUM(O84,V84)</f>
        <v>3427150.303709256</v>
      </c>
      <c r="O84" s="102">
        <f t="shared" si="38"/>
        <v>2571845</v>
      </c>
      <c r="P84" s="102">
        <f t="shared" si="31"/>
        <v>2536645</v>
      </c>
      <c r="Q84" s="102">
        <f t="shared" si="32"/>
        <v>1737825</v>
      </c>
      <c r="R84" s="102">
        <v>1673185</v>
      </c>
      <c r="S84" s="102">
        <v>64640</v>
      </c>
      <c r="T84" s="102">
        <v>834020</v>
      </c>
      <c r="U84" s="105">
        <v>35200</v>
      </c>
      <c r="V84" s="65">
        <v>855305.303709256</v>
      </c>
      <c r="W84" s="65">
        <f t="shared" si="45"/>
        <v>2593130.303709256</v>
      </c>
      <c r="X84" s="81">
        <f t="shared" si="39"/>
        <v>1</v>
      </c>
      <c r="Y84" s="55">
        <f t="shared" ref="Y84:Y139" si="48">SUM(Z84,AE84)</f>
        <v>73000</v>
      </c>
      <c r="Z84" s="55">
        <f t="shared" si="33"/>
        <v>73000</v>
      </c>
      <c r="AA84" s="55">
        <f t="shared" si="34"/>
        <v>73000</v>
      </c>
      <c r="AB84" s="55">
        <f t="shared" si="35"/>
        <v>73000</v>
      </c>
      <c r="AC84" s="55">
        <f t="shared" si="35"/>
        <v>0</v>
      </c>
      <c r="AD84" s="55">
        <f t="shared" si="43"/>
        <v>0</v>
      </c>
      <c r="AE84" s="55">
        <f t="shared" ref="AE84:AE139" si="49">M84-V84</f>
        <v>0</v>
      </c>
      <c r="AF84" s="55"/>
      <c r="AG84" s="25">
        <v>2378841.2120000003</v>
      </c>
      <c r="AH84" s="25">
        <v>1572141.2120000001</v>
      </c>
      <c r="AI84" s="25">
        <v>1527000</v>
      </c>
      <c r="AJ84" s="31">
        <v>45141.212</v>
      </c>
      <c r="AK84" s="25">
        <v>806700</v>
      </c>
      <c r="AL84" s="34">
        <f t="shared" si="44"/>
        <v>0.68654410698284252</v>
      </c>
      <c r="AM84" s="34">
        <f t="shared" si="44"/>
        <v>0.58967155874293065</v>
      </c>
      <c r="AN84" s="34">
        <f t="shared" si="44"/>
        <v>0.58697124406836088</v>
      </c>
      <c r="AO84" s="48">
        <f t="shared" si="44"/>
        <v>0.69834795792079207</v>
      </c>
      <c r="AP84" s="34">
        <f t="shared" si="44"/>
        <v>1.009864550211562</v>
      </c>
      <c r="AQ84" s="92">
        <f t="shared" si="36"/>
        <v>0</v>
      </c>
      <c r="AR84" s="92">
        <v>0</v>
      </c>
      <c r="AS84" s="92"/>
      <c r="AT84" s="4">
        <f>VLOOKUP(B84,'[1]I Pbo'!$B$20:$U$84,20,0)</f>
        <v>0</v>
      </c>
      <c r="AU84" s="4"/>
    </row>
    <row r="85" spans="1:47" ht="29.25" customHeight="1" x14ac:dyDescent="0.25">
      <c r="A85" s="11" t="s">
        <v>97</v>
      </c>
      <c r="B85" s="27" t="s">
        <v>98</v>
      </c>
      <c r="C85" s="22">
        <f t="shared" si="37"/>
        <v>3554121.5358944298</v>
      </c>
      <c r="D85" s="23">
        <v>2731391.5358944298</v>
      </c>
      <c r="E85" s="23">
        <v>2646871.5358944298</v>
      </c>
      <c r="F85" s="25">
        <v>84520</v>
      </c>
      <c r="G85" s="25">
        <v>822730</v>
      </c>
      <c r="H85" s="25">
        <f t="shared" si="46"/>
        <v>2402126</v>
      </c>
      <c r="I85" s="25">
        <v>1579396</v>
      </c>
      <c r="J85" s="25">
        <v>1494876</v>
      </c>
      <c r="K85" s="25">
        <v>84520</v>
      </c>
      <c r="L85" s="25">
        <v>822730</v>
      </c>
      <c r="M85" s="25">
        <v>1151995.5358944298</v>
      </c>
      <c r="N85" s="55">
        <f t="shared" si="47"/>
        <v>4408166.6358944299</v>
      </c>
      <c r="O85" s="102">
        <f t="shared" si="38"/>
        <v>3256171.1</v>
      </c>
      <c r="P85" s="102">
        <f t="shared" si="31"/>
        <v>2402126</v>
      </c>
      <c r="Q85" s="102">
        <f>R85+S85</f>
        <v>1579396</v>
      </c>
      <c r="R85" s="102">
        <v>1494876</v>
      </c>
      <c r="S85" s="102">
        <v>84520</v>
      </c>
      <c r="T85" s="102">
        <v>1676775.1</v>
      </c>
      <c r="U85" s="105">
        <v>854045.10000000009</v>
      </c>
      <c r="V85" s="65">
        <v>1151995.5358944298</v>
      </c>
      <c r="W85" s="65">
        <f t="shared" si="45"/>
        <v>2731391.5358944298</v>
      </c>
      <c r="X85" s="81">
        <f t="shared" si="39"/>
        <v>1</v>
      </c>
      <c r="Y85" s="55">
        <f t="shared" si="48"/>
        <v>0</v>
      </c>
      <c r="Z85" s="55">
        <f t="shared" si="33"/>
        <v>0</v>
      </c>
      <c r="AA85" s="55">
        <f t="shared" si="34"/>
        <v>0</v>
      </c>
      <c r="AB85" s="55">
        <f t="shared" si="35"/>
        <v>0</v>
      </c>
      <c r="AC85" s="55">
        <f t="shared" si="35"/>
        <v>0</v>
      </c>
      <c r="AD85" s="55">
        <f t="shared" si="43"/>
        <v>0</v>
      </c>
      <c r="AE85" s="55">
        <f t="shared" si="49"/>
        <v>0</v>
      </c>
      <c r="AF85" s="55"/>
      <c r="AG85" s="25">
        <v>2064145.9073516</v>
      </c>
      <c r="AH85" s="25">
        <v>1436869.6946279998</v>
      </c>
      <c r="AI85" s="30">
        <v>1436869.6946279998</v>
      </c>
      <c r="AJ85" s="30">
        <v>0</v>
      </c>
      <c r="AK85" s="30">
        <v>627276.2127236001</v>
      </c>
      <c r="AL85" s="34">
        <f t="shared" si="44"/>
        <v>0.58077527358167202</v>
      </c>
      <c r="AM85" s="34">
        <f t="shared" si="44"/>
        <v>0.52605775325340831</v>
      </c>
      <c r="AN85" s="34">
        <f t="shared" si="44"/>
        <v>0.54285584893051997</v>
      </c>
      <c r="AO85" s="34">
        <f t="shared" si="44"/>
        <v>0</v>
      </c>
      <c r="AP85" s="34">
        <f t="shared" si="44"/>
        <v>0.76243264828509971</v>
      </c>
      <c r="AQ85" s="92">
        <f t="shared" si="36"/>
        <v>0</v>
      </c>
      <c r="AR85" s="92">
        <v>0</v>
      </c>
      <c r="AS85" s="92"/>
      <c r="AT85" s="4">
        <f>VLOOKUP(B85,'[1]I Pbo'!$B$20:$U$84,20,0)</f>
        <v>0</v>
      </c>
      <c r="AU85" s="4"/>
    </row>
    <row r="86" spans="1:47" ht="29.25" customHeight="1" x14ac:dyDescent="0.25">
      <c r="A86" s="18"/>
      <c r="B86" s="28" t="s">
        <v>99</v>
      </c>
      <c r="C86" s="39">
        <f>SUM(C87:C97)</f>
        <v>119176142</v>
      </c>
      <c r="D86" s="39">
        <f t="shared" ref="D86:AF86" si="50">SUM(D87:D97)</f>
        <v>19219522</v>
      </c>
      <c r="E86" s="39">
        <f t="shared" si="50"/>
        <v>13911237</v>
      </c>
      <c r="F86" s="39">
        <f t="shared" si="50"/>
        <v>5308285</v>
      </c>
      <c r="G86" s="39">
        <f t="shared" si="50"/>
        <v>99956620</v>
      </c>
      <c r="H86" s="39">
        <f t="shared" si="50"/>
        <v>118436125</v>
      </c>
      <c r="I86" s="39">
        <f t="shared" si="50"/>
        <v>18479505</v>
      </c>
      <c r="J86" s="39">
        <f t="shared" si="50"/>
        <v>13171220</v>
      </c>
      <c r="K86" s="39">
        <f t="shared" si="50"/>
        <v>5308285</v>
      </c>
      <c r="L86" s="39">
        <f t="shared" si="50"/>
        <v>99956620</v>
      </c>
      <c r="M86" s="39">
        <f t="shared" si="50"/>
        <v>740017</v>
      </c>
      <c r="N86" s="39">
        <f t="shared" si="50"/>
        <v>132223445.81200001</v>
      </c>
      <c r="O86" s="106">
        <f t="shared" si="50"/>
        <v>131483428.81200001</v>
      </c>
      <c r="P86" s="106">
        <f t="shared" si="50"/>
        <v>117445387</v>
      </c>
      <c r="Q86" s="106">
        <f t="shared" si="50"/>
        <v>17508022</v>
      </c>
      <c r="R86" s="106">
        <f t="shared" si="50"/>
        <v>12199737</v>
      </c>
      <c r="S86" s="106">
        <f t="shared" si="50"/>
        <v>5308285</v>
      </c>
      <c r="T86" s="106">
        <f t="shared" si="50"/>
        <v>113975406.81200001</v>
      </c>
      <c r="U86" s="106">
        <f t="shared" si="50"/>
        <v>14038041.811999999</v>
      </c>
      <c r="V86" s="39">
        <v>740017</v>
      </c>
      <c r="W86" s="39">
        <f t="shared" si="50"/>
        <v>18248039</v>
      </c>
      <c r="X86" s="39">
        <f t="shared" si="50"/>
        <v>6</v>
      </c>
      <c r="Y86" s="39">
        <f t="shared" si="50"/>
        <v>990737.99999999988</v>
      </c>
      <c r="Z86" s="39">
        <f t="shared" si="50"/>
        <v>990737.99999999988</v>
      </c>
      <c r="AA86" s="39">
        <f t="shared" si="50"/>
        <v>971482.99999999988</v>
      </c>
      <c r="AB86" s="39">
        <f t="shared" si="50"/>
        <v>971482.99999999988</v>
      </c>
      <c r="AC86" s="39">
        <f t="shared" si="50"/>
        <v>0</v>
      </c>
      <c r="AD86" s="39">
        <f t="shared" si="50"/>
        <v>19255</v>
      </c>
      <c r="AE86" s="39">
        <f t="shared" si="50"/>
        <v>0</v>
      </c>
      <c r="AF86" s="39">
        <f t="shared" si="50"/>
        <v>0</v>
      </c>
      <c r="AG86" s="39">
        <v>107134147.45103298</v>
      </c>
      <c r="AH86" s="39">
        <v>12321842.851033</v>
      </c>
      <c r="AI86" s="39">
        <v>9899130.7609999999</v>
      </c>
      <c r="AJ86" s="39">
        <v>2422712.0900330003</v>
      </c>
      <c r="AK86" s="39">
        <v>94812304.599999994</v>
      </c>
      <c r="AL86" s="46">
        <f t="shared" si="44"/>
        <v>0.89895633180534562</v>
      </c>
      <c r="AM86" s="46">
        <f t="shared" si="44"/>
        <v>0.64111078574342273</v>
      </c>
      <c r="AN86" s="46">
        <f t="shared" si="44"/>
        <v>0.71159241705105014</v>
      </c>
      <c r="AO86" s="46">
        <f t="shared" si="44"/>
        <v>0.45640203757578962</v>
      </c>
      <c r="AP86" s="46">
        <f t="shared" si="44"/>
        <v>0.94853452027489515</v>
      </c>
      <c r="AQ86" s="94">
        <f t="shared" ref="AQ86:AS86" si="51">SUM(AQ87:AQ97)</f>
        <v>2855966</v>
      </c>
      <c r="AR86" s="94">
        <f>SUM(AR87:AR97)</f>
        <v>269143</v>
      </c>
      <c r="AS86" s="94">
        <f t="shared" si="51"/>
        <v>2586823</v>
      </c>
      <c r="AT86" s="4"/>
      <c r="AU86" s="4"/>
    </row>
    <row r="87" spans="1:47" ht="29.25" customHeight="1" x14ac:dyDescent="0.25">
      <c r="A87" s="11" t="s">
        <v>100</v>
      </c>
      <c r="B87" s="27" t="s">
        <v>101</v>
      </c>
      <c r="C87" s="22">
        <f t="shared" si="37"/>
        <v>51582952</v>
      </c>
      <c r="D87" s="23">
        <f t="shared" ref="D87:D92" si="52">SUM(I87,M87)</f>
        <v>4197625</v>
      </c>
      <c r="E87" s="23">
        <f t="shared" ref="E87:E92" si="53">SUM(J87,M87)</f>
        <v>395124</v>
      </c>
      <c r="F87" s="25">
        <v>3802501</v>
      </c>
      <c r="G87" s="25">
        <v>47385327</v>
      </c>
      <c r="H87" s="25">
        <f t="shared" si="46"/>
        <v>51582952</v>
      </c>
      <c r="I87" s="25">
        <v>4197625</v>
      </c>
      <c r="J87" s="25">
        <v>395124</v>
      </c>
      <c r="K87" s="25">
        <v>3802501</v>
      </c>
      <c r="L87" s="25">
        <v>47385327</v>
      </c>
      <c r="M87" s="25">
        <v>0</v>
      </c>
      <c r="N87" s="55">
        <f t="shared" si="47"/>
        <v>51582952</v>
      </c>
      <c r="O87" s="102">
        <f t="shared" ref="O87:O97" si="54">SUM(Q87,T87)</f>
        <v>51582952</v>
      </c>
      <c r="P87" s="102">
        <f t="shared" ref="P87:P97" si="55">O87-U87</f>
        <v>51582952</v>
      </c>
      <c r="Q87" s="102">
        <f t="shared" ref="Q87:Q139" si="56">R87+S87</f>
        <v>4197625</v>
      </c>
      <c r="R87" s="102">
        <v>395124</v>
      </c>
      <c r="S87" s="102">
        <v>3802501</v>
      </c>
      <c r="T87" s="102">
        <v>47385327</v>
      </c>
      <c r="U87" s="105">
        <v>0</v>
      </c>
      <c r="V87" s="63">
        <v>0</v>
      </c>
      <c r="W87" s="65">
        <f t="shared" si="45"/>
        <v>4197625</v>
      </c>
      <c r="X87" s="81"/>
      <c r="Y87" s="55">
        <f t="shared" si="48"/>
        <v>0</v>
      </c>
      <c r="Z87" s="55">
        <f t="shared" ref="Z87:Z97" si="57">AA87+AD87</f>
        <v>0</v>
      </c>
      <c r="AA87" s="55">
        <f t="shared" ref="AA87:AA97" si="58">AB87+AC87</f>
        <v>0</v>
      </c>
      <c r="AB87" s="55">
        <f t="shared" ref="AB87:AC97" si="59">J87-R87</f>
        <v>0</v>
      </c>
      <c r="AC87" s="55">
        <f t="shared" si="59"/>
        <v>0</v>
      </c>
      <c r="AD87" s="55">
        <f t="shared" ref="AD87:AD97" si="60">IF((L87-T87)&lt;0,0,(L87-T87))</f>
        <v>0</v>
      </c>
      <c r="AE87" s="55">
        <f t="shared" si="49"/>
        <v>0</v>
      </c>
      <c r="AF87" s="55"/>
      <c r="AG87" s="25">
        <v>34747043.582456</v>
      </c>
      <c r="AH87" s="25">
        <v>2337291.5824560001</v>
      </c>
      <c r="AI87" s="25">
        <v>395124</v>
      </c>
      <c r="AJ87" s="25">
        <v>1942167.5824560001</v>
      </c>
      <c r="AK87" s="25">
        <v>32409752</v>
      </c>
      <c r="AL87" s="34">
        <f t="shared" si="44"/>
        <v>0.67361487148808386</v>
      </c>
      <c r="AM87" s="34">
        <f t="shared" si="44"/>
        <v>0.55681286023787269</v>
      </c>
      <c r="AN87" s="34">
        <f t="shared" si="44"/>
        <v>1</v>
      </c>
      <c r="AO87" s="34">
        <f t="shared" si="44"/>
        <v>0.51076057112305828</v>
      </c>
      <c r="AP87" s="34">
        <f t="shared" si="44"/>
        <v>0.68396176732092617</v>
      </c>
      <c r="AQ87" s="92">
        <f t="shared" ref="AQ87:AQ97" si="61">SUM(AR87,AS87)</f>
        <v>2217888</v>
      </c>
      <c r="AR87" s="92">
        <v>0</v>
      </c>
      <c r="AS87" s="92">
        <v>2217888</v>
      </c>
      <c r="AT87" s="4" t="str">
        <f>VLOOKUP(B87,'[1]I Pbo'!$B$20:$U$84,20,0)</f>
        <v>3248/UBND-KH&amp;ĐT ngày 03/10/2022</v>
      </c>
      <c r="AU87" s="4"/>
    </row>
    <row r="88" spans="1:47" ht="29.25" customHeight="1" x14ac:dyDescent="0.25">
      <c r="A88" s="11" t="s">
        <v>102</v>
      </c>
      <c r="B88" s="27" t="s">
        <v>103</v>
      </c>
      <c r="C88" s="22">
        <f t="shared" si="37"/>
        <v>12720720</v>
      </c>
      <c r="D88" s="23">
        <f t="shared" si="52"/>
        <v>1288152</v>
      </c>
      <c r="E88" s="23">
        <f t="shared" si="53"/>
        <v>1108990</v>
      </c>
      <c r="F88" s="25">
        <v>179162</v>
      </c>
      <c r="G88" s="25">
        <v>11432568</v>
      </c>
      <c r="H88" s="25">
        <f t="shared" si="46"/>
        <v>12720720</v>
      </c>
      <c r="I88" s="25">
        <v>1288152</v>
      </c>
      <c r="J88" s="25">
        <v>1108990</v>
      </c>
      <c r="K88" s="25">
        <v>179162</v>
      </c>
      <c r="L88" s="25">
        <v>11432568</v>
      </c>
      <c r="M88" s="25">
        <v>0</v>
      </c>
      <c r="N88" s="55">
        <f t="shared" si="47"/>
        <v>14687852.738000002</v>
      </c>
      <c r="O88" s="102">
        <f t="shared" si="54"/>
        <v>14687852.738000002</v>
      </c>
      <c r="P88" s="102">
        <f t="shared" si="55"/>
        <v>12720720</v>
      </c>
      <c r="Q88" s="102">
        <f t="shared" si="56"/>
        <v>1288152</v>
      </c>
      <c r="R88" s="102">
        <v>1108990</v>
      </c>
      <c r="S88" s="102">
        <v>179162</v>
      </c>
      <c r="T88" s="102">
        <v>13399700.738000002</v>
      </c>
      <c r="U88" s="105">
        <v>1967132.7380000018</v>
      </c>
      <c r="V88" s="63">
        <v>0</v>
      </c>
      <c r="W88" s="65">
        <f t="shared" si="45"/>
        <v>1288152</v>
      </c>
      <c r="X88" s="81"/>
      <c r="Y88" s="55">
        <f t="shared" si="48"/>
        <v>0</v>
      </c>
      <c r="Z88" s="55">
        <f t="shared" si="57"/>
        <v>0</v>
      </c>
      <c r="AA88" s="55">
        <f t="shared" si="58"/>
        <v>0</v>
      </c>
      <c r="AB88" s="55">
        <f t="shared" si="59"/>
        <v>0</v>
      </c>
      <c r="AC88" s="55">
        <f t="shared" si="59"/>
        <v>0</v>
      </c>
      <c r="AD88" s="55">
        <f t="shared" si="60"/>
        <v>0</v>
      </c>
      <c r="AE88" s="55">
        <f t="shared" si="49"/>
        <v>0</v>
      </c>
      <c r="AF88" s="55"/>
      <c r="AG88" s="25">
        <v>12798478.0713</v>
      </c>
      <c r="AH88" s="25">
        <v>1087905.0713</v>
      </c>
      <c r="AI88" s="25">
        <v>1086810.2</v>
      </c>
      <c r="AJ88" s="25">
        <v>1094.8713</v>
      </c>
      <c r="AK88" s="25">
        <v>11710573</v>
      </c>
      <c r="AL88" s="34">
        <f t="shared" si="44"/>
        <v>1.0061127099173632</v>
      </c>
      <c r="AM88" s="34">
        <f t="shared" si="44"/>
        <v>0.84454712743527161</v>
      </c>
      <c r="AN88" s="34">
        <f t="shared" si="44"/>
        <v>0.98</v>
      </c>
      <c r="AO88" s="34">
        <f t="shared" si="44"/>
        <v>6.1110687534186936E-3</v>
      </c>
      <c r="AP88" s="34">
        <f t="shared" si="44"/>
        <v>1.0243169338682263</v>
      </c>
      <c r="AQ88" s="92">
        <f t="shared" si="61"/>
        <v>0</v>
      </c>
      <c r="AR88" s="92">
        <v>0</v>
      </c>
      <c r="AS88" s="92">
        <v>0</v>
      </c>
      <c r="AT88" s="4">
        <f>VLOOKUP(B88,'[1]I Pbo'!$B$20:$U$84,20,0)</f>
        <v>0</v>
      </c>
      <c r="AU88" s="4"/>
    </row>
    <row r="89" spans="1:47" ht="29.25" customHeight="1" x14ac:dyDescent="0.25">
      <c r="A89" s="11" t="s">
        <v>104</v>
      </c>
      <c r="B89" s="27" t="s">
        <v>105</v>
      </c>
      <c r="C89" s="22">
        <f t="shared" si="37"/>
        <v>11222520</v>
      </c>
      <c r="D89" s="23">
        <f t="shared" si="52"/>
        <v>950000</v>
      </c>
      <c r="E89" s="23">
        <f t="shared" si="53"/>
        <v>600000</v>
      </c>
      <c r="F89" s="25">
        <v>350000</v>
      </c>
      <c r="G89" s="25">
        <v>10272520</v>
      </c>
      <c r="H89" s="25">
        <f t="shared" si="46"/>
        <v>11222520</v>
      </c>
      <c r="I89" s="25">
        <v>950000</v>
      </c>
      <c r="J89" s="25">
        <v>600000</v>
      </c>
      <c r="K89" s="25">
        <v>350000</v>
      </c>
      <c r="L89" s="25">
        <v>10272520</v>
      </c>
      <c r="M89" s="25">
        <v>0</v>
      </c>
      <c r="N89" s="55">
        <f t="shared" si="47"/>
        <v>15661900.000999998</v>
      </c>
      <c r="O89" s="102">
        <f t="shared" si="54"/>
        <v>15661900.000999998</v>
      </c>
      <c r="P89" s="102">
        <f t="shared" si="55"/>
        <v>11222520</v>
      </c>
      <c r="Q89" s="102">
        <f t="shared" si="56"/>
        <v>950000</v>
      </c>
      <c r="R89" s="102">
        <v>600000</v>
      </c>
      <c r="S89" s="102">
        <v>350000</v>
      </c>
      <c r="T89" s="102">
        <v>14711900.000999998</v>
      </c>
      <c r="U89" s="105">
        <v>4439380.0009999983</v>
      </c>
      <c r="V89" s="63">
        <v>0</v>
      </c>
      <c r="W89" s="65">
        <f t="shared" si="45"/>
        <v>950000</v>
      </c>
      <c r="X89" s="81"/>
      <c r="Y89" s="55">
        <f t="shared" si="48"/>
        <v>0</v>
      </c>
      <c r="Z89" s="55">
        <f t="shared" si="57"/>
        <v>0</v>
      </c>
      <c r="AA89" s="55">
        <f t="shared" si="58"/>
        <v>0</v>
      </c>
      <c r="AB89" s="55">
        <f t="shared" si="59"/>
        <v>0</v>
      </c>
      <c r="AC89" s="55">
        <f t="shared" si="59"/>
        <v>0</v>
      </c>
      <c r="AD89" s="55">
        <f t="shared" si="60"/>
        <v>0</v>
      </c>
      <c r="AE89" s="55">
        <f t="shared" si="49"/>
        <v>0</v>
      </c>
      <c r="AF89" s="55"/>
      <c r="AG89" s="25">
        <v>13457291.452</v>
      </c>
      <c r="AH89" s="25">
        <v>250739.45199999999</v>
      </c>
      <c r="AI89" s="25">
        <v>233839.45199999999</v>
      </c>
      <c r="AJ89" s="25">
        <v>16900</v>
      </c>
      <c r="AK89" s="25">
        <v>13206552</v>
      </c>
      <c r="AL89" s="34">
        <f t="shared" si="44"/>
        <v>1.1991327662592715</v>
      </c>
      <c r="AM89" s="34">
        <f t="shared" si="44"/>
        <v>0.26393626526315789</v>
      </c>
      <c r="AN89" s="34">
        <f t="shared" si="44"/>
        <v>0.38973241999999997</v>
      </c>
      <c r="AO89" s="34">
        <f t="shared" si="44"/>
        <v>4.8285714285714286E-2</v>
      </c>
      <c r="AP89" s="34">
        <f t="shared" si="44"/>
        <v>1.285619497455347</v>
      </c>
      <c r="AQ89" s="92">
        <f t="shared" si="61"/>
        <v>370909</v>
      </c>
      <c r="AR89" s="92">
        <v>48499</v>
      </c>
      <c r="AS89" s="92">
        <v>322410</v>
      </c>
      <c r="AT89" s="4" t="str">
        <f>VLOOKUP(B89,'[1]I Pbo'!$B$20:$U$84,20,0)</f>
        <v>5446/UBND-XD3 ngày 19/10/2022</v>
      </c>
      <c r="AU89" s="4" t="s">
        <v>234</v>
      </c>
    </row>
    <row r="90" spans="1:47" ht="29.25" customHeight="1" x14ac:dyDescent="0.25">
      <c r="A90" s="11" t="s">
        <v>106</v>
      </c>
      <c r="B90" s="27" t="s">
        <v>107</v>
      </c>
      <c r="C90" s="22">
        <f t="shared" si="37"/>
        <v>6044368</v>
      </c>
      <c r="D90" s="23">
        <v>1877098</v>
      </c>
      <c r="E90" s="23">
        <v>1655211</v>
      </c>
      <c r="F90" s="25">
        <v>221887</v>
      </c>
      <c r="G90" s="25">
        <v>4167270</v>
      </c>
      <c r="H90" s="25">
        <f t="shared" si="46"/>
        <v>5935478</v>
      </c>
      <c r="I90" s="25">
        <v>1768208</v>
      </c>
      <c r="J90" s="25">
        <v>1546321</v>
      </c>
      <c r="K90" s="25">
        <v>221887</v>
      </c>
      <c r="L90" s="25">
        <v>4167270</v>
      </c>
      <c r="M90" s="25">
        <v>108890</v>
      </c>
      <c r="N90" s="55">
        <f t="shared" si="47"/>
        <v>5512885</v>
      </c>
      <c r="O90" s="102">
        <f t="shared" si="54"/>
        <v>5403995</v>
      </c>
      <c r="P90" s="102">
        <f t="shared" si="55"/>
        <v>5403995</v>
      </c>
      <c r="Q90" s="102">
        <f t="shared" si="56"/>
        <v>1236725</v>
      </c>
      <c r="R90" s="102">
        <v>1014838.0000000001</v>
      </c>
      <c r="S90" s="102">
        <v>221887</v>
      </c>
      <c r="T90" s="102">
        <v>4167270.0000000005</v>
      </c>
      <c r="U90" s="105">
        <v>4.6566128730773926E-10</v>
      </c>
      <c r="V90" s="65">
        <v>108890</v>
      </c>
      <c r="W90" s="65">
        <f t="shared" si="45"/>
        <v>1345615</v>
      </c>
      <c r="X90" s="81">
        <f t="shared" ref="X90:X91" si="62">V90/M90</f>
        <v>1</v>
      </c>
      <c r="Y90" s="55">
        <f t="shared" si="48"/>
        <v>531482.99999999988</v>
      </c>
      <c r="Z90" s="55">
        <f t="shared" si="57"/>
        <v>531482.99999999988</v>
      </c>
      <c r="AA90" s="55">
        <f t="shared" si="58"/>
        <v>531482.99999999988</v>
      </c>
      <c r="AB90" s="55">
        <f t="shared" si="59"/>
        <v>531482.99999999988</v>
      </c>
      <c r="AC90" s="55">
        <f t="shared" si="59"/>
        <v>0</v>
      </c>
      <c r="AD90" s="55">
        <f t="shared" si="60"/>
        <v>0</v>
      </c>
      <c r="AE90" s="55">
        <f t="shared" si="49"/>
        <v>0</v>
      </c>
      <c r="AF90" s="55"/>
      <c r="AG90" s="25">
        <v>4630497.7452309998</v>
      </c>
      <c r="AH90" s="25">
        <v>1105497.745231</v>
      </c>
      <c r="AI90" s="25">
        <v>995473.55900000001</v>
      </c>
      <c r="AJ90" s="25">
        <v>110024.186231</v>
      </c>
      <c r="AK90" s="25">
        <v>3525000</v>
      </c>
      <c r="AL90" s="34">
        <f t="shared" si="44"/>
        <v>0.76608468333347668</v>
      </c>
      <c r="AM90" s="34">
        <f t="shared" si="44"/>
        <v>0.58893981306836407</v>
      </c>
      <c r="AN90" s="34">
        <f t="shared" si="44"/>
        <v>0.60141792134054206</v>
      </c>
      <c r="AO90" s="34">
        <f t="shared" si="44"/>
        <v>0.49585683807974329</v>
      </c>
      <c r="AP90" s="34">
        <f t="shared" si="44"/>
        <v>0.84587751693554769</v>
      </c>
      <c r="AQ90" s="92">
        <f t="shared" si="61"/>
        <v>0</v>
      </c>
      <c r="AR90" s="92">
        <v>0</v>
      </c>
      <c r="AS90" s="92">
        <v>0</v>
      </c>
      <c r="AT90" s="4">
        <f>VLOOKUP(B90,'[1]I Pbo'!$B$20:$U$84,20,0)</f>
        <v>0</v>
      </c>
      <c r="AU90" s="4"/>
    </row>
    <row r="91" spans="1:47" ht="29.25" customHeight="1" x14ac:dyDescent="0.25">
      <c r="A91" s="11" t="s">
        <v>108</v>
      </c>
      <c r="B91" s="27" t="s">
        <v>109</v>
      </c>
      <c r="C91" s="22">
        <f t="shared" si="37"/>
        <v>4570230</v>
      </c>
      <c r="D91" s="23">
        <v>1702830</v>
      </c>
      <c r="E91" s="23">
        <v>1702830</v>
      </c>
      <c r="F91" s="25">
        <v>0</v>
      </c>
      <c r="G91" s="25">
        <v>2867400</v>
      </c>
      <c r="H91" s="25">
        <f t="shared" si="46"/>
        <v>4485200</v>
      </c>
      <c r="I91" s="25">
        <v>1617800</v>
      </c>
      <c r="J91" s="25">
        <v>1617800</v>
      </c>
      <c r="K91" s="25">
        <v>0</v>
      </c>
      <c r="L91" s="25">
        <v>2867400</v>
      </c>
      <c r="M91" s="25">
        <v>85030</v>
      </c>
      <c r="N91" s="55">
        <f t="shared" si="47"/>
        <v>9418775</v>
      </c>
      <c r="O91" s="102">
        <f t="shared" si="54"/>
        <v>9333745</v>
      </c>
      <c r="P91" s="102">
        <f t="shared" si="55"/>
        <v>4485200</v>
      </c>
      <c r="Q91" s="102">
        <f t="shared" si="56"/>
        <v>1617800</v>
      </c>
      <c r="R91" s="102">
        <v>1617800</v>
      </c>
      <c r="S91" s="102">
        <v>0</v>
      </c>
      <c r="T91" s="102">
        <v>7715945</v>
      </c>
      <c r="U91" s="105">
        <v>4848545</v>
      </c>
      <c r="V91" s="65">
        <v>85030</v>
      </c>
      <c r="W91" s="65">
        <f t="shared" si="45"/>
        <v>1702830</v>
      </c>
      <c r="X91" s="81">
        <f t="shared" si="62"/>
        <v>1</v>
      </c>
      <c r="Y91" s="55">
        <f t="shared" si="48"/>
        <v>0</v>
      </c>
      <c r="Z91" s="55">
        <f t="shared" si="57"/>
        <v>0</v>
      </c>
      <c r="AA91" s="55">
        <f t="shared" si="58"/>
        <v>0</v>
      </c>
      <c r="AB91" s="55">
        <f t="shared" si="59"/>
        <v>0</v>
      </c>
      <c r="AC91" s="55">
        <f t="shared" si="59"/>
        <v>0</v>
      </c>
      <c r="AD91" s="55">
        <f t="shared" si="60"/>
        <v>0</v>
      </c>
      <c r="AE91" s="55">
        <f t="shared" si="49"/>
        <v>0</v>
      </c>
      <c r="AF91" s="55"/>
      <c r="AG91" s="25">
        <v>6760809</v>
      </c>
      <c r="AH91" s="25">
        <v>1200000</v>
      </c>
      <c r="AI91" s="25">
        <v>1200000</v>
      </c>
      <c r="AJ91" s="25">
        <v>0</v>
      </c>
      <c r="AK91" s="25">
        <v>5560809</v>
      </c>
      <c r="AL91" s="34">
        <f t="shared" si="44"/>
        <v>1.4793148266061007</v>
      </c>
      <c r="AM91" s="34">
        <f t="shared" si="44"/>
        <v>0.70470921935836228</v>
      </c>
      <c r="AN91" s="34">
        <f t="shared" si="44"/>
        <v>0.70470921935836228</v>
      </c>
      <c r="AO91" s="34">
        <f t="shared" si="44"/>
        <v>0</v>
      </c>
      <c r="AP91" s="34">
        <f t="shared" si="44"/>
        <v>1.9393209876543209</v>
      </c>
      <c r="AQ91" s="92">
        <f t="shared" si="61"/>
        <v>16500</v>
      </c>
      <c r="AR91" s="92">
        <v>16500</v>
      </c>
      <c r="AS91" s="92">
        <v>0</v>
      </c>
      <c r="AT91" s="4" t="str">
        <f>VLOOKUP(B91,'[1]I Pbo'!$B$20:$U$84,20,0)</f>
        <v>2638/UBND-TH ngày 06/10/2022</v>
      </c>
      <c r="AU91" s="4" t="s">
        <v>235</v>
      </c>
    </row>
    <row r="92" spans="1:47" ht="29.25" customHeight="1" x14ac:dyDescent="0.25">
      <c r="A92" s="11" t="s">
        <v>110</v>
      </c>
      <c r="B92" s="27" t="s">
        <v>111</v>
      </c>
      <c r="C92" s="22">
        <f t="shared" si="37"/>
        <v>6937401</v>
      </c>
      <c r="D92" s="23">
        <f t="shared" si="52"/>
        <v>793115</v>
      </c>
      <c r="E92" s="23">
        <f t="shared" si="53"/>
        <v>538354</v>
      </c>
      <c r="F92" s="25">
        <v>254761</v>
      </c>
      <c r="G92" s="25">
        <v>6144286</v>
      </c>
      <c r="H92" s="25">
        <f t="shared" si="46"/>
        <v>6937401</v>
      </c>
      <c r="I92" s="25">
        <v>793115</v>
      </c>
      <c r="J92" s="25">
        <v>538354</v>
      </c>
      <c r="K92" s="25">
        <v>254761</v>
      </c>
      <c r="L92" s="25">
        <v>6144286</v>
      </c>
      <c r="M92" s="25">
        <v>0</v>
      </c>
      <c r="N92" s="55">
        <f t="shared" si="47"/>
        <v>6937401</v>
      </c>
      <c r="O92" s="102">
        <f t="shared" si="54"/>
        <v>6937401</v>
      </c>
      <c r="P92" s="102">
        <f t="shared" si="55"/>
        <v>6937401</v>
      </c>
      <c r="Q92" s="102">
        <f t="shared" si="56"/>
        <v>793115</v>
      </c>
      <c r="R92" s="102">
        <v>538354</v>
      </c>
      <c r="S92" s="102">
        <v>254761</v>
      </c>
      <c r="T92" s="102">
        <v>6144286</v>
      </c>
      <c r="U92" s="105">
        <v>0</v>
      </c>
      <c r="V92" s="65">
        <v>0</v>
      </c>
      <c r="W92" s="65">
        <f t="shared" si="45"/>
        <v>793115</v>
      </c>
      <c r="X92" s="65"/>
      <c r="Y92" s="55">
        <f t="shared" si="48"/>
        <v>0</v>
      </c>
      <c r="Z92" s="55">
        <f t="shared" si="57"/>
        <v>0</v>
      </c>
      <c r="AA92" s="55">
        <f t="shared" si="58"/>
        <v>0</v>
      </c>
      <c r="AB92" s="55">
        <f t="shared" si="59"/>
        <v>0</v>
      </c>
      <c r="AC92" s="55">
        <f t="shared" si="59"/>
        <v>0</v>
      </c>
      <c r="AD92" s="55">
        <f t="shared" si="60"/>
        <v>0</v>
      </c>
      <c r="AE92" s="55">
        <f t="shared" si="49"/>
        <v>0</v>
      </c>
      <c r="AF92" s="55"/>
      <c r="AG92" s="25">
        <v>5835046.7523619998</v>
      </c>
      <c r="AH92" s="25">
        <v>156900.752362</v>
      </c>
      <c r="AI92" s="25">
        <v>108670</v>
      </c>
      <c r="AJ92" s="25">
        <v>48230.752361999999</v>
      </c>
      <c r="AK92" s="25">
        <v>5678146</v>
      </c>
      <c r="AL92" s="34">
        <f t="shared" si="44"/>
        <v>0.84109982288208507</v>
      </c>
      <c r="AM92" s="34">
        <f t="shared" si="44"/>
        <v>0.19782850199781873</v>
      </c>
      <c r="AN92" s="34">
        <f t="shared" si="44"/>
        <v>0.20185602781812712</v>
      </c>
      <c r="AO92" s="34">
        <f t="shared" si="44"/>
        <v>0.18931764423125988</v>
      </c>
      <c r="AP92" s="34">
        <f t="shared" si="44"/>
        <v>0.92413439087959126</v>
      </c>
      <c r="AQ92" s="92">
        <f t="shared" si="61"/>
        <v>0</v>
      </c>
      <c r="AR92" s="92">
        <v>0</v>
      </c>
      <c r="AS92" s="92">
        <v>0</v>
      </c>
      <c r="AT92" s="4">
        <f>VLOOKUP(B92,'[1]I Pbo'!$B$20:$U$84,20,0)</f>
        <v>0</v>
      </c>
      <c r="AU92" s="4"/>
    </row>
    <row r="93" spans="1:47" ht="29.25" customHeight="1" x14ac:dyDescent="0.25">
      <c r="A93" s="11" t="s">
        <v>112</v>
      </c>
      <c r="B93" s="27" t="s">
        <v>113</v>
      </c>
      <c r="C93" s="22">
        <f t="shared" si="37"/>
        <v>7186837</v>
      </c>
      <c r="D93" s="23">
        <v>837192</v>
      </c>
      <c r="E93" s="23">
        <v>810125</v>
      </c>
      <c r="F93" s="25">
        <v>27067</v>
      </c>
      <c r="G93" s="25">
        <v>6349645</v>
      </c>
      <c r="H93" s="25">
        <f t="shared" si="46"/>
        <v>7186837</v>
      </c>
      <c r="I93" s="25">
        <v>837192</v>
      </c>
      <c r="J93" s="25">
        <v>810125</v>
      </c>
      <c r="K93" s="25">
        <v>27067</v>
      </c>
      <c r="L93" s="25">
        <v>6349645</v>
      </c>
      <c r="M93" s="25">
        <v>0</v>
      </c>
      <c r="N93" s="55">
        <f t="shared" si="47"/>
        <v>7973140</v>
      </c>
      <c r="O93" s="102">
        <f t="shared" si="54"/>
        <v>7973140</v>
      </c>
      <c r="P93" s="102">
        <f t="shared" si="55"/>
        <v>7186837</v>
      </c>
      <c r="Q93" s="102">
        <f>R93+S93</f>
        <v>837192</v>
      </c>
      <c r="R93" s="102">
        <v>810125</v>
      </c>
      <c r="S93" s="102">
        <v>27067</v>
      </c>
      <c r="T93" s="102">
        <v>7135948</v>
      </c>
      <c r="U93" s="105">
        <v>786303</v>
      </c>
      <c r="V93" s="65">
        <v>0</v>
      </c>
      <c r="W93" s="65">
        <f t="shared" si="45"/>
        <v>837192</v>
      </c>
      <c r="X93" s="65"/>
      <c r="Y93" s="55">
        <f t="shared" si="48"/>
        <v>0</v>
      </c>
      <c r="Z93" s="55">
        <f t="shared" si="57"/>
        <v>0</v>
      </c>
      <c r="AA93" s="55">
        <f t="shared" si="58"/>
        <v>0</v>
      </c>
      <c r="AB93" s="55">
        <f t="shared" si="59"/>
        <v>0</v>
      </c>
      <c r="AC93" s="55">
        <f t="shared" si="59"/>
        <v>0</v>
      </c>
      <c r="AD93" s="55">
        <f t="shared" si="60"/>
        <v>0</v>
      </c>
      <c r="AE93" s="55">
        <f t="shared" si="49"/>
        <v>0</v>
      </c>
      <c r="AF93" s="55"/>
      <c r="AG93" s="25">
        <v>5423460</v>
      </c>
      <c r="AH93" s="25">
        <v>351897</v>
      </c>
      <c r="AI93" s="25">
        <v>351897</v>
      </c>
      <c r="AJ93" s="25">
        <v>0</v>
      </c>
      <c r="AK93" s="25">
        <v>5071563</v>
      </c>
      <c r="AL93" s="34">
        <f t="shared" si="44"/>
        <v>0.75463795825618418</v>
      </c>
      <c r="AM93" s="34">
        <f t="shared" si="44"/>
        <v>0.42033010348880545</v>
      </c>
      <c r="AN93" s="34">
        <f t="shared" si="44"/>
        <v>0.43437370776114798</v>
      </c>
      <c r="AO93" s="34">
        <f t="shared" si="44"/>
        <v>0</v>
      </c>
      <c r="AP93" s="34">
        <f t="shared" si="44"/>
        <v>0.79871599120895731</v>
      </c>
      <c r="AQ93" s="92">
        <f t="shared" si="61"/>
        <v>231211</v>
      </c>
      <c r="AR93" s="92">
        <v>204144</v>
      </c>
      <c r="AS93" s="92">
        <v>27067</v>
      </c>
      <c r="AT93" s="4" t="str">
        <f>VLOOKUP(B93,'[1]I Pbo'!$B$20:$U$84,20,0)</f>
        <v>483/UBND-KTTH ngày 20/10/2022</v>
      </c>
      <c r="AU93" s="4" t="s">
        <v>236</v>
      </c>
    </row>
    <row r="94" spans="1:47" ht="29.25" customHeight="1" x14ac:dyDescent="0.25">
      <c r="A94" s="11" t="s">
        <v>114</v>
      </c>
      <c r="B94" s="27" t="s">
        <v>115</v>
      </c>
      <c r="C94" s="22">
        <f t="shared" si="37"/>
        <v>4553247</v>
      </c>
      <c r="D94" s="23">
        <v>1637029</v>
      </c>
      <c r="E94" s="23">
        <v>1607460</v>
      </c>
      <c r="F94" s="25">
        <v>29569</v>
      </c>
      <c r="G94" s="25">
        <v>2916218</v>
      </c>
      <c r="H94" s="25">
        <f t="shared" si="46"/>
        <v>4502477</v>
      </c>
      <c r="I94" s="25">
        <v>1586259</v>
      </c>
      <c r="J94" s="25">
        <v>1556690</v>
      </c>
      <c r="K94" s="25">
        <v>29569</v>
      </c>
      <c r="L94" s="25">
        <v>2916218</v>
      </c>
      <c r="M94" s="25">
        <v>50770</v>
      </c>
      <c r="N94" s="55">
        <f t="shared" si="47"/>
        <v>4243992</v>
      </c>
      <c r="O94" s="102">
        <f t="shared" si="54"/>
        <v>4193222</v>
      </c>
      <c r="P94" s="102">
        <f t="shared" si="55"/>
        <v>4193222</v>
      </c>
      <c r="Q94" s="102">
        <f t="shared" si="56"/>
        <v>1296259</v>
      </c>
      <c r="R94" s="102">
        <v>1266690</v>
      </c>
      <c r="S94" s="102">
        <v>29569</v>
      </c>
      <c r="T94" s="102">
        <v>2896963</v>
      </c>
      <c r="U94" s="105">
        <v>0</v>
      </c>
      <c r="V94" s="65">
        <v>50770</v>
      </c>
      <c r="W94" s="65">
        <f t="shared" si="45"/>
        <v>1347029</v>
      </c>
      <c r="X94" s="81">
        <f t="shared" ref="X94:X104" si="63">V94/M94</f>
        <v>1</v>
      </c>
      <c r="Y94" s="55">
        <f t="shared" si="48"/>
        <v>309255</v>
      </c>
      <c r="Z94" s="55">
        <f t="shared" si="57"/>
        <v>309255</v>
      </c>
      <c r="AA94" s="55">
        <f t="shared" si="58"/>
        <v>290000</v>
      </c>
      <c r="AB94" s="55">
        <f t="shared" si="59"/>
        <v>290000</v>
      </c>
      <c r="AC94" s="55">
        <f t="shared" si="59"/>
        <v>0</v>
      </c>
      <c r="AD94" s="55">
        <f t="shared" si="60"/>
        <v>19255</v>
      </c>
      <c r="AE94" s="55">
        <f t="shared" si="49"/>
        <v>0</v>
      </c>
      <c r="AF94" s="55"/>
      <c r="AG94" s="25">
        <v>6479961.118675</v>
      </c>
      <c r="AH94" s="25">
        <v>1279961.118675</v>
      </c>
      <c r="AI94" s="25">
        <v>1250770</v>
      </c>
      <c r="AJ94" s="25">
        <v>29191.118675000002</v>
      </c>
      <c r="AK94" s="25">
        <v>5200000</v>
      </c>
      <c r="AL94" s="34">
        <f t="shared" si="44"/>
        <v>1.4231516802569684</v>
      </c>
      <c r="AM94" s="34">
        <f t="shared" si="44"/>
        <v>0.78188054009733488</v>
      </c>
      <c r="AN94" s="34">
        <f t="shared" si="44"/>
        <v>0.77810334316250485</v>
      </c>
      <c r="AO94" s="34">
        <f t="shared" si="44"/>
        <v>0.9872203549325308</v>
      </c>
      <c r="AP94" s="34">
        <f t="shared" si="44"/>
        <v>1.783131439419138</v>
      </c>
      <c r="AQ94" s="92">
        <f t="shared" si="61"/>
        <v>19458</v>
      </c>
      <c r="AR94" s="92">
        <v>0</v>
      </c>
      <c r="AS94" s="92">
        <v>19458</v>
      </c>
      <c r="AT94" s="4" t="s">
        <v>247</v>
      </c>
      <c r="AU94" s="4"/>
    </row>
    <row r="95" spans="1:47" ht="29.25" customHeight="1" x14ac:dyDescent="0.25">
      <c r="A95" s="11" t="s">
        <v>116</v>
      </c>
      <c r="B95" s="27" t="s">
        <v>117</v>
      </c>
      <c r="C95" s="22">
        <f t="shared" si="37"/>
        <v>4920238</v>
      </c>
      <c r="D95" s="23">
        <v>2087078</v>
      </c>
      <c r="E95" s="23">
        <v>2070234</v>
      </c>
      <c r="F95" s="25">
        <v>16844</v>
      </c>
      <c r="G95" s="25">
        <v>2833160</v>
      </c>
      <c r="H95" s="25">
        <f t="shared" si="46"/>
        <v>4724627</v>
      </c>
      <c r="I95" s="25">
        <v>1891467</v>
      </c>
      <c r="J95" s="25">
        <v>1874623</v>
      </c>
      <c r="K95" s="25">
        <v>16844</v>
      </c>
      <c r="L95" s="25">
        <v>2833160</v>
      </c>
      <c r="M95" s="25">
        <v>195611</v>
      </c>
      <c r="N95" s="55">
        <f t="shared" si="47"/>
        <v>5556238</v>
      </c>
      <c r="O95" s="102">
        <f t="shared" si="54"/>
        <v>5360627</v>
      </c>
      <c r="P95" s="102">
        <f t="shared" si="55"/>
        <v>4724627</v>
      </c>
      <c r="Q95" s="102">
        <f t="shared" si="56"/>
        <v>1891467</v>
      </c>
      <c r="R95" s="102">
        <v>1874623</v>
      </c>
      <c r="S95" s="102">
        <v>16844</v>
      </c>
      <c r="T95" s="102">
        <v>3469160</v>
      </c>
      <c r="U95" s="105">
        <v>636000</v>
      </c>
      <c r="V95" s="65">
        <v>195611</v>
      </c>
      <c r="W95" s="65">
        <f t="shared" si="45"/>
        <v>2087078</v>
      </c>
      <c r="X95" s="81">
        <f t="shared" si="63"/>
        <v>1</v>
      </c>
      <c r="Y95" s="55">
        <f t="shared" si="48"/>
        <v>0</v>
      </c>
      <c r="Z95" s="55">
        <f t="shared" si="57"/>
        <v>0</v>
      </c>
      <c r="AA95" s="55">
        <f t="shared" si="58"/>
        <v>0</v>
      </c>
      <c r="AB95" s="55">
        <f t="shared" si="59"/>
        <v>0</v>
      </c>
      <c r="AC95" s="55">
        <f t="shared" si="59"/>
        <v>0</v>
      </c>
      <c r="AD95" s="55">
        <f t="shared" si="60"/>
        <v>0</v>
      </c>
      <c r="AE95" s="55">
        <f t="shared" si="49"/>
        <v>0</v>
      </c>
      <c r="AF95" s="55"/>
      <c r="AG95" s="25">
        <v>4744317.1740000006</v>
      </c>
      <c r="AH95" s="25">
        <v>1760839.574</v>
      </c>
      <c r="AI95" s="33">
        <v>1758703.55</v>
      </c>
      <c r="AJ95" s="33">
        <v>2136.0239999999999</v>
      </c>
      <c r="AK95" s="33">
        <v>2983477.6</v>
      </c>
      <c r="AL95" s="34">
        <f t="shared" si="44"/>
        <v>0.96424546414218182</v>
      </c>
      <c r="AM95" s="34">
        <f t="shared" si="44"/>
        <v>0.84368651962217034</v>
      </c>
      <c r="AN95" s="34">
        <f t="shared" si="44"/>
        <v>0.84951920893966582</v>
      </c>
      <c r="AO95" s="34">
        <f t="shared" si="44"/>
        <v>0.12681215863215387</v>
      </c>
      <c r="AP95" s="34">
        <f t="shared" si="44"/>
        <v>1.0530565163986503</v>
      </c>
      <c r="AQ95" s="92">
        <f t="shared" si="61"/>
        <v>0</v>
      </c>
      <c r="AR95" s="92">
        <v>0</v>
      </c>
      <c r="AS95" s="92">
        <v>0</v>
      </c>
      <c r="AT95" s="4">
        <f>VLOOKUP(B95,'[1]I Pbo'!$B$20:$U$84,20,0)</f>
        <v>0</v>
      </c>
      <c r="AU95" s="4"/>
    </row>
    <row r="96" spans="1:47" ht="29.25" customHeight="1" x14ac:dyDescent="0.25">
      <c r="A96" s="11" t="s">
        <v>118</v>
      </c>
      <c r="B96" s="27" t="s">
        <v>119</v>
      </c>
      <c r="C96" s="22">
        <f t="shared" si="37"/>
        <v>5210470</v>
      </c>
      <c r="D96" s="23">
        <v>1892404</v>
      </c>
      <c r="E96" s="23">
        <v>1576333</v>
      </c>
      <c r="F96" s="25">
        <v>316071</v>
      </c>
      <c r="G96" s="25">
        <v>3318066</v>
      </c>
      <c r="H96" s="25">
        <f t="shared" si="46"/>
        <v>5137210</v>
      </c>
      <c r="I96" s="25">
        <v>1819144</v>
      </c>
      <c r="J96" s="25">
        <v>1503073</v>
      </c>
      <c r="K96" s="25">
        <v>316071</v>
      </c>
      <c r="L96" s="25">
        <v>3318066</v>
      </c>
      <c r="M96" s="25">
        <v>73260</v>
      </c>
      <c r="N96" s="55">
        <f t="shared" si="47"/>
        <v>6267270</v>
      </c>
      <c r="O96" s="102">
        <f t="shared" si="54"/>
        <v>6194010</v>
      </c>
      <c r="P96" s="102">
        <f t="shared" si="55"/>
        <v>4987210</v>
      </c>
      <c r="Q96" s="102">
        <f t="shared" si="56"/>
        <v>1669144</v>
      </c>
      <c r="R96" s="102">
        <v>1353073</v>
      </c>
      <c r="S96" s="102">
        <v>316071</v>
      </c>
      <c r="T96" s="102">
        <v>4524866</v>
      </c>
      <c r="U96" s="105">
        <v>1206800</v>
      </c>
      <c r="V96" s="65">
        <v>73260</v>
      </c>
      <c r="W96" s="65">
        <f t="shared" si="45"/>
        <v>1742404</v>
      </c>
      <c r="X96" s="81">
        <f t="shared" si="63"/>
        <v>1</v>
      </c>
      <c r="Y96" s="55">
        <f t="shared" si="48"/>
        <v>150000</v>
      </c>
      <c r="Z96" s="55">
        <f t="shared" si="57"/>
        <v>150000</v>
      </c>
      <c r="AA96" s="55">
        <f t="shared" si="58"/>
        <v>150000</v>
      </c>
      <c r="AB96" s="55">
        <f t="shared" si="59"/>
        <v>150000</v>
      </c>
      <c r="AC96" s="55">
        <f t="shared" si="59"/>
        <v>0</v>
      </c>
      <c r="AD96" s="55">
        <f t="shared" si="60"/>
        <v>0</v>
      </c>
      <c r="AE96" s="55">
        <f t="shared" si="49"/>
        <v>0</v>
      </c>
      <c r="AF96" s="55"/>
      <c r="AG96" s="25">
        <v>6206910.3219179995</v>
      </c>
      <c r="AH96" s="25">
        <v>1706910.321918</v>
      </c>
      <c r="AI96" s="25">
        <v>1454843</v>
      </c>
      <c r="AJ96" s="25">
        <v>252067.321918</v>
      </c>
      <c r="AK96" s="25">
        <v>4500000</v>
      </c>
      <c r="AL96" s="34">
        <f t="shared" si="44"/>
        <v>1.1912380882949138</v>
      </c>
      <c r="AM96" s="34">
        <f t="shared" si="44"/>
        <v>0.9019798742329862</v>
      </c>
      <c r="AN96" s="34">
        <f t="shared" si="44"/>
        <v>0.92292872127906989</v>
      </c>
      <c r="AO96" s="34">
        <f t="shared" si="44"/>
        <v>0.79750221285091005</v>
      </c>
      <c r="AP96" s="34">
        <f t="shared" si="44"/>
        <v>1.3562117209241769</v>
      </c>
      <c r="AQ96" s="92">
        <f t="shared" si="61"/>
        <v>0</v>
      </c>
      <c r="AR96" s="92">
        <v>0</v>
      </c>
      <c r="AS96" s="92">
        <v>0</v>
      </c>
      <c r="AT96" s="4">
        <f>VLOOKUP(B96,'[1]I Pbo'!$B$20:$U$84,20,0)</f>
        <v>0</v>
      </c>
      <c r="AU96" s="4"/>
    </row>
    <row r="97" spans="1:47" ht="29.25" customHeight="1" x14ac:dyDescent="0.25">
      <c r="A97" s="11" t="s">
        <v>120</v>
      </c>
      <c r="B97" s="27" t="s">
        <v>121</v>
      </c>
      <c r="C97" s="22">
        <f t="shared" si="37"/>
        <v>4227159</v>
      </c>
      <c r="D97" s="23">
        <v>1956999</v>
      </c>
      <c r="E97" s="23">
        <v>1846576</v>
      </c>
      <c r="F97" s="25">
        <v>110423</v>
      </c>
      <c r="G97" s="25">
        <v>2270160</v>
      </c>
      <c r="H97" s="25">
        <f t="shared" si="46"/>
        <v>4000703</v>
      </c>
      <c r="I97" s="25">
        <v>1730543</v>
      </c>
      <c r="J97" s="25">
        <v>1620120</v>
      </c>
      <c r="K97" s="25">
        <v>110423</v>
      </c>
      <c r="L97" s="25">
        <v>2270160</v>
      </c>
      <c r="M97" s="25">
        <v>226456</v>
      </c>
      <c r="N97" s="55">
        <f t="shared" si="47"/>
        <v>4381040.0729999999</v>
      </c>
      <c r="O97" s="102">
        <f t="shared" si="54"/>
        <v>4154584.0729999999</v>
      </c>
      <c r="P97" s="102">
        <f t="shared" si="55"/>
        <v>4000703</v>
      </c>
      <c r="Q97" s="102">
        <f t="shared" si="56"/>
        <v>1730543</v>
      </c>
      <c r="R97" s="102">
        <v>1620120</v>
      </c>
      <c r="S97" s="102">
        <v>110423</v>
      </c>
      <c r="T97" s="102">
        <v>2424041.0729999999</v>
      </c>
      <c r="U97" s="105">
        <v>153881.07299999986</v>
      </c>
      <c r="V97" s="65">
        <v>226456</v>
      </c>
      <c r="W97" s="65">
        <f t="shared" si="45"/>
        <v>1956999</v>
      </c>
      <c r="X97" s="81">
        <f t="shared" si="63"/>
        <v>1</v>
      </c>
      <c r="Y97" s="55">
        <f t="shared" si="48"/>
        <v>0</v>
      </c>
      <c r="Z97" s="55">
        <f t="shared" si="57"/>
        <v>0</v>
      </c>
      <c r="AA97" s="55">
        <f t="shared" si="58"/>
        <v>0</v>
      </c>
      <c r="AB97" s="55">
        <f t="shared" si="59"/>
        <v>0</v>
      </c>
      <c r="AC97" s="55">
        <f t="shared" si="59"/>
        <v>0</v>
      </c>
      <c r="AD97" s="55">
        <f t="shared" si="60"/>
        <v>0</v>
      </c>
      <c r="AE97" s="55">
        <f t="shared" si="49"/>
        <v>0</v>
      </c>
      <c r="AF97" s="55"/>
      <c r="AG97" s="25">
        <v>6050332.2330910005</v>
      </c>
      <c r="AH97" s="25">
        <v>1083900.233091</v>
      </c>
      <c r="AI97" s="25">
        <v>1063000</v>
      </c>
      <c r="AJ97" s="25">
        <v>20900.233090999998</v>
      </c>
      <c r="AK97" s="25">
        <v>4966432</v>
      </c>
      <c r="AL97" s="34">
        <f t="shared" si="44"/>
        <v>1.4312998950574134</v>
      </c>
      <c r="AM97" s="34">
        <f t="shared" si="44"/>
        <v>0.55385834795572197</v>
      </c>
      <c r="AN97" s="34">
        <f t="shared" si="44"/>
        <v>0.57566003240592323</v>
      </c>
      <c r="AO97" s="34">
        <f t="shared" si="44"/>
        <v>0.18927427339412983</v>
      </c>
      <c r="AP97" s="34">
        <f t="shared" si="44"/>
        <v>2.1877013073968357</v>
      </c>
      <c r="AQ97" s="92">
        <f t="shared" si="61"/>
        <v>0</v>
      </c>
      <c r="AR97" s="92">
        <v>0</v>
      </c>
      <c r="AS97" s="92">
        <v>0</v>
      </c>
      <c r="AT97" s="4">
        <f>VLOOKUP(B97,'[1]I Pbo'!$B$20:$U$84,20,0)</f>
        <v>0</v>
      </c>
      <c r="AU97" s="4"/>
    </row>
    <row r="98" spans="1:47" ht="29.25" customHeight="1" x14ac:dyDescent="0.25">
      <c r="A98" s="18"/>
      <c r="B98" s="28" t="s">
        <v>122</v>
      </c>
      <c r="C98" s="20">
        <f>SUM(C99:C112)</f>
        <v>85746396.128312975</v>
      </c>
      <c r="D98" s="20">
        <f t="shared" ref="D98:AF98" si="64">SUM(D99:D112)</f>
        <v>38816970.128312953</v>
      </c>
      <c r="E98" s="20">
        <f t="shared" si="64"/>
        <v>32770556.12831296</v>
      </c>
      <c r="F98" s="20">
        <f t="shared" si="64"/>
        <v>6046414</v>
      </c>
      <c r="G98" s="20">
        <f t="shared" si="64"/>
        <v>46929426</v>
      </c>
      <c r="H98" s="20">
        <f t="shared" si="64"/>
        <v>79245968</v>
      </c>
      <c r="I98" s="20">
        <f t="shared" si="64"/>
        <v>32316542</v>
      </c>
      <c r="J98" s="20">
        <f t="shared" si="64"/>
        <v>26270128</v>
      </c>
      <c r="K98" s="20">
        <f t="shared" si="64"/>
        <v>6046414</v>
      </c>
      <c r="L98" s="20">
        <f t="shared" si="64"/>
        <v>46929426</v>
      </c>
      <c r="M98" s="20">
        <f t="shared" si="64"/>
        <v>6500428.1283129603</v>
      </c>
      <c r="N98" s="20">
        <f t="shared" si="64"/>
        <v>94824953.481312975</v>
      </c>
      <c r="O98" s="101">
        <f t="shared" si="64"/>
        <v>88324525.353</v>
      </c>
      <c r="P98" s="101">
        <f t="shared" si="64"/>
        <v>79181146.616999999</v>
      </c>
      <c r="Q98" s="101">
        <f t="shared" si="64"/>
        <v>32299541.616999999</v>
      </c>
      <c r="R98" s="101">
        <f t="shared" si="64"/>
        <v>26270127.616999999</v>
      </c>
      <c r="S98" s="101">
        <f t="shared" si="64"/>
        <v>6029414</v>
      </c>
      <c r="T98" s="101">
        <f t="shared" si="64"/>
        <v>56024983.736000001</v>
      </c>
      <c r="U98" s="101">
        <f t="shared" si="64"/>
        <v>9143378.7359999996</v>
      </c>
      <c r="V98" s="20">
        <v>6500428.1283129603</v>
      </c>
      <c r="W98" s="20">
        <f t="shared" si="64"/>
        <v>38799969.745312952</v>
      </c>
      <c r="X98" s="20">
        <f t="shared" si="64"/>
        <v>13</v>
      </c>
      <c r="Y98" s="20">
        <f t="shared" si="64"/>
        <v>64821.383000000147</v>
      </c>
      <c r="Z98" s="20">
        <f t="shared" si="64"/>
        <v>64821.383000000147</v>
      </c>
      <c r="AA98" s="20">
        <f t="shared" si="64"/>
        <v>17000.383000000147</v>
      </c>
      <c r="AB98" s="20">
        <f t="shared" si="64"/>
        <v>0.38300000014714897</v>
      </c>
      <c r="AC98" s="20">
        <f t="shared" si="64"/>
        <v>17000</v>
      </c>
      <c r="AD98" s="20">
        <f t="shared" si="64"/>
        <v>47821</v>
      </c>
      <c r="AE98" s="20">
        <f t="shared" si="64"/>
        <v>0</v>
      </c>
      <c r="AF98" s="20">
        <f t="shared" si="64"/>
        <v>0</v>
      </c>
      <c r="AG98" s="20">
        <v>70323281.812361836</v>
      </c>
      <c r="AH98" s="20">
        <v>23344607.257543042</v>
      </c>
      <c r="AI98" s="20">
        <v>22074008.375791039</v>
      </c>
      <c r="AJ98" s="20">
        <v>1270598.881752</v>
      </c>
      <c r="AK98" s="20">
        <v>46978674.554818787</v>
      </c>
      <c r="AL98" s="46">
        <f t="shared" si="44"/>
        <v>0.82013104908955448</v>
      </c>
      <c r="AM98" s="46">
        <f t="shared" si="44"/>
        <v>0.60140209759740038</v>
      </c>
      <c r="AN98" s="46">
        <f t="shared" si="44"/>
        <v>0.67359273029607314</v>
      </c>
      <c r="AO98" s="46">
        <f t="shared" si="44"/>
        <v>0.21014090033398308</v>
      </c>
      <c r="AP98" s="46">
        <f t="shared" si="44"/>
        <v>1.0010494173702185</v>
      </c>
      <c r="AQ98" s="89">
        <f t="shared" ref="AQ98:AS98" si="65">SUM(AQ99:AQ112)</f>
        <v>1685857</v>
      </c>
      <c r="AR98" s="89">
        <f>SUM(AR99:AR112)</f>
        <v>0</v>
      </c>
      <c r="AS98" s="89">
        <f t="shared" si="65"/>
        <v>1685857</v>
      </c>
      <c r="AT98" s="4"/>
      <c r="AU98" s="4"/>
    </row>
    <row r="99" spans="1:47" ht="29.25" customHeight="1" x14ac:dyDescent="0.25">
      <c r="A99" s="11" t="s">
        <v>123</v>
      </c>
      <c r="B99" s="27" t="s">
        <v>124</v>
      </c>
      <c r="C99" s="22">
        <f t="shared" ref="C99:C112" si="66">SUM(H99,M99)</f>
        <v>11919218.969181938</v>
      </c>
      <c r="D99" s="23">
        <f t="shared" ref="D99" si="67">SUM(I99,M99)</f>
        <v>4810918.9691819381</v>
      </c>
      <c r="E99" s="23">
        <f t="shared" ref="E99" si="68">SUM(J99,M99)</f>
        <v>4191963.9691819381</v>
      </c>
      <c r="F99" s="25">
        <v>618955</v>
      </c>
      <c r="G99" s="25">
        <v>7108300</v>
      </c>
      <c r="H99" s="25">
        <f t="shared" si="46"/>
        <v>10630268</v>
      </c>
      <c r="I99" s="25">
        <v>3521968</v>
      </c>
      <c r="J99" s="25">
        <v>2903013</v>
      </c>
      <c r="K99" s="25">
        <v>618955</v>
      </c>
      <c r="L99" s="25">
        <v>7108300</v>
      </c>
      <c r="M99" s="25">
        <v>1288950.9691819383</v>
      </c>
      <c r="N99" s="55">
        <f t="shared" si="47"/>
        <v>11919218.969181938</v>
      </c>
      <c r="O99" s="102">
        <f t="shared" ref="O99:O112" si="69">SUM(Q99,T99)</f>
        <v>10630268</v>
      </c>
      <c r="P99" s="102">
        <f t="shared" ref="P99:P112" si="70">O99-U99</f>
        <v>10630268</v>
      </c>
      <c r="Q99" s="102">
        <f t="shared" si="56"/>
        <v>3521968</v>
      </c>
      <c r="R99" s="102">
        <v>2903013</v>
      </c>
      <c r="S99" s="102">
        <v>618955</v>
      </c>
      <c r="T99" s="102">
        <v>7108300</v>
      </c>
      <c r="U99" s="105">
        <v>0</v>
      </c>
      <c r="V99" s="65">
        <v>1288950.9691819383</v>
      </c>
      <c r="W99" s="65">
        <f t="shared" si="45"/>
        <v>4810918.9691819381</v>
      </c>
      <c r="X99" s="81">
        <f t="shared" si="63"/>
        <v>1</v>
      </c>
      <c r="Y99" s="55">
        <f t="shared" si="48"/>
        <v>0</v>
      </c>
      <c r="Z99" s="55">
        <f t="shared" ref="Z99:Z112" si="71">AA99+AD99</f>
        <v>0</v>
      </c>
      <c r="AA99" s="55">
        <f t="shared" ref="AA99:AA112" si="72">AB99+AC99</f>
        <v>0</v>
      </c>
      <c r="AB99" s="55">
        <f t="shared" ref="AB99:AC112" si="73">J99-R99</f>
        <v>0</v>
      </c>
      <c r="AC99" s="55">
        <f t="shared" si="73"/>
        <v>0</v>
      </c>
      <c r="AD99" s="55">
        <f t="shared" ref="AD99:AD112" si="74">IF((L99-T99)&lt;0,0,(L99-T99))</f>
        <v>0</v>
      </c>
      <c r="AE99" s="55">
        <f>M99-V99</f>
        <v>0</v>
      </c>
      <c r="AF99" s="55"/>
      <c r="AG99" s="25">
        <v>8329483.5776709998</v>
      </c>
      <c r="AH99" s="25">
        <v>1779948.577671</v>
      </c>
      <c r="AI99" s="25">
        <v>1702154</v>
      </c>
      <c r="AJ99" s="25">
        <v>77794.577671000006</v>
      </c>
      <c r="AK99" s="25">
        <v>6549535</v>
      </c>
      <c r="AL99" s="34">
        <f t="shared" si="44"/>
        <v>0.69882796844386563</v>
      </c>
      <c r="AM99" s="34">
        <f t="shared" si="44"/>
        <v>0.36998099304376092</v>
      </c>
      <c r="AN99" s="34">
        <f t="shared" si="44"/>
        <v>0.40605167709305845</v>
      </c>
      <c r="AO99" s="34">
        <f t="shared" si="44"/>
        <v>0.12568696863423029</v>
      </c>
      <c r="AP99" s="34">
        <f t="shared" si="44"/>
        <v>0.9213925973861542</v>
      </c>
      <c r="AQ99" s="92">
        <f t="shared" ref="AQ99:AQ112" si="75">SUM(AR99,AS99)</f>
        <v>267627</v>
      </c>
      <c r="AR99" s="92"/>
      <c r="AS99" s="92">
        <v>267627</v>
      </c>
      <c r="AT99" s="4" t="str">
        <f>VLOOKUP(B99,'[1]I Pbo'!$B$20:$U$84,20,0)</f>
        <v>14800/UBND-THKH ngày 05/10/2022</v>
      </c>
      <c r="AU99" s="4"/>
    </row>
    <row r="100" spans="1:47" ht="20.85" customHeight="1" x14ac:dyDescent="0.25">
      <c r="A100" s="11" t="s">
        <v>125</v>
      </c>
      <c r="B100" s="27" t="s">
        <v>126</v>
      </c>
      <c r="C100" s="22">
        <f t="shared" si="66"/>
        <v>11005521.012168691</v>
      </c>
      <c r="D100" s="23">
        <v>5886841.0121686906</v>
      </c>
      <c r="E100" s="23">
        <v>5404701.0121686906</v>
      </c>
      <c r="F100" s="25">
        <v>482140</v>
      </c>
      <c r="G100" s="25">
        <v>5118680</v>
      </c>
      <c r="H100" s="25">
        <f t="shared" si="46"/>
        <v>9709980</v>
      </c>
      <c r="I100" s="25">
        <v>4591300</v>
      </c>
      <c r="J100" s="25">
        <v>4109160.0000000005</v>
      </c>
      <c r="K100" s="25">
        <v>482140</v>
      </c>
      <c r="L100" s="25">
        <v>5118680</v>
      </c>
      <c r="M100" s="25">
        <v>1295541.0121686901</v>
      </c>
      <c r="N100" s="55">
        <f t="shared" si="47"/>
        <v>11005521.012168691</v>
      </c>
      <c r="O100" s="102">
        <f t="shared" si="69"/>
        <v>9709980</v>
      </c>
      <c r="P100" s="102">
        <f t="shared" si="70"/>
        <v>9709980</v>
      </c>
      <c r="Q100" s="102">
        <f t="shared" si="56"/>
        <v>4591300</v>
      </c>
      <c r="R100" s="102">
        <v>4109160</v>
      </c>
      <c r="S100" s="102">
        <v>482140</v>
      </c>
      <c r="T100" s="102">
        <v>5118680</v>
      </c>
      <c r="U100" s="105">
        <v>0</v>
      </c>
      <c r="V100" s="65">
        <v>1295541.0121686901</v>
      </c>
      <c r="W100" s="65">
        <f t="shared" si="45"/>
        <v>5886841.0121686906</v>
      </c>
      <c r="X100" s="81">
        <f t="shared" si="63"/>
        <v>1</v>
      </c>
      <c r="Y100" s="55">
        <f t="shared" si="48"/>
        <v>0</v>
      </c>
      <c r="Z100" s="55">
        <f t="shared" si="71"/>
        <v>0</v>
      </c>
      <c r="AA100" s="55">
        <f t="shared" si="72"/>
        <v>0</v>
      </c>
      <c r="AB100" s="55">
        <f t="shared" si="73"/>
        <v>0</v>
      </c>
      <c r="AC100" s="55">
        <f t="shared" si="73"/>
        <v>0</v>
      </c>
      <c r="AD100" s="55">
        <f t="shared" si="74"/>
        <v>0</v>
      </c>
      <c r="AE100" s="55">
        <f t="shared" si="49"/>
        <v>0</v>
      </c>
      <c r="AF100" s="55"/>
      <c r="AG100" s="25">
        <v>8312177.828187</v>
      </c>
      <c r="AH100" s="25">
        <v>3938478.828187</v>
      </c>
      <c r="AI100" s="25">
        <v>3851952</v>
      </c>
      <c r="AJ100" s="25">
        <v>86526.828186999992</v>
      </c>
      <c r="AK100" s="25">
        <v>4373699</v>
      </c>
      <c r="AL100" s="34">
        <f t="shared" si="44"/>
        <v>0.75527345038879223</v>
      </c>
      <c r="AM100" s="34">
        <f t="shared" si="44"/>
        <v>0.66903094886472547</v>
      </c>
      <c r="AN100" s="34">
        <f t="shared" si="44"/>
        <v>0.71270399441658761</v>
      </c>
      <c r="AO100" s="34">
        <f t="shared" si="44"/>
        <v>0.17946411454556765</v>
      </c>
      <c r="AP100" s="34">
        <f t="shared" si="44"/>
        <v>0.85445837598755925</v>
      </c>
      <c r="AQ100" s="92">
        <f t="shared" si="75"/>
        <v>160807</v>
      </c>
      <c r="AR100" s="92"/>
      <c r="AS100" s="92">
        <v>160807</v>
      </c>
      <c r="AT100" s="4" t="str">
        <f>VLOOKUP(B100,'[1]I Pbo'!$B$20:$U$84,20,0)</f>
        <v>7071/UBND-KT ngày 16/9/2022</v>
      </c>
      <c r="AU100" s="4"/>
    </row>
    <row r="101" spans="1:47" ht="29.25" customHeight="1" x14ac:dyDescent="0.25">
      <c r="A101" s="11" t="s">
        <v>127</v>
      </c>
      <c r="B101" s="27" t="s">
        <v>128</v>
      </c>
      <c r="C101" s="22">
        <f t="shared" si="66"/>
        <v>7003027.2294942867</v>
      </c>
      <c r="D101" s="23">
        <f t="shared" ref="D101:D106" si="76">SUM(I101,M101)</f>
        <v>4639637.2294942867</v>
      </c>
      <c r="E101" s="23">
        <f t="shared" ref="E101:E106" si="77">SUM(J101,M101)</f>
        <v>3890037.2294942867</v>
      </c>
      <c r="F101" s="25">
        <v>749600</v>
      </c>
      <c r="G101" s="25">
        <v>2363390</v>
      </c>
      <c r="H101" s="25">
        <f t="shared" si="46"/>
        <v>6788633</v>
      </c>
      <c r="I101" s="25">
        <v>4425243</v>
      </c>
      <c r="J101" s="25">
        <v>3675643</v>
      </c>
      <c r="K101" s="25">
        <v>749600</v>
      </c>
      <c r="L101" s="25">
        <v>2363390</v>
      </c>
      <c r="M101" s="25">
        <v>214394.22949428685</v>
      </c>
      <c r="N101" s="55">
        <f t="shared" si="47"/>
        <v>7352800.2294942867</v>
      </c>
      <c r="O101" s="102">
        <f t="shared" si="69"/>
        <v>7138406</v>
      </c>
      <c r="P101" s="102">
        <f t="shared" si="70"/>
        <v>6788633</v>
      </c>
      <c r="Q101" s="102">
        <f t="shared" si="56"/>
        <v>4425243</v>
      </c>
      <c r="R101" s="102">
        <v>3675643</v>
      </c>
      <c r="S101" s="102">
        <v>749600</v>
      </c>
      <c r="T101" s="102">
        <v>2713163</v>
      </c>
      <c r="U101" s="105">
        <v>349773</v>
      </c>
      <c r="V101" s="65">
        <v>214394.22949428685</v>
      </c>
      <c r="W101" s="65">
        <f t="shared" si="45"/>
        <v>4639637.2294942867</v>
      </c>
      <c r="X101" s="81">
        <f t="shared" si="63"/>
        <v>1</v>
      </c>
      <c r="Y101" s="55">
        <f t="shared" si="48"/>
        <v>0</v>
      </c>
      <c r="Z101" s="55">
        <f t="shared" si="71"/>
        <v>0</v>
      </c>
      <c r="AA101" s="55">
        <f t="shared" si="72"/>
        <v>0</v>
      </c>
      <c r="AB101" s="55">
        <f t="shared" si="73"/>
        <v>0</v>
      </c>
      <c r="AC101" s="55">
        <f t="shared" si="73"/>
        <v>0</v>
      </c>
      <c r="AD101" s="55">
        <f t="shared" si="74"/>
        <v>0</v>
      </c>
      <c r="AE101" s="55">
        <f t="shared" si="49"/>
        <v>0</v>
      </c>
      <c r="AF101" s="55"/>
      <c r="AG101" s="25">
        <v>6800715.0419629999</v>
      </c>
      <c r="AH101" s="25">
        <v>3300715.0419629999</v>
      </c>
      <c r="AI101" s="25">
        <v>3200000</v>
      </c>
      <c r="AJ101" s="25">
        <v>100715.041963</v>
      </c>
      <c r="AK101" s="25">
        <v>3500000</v>
      </c>
      <c r="AL101" s="34">
        <f t="shared" si="44"/>
        <v>0.97111075240729905</v>
      </c>
      <c r="AM101" s="34">
        <f t="shared" si="44"/>
        <v>0.71141662132122618</v>
      </c>
      <c r="AN101" s="34">
        <f t="shared" si="44"/>
        <v>0.82261423508689835</v>
      </c>
      <c r="AO101" s="34">
        <f t="shared" si="44"/>
        <v>0.1343583804202241</v>
      </c>
      <c r="AP101" s="34">
        <f t="shared" si="44"/>
        <v>1.4809235885740399</v>
      </c>
      <c r="AQ101" s="92">
        <f t="shared" si="75"/>
        <v>0</v>
      </c>
      <c r="AR101" s="92"/>
      <c r="AS101" s="92">
        <v>0</v>
      </c>
      <c r="AT101" s="4">
        <f>VLOOKUP(B101,'[1]I Pbo'!$B$20:$U$84,20,0)</f>
        <v>0</v>
      </c>
      <c r="AU101" s="4"/>
    </row>
    <row r="102" spans="1:47" ht="29.25" customHeight="1" x14ac:dyDescent="0.25">
      <c r="A102" s="11" t="s">
        <v>129</v>
      </c>
      <c r="B102" s="27" t="s">
        <v>130</v>
      </c>
      <c r="C102" s="22">
        <f t="shared" si="66"/>
        <v>5958440.4906540327</v>
      </c>
      <c r="D102" s="23">
        <f t="shared" si="76"/>
        <v>2881340.4906540327</v>
      </c>
      <c r="E102" s="23">
        <f t="shared" si="77"/>
        <v>2094160.4906540327</v>
      </c>
      <c r="F102" s="25">
        <v>787180</v>
      </c>
      <c r="G102" s="25">
        <v>3077100</v>
      </c>
      <c r="H102" s="25">
        <f t="shared" si="46"/>
        <v>5608806</v>
      </c>
      <c r="I102" s="25">
        <v>2531706</v>
      </c>
      <c r="J102" s="25">
        <v>1744526</v>
      </c>
      <c r="K102" s="25">
        <v>787180</v>
      </c>
      <c r="L102" s="25">
        <v>3077100</v>
      </c>
      <c r="M102" s="25">
        <v>349634.49065403256</v>
      </c>
      <c r="N102" s="55">
        <f t="shared" si="47"/>
        <v>5986410.4906540327</v>
      </c>
      <c r="O102" s="102">
        <f t="shared" si="69"/>
        <v>5636776</v>
      </c>
      <c r="P102" s="102">
        <f t="shared" si="70"/>
        <v>5608806</v>
      </c>
      <c r="Q102" s="102">
        <f t="shared" si="56"/>
        <v>2531706</v>
      </c>
      <c r="R102" s="102">
        <v>1744526</v>
      </c>
      <c r="S102" s="102">
        <v>787180</v>
      </c>
      <c r="T102" s="102">
        <v>3105070</v>
      </c>
      <c r="U102" s="105">
        <v>27970</v>
      </c>
      <c r="V102" s="65">
        <v>349634.49065403256</v>
      </c>
      <c r="W102" s="65">
        <f t="shared" si="45"/>
        <v>2881340.4906540327</v>
      </c>
      <c r="X102" s="81">
        <f t="shared" si="63"/>
        <v>1</v>
      </c>
      <c r="Y102" s="55">
        <f t="shared" si="48"/>
        <v>0</v>
      </c>
      <c r="Z102" s="55">
        <f t="shared" si="71"/>
        <v>0</v>
      </c>
      <c r="AA102" s="55">
        <f t="shared" si="72"/>
        <v>0</v>
      </c>
      <c r="AB102" s="55">
        <f t="shared" si="73"/>
        <v>0</v>
      </c>
      <c r="AC102" s="55">
        <f t="shared" si="73"/>
        <v>0</v>
      </c>
      <c r="AD102" s="55">
        <f t="shared" si="74"/>
        <v>0</v>
      </c>
      <c r="AE102" s="55">
        <f t="shared" si="49"/>
        <v>0</v>
      </c>
      <c r="AF102" s="55"/>
      <c r="AG102" s="25">
        <v>4273262.5770121999</v>
      </c>
      <c r="AH102" s="25">
        <v>1446146.5922850003</v>
      </c>
      <c r="AI102" s="25">
        <v>1344688.5500000003</v>
      </c>
      <c r="AJ102" s="25">
        <v>101458.042285</v>
      </c>
      <c r="AK102" s="33">
        <v>2827115.9847272001</v>
      </c>
      <c r="AL102" s="34">
        <f t="shared" si="44"/>
        <v>0.71717802396699648</v>
      </c>
      <c r="AM102" s="34">
        <f t="shared" si="44"/>
        <v>0.50190062471816399</v>
      </c>
      <c r="AN102" s="34">
        <f t="shared" si="44"/>
        <v>0.64211341776390651</v>
      </c>
      <c r="AO102" s="34">
        <f t="shared" si="44"/>
        <v>0.12888798278030439</v>
      </c>
      <c r="AP102" s="34">
        <f t="shared" si="44"/>
        <v>0.91875986634402529</v>
      </c>
      <c r="AQ102" s="92">
        <f t="shared" si="75"/>
        <v>420000</v>
      </c>
      <c r="AR102" s="92"/>
      <c r="AS102" s="92">
        <v>420000</v>
      </c>
      <c r="AT102" s="4" t="str">
        <f>VLOOKUP(B102,'[1]I Pbo'!$B$20:$U$84,20,0)</f>
        <v xml:space="preserve">1295/UBND-TH ngày 18/7/2022 </v>
      </c>
      <c r="AU102" s="4"/>
    </row>
    <row r="103" spans="1:47" ht="29.25" customHeight="1" x14ac:dyDescent="0.25">
      <c r="A103" s="11" t="s">
        <v>131</v>
      </c>
      <c r="B103" s="27" t="s">
        <v>132</v>
      </c>
      <c r="C103" s="22">
        <f t="shared" si="66"/>
        <v>3642222.3190237628</v>
      </c>
      <c r="D103" s="23">
        <v>2403312.3190237628</v>
      </c>
      <c r="E103" s="23">
        <v>1711292.3190237631</v>
      </c>
      <c r="F103" s="25">
        <v>692020</v>
      </c>
      <c r="G103" s="25">
        <v>1238910</v>
      </c>
      <c r="H103" s="25">
        <f t="shared" si="46"/>
        <v>3226730</v>
      </c>
      <c r="I103" s="25">
        <v>1987819.9999999998</v>
      </c>
      <c r="J103" s="25">
        <v>1295800</v>
      </c>
      <c r="K103" s="25">
        <v>692020</v>
      </c>
      <c r="L103" s="25">
        <v>1238910</v>
      </c>
      <c r="M103" s="25">
        <v>415492.31902376306</v>
      </c>
      <c r="N103" s="55">
        <f t="shared" si="47"/>
        <v>4122222.3190237628</v>
      </c>
      <c r="O103" s="102">
        <f t="shared" si="69"/>
        <v>3706730</v>
      </c>
      <c r="P103" s="102">
        <f t="shared" si="70"/>
        <v>3226730</v>
      </c>
      <c r="Q103" s="102">
        <f t="shared" si="56"/>
        <v>1987820</v>
      </c>
      <c r="R103" s="102">
        <v>1295800</v>
      </c>
      <c r="S103" s="102">
        <v>692020</v>
      </c>
      <c r="T103" s="102">
        <v>1718910</v>
      </c>
      <c r="U103" s="105">
        <v>480000</v>
      </c>
      <c r="V103" s="65">
        <v>415492.31902376306</v>
      </c>
      <c r="W103" s="65">
        <f t="shared" si="45"/>
        <v>2403312.3190237628</v>
      </c>
      <c r="X103" s="81">
        <f t="shared" si="63"/>
        <v>1</v>
      </c>
      <c r="Y103" s="55">
        <f t="shared" si="48"/>
        <v>0</v>
      </c>
      <c r="Z103" s="55">
        <f t="shared" si="71"/>
        <v>0</v>
      </c>
      <c r="AA103" s="55">
        <f t="shared" si="72"/>
        <v>0</v>
      </c>
      <c r="AB103" s="55">
        <f t="shared" si="73"/>
        <v>0</v>
      </c>
      <c r="AC103" s="55">
        <f t="shared" si="73"/>
        <v>0</v>
      </c>
      <c r="AD103" s="55">
        <f t="shared" si="74"/>
        <v>0</v>
      </c>
      <c r="AE103" s="55">
        <f t="shared" si="49"/>
        <v>0</v>
      </c>
      <c r="AF103" s="55"/>
      <c r="AG103" s="25">
        <v>2135233.6464439998</v>
      </c>
      <c r="AH103" s="25">
        <v>654982.64644399995</v>
      </c>
      <c r="AI103" s="25">
        <v>532863.65029999998</v>
      </c>
      <c r="AJ103" s="25">
        <v>122118.996144</v>
      </c>
      <c r="AK103" s="25">
        <v>1480251</v>
      </c>
      <c r="AL103" s="34">
        <f t="shared" si="44"/>
        <v>0.58624473176484015</v>
      </c>
      <c r="AM103" s="34">
        <f t="shared" si="44"/>
        <v>0.27253330383212826</v>
      </c>
      <c r="AN103" s="34">
        <f t="shared" si="44"/>
        <v>0.31138084614555006</v>
      </c>
      <c r="AO103" s="34">
        <f t="shared" si="44"/>
        <v>0.1764674375653883</v>
      </c>
      <c r="AP103" s="34">
        <f t="shared" si="44"/>
        <v>1.19480107513863</v>
      </c>
      <c r="AQ103" s="92">
        <f t="shared" si="75"/>
        <v>372273</v>
      </c>
      <c r="AR103" s="92"/>
      <c r="AS103" s="92">
        <v>372273</v>
      </c>
      <c r="AT103" s="4" t="str">
        <f>VLOOKUP(B103,'[1]I Pbo'!$B$20:$U$84,20,0)</f>
        <v>164/TTr-UBND ngày 23/9/2022</v>
      </c>
      <c r="AU103" s="4"/>
    </row>
    <row r="104" spans="1:47" ht="29.25" customHeight="1" x14ac:dyDescent="0.25">
      <c r="A104" s="11" t="s">
        <v>133</v>
      </c>
      <c r="B104" s="27" t="s">
        <v>134</v>
      </c>
      <c r="C104" s="22">
        <f t="shared" si="66"/>
        <v>4612815.2440371262</v>
      </c>
      <c r="D104" s="23">
        <f t="shared" si="76"/>
        <v>2464095.2440371262</v>
      </c>
      <c r="E104" s="23">
        <f t="shared" si="77"/>
        <v>1846760.2440371262</v>
      </c>
      <c r="F104" s="25">
        <v>617335</v>
      </c>
      <c r="G104" s="25">
        <v>2148720</v>
      </c>
      <c r="H104" s="25">
        <f t="shared" si="46"/>
        <v>4266055</v>
      </c>
      <c r="I104" s="25">
        <v>2117335</v>
      </c>
      <c r="J104" s="25">
        <v>1500000</v>
      </c>
      <c r="K104" s="25">
        <v>617335</v>
      </c>
      <c r="L104" s="25">
        <v>2148720</v>
      </c>
      <c r="M104" s="25">
        <v>346760.24403712631</v>
      </c>
      <c r="N104" s="55">
        <f t="shared" si="47"/>
        <v>4612815.2440371262</v>
      </c>
      <c r="O104" s="102">
        <f t="shared" si="69"/>
        <v>4266055</v>
      </c>
      <c r="P104" s="102">
        <f t="shared" si="70"/>
        <v>4266055</v>
      </c>
      <c r="Q104" s="102">
        <f t="shared" si="56"/>
        <v>2117335</v>
      </c>
      <c r="R104" s="102">
        <v>1500000</v>
      </c>
      <c r="S104" s="102">
        <v>617335</v>
      </c>
      <c r="T104" s="102">
        <v>2148720</v>
      </c>
      <c r="U104" s="105">
        <v>0</v>
      </c>
      <c r="V104" s="65">
        <v>346760.24403712631</v>
      </c>
      <c r="W104" s="65">
        <f t="shared" si="45"/>
        <v>2464095.2440371262</v>
      </c>
      <c r="X104" s="81">
        <f t="shared" si="63"/>
        <v>1</v>
      </c>
      <c r="Y104" s="55">
        <f t="shared" si="48"/>
        <v>0</v>
      </c>
      <c r="Z104" s="55">
        <f t="shared" si="71"/>
        <v>0</v>
      </c>
      <c r="AA104" s="55">
        <f t="shared" si="72"/>
        <v>0</v>
      </c>
      <c r="AB104" s="55">
        <f t="shared" si="73"/>
        <v>0</v>
      </c>
      <c r="AC104" s="55">
        <f t="shared" si="73"/>
        <v>0</v>
      </c>
      <c r="AD104" s="55">
        <f t="shared" si="74"/>
        <v>0</v>
      </c>
      <c r="AE104" s="55">
        <f t="shared" si="49"/>
        <v>0</v>
      </c>
      <c r="AF104" s="55"/>
      <c r="AG104" s="25">
        <v>3936299.2596740001</v>
      </c>
      <c r="AH104" s="25">
        <v>1765426.2596740001</v>
      </c>
      <c r="AI104" s="25">
        <v>1585000</v>
      </c>
      <c r="AJ104" s="25">
        <v>180426.259674</v>
      </c>
      <c r="AK104" s="25">
        <v>2170873</v>
      </c>
      <c r="AL104" s="34">
        <f t="shared" si="44"/>
        <v>0.85333989146050415</v>
      </c>
      <c r="AM104" s="34">
        <f t="shared" si="44"/>
        <v>0.71646023583956908</v>
      </c>
      <c r="AN104" s="34">
        <f t="shared" si="44"/>
        <v>0.85825975792888909</v>
      </c>
      <c r="AO104" s="34">
        <f t="shared" si="44"/>
        <v>0.2922663702430609</v>
      </c>
      <c r="AP104" s="34">
        <f t="shared" si="44"/>
        <v>1.0103098588927362</v>
      </c>
      <c r="AQ104" s="92">
        <f t="shared" si="75"/>
        <v>108863</v>
      </c>
      <c r="AR104" s="92"/>
      <c r="AS104" s="92">
        <v>108863</v>
      </c>
      <c r="AT104" s="4" t="str">
        <f>VLOOKUP(B104,'[1]I Pbo'!$B$20:$U$84,20,0)</f>
        <v>10186/UBND-XDCB ngày 27/9/2022</v>
      </c>
      <c r="AU104" s="4"/>
    </row>
    <row r="105" spans="1:47" ht="29.25" customHeight="1" x14ac:dyDescent="0.25">
      <c r="A105" s="11" t="s">
        <v>135</v>
      </c>
      <c r="B105" s="27" t="s">
        <v>136</v>
      </c>
      <c r="C105" s="22">
        <f t="shared" si="66"/>
        <v>5963336</v>
      </c>
      <c r="D105" s="23">
        <f t="shared" si="76"/>
        <v>535948</v>
      </c>
      <c r="E105" s="23">
        <f t="shared" si="77"/>
        <v>535948</v>
      </c>
      <c r="F105" s="25">
        <v>0</v>
      </c>
      <c r="G105" s="25">
        <v>5427388</v>
      </c>
      <c r="H105" s="25">
        <f t="shared" si="46"/>
        <v>5963336</v>
      </c>
      <c r="I105" s="25">
        <v>535948</v>
      </c>
      <c r="J105" s="25">
        <v>535948</v>
      </c>
      <c r="K105" s="25">
        <v>0</v>
      </c>
      <c r="L105" s="25">
        <v>5427388</v>
      </c>
      <c r="M105" s="25">
        <v>0</v>
      </c>
      <c r="N105" s="55">
        <f t="shared" si="47"/>
        <v>7880730.459999999</v>
      </c>
      <c r="O105" s="102">
        <f t="shared" si="69"/>
        <v>7880730.459999999</v>
      </c>
      <c r="P105" s="102">
        <f t="shared" si="70"/>
        <v>5963335.7239999995</v>
      </c>
      <c r="Q105" s="102">
        <f>R105+S105</f>
        <v>535947.72399999993</v>
      </c>
      <c r="R105" s="102">
        <v>535947.72399999993</v>
      </c>
      <c r="S105" s="102">
        <v>0</v>
      </c>
      <c r="T105" s="102">
        <v>7344782.7359999996</v>
      </c>
      <c r="U105" s="105">
        <v>1917394.7359999996</v>
      </c>
      <c r="V105" s="65">
        <v>0</v>
      </c>
      <c r="W105" s="65">
        <f t="shared" si="45"/>
        <v>535947.72399999993</v>
      </c>
      <c r="X105" s="65"/>
      <c r="Y105" s="55">
        <f t="shared" si="48"/>
        <v>0.27600000007078052</v>
      </c>
      <c r="Z105" s="55">
        <f t="shared" si="71"/>
        <v>0.27600000007078052</v>
      </c>
      <c r="AA105" s="55">
        <f t="shared" si="72"/>
        <v>0.27600000007078052</v>
      </c>
      <c r="AB105" s="55">
        <f t="shared" si="73"/>
        <v>0.27600000007078052</v>
      </c>
      <c r="AC105" s="55">
        <f t="shared" si="73"/>
        <v>0</v>
      </c>
      <c r="AD105" s="55">
        <f t="shared" si="74"/>
        <v>0</v>
      </c>
      <c r="AE105" s="55">
        <f t="shared" si="49"/>
        <v>0</v>
      </c>
      <c r="AF105" s="55"/>
      <c r="AG105" s="25">
        <v>4530000</v>
      </c>
      <c r="AH105" s="25">
        <v>20000</v>
      </c>
      <c r="AI105" s="25">
        <v>20000</v>
      </c>
      <c r="AJ105" s="25">
        <v>0</v>
      </c>
      <c r="AK105" s="25">
        <v>4510000</v>
      </c>
      <c r="AL105" s="34">
        <f t="shared" si="44"/>
        <v>0.75964191855028795</v>
      </c>
      <c r="AM105" s="34">
        <f t="shared" si="44"/>
        <v>3.7317053146947089E-2</v>
      </c>
      <c r="AN105" s="34">
        <f t="shared" si="44"/>
        <v>3.7317053146947089E-2</v>
      </c>
      <c r="AO105" s="34">
        <f t="shared" si="44"/>
        <v>0</v>
      </c>
      <c r="AP105" s="34">
        <f t="shared" si="44"/>
        <v>0.83097062528052168</v>
      </c>
      <c r="AQ105" s="92">
        <f t="shared" si="75"/>
        <v>0</v>
      </c>
      <c r="AR105" s="92"/>
      <c r="AS105" s="92">
        <v>0</v>
      </c>
      <c r="AT105" s="4">
        <f>VLOOKUP(B105,'[1]I Pbo'!$B$20:$U$84,20,0)</f>
        <v>0</v>
      </c>
      <c r="AU105" s="4"/>
    </row>
    <row r="106" spans="1:47" ht="29.25" customHeight="1" x14ac:dyDescent="0.25">
      <c r="A106" s="11" t="s">
        <v>137</v>
      </c>
      <c r="B106" s="27" t="s">
        <v>138</v>
      </c>
      <c r="C106" s="22">
        <f t="shared" si="66"/>
        <v>5844822.276345457</v>
      </c>
      <c r="D106" s="23">
        <f t="shared" si="76"/>
        <v>2304684.2763454574</v>
      </c>
      <c r="E106" s="23">
        <f t="shared" si="77"/>
        <v>1739559.2763454574</v>
      </c>
      <c r="F106" s="25">
        <v>565125</v>
      </c>
      <c r="G106" s="25">
        <v>3540138</v>
      </c>
      <c r="H106" s="25">
        <f t="shared" si="46"/>
        <v>4944264</v>
      </c>
      <c r="I106" s="25">
        <v>1404126</v>
      </c>
      <c r="J106" s="25">
        <v>839001</v>
      </c>
      <c r="K106" s="25">
        <v>565125</v>
      </c>
      <c r="L106" s="25">
        <v>3540138</v>
      </c>
      <c r="M106" s="25">
        <v>900558.2763454573</v>
      </c>
      <c r="N106" s="55">
        <f t="shared" si="47"/>
        <v>6761822.1693454571</v>
      </c>
      <c r="O106" s="102">
        <f t="shared" si="69"/>
        <v>5861263.8930000002</v>
      </c>
      <c r="P106" s="102">
        <f t="shared" si="70"/>
        <v>4944263.8930000002</v>
      </c>
      <c r="Q106" s="102">
        <f t="shared" si="56"/>
        <v>1404125.8929999999</v>
      </c>
      <c r="R106" s="102">
        <v>839000.89299999992</v>
      </c>
      <c r="S106" s="102">
        <v>565125</v>
      </c>
      <c r="T106" s="102">
        <v>4457138</v>
      </c>
      <c r="U106" s="105">
        <v>917000</v>
      </c>
      <c r="V106" s="65">
        <v>900558.2763454573</v>
      </c>
      <c r="W106" s="65">
        <f t="shared" si="45"/>
        <v>2304684.1693454571</v>
      </c>
      <c r="X106" s="81">
        <f t="shared" ref="X106:X118" si="78">V106/M106</f>
        <v>1</v>
      </c>
      <c r="Y106" s="55">
        <f t="shared" si="48"/>
        <v>0.10700000007636845</v>
      </c>
      <c r="Z106" s="55">
        <f t="shared" si="71"/>
        <v>0.10700000007636845</v>
      </c>
      <c r="AA106" s="55">
        <f t="shared" si="72"/>
        <v>0.10700000007636845</v>
      </c>
      <c r="AB106" s="55">
        <f t="shared" si="73"/>
        <v>0.10700000007636845</v>
      </c>
      <c r="AC106" s="55">
        <f t="shared" si="73"/>
        <v>0</v>
      </c>
      <c r="AD106" s="55">
        <f t="shared" si="74"/>
        <v>0</v>
      </c>
      <c r="AE106" s="55">
        <f t="shared" si="49"/>
        <v>0</v>
      </c>
      <c r="AF106" s="55"/>
      <c r="AG106" s="25">
        <v>4845182.8810645994</v>
      </c>
      <c r="AH106" s="25">
        <v>822356.28860750003</v>
      </c>
      <c r="AI106" s="25">
        <v>665825.57039050001</v>
      </c>
      <c r="AJ106" s="25">
        <v>156530.71821700002</v>
      </c>
      <c r="AK106" s="25">
        <v>4022826.5924570998</v>
      </c>
      <c r="AL106" s="34">
        <f t="shared" si="44"/>
        <v>0.82897009557904067</v>
      </c>
      <c r="AM106" s="34">
        <f t="shared" si="44"/>
        <v>0.35681949889965497</v>
      </c>
      <c r="AN106" s="34">
        <f t="shared" si="44"/>
        <v>0.38275532167509441</v>
      </c>
      <c r="AO106" s="34">
        <f t="shared" si="44"/>
        <v>0.27698423926918825</v>
      </c>
      <c r="AP106" s="34">
        <f t="shared" si="44"/>
        <v>1.1363473944962315</v>
      </c>
      <c r="AQ106" s="92">
        <f t="shared" si="75"/>
        <v>0</v>
      </c>
      <c r="AR106" s="92"/>
      <c r="AS106" s="92">
        <v>0</v>
      </c>
      <c r="AT106" s="4">
        <f>VLOOKUP(B106,'[1]I Pbo'!$B$20:$U$84,20,0)</f>
        <v>0</v>
      </c>
      <c r="AU106" s="4"/>
    </row>
    <row r="107" spans="1:47" ht="29.25" customHeight="1" x14ac:dyDescent="0.25">
      <c r="A107" s="11" t="s">
        <v>139</v>
      </c>
      <c r="B107" s="27" t="s">
        <v>140</v>
      </c>
      <c r="C107" s="22">
        <f t="shared" si="66"/>
        <v>4553512.3823983502</v>
      </c>
      <c r="D107" s="23">
        <v>2090082.3823983497</v>
      </c>
      <c r="E107" s="23">
        <v>2029746.3823983497</v>
      </c>
      <c r="F107" s="25">
        <v>60336</v>
      </c>
      <c r="G107" s="25">
        <v>2463430</v>
      </c>
      <c r="H107" s="25">
        <f t="shared" si="46"/>
        <v>3983191</v>
      </c>
      <c r="I107" s="25">
        <v>1519761</v>
      </c>
      <c r="J107" s="25">
        <v>1459425</v>
      </c>
      <c r="K107" s="25">
        <v>60336</v>
      </c>
      <c r="L107" s="25">
        <v>2463430</v>
      </c>
      <c r="M107" s="25">
        <v>570321.3823983497</v>
      </c>
      <c r="N107" s="55">
        <f t="shared" si="47"/>
        <v>7073082.3823983502</v>
      </c>
      <c r="O107" s="102">
        <f t="shared" si="69"/>
        <v>6502761</v>
      </c>
      <c r="P107" s="102">
        <f t="shared" si="70"/>
        <v>3971191</v>
      </c>
      <c r="Q107" s="102">
        <f t="shared" si="56"/>
        <v>1507761</v>
      </c>
      <c r="R107" s="102">
        <v>1459425</v>
      </c>
      <c r="S107" s="102">
        <v>48336</v>
      </c>
      <c r="T107" s="102">
        <v>4995000</v>
      </c>
      <c r="U107" s="105">
        <v>2531570</v>
      </c>
      <c r="V107" s="65">
        <v>570321.3823983497</v>
      </c>
      <c r="W107" s="65">
        <f t="shared" si="45"/>
        <v>2078082.3823983497</v>
      </c>
      <c r="X107" s="81">
        <f t="shared" si="78"/>
        <v>1</v>
      </c>
      <c r="Y107" s="55">
        <f t="shared" si="48"/>
        <v>12000</v>
      </c>
      <c r="Z107" s="55">
        <f t="shared" si="71"/>
        <v>12000</v>
      </c>
      <c r="AA107" s="55">
        <f t="shared" si="72"/>
        <v>12000</v>
      </c>
      <c r="AB107" s="55">
        <f t="shared" si="73"/>
        <v>0</v>
      </c>
      <c r="AC107" s="55">
        <f t="shared" si="73"/>
        <v>12000</v>
      </c>
      <c r="AD107" s="55">
        <f t="shared" si="74"/>
        <v>0</v>
      </c>
      <c r="AE107" s="55">
        <f t="shared" si="49"/>
        <v>0</v>
      </c>
      <c r="AF107" s="55"/>
      <c r="AG107" s="25">
        <v>5645603.157296</v>
      </c>
      <c r="AH107" s="25">
        <v>1584401.805992</v>
      </c>
      <c r="AI107" s="25">
        <v>1562227</v>
      </c>
      <c r="AJ107" s="25">
        <v>22174.805992000001</v>
      </c>
      <c r="AK107" s="25">
        <v>4061201.3513039998</v>
      </c>
      <c r="AL107" s="34">
        <f t="shared" si="44"/>
        <v>1.2398348095239926</v>
      </c>
      <c r="AM107" s="34">
        <f t="shared" si="44"/>
        <v>0.75805710786094183</v>
      </c>
      <c r="AN107" s="34">
        <f t="shared" si="44"/>
        <v>0.76966610880422981</v>
      </c>
      <c r="AO107" s="34">
        <f t="shared" si="44"/>
        <v>0.3675219767966057</v>
      </c>
      <c r="AP107" s="34">
        <f t="shared" si="44"/>
        <v>1.6485962058203398</v>
      </c>
      <c r="AQ107" s="92">
        <f t="shared" si="75"/>
        <v>0</v>
      </c>
      <c r="AR107" s="92"/>
      <c r="AS107" s="92">
        <v>0</v>
      </c>
      <c r="AT107" s="4">
        <f>VLOOKUP(B107,'[1]I Pbo'!$B$20:$U$84,20,0)</f>
        <v>0</v>
      </c>
      <c r="AU107" s="4"/>
    </row>
    <row r="108" spans="1:47" ht="29.25" customHeight="1" x14ac:dyDescent="0.25">
      <c r="A108" s="11" t="s">
        <v>141</v>
      </c>
      <c r="B108" s="27" t="s">
        <v>142</v>
      </c>
      <c r="C108" s="22">
        <f t="shared" si="66"/>
        <v>8785397.4663415272</v>
      </c>
      <c r="D108" s="23">
        <v>3935837.4663415272</v>
      </c>
      <c r="E108" s="23">
        <v>3588969.4663415272</v>
      </c>
      <c r="F108" s="25">
        <v>346868</v>
      </c>
      <c r="G108" s="25">
        <v>4849560</v>
      </c>
      <c r="H108" s="25">
        <f t="shared" si="46"/>
        <v>8480342</v>
      </c>
      <c r="I108" s="25">
        <v>3630782</v>
      </c>
      <c r="J108" s="25">
        <v>3283914</v>
      </c>
      <c r="K108" s="25">
        <v>346868</v>
      </c>
      <c r="L108" s="25">
        <v>4849560</v>
      </c>
      <c r="M108" s="25">
        <v>305055.46634152706</v>
      </c>
      <c r="N108" s="55">
        <f t="shared" si="47"/>
        <v>9788397.4663415272</v>
      </c>
      <c r="O108" s="102">
        <f t="shared" si="69"/>
        <v>9483342</v>
      </c>
      <c r="P108" s="102">
        <f t="shared" si="70"/>
        <v>8480342</v>
      </c>
      <c r="Q108" s="102">
        <f t="shared" si="56"/>
        <v>3630782</v>
      </c>
      <c r="R108" s="102">
        <v>3283914</v>
      </c>
      <c r="S108" s="102">
        <v>346868</v>
      </c>
      <c r="T108" s="102">
        <v>5852560</v>
      </c>
      <c r="U108" s="105">
        <v>1003000</v>
      </c>
      <c r="V108" s="65">
        <v>305055.46634152706</v>
      </c>
      <c r="W108" s="65">
        <f t="shared" si="45"/>
        <v>3935837.4663415272</v>
      </c>
      <c r="X108" s="81">
        <f t="shared" si="78"/>
        <v>1</v>
      </c>
      <c r="Y108" s="55">
        <f t="shared" si="48"/>
        <v>0</v>
      </c>
      <c r="Z108" s="55">
        <f t="shared" si="71"/>
        <v>0</v>
      </c>
      <c r="AA108" s="55">
        <f t="shared" si="72"/>
        <v>0</v>
      </c>
      <c r="AB108" s="55">
        <f t="shared" si="73"/>
        <v>0</v>
      </c>
      <c r="AC108" s="55">
        <f t="shared" si="73"/>
        <v>0</v>
      </c>
      <c r="AD108" s="55">
        <f t="shared" si="74"/>
        <v>0</v>
      </c>
      <c r="AE108" s="55">
        <f t="shared" si="49"/>
        <v>0</v>
      </c>
      <c r="AF108" s="55"/>
      <c r="AG108" s="25">
        <v>8272208.8531102287</v>
      </c>
      <c r="AH108" s="25">
        <v>3386622.451284539</v>
      </c>
      <c r="AI108" s="25">
        <v>3290586.5788845392</v>
      </c>
      <c r="AJ108" s="25">
        <v>96035.872399999993</v>
      </c>
      <c r="AK108" s="25">
        <v>4885586.4018256897</v>
      </c>
      <c r="AL108" s="34">
        <f t="shared" si="44"/>
        <v>0.94158618147927642</v>
      </c>
      <c r="AM108" s="34">
        <f t="shared" si="44"/>
        <v>0.86045790260554145</v>
      </c>
      <c r="AN108" s="34">
        <f t="shared" si="44"/>
        <v>0.91686112399246755</v>
      </c>
      <c r="AO108" s="34">
        <f t="shared" si="44"/>
        <v>0.27686575988560486</v>
      </c>
      <c r="AP108" s="34">
        <f t="shared" si="44"/>
        <v>1.0074287980405829</v>
      </c>
      <c r="AQ108" s="92">
        <f t="shared" si="75"/>
        <v>176010</v>
      </c>
      <c r="AR108" s="92"/>
      <c r="AS108" s="92">
        <v>176010</v>
      </c>
      <c r="AT108" s="4" t="str">
        <f>VLOOKUP(B108,'[1]I Pbo'!$B$20:$U$84,20,0)</f>
        <v>5063/UBND 31/8/2022</v>
      </c>
      <c r="AU108" s="4"/>
    </row>
    <row r="109" spans="1:47" ht="29.25" customHeight="1" x14ac:dyDescent="0.25">
      <c r="A109" s="11" t="s">
        <v>143</v>
      </c>
      <c r="B109" s="27" t="s">
        <v>144</v>
      </c>
      <c r="C109" s="22">
        <f t="shared" si="66"/>
        <v>4376724.979312011</v>
      </c>
      <c r="D109" s="23">
        <v>1491814.9793120108</v>
      </c>
      <c r="E109" s="23">
        <v>1390672.9793120108</v>
      </c>
      <c r="F109" s="25">
        <v>101142</v>
      </c>
      <c r="G109" s="25">
        <v>2884910</v>
      </c>
      <c r="H109" s="25">
        <f t="shared" si="46"/>
        <v>4206527</v>
      </c>
      <c r="I109" s="25">
        <v>1321617</v>
      </c>
      <c r="J109" s="25">
        <v>1220475</v>
      </c>
      <c r="K109" s="25">
        <v>101142</v>
      </c>
      <c r="L109" s="25">
        <v>2884910</v>
      </c>
      <c r="M109" s="25">
        <v>170197.97931201075</v>
      </c>
      <c r="N109" s="55">
        <f t="shared" si="47"/>
        <v>6011369.979312011</v>
      </c>
      <c r="O109" s="102">
        <f t="shared" si="69"/>
        <v>5841172</v>
      </c>
      <c r="P109" s="102">
        <f t="shared" si="70"/>
        <v>4206527</v>
      </c>
      <c r="Q109" s="102">
        <f t="shared" si="56"/>
        <v>1321617</v>
      </c>
      <c r="R109" s="102">
        <v>1220475</v>
      </c>
      <c r="S109" s="102">
        <v>101142</v>
      </c>
      <c r="T109" s="102">
        <v>4519555</v>
      </c>
      <c r="U109" s="105">
        <v>1634645</v>
      </c>
      <c r="V109" s="65">
        <v>170197.97931201075</v>
      </c>
      <c r="W109" s="65">
        <f t="shared" si="45"/>
        <v>1491814.9793120108</v>
      </c>
      <c r="X109" s="81">
        <f t="shared" si="78"/>
        <v>1</v>
      </c>
      <c r="Y109" s="55">
        <f t="shared" si="48"/>
        <v>0</v>
      </c>
      <c r="Z109" s="55">
        <f t="shared" si="71"/>
        <v>0</v>
      </c>
      <c r="AA109" s="55">
        <f t="shared" si="72"/>
        <v>0</v>
      </c>
      <c r="AB109" s="55">
        <f t="shared" si="73"/>
        <v>0</v>
      </c>
      <c r="AC109" s="55">
        <f t="shared" si="73"/>
        <v>0</v>
      </c>
      <c r="AD109" s="55">
        <f t="shared" si="74"/>
        <v>0</v>
      </c>
      <c r="AE109" s="55">
        <f t="shared" si="49"/>
        <v>0</v>
      </c>
      <c r="AF109" s="55"/>
      <c r="AG109" s="25">
        <v>3553542.0314000002</v>
      </c>
      <c r="AH109" s="25">
        <v>866420.48239999998</v>
      </c>
      <c r="AI109" s="33">
        <v>848348</v>
      </c>
      <c r="AJ109" s="33">
        <v>18072.482400000001</v>
      </c>
      <c r="AK109" s="33">
        <v>2687121.5490000001</v>
      </c>
      <c r="AL109" s="34">
        <f t="shared" si="44"/>
        <v>0.81191805475485712</v>
      </c>
      <c r="AM109" s="34">
        <f t="shared" si="44"/>
        <v>0.58078280109479274</v>
      </c>
      <c r="AN109" s="34">
        <f t="shared" si="44"/>
        <v>0.61002695286399533</v>
      </c>
      <c r="AO109" s="34">
        <f t="shared" si="44"/>
        <v>0.17868424986652431</v>
      </c>
      <c r="AP109" s="34">
        <f t="shared" si="44"/>
        <v>0.93144033921335501</v>
      </c>
      <c r="AQ109" s="92">
        <f t="shared" si="75"/>
        <v>11573</v>
      </c>
      <c r="AR109" s="92"/>
      <c r="AS109" s="92">
        <v>11573</v>
      </c>
      <c r="AT109" s="4" t="str">
        <f>VLOOKUP(B109,'[1]I Pbo'!$B$20:$U$84,20,0)</f>
        <v xml:space="preserve">2192/SKHĐT-KTĐN ngày 29/8/2022 </v>
      </c>
      <c r="AU109" s="4"/>
    </row>
    <row r="110" spans="1:47" ht="29.25" customHeight="1" x14ac:dyDescent="0.25">
      <c r="A110" s="11" t="s">
        <v>145</v>
      </c>
      <c r="B110" s="27" t="s">
        <v>146</v>
      </c>
      <c r="C110" s="22">
        <f t="shared" si="66"/>
        <v>3919635.7626127028</v>
      </c>
      <c r="D110" s="23">
        <v>1021695.762612703</v>
      </c>
      <c r="E110" s="23">
        <v>890716.76261270302</v>
      </c>
      <c r="F110" s="25">
        <v>130979</v>
      </c>
      <c r="G110" s="25">
        <v>2897940</v>
      </c>
      <c r="H110" s="25">
        <f t="shared" si="46"/>
        <v>3716838</v>
      </c>
      <c r="I110" s="25">
        <v>818898</v>
      </c>
      <c r="J110" s="25">
        <v>687919</v>
      </c>
      <c r="K110" s="25">
        <v>130979</v>
      </c>
      <c r="L110" s="25">
        <v>2897940</v>
      </c>
      <c r="M110" s="25">
        <v>202797.76261270299</v>
      </c>
      <c r="N110" s="55">
        <f t="shared" si="47"/>
        <v>3866814.7626127028</v>
      </c>
      <c r="O110" s="102">
        <f t="shared" si="69"/>
        <v>3664017</v>
      </c>
      <c r="P110" s="102">
        <f t="shared" si="70"/>
        <v>3664017</v>
      </c>
      <c r="Q110" s="102">
        <f t="shared" si="56"/>
        <v>813898</v>
      </c>
      <c r="R110" s="102">
        <v>687919</v>
      </c>
      <c r="S110" s="102">
        <v>125979</v>
      </c>
      <c r="T110" s="102">
        <v>2850119</v>
      </c>
      <c r="U110" s="105">
        <v>0</v>
      </c>
      <c r="V110" s="65">
        <v>202797.76261270299</v>
      </c>
      <c r="W110" s="65">
        <f t="shared" si="45"/>
        <v>1016695.762612703</v>
      </c>
      <c r="X110" s="81">
        <f t="shared" si="78"/>
        <v>1</v>
      </c>
      <c r="Y110" s="55">
        <f t="shared" si="48"/>
        <v>52821</v>
      </c>
      <c r="Z110" s="55">
        <f t="shared" si="71"/>
        <v>52821</v>
      </c>
      <c r="AA110" s="55">
        <f t="shared" si="72"/>
        <v>5000</v>
      </c>
      <c r="AB110" s="55">
        <f t="shared" si="73"/>
        <v>0</v>
      </c>
      <c r="AC110" s="55">
        <f t="shared" si="73"/>
        <v>5000</v>
      </c>
      <c r="AD110" s="55">
        <f t="shared" si="74"/>
        <v>47821</v>
      </c>
      <c r="AE110" s="55">
        <f t="shared" si="49"/>
        <v>0</v>
      </c>
      <c r="AF110" s="55"/>
      <c r="AG110" s="25">
        <v>2881283.2511857999</v>
      </c>
      <c r="AH110" s="25">
        <v>560980.62930799997</v>
      </c>
      <c r="AI110" s="25">
        <v>519464.82621600002</v>
      </c>
      <c r="AJ110" s="25">
        <v>41515.803092000002</v>
      </c>
      <c r="AK110" s="25">
        <v>2320302.6218777997</v>
      </c>
      <c r="AL110" s="34">
        <f t="shared" si="44"/>
        <v>0.73508954037740215</v>
      </c>
      <c r="AM110" s="34">
        <f t="shared" si="44"/>
        <v>0.54906817649262618</v>
      </c>
      <c r="AN110" s="34">
        <f t="shared" si="44"/>
        <v>0.5831986642895044</v>
      </c>
      <c r="AO110" s="34">
        <f t="shared" si="44"/>
        <v>0.31696533865734206</v>
      </c>
      <c r="AP110" s="34">
        <f t="shared" si="44"/>
        <v>0.80067310637135336</v>
      </c>
      <c r="AQ110" s="92">
        <f t="shared" si="75"/>
        <v>29406</v>
      </c>
      <c r="AR110" s="92"/>
      <c r="AS110" s="92">
        <v>29406</v>
      </c>
      <c r="AT110" s="4" t="str">
        <f>VLOOKUP(B110,'[1]I Pbo'!$B$20:$U$84,20,0)</f>
        <v>Văn bản 8367/UBND-XDNĐ ngày 06/9/2022</v>
      </c>
      <c r="AU110" s="4"/>
    </row>
    <row r="111" spans="1:47" ht="29.25" customHeight="1" x14ac:dyDescent="0.25">
      <c r="A111" s="11" t="s">
        <v>147</v>
      </c>
      <c r="B111" s="27" t="s">
        <v>148</v>
      </c>
      <c r="C111" s="22">
        <f t="shared" si="66"/>
        <v>3069844.9439181145</v>
      </c>
      <c r="D111" s="23">
        <v>2219564.9439181145</v>
      </c>
      <c r="E111" s="23">
        <v>1509564.9439181148</v>
      </c>
      <c r="F111" s="25">
        <v>710000</v>
      </c>
      <c r="G111" s="25">
        <v>850280</v>
      </c>
      <c r="H111" s="25">
        <f t="shared" si="46"/>
        <v>2803318</v>
      </c>
      <c r="I111" s="25">
        <v>1953037.9999999998</v>
      </c>
      <c r="J111" s="25">
        <v>1243038</v>
      </c>
      <c r="K111" s="25">
        <v>710000</v>
      </c>
      <c r="L111" s="25">
        <v>850280</v>
      </c>
      <c r="M111" s="25">
        <v>266526.94391811476</v>
      </c>
      <c r="N111" s="55">
        <f t="shared" si="47"/>
        <v>3089644.9439181145</v>
      </c>
      <c r="O111" s="102">
        <f t="shared" si="69"/>
        <v>2823118</v>
      </c>
      <c r="P111" s="102">
        <f t="shared" si="70"/>
        <v>2803318</v>
      </c>
      <c r="Q111" s="102">
        <f t="shared" si="56"/>
        <v>1953038</v>
      </c>
      <c r="R111" s="102">
        <v>1243038</v>
      </c>
      <c r="S111" s="102">
        <v>710000</v>
      </c>
      <c r="T111" s="102">
        <v>870080</v>
      </c>
      <c r="U111" s="105">
        <v>19800</v>
      </c>
      <c r="V111" s="65">
        <v>266526.94391811476</v>
      </c>
      <c r="W111" s="65">
        <f t="shared" si="45"/>
        <v>2219564.9439181145</v>
      </c>
      <c r="X111" s="81">
        <f t="shared" si="78"/>
        <v>1</v>
      </c>
      <c r="Y111" s="55">
        <f t="shared" si="48"/>
        <v>0</v>
      </c>
      <c r="Z111" s="55">
        <f t="shared" si="71"/>
        <v>0</v>
      </c>
      <c r="AA111" s="55">
        <f t="shared" si="72"/>
        <v>0</v>
      </c>
      <c r="AB111" s="55">
        <f t="shared" si="73"/>
        <v>0</v>
      </c>
      <c r="AC111" s="55">
        <f t="shared" si="73"/>
        <v>0</v>
      </c>
      <c r="AD111" s="55">
        <f t="shared" si="74"/>
        <v>0</v>
      </c>
      <c r="AE111" s="55">
        <f t="shared" si="49"/>
        <v>0</v>
      </c>
      <c r="AF111" s="55"/>
      <c r="AG111" s="25">
        <v>2343064.9654950001</v>
      </c>
      <c r="AH111" s="25">
        <v>1493064.9654950001</v>
      </c>
      <c r="AI111" s="35">
        <v>1276000</v>
      </c>
      <c r="AJ111" s="35">
        <v>217064.96549500001</v>
      </c>
      <c r="AK111" s="35">
        <v>850000</v>
      </c>
      <c r="AL111" s="34">
        <f t="shared" si="44"/>
        <v>0.7632518932713559</v>
      </c>
      <c r="AM111" s="34">
        <f t="shared" si="44"/>
        <v>0.67268361287926481</v>
      </c>
      <c r="AN111" s="34">
        <f t="shared" si="44"/>
        <v>0.84527665082636927</v>
      </c>
      <c r="AO111" s="34">
        <f t="shared" si="44"/>
        <v>0.3057253035140845</v>
      </c>
      <c r="AP111" s="34">
        <f t="shared" si="44"/>
        <v>0.99967069671167141</v>
      </c>
      <c r="AQ111" s="92">
        <f t="shared" si="75"/>
        <v>90985</v>
      </c>
      <c r="AR111" s="92"/>
      <c r="AS111" s="92">
        <v>90985</v>
      </c>
      <c r="AT111" s="4" t="str">
        <f>VLOOKUP(B111,'[1]I Pbo'!$B$20:$U$84,20,0)</f>
        <v>4196/UBND 26/9/2022</v>
      </c>
      <c r="AU111" s="4"/>
    </row>
    <row r="112" spans="1:47" ht="29.25" customHeight="1" x14ac:dyDescent="0.25">
      <c r="A112" s="11" t="s">
        <v>149</v>
      </c>
      <c r="B112" s="27" t="s">
        <v>150</v>
      </c>
      <c r="C112" s="22">
        <f t="shared" si="66"/>
        <v>5091877.052824961</v>
      </c>
      <c r="D112" s="23">
        <v>2131197.052824961</v>
      </c>
      <c r="E112" s="23">
        <v>1946463.0528249613</v>
      </c>
      <c r="F112" s="25">
        <v>184734</v>
      </c>
      <c r="G112" s="25">
        <v>2960680</v>
      </c>
      <c r="H112" s="25">
        <f t="shared" si="46"/>
        <v>4917680</v>
      </c>
      <c r="I112" s="25">
        <v>1956999.9999999998</v>
      </c>
      <c r="J112" s="25">
        <v>1772266</v>
      </c>
      <c r="K112" s="25">
        <v>184734</v>
      </c>
      <c r="L112" s="25">
        <v>2960680</v>
      </c>
      <c r="M112" s="25">
        <v>174197.05282496134</v>
      </c>
      <c r="N112" s="55">
        <f t="shared" si="47"/>
        <v>5354103.052824961</v>
      </c>
      <c r="O112" s="102">
        <f t="shared" si="69"/>
        <v>5179906</v>
      </c>
      <c r="P112" s="102">
        <f t="shared" si="70"/>
        <v>4917680</v>
      </c>
      <c r="Q112" s="102">
        <f t="shared" si="56"/>
        <v>1957000</v>
      </c>
      <c r="R112" s="102">
        <v>1772266</v>
      </c>
      <c r="S112" s="102">
        <v>184734</v>
      </c>
      <c r="T112" s="102">
        <v>3222906</v>
      </c>
      <c r="U112" s="105">
        <v>262226</v>
      </c>
      <c r="V112" s="65">
        <v>174197.05282496134</v>
      </c>
      <c r="W112" s="65">
        <f t="shared" si="45"/>
        <v>2131197.0528249615</v>
      </c>
      <c r="X112" s="81">
        <f t="shared" si="78"/>
        <v>1</v>
      </c>
      <c r="Y112" s="55">
        <f t="shared" si="48"/>
        <v>0</v>
      </c>
      <c r="Z112" s="55">
        <f t="shared" si="71"/>
        <v>0</v>
      </c>
      <c r="AA112" s="55">
        <f t="shared" si="72"/>
        <v>0</v>
      </c>
      <c r="AB112" s="55">
        <f t="shared" si="73"/>
        <v>0</v>
      </c>
      <c r="AC112" s="55">
        <f t="shared" si="73"/>
        <v>0</v>
      </c>
      <c r="AD112" s="55">
        <f t="shared" si="74"/>
        <v>0</v>
      </c>
      <c r="AE112" s="55">
        <f t="shared" si="49"/>
        <v>0</v>
      </c>
      <c r="AF112" s="55"/>
      <c r="AG112" s="25">
        <v>4465224.7418590002</v>
      </c>
      <c r="AH112" s="25">
        <v>1725062.688232</v>
      </c>
      <c r="AI112" s="25">
        <v>1674898.2</v>
      </c>
      <c r="AJ112" s="25">
        <v>50164.488232000003</v>
      </c>
      <c r="AK112" s="25">
        <v>2740162.0536270002</v>
      </c>
      <c r="AL112" s="34">
        <f t="shared" si="44"/>
        <v>0.87693098154868143</v>
      </c>
      <c r="AM112" s="34">
        <f t="shared" si="44"/>
        <v>0.80943368701893681</v>
      </c>
      <c r="AN112" s="34">
        <f t="shared" si="44"/>
        <v>0.86048291416020928</v>
      </c>
      <c r="AO112" s="34">
        <f t="shared" si="44"/>
        <v>0.27154984048415559</v>
      </c>
      <c r="AP112" s="34">
        <f t="shared" si="44"/>
        <v>0.92551780456753185</v>
      </c>
      <c r="AQ112" s="92">
        <f t="shared" si="75"/>
        <v>48313</v>
      </c>
      <c r="AR112" s="92"/>
      <c r="AS112" s="92">
        <v>48313</v>
      </c>
      <c r="AT112" s="4" t="str">
        <f>VLOOKUP(B112,'[1]I Pbo'!$B$20:$U$84,20,0)</f>
        <v>3302/UBND-ĐTQH ngày 03/10/2022 (thay thế VB 2217/UBND-ĐTQH ngày 13/7/2022 và 2926/UBND-ĐTQH 07/9/2022)</v>
      </c>
      <c r="AU112" s="4"/>
    </row>
    <row r="113" spans="1:47" ht="29.25" customHeight="1" x14ac:dyDescent="0.25">
      <c r="A113" s="18"/>
      <c r="B113" s="28" t="s">
        <v>151</v>
      </c>
      <c r="C113" s="20">
        <f>SUM(C114:C118)</f>
        <v>19942000.064315401</v>
      </c>
      <c r="D113" s="20">
        <f t="shared" ref="D113:AF113" si="79">SUM(D114:D118)</f>
        <v>9592230.064315401</v>
      </c>
      <c r="E113" s="20">
        <f t="shared" si="79"/>
        <v>8391066.064315401</v>
      </c>
      <c r="F113" s="20">
        <f t="shared" si="79"/>
        <v>1201164</v>
      </c>
      <c r="G113" s="20">
        <f t="shared" si="79"/>
        <v>10349770</v>
      </c>
      <c r="H113" s="20">
        <f t="shared" si="79"/>
        <v>17140788</v>
      </c>
      <c r="I113" s="20">
        <f t="shared" si="79"/>
        <v>6791018</v>
      </c>
      <c r="J113" s="20">
        <f t="shared" si="79"/>
        <v>5589854</v>
      </c>
      <c r="K113" s="20">
        <f t="shared" si="79"/>
        <v>1201164</v>
      </c>
      <c r="L113" s="20">
        <f t="shared" si="79"/>
        <v>10349770</v>
      </c>
      <c r="M113" s="20">
        <f t="shared" si="79"/>
        <v>2801212.0643154024</v>
      </c>
      <c r="N113" s="20">
        <f t="shared" si="79"/>
        <v>24974008.8673154</v>
      </c>
      <c r="O113" s="101">
        <f t="shared" si="79"/>
        <v>22172796.802999999</v>
      </c>
      <c r="P113" s="101">
        <f t="shared" si="79"/>
        <v>17140788</v>
      </c>
      <c r="Q113" s="101">
        <f t="shared" si="79"/>
        <v>6791018</v>
      </c>
      <c r="R113" s="101">
        <f t="shared" si="79"/>
        <v>5589854</v>
      </c>
      <c r="S113" s="101">
        <f t="shared" si="79"/>
        <v>1201164</v>
      </c>
      <c r="T113" s="101">
        <f t="shared" si="79"/>
        <v>15381778.802999999</v>
      </c>
      <c r="U113" s="101">
        <f t="shared" si="79"/>
        <v>5032008.8029999994</v>
      </c>
      <c r="V113" s="20">
        <v>2801212.0643154024</v>
      </c>
      <c r="W113" s="20">
        <f t="shared" si="79"/>
        <v>9592230.064315401</v>
      </c>
      <c r="X113" s="20">
        <f t="shared" si="79"/>
        <v>5</v>
      </c>
      <c r="Y113" s="20">
        <f t="shared" si="79"/>
        <v>0</v>
      </c>
      <c r="Z113" s="20">
        <f t="shared" si="79"/>
        <v>0</v>
      </c>
      <c r="AA113" s="20">
        <f t="shared" si="79"/>
        <v>0</v>
      </c>
      <c r="AB113" s="20">
        <f t="shared" si="79"/>
        <v>0</v>
      </c>
      <c r="AC113" s="20">
        <f t="shared" si="79"/>
        <v>0</v>
      </c>
      <c r="AD113" s="20">
        <f t="shared" si="79"/>
        <v>0</v>
      </c>
      <c r="AE113" s="20">
        <f t="shared" si="79"/>
        <v>0</v>
      </c>
      <c r="AF113" s="20">
        <f t="shared" si="79"/>
        <v>0</v>
      </c>
      <c r="AG113" s="20">
        <v>14163606.888333701</v>
      </c>
      <c r="AH113" s="20">
        <v>4735882.3191263331</v>
      </c>
      <c r="AI113" s="20">
        <v>4290301.9446963333</v>
      </c>
      <c r="AJ113" s="20">
        <v>445580.37442999997</v>
      </c>
      <c r="AK113" s="20">
        <v>9427724.5692073666</v>
      </c>
      <c r="AL113" s="46">
        <f t="shared" ref="AL113:AP139" si="80">IF(C113=0,0,AG113/C113)</f>
        <v>0.71024003824362292</v>
      </c>
      <c r="AM113" s="46">
        <f t="shared" si="80"/>
        <v>0.493720676774065</v>
      </c>
      <c r="AN113" s="46">
        <f t="shared" si="80"/>
        <v>0.51129402531361967</v>
      </c>
      <c r="AO113" s="46">
        <f t="shared" si="80"/>
        <v>0.37095715025591841</v>
      </c>
      <c r="AP113" s="46">
        <f t="shared" si="80"/>
        <v>0.91091150520324282</v>
      </c>
      <c r="AQ113" s="89">
        <f t="shared" ref="AQ113:AS113" si="81">SUM(AQ114:AQ118)</f>
        <v>392279</v>
      </c>
      <c r="AR113" s="89">
        <f>SUM(AR114:AR118)</f>
        <v>0</v>
      </c>
      <c r="AS113" s="89">
        <f t="shared" si="81"/>
        <v>392279</v>
      </c>
      <c r="AT113" s="4"/>
      <c r="AU113" s="4"/>
    </row>
    <row r="114" spans="1:47" ht="29.25" customHeight="1" x14ac:dyDescent="0.25">
      <c r="A114" s="11" t="s">
        <v>152</v>
      </c>
      <c r="B114" s="27" t="s">
        <v>153</v>
      </c>
      <c r="C114" s="22">
        <f>SUM(H114,M114)</f>
        <v>4801056.5156696625</v>
      </c>
      <c r="D114" s="23">
        <f t="shared" ref="D114" si="82">SUM(I114,M114)</f>
        <v>2242626.515669662</v>
      </c>
      <c r="E114" s="23">
        <f t="shared" ref="E114" si="83">SUM(J114,M114)</f>
        <v>1918191.515669662</v>
      </c>
      <c r="F114" s="25">
        <v>324435</v>
      </c>
      <c r="G114" s="25">
        <v>2558430</v>
      </c>
      <c r="H114" s="25">
        <f t="shared" si="46"/>
        <v>4027592</v>
      </c>
      <c r="I114" s="25">
        <v>1469162</v>
      </c>
      <c r="J114" s="25">
        <v>1144727</v>
      </c>
      <c r="K114" s="25">
        <v>324435</v>
      </c>
      <c r="L114" s="25">
        <v>2558430</v>
      </c>
      <c r="M114" s="25">
        <v>773464.51566966216</v>
      </c>
      <c r="N114" s="55">
        <f t="shared" si="47"/>
        <v>5639459.5156696625</v>
      </c>
      <c r="O114" s="102">
        <f t="shared" ref="O114:O118" si="84">SUM(Q114,T114)</f>
        <v>4865995</v>
      </c>
      <c r="P114" s="102">
        <f t="shared" ref="P114:P118" si="85">O114-U114</f>
        <v>4027592</v>
      </c>
      <c r="Q114" s="102">
        <f t="shared" si="56"/>
        <v>1469162</v>
      </c>
      <c r="R114" s="102">
        <v>1144727</v>
      </c>
      <c r="S114" s="102">
        <v>324435</v>
      </c>
      <c r="T114" s="102">
        <v>3396833</v>
      </c>
      <c r="U114" s="105">
        <v>838403</v>
      </c>
      <c r="V114" s="65">
        <v>773464.51566966216</v>
      </c>
      <c r="W114" s="65">
        <f t="shared" si="45"/>
        <v>2242626.515669662</v>
      </c>
      <c r="X114" s="81">
        <f t="shared" si="78"/>
        <v>1</v>
      </c>
      <c r="Y114" s="55">
        <f t="shared" si="48"/>
        <v>0</v>
      </c>
      <c r="Z114" s="55">
        <f t="shared" ref="Z114:Z118" si="86">AA114+AD114</f>
        <v>0</v>
      </c>
      <c r="AA114" s="55">
        <f t="shared" ref="AA114:AA118" si="87">AB114+AC114</f>
        <v>0</v>
      </c>
      <c r="AB114" s="55">
        <f t="shared" ref="AB114:AC118" si="88">J114-R114</f>
        <v>0</v>
      </c>
      <c r="AC114" s="55">
        <f t="shared" si="88"/>
        <v>0</v>
      </c>
      <c r="AD114" s="55">
        <f t="shared" ref="AD114:AD118" si="89">IF((L114-T114)&lt;0,0,(L114-T114))</f>
        <v>0</v>
      </c>
      <c r="AE114" s="55"/>
      <c r="AF114" s="55"/>
      <c r="AG114" s="25">
        <v>2875710.8593330998</v>
      </c>
      <c r="AH114" s="25">
        <v>805541.84751800005</v>
      </c>
      <c r="AI114" s="25">
        <v>715020.81861800002</v>
      </c>
      <c r="AJ114" s="25">
        <v>90521.028900000005</v>
      </c>
      <c r="AK114" s="25">
        <v>2070169.0118151</v>
      </c>
      <c r="AL114" s="34">
        <f t="shared" si="80"/>
        <v>0.59897459026932298</v>
      </c>
      <c r="AM114" s="34">
        <f t="shared" si="80"/>
        <v>0.35919572068265693</v>
      </c>
      <c r="AN114" s="34">
        <f t="shared" si="80"/>
        <v>0.3727577839736082</v>
      </c>
      <c r="AO114" s="34">
        <f t="shared" si="80"/>
        <v>0.27901129317120532</v>
      </c>
      <c r="AP114" s="34">
        <f t="shared" si="80"/>
        <v>0.80915601044980712</v>
      </c>
      <c r="AQ114" s="92">
        <f>SUM(AR114,AS114)</f>
        <v>182662</v>
      </c>
      <c r="AR114" s="92"/>
      <c r="AS114" s="92">
        <v>182662</v>
      </c>
      <c r="AT114" s="4" t="str">
        <f>VLOOKUP(B114,'[1]I Pbo'!$B$20:$U$84,20,0)</f>
        <v>Văn bản số 8486/UBND-TH ngày 05/10/2022</v>
      </c>
      <c r="AU114" s="4"/>
    </row>
    <row r="115" spans="1:47" ht="29.25" customHeight="1" x14ac:dyDescent="0.25">
      <c r="A115" s="11" t="s">
        <v>154</v>
      </c>
      <c r="B115" s="27" t="s">
        <v>155</v>
      </c>
      <c r="C115" s="22">
        <f>SUM(H115,M115)</f>
        <v>2825504.5875801309</v>
      </c>
      <c r="D115" s="23">
        <v>1929274.5875801309</v>
      </c>
      <c r="E115" s="23">
        <v>1683362.5875801309</v>
      </c>
      <c r="F115" s="25">
        <v>245912</v>
      </c>
      <c r="G115" s="25">
        <v>896230</v>
      </c>
      <c r="H115" s="25">
        <f t="shared" si="46"/>
        <v>2374642</v>
      </c>
      <c r="I115" s="25">
        <v>1478412</v>
      </c>
      <c r="J115" s="25">
        <v>1232500</v>
      </c>
      <c r="K115" s="25">
        <v>245912</v>
      </c>
      <c r="L115" s="25">
        <v>896230</v>
      </c>
      <c r="M115" s="25">
        <v>450862.58758013102</v>
      </c>
      <c r="N115" s="55">
        <f t="shared" si="47"/>
        <v>3030427.5875801309</v>
      </c>
      <c r="O115" s="102">
        <f t="shared" si="84"/>
        <v>2579565</v>
      </c>
      <c r="P115" s="102">
        <f t="shared" si="85"/>
        <v>2374642</v>
      </c>
      <c r="Q115" s="102">
        <f t="shared" si="56"/>
        <v>1478412</v>
      </c>
      <c r="R115" s="102">
        <v>1232500</v>
      </c>
      <c r="S115" s="102">
        <v>245912</v>
      </c>
      <c r="T115" s="102">
        <v>1101153</v>
      </c>
      <c r="U115" s="105">
        <v>204923</v>
      </c>
      <c r="V115" s="65">
        <v>450862.58758013102</v>
      </c>
      <c r="W115" s="65">
        <f t="shared" si="45"/>
        <v>1929274.5875801309</v>
      </c>
      <c r="X115" s="81">
        <f t="shared" si="78"/>
        <v>1</v>
      </c>
      <c r="Y115" s="55">
        <f t="shared" si="48"/>
        <v>0</v>
      </c>
      <c r="Z115" s="55">
        <f t="shared" si="86"/>
        <v>0</v>
      </c>
      <c r="AA115" s="55">
        <f t="shared" si="87"/>
        <v>0</v>
      </c>
      <c r="AB115" s="55">
        <f t="shared" si="88"/>
        <v>0</v>
      </c>
      <c r="AC115" s="55">
        <f t="shared" si="88"/>
        <v>0</v>
      </c>
      <c r="AD115" s="55">
        <f t="shared" si="89"/>
        <v>0</v>
      </c>
      <c r="AE115" s="55">
        <f t="shared" si="49"/>
        <v>0</v>
      </c>
      <c r="AF115" s="55"/>
      <c r="AG115" s="25">
        <v>1915000.808895933</v>
      </c>
      <c r="AH115" s="25">
        <v>1013684.0848369999</v>
      </c>
      <c r="AI115" s="25">
        <v>860379.14274499996</v>
      </c>
      <c r="AJ115" s="25">
        <v>153304.94209199998</v>
      </c>
      <c r="AK115" s="25">
        <v>901316.72405893321</v>
      </c>
      <c r="AL115" s="34">
        <f t="shared" si="80"/>
        <v>0.67775533521112141</v>
      </c>
      <c r="AM115" s="34">
        <f t="shared" si="80"/>
        <v>0.52542240039996246</v>
      </c>
      <c r="AN115" s="34">
        <f t="shared" si="80"/>
        <v>0.51110744000899599</v>
      </c>
      <c r="AO115" s="34">
        <f t="shared" si="80"/>
        <v>0.62341383133803951</v>
      </c>
      <c r="AP115" s="34">
        <f t="shared" si="80"/>
        <v>1.005675690457732</v>
      </c>
      <c r="AQ115" s="92">
        <f>SUM(AR115,AS115)</f>
        <v>145453</v>
      </c>
      <c r="AR115" s="92"/>
      <c r="AS115" s="92">
        <v>145453</v>
      </c>
      <c r="AT115" s="4" t="str">
        <f>VLOOKUP(B115,'[1]I Pbo'!$B$20:$U$84,20,0)</f>
        <v>Văn bản số 3993/UBND-KT ngày 19/7/2022</v>
      </c>
      <c r="AU115" s="4"/>
    </row>
    <row r="116" spans="1:47" ht="29.25" customHeight="1" x14ac:dyDescent="0.25">
      <c r="A116" s="11" t="s">
        <v>156</v>
      </c>
      <c r="B116" s="27" t="s">
        <v>157</v>
      </c>
      <c r="C116" s="22">
        <f>SUM(H116,M116)</f>
        <v>4012968.0361904381</v>
      </c>
      <c r="D116" s="23">
        <f t="shared" ref="D116" si="90">SUM(I116,M116)</f>
        <v>1909858.0361904383</v>
      </c>
      <c r="E116" s="23">
        <f t="shared" ref="E116" si="91">SUM(J116,M116)</f>
        <v>1684343.0361904383</v>
      </c>
      <c r="F116" s="25">
        <v>225515</v>
      </c>
      <c r="G116" s="25">
        <v>2103110</v>
      </c>
      <c r="H116" s="25">
        <f t="shared" si="46"/>
        <v>3350315</v>
      </c>
      <c r="I116" s="25">
        <v>1247205</v>
      </c>
      <c r="J116" s="25">
        <v>1021690</v>
      </c>
      <c r="K116" s="25">
        <v>225515</v>
      </c>
      <c r="L116" s="25">
        <v>2103110</v>
      </c>
      <c r="M116" s="25">
        <v>662653.03619043832</v>
      </c>
      <c r="N116" s="55">
        <f t="shared" si="47"/>
        <v>6525774.0361904381</v>
      </c>
      <c r="O116" s="102">
        <f t="shared" si="84"/>
        <v>5863121</v>
      </c>
      <c r="P116" s="102">
        <f t="shared" si="85"/>
        <v>3350315</v>
      </c>
      <c r="Q116" s="102">
        <f t="shared" si="56"/>
        <v>1247205</v>
      </c>
      <c r="R116" s="102">
        <v>1021690</v>
      </c>
      <c r="S116" s="102">
        <v>225515</v>
      </c>
      <c r="T116" s="102">
        <v>4615916</v>
      </c>
      <c r="U116" s="105">
        <v>2512806</v>
      </c>
      <c r="V116" s="65">
        <v>662653.03619043832</v>
      </c>
      <c r="W116" s="65">
        <f t="shared" si="45"/>
        <v>1909858.0361904383</v>
      </c>
      <c r="X116" s="81">
        <f t="shared" si="78"/>
        <v>1</v>
      </c>
      <c r="Y116" s="55">
        <f t="shared" si="48"/>
        <v>0</v>
      </c>
      <c r="Z116" s="55">
        <f t="shared" si="86"/>
        <v>0</v>
      </c>
      <c r="AA116" s="55">
        <f t="shared" si="87"/>
        <v>0</v>
      </c>
      <c r="AB116" s="55">
        <f t="shared" si="88"/>
        <v>0</v>
      </c>
      <c r="AC116" s="55">
        <f t="shared" si="88"/>
        <v>0</v>
      </c>
      <c r="AD116" s="55">
        <f t="shared" si="89"/>
        <v>0</v>
      </c>
      <c r="AE116" s="55">
        <f t="shared" si="49"/>
        <v>0</v>
      </c>
      <c r="AF116" s="55"/>
      <c r="AG116" s="25">
        <v>1973127.89922</v>
      </c>
      <c r="AH116" s="25">
        <v>717691.89922000002</v>
      </c>
      <c r="AI116" s="25">
        <v>645000</v>
      </c>
      <c r="AJ116" s="25">
        <v>72691.899219999992</v>
      </c>
      <c r="AK116" s="25">
        <v>1255436</v>
      </c>
      <c r="AL116" s="34">
        <f t="shared" si="80"/>
        <v>0.49168791812583573</v>
      </c>
      <c r="AM116" s="34">
        <f t="shared" si="80"/>
        <v>0.37578285171999903</v>
      </c>
      <c r="AN116" s="34">
        <f t="shared" si="80"/>
        <v>0.38293862125545891</v>
      </c>
      <c r="AO116" s="34">
        <f t="shared" si="80"/>
        <v>0.32233731334944454</v>
      </c>
      <c r="AP116" s="34">
        <f t="shared" si="80"/>
        <v>0.59694262306774248</v>
      </c>
      <c r="AQ116" s="92">
        <f>SUM(AR116,AS116)</f>
        <v>64164</v>
      </c>
      <c r="AR116" s="92"/>
      <c r="AS116" s="92">
        <v>64164</v>
      </c>
      <c r="AT116" s="4" t="str">
        <f>VLOOKUP(B116,'[1]I Pbo'!$B$20:$U$84,20,0)</f>
        <v>2170/UBND-KTTH ngày 24/9/2022.</v>
      </c>
      <c r="AU116" s="4"/>
    </row>
    <row r="117" spans="1:47" ht="29.25" customHeight="1" x14ac:dyDescent="0.25">
      <c r="A117" s="11" t="s">
        <v>158</v>
      </c>
      <c r="B117" s="27" t="s">
        <v>159</v>
      </c>
      <c r="C117" s="22">
        <f>SUM(H117,M117)</f>
        <v>3012836.2253203169</v>
      </c>
      <c r="D117" s="23">
        <v>2163216.2253203169</v>
      </c>
      <c r="E117" s="23">
        <v>1871048.2253203169</v>
      </c>
      <c r="F117" s="25">
        <v>292168</v>
      </c>
      <c r="G117" s="25">
        <v>849620</v>
      </c>
      <c r="H117" s="25">
        <f t="shared" si="46"/>
        <v>2340425</v>
      </c>
      <c r="I117" s="25">
        <v>1490805</v>
      </c>
      <c r="J117" s="25">
        <v>1198637</v>
      </c>
      <c r="K117" s="25">
        <v>292168</v>
      </c>
      <c r="L117" s="25">
        <v>849620</v>
      </c>
      <c r="M117" s="25">
        <v>672411.22532031673</v>
      </c>
      <c r="N117" s="55">
        <f t="shared" si="47"/>
        <v>4013884.0283203167</v>
      </c>
      <c r="O117" s="102">
        <f t="shared" si="84"/>
        <v>3341472.8029999998</v>
      </c>
      <c r="P117" s="102">
        <f t="shared" si="85"/>
        <v>2340425</v>
      </c>
      <c r="Q117" s="102">
        <f t="shared" si="56"/>
        <v>1490805</v>
      </c>
      <c r="R117" s="102">
        <v>1198637</v>
      </c>
      <c r="S117" s="102">
        <v>292168</v>
      </c>
      <c r="T117" s="102">
        <v>1850667.8029999998</v>
      </c>
      <c r="U117" s="105">
        <v>1001047.8029999998</v>
      </c>
      <c r="V117" s="65">
        <v>672411.22532031673</v>
      </c>
      <c r="W117" s="65">
        <f t="shared" si="45"/>
        <v>2163216.2253203169</v>
      </c>
      <c r="X117" s="81">
        <f t="shared" si="78"/>
        <v>1</v>
      </c>
      <c r="Y117" s="55">
        <f t="shared" si="48"/>
        <v>0</v>
      </c>
      <c r="Z117" s="55">
        <f t="shared" si="86"/>
        <v>0</v>
      </c>
      <c r="AA117" s="55">
        <f t="shared" si="87"/>
        <v>0</v>
      </c>
      <c r="AB117" s="55">
        <f t="shared" si="88"/>
        <v>0</v>
      </c>
      <c r="AC117" s="55">
        <f t="shared" si="88"/>
        <v>0</v>
      </c>
      <c r="AD117" s="55">
        <f t="shared" si="89"/>
        <v>0</v>
      </c>
      <c r="AE117" s="55">
        <f t="shared" si="49"/>
        <v>0</v>
      </c>
      <c r="AF117" s="55"/>
      <c r="AG117" s="25">
        <v>3001651.5798576665</v>
      </c>
      <c r="AH117" s="25">
        <v>1509462.7465243333</v>
      </c>
      <c r="AI117" s="25">
        <v>1405910.5833333333</v>
      </c>
      <c r="AJ117" s="25">
        <v>103552.163191</v>
      </c>
      <c r="AK117" s="25">
        <v>1492188.8333333333</v>
      </c>
      <c r="AL117" s="34">
        <f t="shared" si="80"/>
        <v>0.99628766895171639</v>
      </c>
      <c r="AM117" s="34">
        <f t="shared" si="80"/>
        <v>0.69778634648546078</v>
      </c>
      <c r="AN117" s="34">
        <f t="shared" si="80"/>
        <v>0.75140264388035549</v>
      </c>
      <c r="AO117" s="34">
        <f t="shared" si="80"/>
        <v>0.35442677908258263</v>
      </c>
      <c r="AP117" s="34">
        <f t="shared" si="80"/>
        <v>1.756301444567375</v>
      </c>
      <c r="AQ117" s="92">
        <f>SUM(AR117,AS117)</f>
        <v>0</v>
      </c>
      <c r="AR117" s="92"/>
      <c r="AS117" s="92">
        <v>0</v>
      </c>
      <c r="AT117" s="4">
        <f>VLOOKUP(B117,'[1]I Pbo'!$B$20:$U$84,20,0)</f>
        <v>0</v>
      </c>
      <c r="AU117" s="4"/>
    </row>
    <row r="118" spans="1:47" ht="29.25" customHeight="1" x14ac:dyDescent="0.25">
      <c r="A118" s="11" t="s">
        <v>160</v>
      </c>
      <c r="B118" s="27" t="s">
        <v>161</v>
      </c>
      <c r="C118" s="22">
        <f>SUM(H118,M118)</f>
        <v>5289634.6995548541</v>
      </c>
      <c r="D118" s="23">
        <v>1347254.6995548538</v>
      </c>
      <c r="E118" s="23">
        <v>1234120.6995548538</v>
      </c>
      <c r="F118" s="25">
        <v>113134</v>
      </c>
      <c r="G118" s="25">
        <v>3942380</v>
      </c>
      <c r="H118" s="25">
        <f t="shared" si="46"/>
        <v>5047814</v>
      </c>
      <c r="I118" s="25">
        <v>1105434</v>
      </c>
      <c r="J118" s="25">
        <v>992300</v>
      </c>
      <c r="K118" s="25">
        <v>113134</v>
      </c>
      <c r="L118" s="25">
        <v>3942380</v>
      </c>
      <c r="M118" s="25">
        <v>241820.6995548539</v>
      </c>
      <c r="N118" s="55">
        <f t="shared" si="47"/>
        <v>5764463.6995548541</v>
      </c>
      <c r="O118" s="102">
        <f t="shared" si="84"/>
        <v>5522643</v>
      </c>
      <c r="P118" s="102">
        <f t="shared" si="85"/>
        <v>5047814</v>
      </c>
      <c r="Q118" s="102">
        <f t="shared" si="56"/>
        <v>1105434</v>
      </c>
      <c r="R118" s="102">
        <v>992300</v>
      </c>
      <c r="S118" s="102">
        <v>113134</v>
      </c>
      <c r="T118" s="102">
        <v>4417209</v>
      </c>
      <c r="U118" s="105">
        <v>474829</v>
      </c>
      <c r="V118" s="65">
        <v>241820.6995548539</v>
      </c>
      <c r="W118" s="65">
        <f t="shared" si="45"/>
        <v>1347254.6995548538</v>
      </c>
      <c r="X118" s="81">
        <f t="shared" si="78"/>
        <v>1</v>
      </c>
      <c r="Y118" s="55">
        <f t="shared" si="48"/>
        <v>0</v>
      </c>
      <c r="Z118" s="55">
        <f t="shared" si="86"/>
        <v>0</v>
      </c>
      <c r="AA118" s="55">
        <f t="shared" si="87"/>
        <v>0</v>
      </c>
      <c r="AB118" s="55">
        <f t="shared" si="88"/>
        <v>0</v>
      </c>
      <c r="AC118" s="55">
        <f t="shared" si="88"/>
        <v>0</v>
      </c>
      <c r="AD118" s="55">
        <f t="shared" si="89"/>
        <v>0</v>
      </c>
      <c r="AE118" s="55">
        <f t="shared" si="49"/>
        <v>0</v>
      </c>
      <c r="AF118" s="55"/>
      <c r="AG118" s="25">
        <v>4398115.7410270004</v>
      </c>
      <c r="AH118" s="25">
        <v>689501.74102700001</v>
      </c>
      <c r="AI118" s="25">
        <v>663991.4</v>
      </c>
      <c r="AJ118" s="25">
        <v>25510.341027000002</v>
      </c>
      <c r="AK118" s="25">
        <v>3708614</v>
      </c>
      <c r="AL118" s="34">
        <f t="shared" si="80"/>
        <v>0.83145925774366258</v>
      </c>
      <c r="AM118" s="34">
        <f t="shared" si="80"/>
        <v>0.5117827692527761</v>
      </c>
      <c r="AN118" s="34">
        <f t="shared" si="80"/>
        <v>0.53802792566359281</v>
      </c>
      <c r="AO118" s="34">
        <f t="shared" si="80"/>
        <v>0.2254878376703732</v>
      </c>
      <c r="AP118" s="34">
        <f t="shared" si="80"/>
        <v>0.9407043461056519</v>
      </c>
      <c r="AQ118" s="92">
        <f>SUM(AR118,AS118)</f>
        <v>0</v>
      </c>
      <c r="AR118" s="92"/>
      <c r="AS118" s="92">
        <v>0</v>
      </c>
      <c r="AT118" s="4">
        <f>VLOOKUP(B118,'[1]I Pbo'!$B$20:$U$84,20,0)</f>
        <v>0</v>
      </c>
      <c r="AU118" s="4"/>
    </row>
    <row r="119" spans="1:47" ht="29.25" customHeight="1" x14ac:dyDescent="0.25">
      <c r="A119" s="18"/>
      <c r="B119" s="28" t="s">
        <v>162</v>
      </c>
      <c r="C119" s="20">
        <f>SUM(C120:C125)</f>
        <v>90266966.362482026</v>
      </c>
      <c r="D119" s="20">
        <f t="shared" ref="D119:AF119" si="92">SUM(D120:D125)</f>
        <v>6586688.3624820281</v>
      </c>
      <c r="E119" s="20">
        <f t="shared" si="92"/>
        <v>5500052.3624820281</v>
      </c>
      <c r="F119" s="20">
        <f t="shared" si="92"/>
        <v>1086636</v>
      </c>
      <c r="G119" s="20">
        <f t="shared" si="92"/>
        <v>83680278</v>
      </c>
      <c r="H119" s="20">
        <f t="shared" si="92"/>
        <v>89879179</v>
      </c>
      <c r="I119" s="20">
        <f t="shared" si="92"/>
        <v>6198901</v>
      </c>
      <c r="J119" s="20">
        <f t="shared" si="92"/>
        <v>5112265</v>
      </c>
      <c r="K119" s="20">
        <f t="shared" si="92"/>
        <v>1086636</v>
      </c>
      <c r="L119" s="20">
        <f t="shared" si="92"/>
        <v>83680278</v>
      </c>
      <c r="M119" s="20">
        <f t="shared" si="92"/>
        <v>387787.36248202808</v>
      </c>
      <c r="N119" s="20">
        <f t="shared" si="92"/>
        <v>72863015.684482023</v>
      </c>
      <c r="O119" s="101">
        <f t="shared" si="92"/>
        <v>72475228.321999997</v>
      </c>
      <c r="P119" s="101">
        <f t="shared" si="92"/>
        <v>67554588</v>
      </c>
      <c r="Q119" s="101">
        <f t="shared" si="92"/>
        <v>6198901</v>
      </c>
      <c r="R119" s="101">
        <f t="shared" si="92"/>
        <v>5112265</v>
      </c>
      <c r="S119" s="101">
        <f t="shared" si="92"/>
        <v>1086636</v>
      </c>
      <c r="T119" s="101">
        <f t="shared" si="92"/>
        <v>66276327.321999997</v>
      </c>
      <c r="U119" s="101">
        <f t="shared" si="92"/>
        <v>4920640.3220000006</v>
      </c>
      <c r="V119" s="20">
        <v>387787.36248202808</v>
      </c>
      <c r="W119" s="20">
        <f t="shared" si="92"/>
        <v>6586688.3624820281</v>
      </c>
      <c r="X119" s="20">
        <f t="shared" si="92"/>
        <v>2</v>
      </c>
      <c r="Y119" s="20">
        <f t="shared" si="92"/>
        <v>22324591</v>
      </c>
      <c r="Z119" s="20">
        <f t="shared" si="92"/>
        <v>22324591</v>
      </c>
      <c r="AA119" s="20">
        <f t="shared" si="92"/>
        <v>0</v>
      </c>
      <c r="AB119" s="20">
        <f t="shared" si="92"/>
        <v>0</v>
      </c>
      <c r="AC119" s="20">
        <f t="shared" si="92"/>
        <v>0</v>
      </c>
      <c r="AD119" s="20">
        <f t="shared" si="92"/>
        <v>22324591</v>
      </c>
      <c r="AE119" s="20">
        <f t="shared" si="92"/>
        <v>0</v>
      </c>
      <c r="AF119" s="20">
        <f t="shared" si="92"/>
        <v>0</v>
      </c>
      <c r="AG119" s="20">
        <v>52286905.599918894</v>
      </c>
      <c r="AH119" s="20">
        <v>2993985.2495753998</v>
      </c>
      <c r="AI119" s="20">
        <v>2894161.8870564001</v>
      </c>
      <c r="AJ119" s="20">
        <v>99823.362519000002</v>
      </c>
      <c r="AK119" s="20">
        <v>49292920.350343503</v>
      </c>
      <c r="AL119" s="46">
        <f t="shared" si="80"/>
        <v>0.57924740031643607</v>
      </c>
      <c r="AM119" s="46">
        <f t="shared" si="80"/>
        <v>0.45455091918865154</v>
      </c>
      <c r="AN119" s="46">
        <f t="shared" si="80"/>
        <v>0.5262062424711792</v>
      </c>
      <c r="AO119" s="46">
        <f t="shared" si="80"/>
        <v>9.1864582545581039E-2</v>
      </c>
      <c r="AP119" s="46">
        <f t="shared" si="80"/>
        <v>0.58906257876370227</v>
      </c>
      <c r="AQ119" s="89">
        <f t="shared" ref="AQ119:AS119" si="93">SUM(AQ120:AQ125)</f>
        <v>88821</v>
      </c>
      <c r="AR119" s="89">
        <f>SUM(AR120:AR125)</f>
        <v>0</v>
      </c>
      <c r="AS119" s="89">
        <f t="shared" si="93"/>
        <v>88821</v>
      </c>
      <c r="AT119" s="4"/>
      <c r="AU119" s="4"/>
    </row>
    <row r="120" spans="1:47" ht="29.25" customHeight="1" x14ac:dyDescent="0.25">
      <c r="A120" s="11" t="s">
        <v>163</v>
      </c>
      <c r="B120" s="27" t="s">
        <v>164</v>
      </c>
      <c r="C120" s="22">
        <f t="shared" ref="C120:C125" si="94">SUM(H120,M120)</f>
        <v>54268239</v>
      </c>
      <c r="D120" s="23">
        <f t="shared" ref="D120" si="95">SUM(I120,M120)</f>
        <v>2479640</v>
      </c>
      <c r="E120" s="23">
        <f t="shared" ref="E120" si="96">SUM(J120,M120)</f>
        <v>1768640</v>
      </c>
      <c r="F120" s="25">
        <v>711000</v>
      </c>
      <c r="G120" s="25">
        <v>51788599</v>
      </c>
      <c r="H120" s="25">
        <f t="shared" si="46"/>
        <v>54268239</v>
      </c>
      <c r="I120" s="25">
        <v>2479640</v>
      </c>
      <c r="J120" s="25">
        <v>1768640</v>
      </c>
      <c r="K120" s="25">
        <v>711000</v>
      </c>
      <c r="L120" s="25">
        <v>51788599</v>
      </c>
      <c r="M120" s="25">
        <v>0</v>
      </c>
      <c r="N120" s="55">
        <f t="shared" si="47"/>
        <v>31943648</v>
      </c>
      <c r="O120" s="102">
        <f t="shared" ref="O120:O125" si="97">SUM(Q120,T120)</f>
        <v>31943648</v>
      </c>
      <c r="P120" s="102">
        <f t="shared" ref="P120:P125" si="98">O120-U120</f>
        <v>31943648</v>
      </c>
      <c r="Q120" s="102">
        <f t="shared" si="56"/>
        <v>2479640</v>
      </c>
      <c r="R120" s="102">
        <v>1768640</v>
      </c>
      <c r="S120" s="102">
        <v>711000</v>
      </c>
      <c r="T120" s="102">
        <v>29464008</v>
      </c>
      <c r="U120" s="105">
        <v>0</v>
      </c>
      <c r="V120" s="63">
        <v>0</v>
      </c>
      <c r="W120" s="65">
        <f t="shared" si="45"/>
        <v>2479640</v>
      </c>
      <c r="X120" s="65"/>
      <c r="Y120" s="55">
        <f t="shared" si="48"/>
        <v>22324591</v>
      </c>
      <c r="Z120" s="55">
        <f t="shared" ref="Z120:Z125" si="99">AA120+AD120</f>
        <v>22324591</v>
      </c>
      <c r="AA120" s="55">
        <f t="shared" ref="AA120:AA125" si="100">AB120+AC120</f>
        <v>0</v>
      </c>
      <c r="AB120" s="55">
        <f t="shared" ref="AB120:AC125" si="101">J120-R120</f>
        <v>0</v>
      </c>
      <c r="AC120" s="55">
        <f t="shared" si="101"/>
        <v>0</v>
      </c>
      <c r="AD120" s="55">
        <f t="shared" ref="AD120:AD125" si="102">IF((L120-T120)&lt;0,0,(L120-T120))</f>
        <v>22324591</v>
      </c>
      <c r="AE120" s="55">
        <f t="shared" si="49"/>
        <v>0</v>
      </c>
      <c r="AF120" s="55"/>
      <c r="AG120" s="25">
        <v>18576693.241149001</v>
      </c>
      <c r="AH120" s="25">
        <v>527204.24114900001</v>
      </c>
      <c r="AI120" s="25">
        <v>484999</v>
      </c>
      <c r="AJ120" s="25">
        <v>42205.241149000001</v>
      </c>
      <c r="AK120" s="25">
        <v>18049489</v>
      </c>
      <c r="AL120" s="34">
        <f t="shared" si="80"/>
        <v>0.34231243879406148</v>
      </c>
      <c r="AM120" s="34">
        <f t="shared" si="80"/>
        <v>0.21261321851115486</v>
      </c>
      <c r="AN120" s="34">
        <f t="shared" si="80"/>
        <v>0.27422143567939206</v>
      </c>
      <c r="AO120" s="34">
        <f t="shared" si="80"/>
        <v>5.9360395427566812E-2</v>
      </c>
      <c r="AP120" s="34">
        <f t="shared" si="80"/>
        <v>0.34852244216917316</v>
      </c>
      <c r="AQ120" s="92">
        <f t="shared" ref="AQ120:AQ125" si="103">SUM(AR120,AS120)</f>
        <v>0</v>
      </c>
      <c r="AR120" s="92"/>
      <c r="AS120" s="92"/>
      <c r="AT120" s="4">
        <f>VLOOKUP(B120,'[1]I Pbo'!$B$20:$U$84,20,0)</f>
        <v>0</v>
      </c>
      <c r="AU120" s="4"/>
    </row>
    <row r="121" spans="1:47" ht="29.25" customHeight="1" x14ac:dyDescent="0.25">
      <c r="A121" s="11" t="s">
        <v>165</v>
      </c>
      <c r="B121" s="27" t="s">
        <v>166</v>
      </c>
      <c r="C121" s="22">
        <f t="shared" si="94"/>
        <v>7883012</v>
      </c>
      <c r="D121" s="23">
        <v>547912</v>
      </c>
      <c r="E121" s="23">
        <v>449079</v>
      </c>
      <c r="F121" s="25">
        <v>98833</v>
      </c>
      <c r="G121" s="25">
        <v>7335100</v>
      </c>
      <c r="H121" s="25">
        <f t="shared" si="46"/>
        <v>7883012</v>
      </c>
      <c r="I121" s="25">
        <v>547912</v>
      </c>
      <c r="J121" s="25">
        <v>449079</v>
      </c>
      <c r="K121" s="25">
        <v>98833</v>
      </c>
      <c r="L121" s="25">
        <v>7335100</v>
      </c>
      <c r="M121" s="25">
        <v>0</v>
      </c>
      <c r="N121" s="55">
        <f t="shared" si="47"/>
        <v>9003220</v>
      </c>
      <c r="O121" s="102">
        <f t="shared" si="97"/>
        <v>9003220</v>
      </c>
      <c r="P121" s="102">
        <f t="shared" si="98"/>
        <v>7883012</v>
      </c>
      <c r="Q121" s="102">
        <f t="shared" si="56"/>
        <v>547912</v>
      </c>
      <c r="R121" s="102">
        <v>449079</v>
      </c>
      <c r="S121" s="102">
        <v>98833</v>
      </c>
      <c r="T121" s="102">
        <v>8455308</v>
      </c>
      <c r="U121" s="105">
        <v>1120208</v>
      </c>
      <c r="V121" s="63">
        <v>0</v>
      </c>
      <c r="W121" s="65">
        <f t="shared" si="45"/>
        <v>547912</v>
      </c>
      <c r="X121" s="65"/>
      <c r="Y121" s="55">
        <f t="shared" si="48"/>
        <v>0</v>
      </c>
      <c r="Z121" s="55">
        <f t="shared" si="99"/>
        <v>0</v>
      </c>
      <c r="AA121" s="55">
        <f t="shared" si="100"/>
        <v>0</v>
      </c>
      <c r="AB121" s="55">
        <f t="shared" si="101"/>
        <v>0</v>
      </c>
      <c r="AC121" s="55">
        <f t="shared" si="101"/>
        <v>0</v>
      </c>
      <c r="AD121" s="55">
        <f t="shared" si="102"/>
        <v>0</v>
      </c>
      <c r="AE121" s="55">
        <f t="shared" si="49"/>
        <v>0</v>
      </c>
      <c r="AF121" s="55"/>
      <c r="AG121" s="25">
        <v>7831197.9503434999</v>
      </c>
      <c r="AH121" s="25">
        <v>196200</v>
      </c>
      <c r="AI121" s="25">
        <v>196200</v>
      </c>
      <c r="AJ121" s="25">
        <v>0</v>
      </c>
      <c r="AK121" s="25">
        <v>7634997.9503434999</v>
      </c>
      <c r="AL121" s="34">
        <f t="shared" si="80"/>
        <v>0.99342712536064892</v>
      </c>
      <c r="AM121" s="34">
        <f t="shared" si="80"/>
        <v>0.35808670005402327</v>
      </c>
      <c r="AN121" s="34">
        <f t="shared" si="80"/>
        <v>0.43689417674841174</v>
      </c>
      <c r="AO121" s="34">
        <f t="shared" si="80"/>
        <v>0</v>
      </c>
      <c r="AP121" s="34">
        <f t="shared" si="80"/>
        <v>1.0408853254002672</v>
      </c>
      <c r="AQ121" s="92">
        <f t="shared" si="103"/>
        <v>0</v>
      </c>
      <c r="AR121" s="92"/>
      <c r="AS121" s="92"/>
      <c r="AT121" s="4">
        <f>VLOOKUP(B121,'[1]I Pbo'!$B$20:$U$84,20,0)</f>
        <v>0</v>
      </c>
      <c r="AU121" s="4"/>
    </row>
    <row r="122" spans="1:47" ht="29.25" customHeight="1" x14ac:dyDescent="0.25">
      <c r="A122" s="11" t="s">
        <v>167</v>
      </c>
      <c r="B122" s="27" t="s">
        <v>168</v>
      </c>
      <c r="C122" s="22">
        <f t="shared" si="94"/>
        <v>8929051</v>
      </c>
      <c r="D122" s="23">
        <v>350000</v>
      </c>
      <c r="E122" s="23">
        <v>350000</v>
      </c>
      <c r="F122" s="25">
        <v>0</v>
      </c>
      <c r="G122" s="25">
        <v>8579051</v>
      </c>
      <c r="H122" s="25">
        <f t="shared" si="46"/>
        <v>8929051</v>
      </c>
      <c r="I122" s="25">
        <v>350000</v>
      </c>
      <c r="J122" s="25">
        <v>350000</v>
      </c>
      <c r="K122" s="25">
        <v>0</v>
      </c>
      <c r="L122" s="25">
        <v>8579051</v>
      </c>
      <c r="M122" s="25">
        <v>0</v>
      </c>
      <c r="N122" s="55">
        <f t="shared" si="47"/>
        <v>9059051.3220000006</v>
      </c>
      <c r="O122" s="102">
        <f t="shared" si="97"/>
        <v>9059051.3220000006</v>
      </c>
      <c r="P122" s="102">
        <f t="shared" si="98"/>
        <v>8929051</v>
      </c>
      <c r="Q122" s="102">
        <f t="shared" si="56"/>
        <v>350000</v>
      </c>
      <c r="R122" s="102">
        <v>350000</v>
      </c>
      <c r="S122" s="102">
        <v>0</v>
      </c>
      <c r="T122" s="102">
        <v>8709051.3220000006</v>
      </c>
      <c r="U122" s="105">
        <v>130000.32200000063</v>
      </c>
      <c r="V122" s="63">
        <v>0</v>
      </c>
      <c r="W122" s="65">
        <f t="shared" si="45"/>
        <v>350000</v>
      </c>
      <c r="X122" s="65"/>
      <c r="Y122" s="55">
        <f t="shared" si="48"/>
        <v>0</v>
      </c>
      <c r="Z122" s="55">
        <f t="shared" si="99"/>
        <v>0</v>
      </c>
      <c r="AA122" s="55">
        <f t="shared" si="100"/>
        <v>0</v>
      </c>
      <c r="AB122" s="55">
        <f t="shared" si="101"/>
        <v>0</v>
      </c>
      <c r="AC122" s="55">
        <f t="shared" si="101"/>
        <v>0</v>
      </c>
      <c r="AD122" s="55">
        <f t="shared" si="102"/>
        <v>0</v>
      </c>
      <c r="AE122" s="55">
        <f t="shared" si="49"/>
        <v>0</v>
      </c>
      <c r="AF122" s="55"/>
      <c r="AG122" s="25">
        <v>5085000</v>
      </c>
      <c r="AH122" s="25">
        <v>200000</v>
      </c>
      <c r="AI122" s="25">
        <v>200000</v>
      </c>
      <c r="AJ122" s="25">
        <v>0</v>
      </c>
      <c r="AK122" s="25">
        <v>4885000</v>
      </c>
      <c r="AL122" s="34">
        <f t="shared" si="80"/>
        <v>0.56948941158472499</v>
      </c>
      <c r="AM122" s="34">
        <f t="shared" si="80"/>
        <v>0.5714285714285714</v>
      </c>
      <c r="AN122" s="34">
        <f t="shared" si="80"/>
        <v>0.5714285714285714</v>
      </c>
      <c r="AO122" s="34">
        <f t="shared" si="80"/>
        <v>0</v>
      </c>
      <c r="AP122" s="34">
        <f t="shared" si="80"/>
        <v>0.56941029957742417</v>
      </c>
      <c r="AQ122" s="92">
        <f t="shared" si="103"/>
        <v>0</v>
      </c>
      <c r="AR122" s="92"/>
      <c r="AS122" s="92"/>
      <c r="AT122" s="4">
        <f>VLOOKUP(B122,'[1]I Pbo'!$B$20:$U$84,20,0)</f>
        <v>0</v>
      </c>
      <c r="AU122" s="4"/>
    </row>
    <row r="123" spans="1:47" ht="29.25" customHeight="1" x14ac:dyDescent="0.25">
      <c r="A123" s="11" t="s">
        <v>169</v>
      </c>
      <c r="B123" s="27" t="s">
        <v>170</v>
      </c>
      <c r="C123" s="22">
        <f t="shared" si="94"/>
        <v>7413156.2314820495</v>
      </c>
      <c r="D123" s="23">
        <f t="shared" ref="D123:D125" si="104">SUM(I123,M123)</f>
        <v>1353016.2314820497</v>
      </c>
      <c r="E123" s="23">
        <f t="shared" ref="E123:E125" si="105">SUM(J123,M123)</f>
        <v>1284116.2314820497</v>
      </c>
      <c r="F123" s="25">
        <v>68900</v>
      </c>
      <c r="G123" s="25">
        <v>6060140</v>
      </c>
      <c r="H123" s="25">
        <f t="shared" si="46"/>
        <v>7129040</v>
      </c>
      <c r="I123" s="25">
        <v>1068900</v>
      </c>
      <c r="J123" s="25">
        <v>1000000</v>
      </c>
      <c r="K123" s="25">
        <v>68900</v>
      </c>
      <c r="L123" s="25">
        <v>6060140</v>
      </c>
      <c r="M123" s="25">
        <v>284116.23148204962</v>
      </c>
      <c r="N123" s="55">
        <f t="shared" si="47"/>
        <v>7526352.2314820495</v>
      </c>
      <c r="O123" s="102">
        <f t="shared" si="97"/>
        <v>7242236</v>
      </c>
      <c r="P123" s="102">
        <f t="shared" si="98"/>
        <v>7129040</v>
      </c>
      <c r="Q123" s="102">
        <f t="shared" si="56"/>
        <v>1068900</v>
      </c>
      <c r="R123" s="102">
        <v>1000000</v>
      </c>
      <c r="S123" s="102">
        <v>68900</v>
      </c>
      <c r="T123" s="102">
        <v>6173336</v>
      </c>
      <c r="U123" s="105">
        <v>113196</v>
      </c>
      <c r="V123" s="65">
        <v>284116.23148204962</v>
      </c>
      <c r="W123" s="65">
        <f t="shared" si="45"/>
        <v>1353016.2314820497</v>
      </c>
      <c r="X123" s="81">
        <f t="shared" ref="X123:X124" si="106">V123/M123</f>
        <v>1</v>
      </c>
      <c r="Y123" s="55">
        <f t="shared" si="48"/>
        <v>0</v>
      </c>
      <c r="Z123" s="55">
        <f t="shared" si="99"/>
        <v>0</v>
      </c>
      <c r="AA123" s="55">
        <f t="shared" si="100"/>
        <v>0</v>
      </c>
      <c r="AB123" s="55">
        <f t="shared" si="101"/>
        <v>0</v>
      </c>
      <c r="AC123" s="55">
        <f t="shared" si="101"/>
        <v>0</v>
      </c>
      <c r="AD123" s="55">
        <f t="shared" si="102"/>
        <v>0</v>
      </c>
      <c r="AE123" s="55">
        <f t="shared" si="49"/>
        <v>0</v>
      </c>
      <c r="AF123" s="55"/>
      <c r="AG123" s="25">
        <v>6361214.5</v>
      </c>
      <c r="AH123" s="25">
        <v>842073</v>
      </c>
      <c r="AI123" s="25">
        <v>842073</v>
      </c>
      <c r="AJ123" s="25">
        <v>0</v>
      </c>
      <c r="AK123" s="25">
        <v>5519141.5</v>
      </c>
      <c r="AL123" s="34">
        <f t="shared" si="80"/>
        <v>0.85809799515425245</v>
      </c>
      <c r="AM123" s="34">
        <f t="shared" si="80"/>
        <v>0.62236725650927394</v>
      </c>
      <c r="AN123" s="34">
        <f t="shared" si="80"/>
        <v>0.65576073205470664</v>
      </c>
      <c r="AO123" s="34">
        <f t="shared" si="80"/>
        <v>0</v>
      </c>
      <c r="AP123" s="34">
        <f t="shared" si="80"/>
        <v>0.91072838251261523</v>
      </c>
      <c r="AQ123" s="92">
        <f t="shared" si="103"/>
        <v>0</v>
      </c>
      <c r="AR123" s="92"/>
      <c r="AS123" s="92"/>
      <c r="AT123" s="4">
        <f>VLOOKUP(B123,'[1]I Pbo'!$B$20:$U$84,20,0)</f>
        <v>0</v>
      </c>
      <c r="AU123" s="4"/>
    </row>
    <row r="124" spans="1:47" ht="29.25" customHeight="1" x14ac:dyDescent="0.25">
      <c r="A124" s="11" t="s">
        <v>171</v>
      </c>
      <c r="B124" s="27" t="s">
        <v>172</v>
      </c>
      <c r="C124" s="22">
        <f t="shared" si="94"/>
        <v>3898500.1309999786</v>
      </c>
      <c r="D124" s="23">
        <v>1256120.1309999784</v>
      </c>
      <c r="E124" s="23">
        <v>1048217.1309999784</v>
      </c>
      <c r="F124" s="25">
        <v>207903</v>
      </c>
      <c r="G124" s="25">
        <v>2642380</v>
      </c>
      <c r="H124" s="25">
        <f t="shared" si="46"/>
        <v>3794829</v>
      </c>
      <c r="I124" s="25">
        <v>1152449</v>
      </c>
      <c r="J124" s="25">
        <v>944546</v>
      </c>
      <c r="K124" s="25">
        <v>207903</v>
      </c>
      <c r="L124" s="25">
        <v>2642380</v>
      </c>
      <c r="M124" s="25">
        <v>103671.13099997844</v>
      </c>
      <c r="N124" s="55">
        <f t="shared" si="47"/>
        <v>4486500.1309999786</v>
      </c>
      <c r="O124" s="102">
        <f t="shared" si="97"/>
        <v>4382829</v>
      </c>
      <c r="P124" s="102">
        <f t="shared" si="98"/>
        <v>3794829</v>
      </c>
      <c r="Q124" s="102">
        <f t="shared" si="56"/>
        <v>1152449</v>
      </c>
      <c r="R124" s="102">
        <v>944546</v>
      </c>
      <c r="S124" s="102">
        <v>207903</v>
      </c>
      <c r="T124" s="102">
        <v>3230380</v>
      </c>
      <c r="U124" s="105">
        <v>588000</v>
      </c>
      <c r="V124" s="65">
        <v>103671.13099997844</v>
      </c>
      <c r="W124" s="65">
        <f t="shared" si="45"/>
        <v>1256120.1309999784</v>
      </c>
      <c r="X124" s="81">
        <f t="shared" si="106"/>
        <v>1</v>
      </c>
      <c r="Y124" s="55">
        <f t="shared" si="48"/>
        <v>0</v>
      </c>
      <c r="Z124" s="55">
        <f t="shared" si="99"/>
        <v>0</v>
      </c>
      <c r="AA124" s="55">
        <f t="shared" si="100"/>
        <v>0</v>
      </c>
      <c r="AB124" s="55">
        <f t="shared" si="101"/>
        <v>0</v>
      </c>
      <c r="AC124" s="55">
        <f t="shared" si="101"/>
        <v>0</v>
      </c>
      <c r="AD124" s="55">
        <f t="shared" si="102"/>
        <v>0</v>
      </c>
      <c r="AE124" s="55">
        <f t="shared" si="49"/>
        <v>0</v>
      </c>
      <c r="AF124" s="55"/>
      <c r="AG124" s="25">
        <v>4101047.5084263999</v>
      </c>
      <c r="AH124" s="25">
        <v>1086000.5084263999</v>
      </c>
      <c r="AI124" s="25">
        <v>1028382.3870564</v>
      </c>
      <c r="AJ124" s="25">
        <v>57618.121370000001</v>
      </c>
      <c r="AK124" s="25">
        <v>3015047</v>
      </c>
      <c r="AL124" s="34">
        <f t="shared" si="80"/>
        <v>1.0519552060075132</v>
      </c>
      <c r="AM124" s="34">
        <f t="shared" si="80"/>
        <v>0.86456739417260287</v>
      </c>
      <c r="AN124" s="34">
        <f t="shared" si="80"/>
        <v>0.98107763806086956</v>
      </c>
      <c r="AO124" s="34">
        <f t="shared" si="80"/>
        <v>0.27713944180699651</v>
      </c>
      <c r="AP124" s="34">
        <f t="shared" si="80"/>
        <v>1.1410345975976204</v>
      </c>
      <c r="AQ124" s="92">
        <f t="shared" si="103"/>
        <v>88821</v>
      </c>
      <c r="AR124" s="92"/>
      <c r="AS124" s="92">
        <v>88821</v>
      </c>
      <c r="AT124" s="4" t="str">
        <f>VLOOKUP(B124,'[1]I Pbo'!$B$20:$U$84,20,0)</f>
        <v>3577/UBND-KT ngày 24/10/2022</v>
      </c>
      <c r="AU124" s="4"/>
    </row>
    <row r="125" spans="1:47" ht="29.25" customHeight="1" x14ac:dyDescent="0.25">
      <c r="A125" s="11" t="s">
        <v>173</v>
      </c>
      <c r="B125" s="27" t="s">
        <v>174</v>
      </c>
      <c r="C125" s="22">
        <f t="shared" si="94"/>
        <v>7875008</v>
      </c>
      <c r="D125" s="23">
        <f t="shared" si="104"/>
        <v>600000</v>
      </c>
      <c r="E125" s="23">
        <f t="shared" si="105"/>
        <v>600000</v>
      </c>
      <c r="F125" s="25">
        <v>0</v>
      </c>
      <c r="G125" s="25">
        <v>7275008</v>
      </c>
      <c r="H125" s="25">
        <f t="shared" si="46"/>
        <v>7875008</v>
      </c>
      <c r="I125" s="25">
        <v>600000</v>
      </c>
      <c r="J125" s="25">
        <v>600000</v>
      </c>
      <c r="K125" s="25">
        <v>0</v>
      </c>
      <c r="L125" s="25">
        <v>7275008</v>
      </c>
      <c r="M125" s="25">
        <v>0</v>
      </c>
      <c r="N125" s="55">
        <f t="shared" si="47"/>
        <v>10844244</v>
      </c>
      <c r="O125" s="102">
        <f t="shared" si="97"/>
        <v>10844244</v>
      </c>
      <c r="P125" s="102">
        <f t="shared" si="98"/>
        <v>7875008</v>
      </c>
      <c r="Q125" s="102">
        <f t="shared" si="56"/>
        <v>600000</v>
      </c>
      <c r="R125" s="102">
        <v>600000</v>
      </c>
      <c r="S125" s="102">
        <v>0</v>
      </c>
      <c r="T125" s="102">
        <v>10244244</v>
      </c>
      <c r="U125" s="105">
        <v>2969236</v>
      </c>
      <c r="V125" s="65">
        <v>0</v>
      </c>
      <c r="W125" s="65">
        <f t="shared" si="45"/>
        <v>600000</v>
      </c>
      <c r="X125" s="65"/>
      <c r="Y125" s="55">
        <f t="shared" si="48"/>
        <v>0</v>
      </c>
      <c r="Z125" s="55">
        <f t="shared" si="99"/>
        <v>0</v>
      </c>
      <c r="AA125" s="55">
        <f t="shared" si="100"/>
        <v>0</v>
      </c>
      <c r="AB125" s="55">
        <f t="shared" si="101"/>
        <v>0</v>
      </c>
      <c r="AC125" s="55">
        <f t="shared" si="101"/>
        <v>0</v>
      </c>
      <c r="AD125" s="55">
        <f t="shared" si="102"/>
        <v>0</v>
      </c>
      <c r="AE125" s="55">
        <f t="shared" si="49"/>
        <v>0</v>
      </c>
      <c r="AF125" s="55"/>
      <c r="AG125" s="25">
        <v>10331752.399999999</v>
      </c>
      <c r="AH125" s="25">
        <v>142507.5</v>
      </c>
      <c r="AI125" s="25">
        <v>142507.5</v>
      </c>
      <c r="AJ125" s="25">
        <v>0</v>
      </c>
      <c r="AK125" s="25">
        <v>10189244.899999999</v>
      </c>
      <c r="AL125" s="34">
        <f t="shared" si="80"/>
        <v>1.3119672259380559</v>
      </c>
      <c r="AM125" s="34">
        <f t="shared" si="80"/>
        <v>0.23751249999999999</v>
      </c>
      <c r="AN125" s="34">
        <f t="shared" si="80"/>
        <v>0.23751249999999999</v>
      </c>
      <c r="AO125" s="34">
        <f t="shared" si="80"/>
        <v>0</v>
      </c>
      <c r="AP125" s="34">
        <f t="shared" si="80"/>
        <v>1.4005819512500877</v>
      </c>
      <c r="AQ125" s="92">
        <f t="shared" si="103"/>
        <v>0</v>
      </c>
      <c r="AR125" s="92"/>
      <c r="AS125" s="92"/>
      <c r="AT125" s="4">
        <f>VLOOKUP(B125,'[1]I Pbo'!$B$20:$U$84,20,0)</f>
        <v>0</v>
      </c>
      <c r="AU125" s="4"/>
    </row>
    <row r="126" spans="1:47" ht="29.25" customHeight="1" x14ac:dyDescent="0.25">
      <c r="A126" s="18"/>
      <c r="B126" s="28" t="s">
        <v>175</v>
      </c>
      <c r="C126" s="20">
        <f>SUM(C127:C139)</f>
        <v>62487166.726925828</v>
      </c>
      <c r="D126" s="20">
        <f t="shared" ref="D126:AF126" si="107">SUM(D127:D139)</f>
        <v>22893696.726925839</v>
      </c>
      <c r="E126" s="20">
        <f t="shared" si="107"/>
        <v>18029850.726925839</v>
      </c>
      <c r="F126" s="20">
        <f t="shared" si="107"/>
        <v>4863846</v>
      </c>
      <c r="G126" s="20">
        <f t="shared" si="107"/>
        <v>39593470</v>
      </c>
      <c r="H126" s="20">
        <f t="shared" si="107"/>
        <v>60201273</v>
      </c>
      <c r="I126" s="20">
        <f t="shared" si="107"/>
        <v>20607803</v>
      </c>
      <c r="J126" s="20">
        <f t="shared" si="107"/>
        <v>15743957</v>
      </c>
      <c r="K126" s="20">
        <f t="shared" si="107"/>
        <v>4863846</v>
      </c>
      <c r="L126" s="20">
        <f t="shared" si="107"/>
        <v>39593470</v>
      </c>
      <c r="M126" s="20">
        <f t="shared" si="107"/>
        <v>2285893.7269258387</v>
      </c>
      <c r="N126" s="20">
        <f t="shared" si="107"/>
        <v>62804745.726925828</v>
      </c>
      <c r="O126" s="101">
        <f t="shared" si="107"/>
        <v>60518852</v>
      </c>
      <c r="P126" s="101">
        <f t="shared" si="107"/>
        <v>59667181</v>
      </c>
      <c r="Q126" s="101">
        <f t="shared" si="107"/>
        <v>20607803</v>
      </c>
      <c r="R126" s="101">
        <f t="shared" si="107"/>
        <v>15743957</v>
      </c>
      <c r="S126" s="101">
        <f t="shared" si="107"/>
        <v>4863846</v>
      </c>
      <c r="T126" s="101">
        <f t="shared" si="107"/>
        <v>39911049</v>
      </c>
      <c r="U126" s="101">
        <f t="shared" si="107"/>
        <v>851671</v>
      </c>
      <c r="V126" s="20">
        <v>2285893.7269258387</v>
      </c>
      <c r="W126" s="20">
        <f t="shared" si="107"/>
        <v>22893696.726925839</v>
      </c>
      <c r="X126" s="20">
        <f t="shared" si="107"/>
        <v>12</v>
      </c>
      <c r="Y126" s="20">
        <f t="shared" si="107"/>
        <v>534092</v>
      </c>
      <c r="Z126" s="20">
        <f t="shared" si="107"/>
        <v>534092</v>
      </c>
      <c r="AA126" s="20">
        <f t="shared" si="107"/>
        <v>0</v>
      </c>
      <c r="AB126" s="20">
        <f t="shared" si="107"/>
        <v>0</v>
      </c>
      <c r="AC126" s="20">
        <f t="shared" si="107"/>
        <v>0</v>
      </c>
      <c r="AD126" s="20">
        <f t="shared" si="107"/>
        <v>534092</v>
      </c>
      <c r="AE126" s="20">
        <f t="shared" si="107"/>
        <v>0</v>
      </c>
      <c r="AF126" s="20">
        <f t="shared" si="107"/>
        <v>0</v>
      </c>
      <c r="AG126" s="20">
        <v>52294272.620191403</v>
      </c>
      <c r="AH126" s="20">
        <v>14103790.536330203</v>
      </c>
      <c r="AI126" s="20">
        <v>12723843.450295201</v>
      </c>
      <c r="AJ126" s="20">
        <v>1379947.0860349999</v>
      </c>
      <c r="AK126" s="20">
        <v>38190482.083861202</v>
      </c>
      <c r="AL126" s="46">
        <f t="shared" si="80"/>
        <v>0.83688020051736012</v>
      </c>
      <c r="AM126" s="46">
        <f t="shared" si="80"/>
        <v>0.6160556202241636</v>
      </c>
      <c r="AN126" s="46">
        <f t="shared" si="80"/>
        <v>0.70570986099698374</v>
      </c>
      <c r="AO126" s="46">
        <f t="shared" si="80"/>
        <v>0.28371520932920163</v>
      </c>
      <c r="AP126" s="46">
        <f t="shared" si="80"/>
        <v>0.96456516905088652</v>
      </c>
      <c r="AQ126" s="89">
        <f t="shared" ref="AQ126:AS126" si="108">SUM(AQ127:AQ139)</f>
        <v>2637866</v>
      </c>
      <c r="AR126" s="89">
        <f>SUM(AR127:AR139)</f>
        <v>45000</v>
      </c>
      <c r="AS126" s="89">
        <f t="shared" si="108"/>
        <v>2592866</v>
      </c>
      <c r="AT126" s="4"/>
      <c r="AU126" s="4"/>
    </row>
    <row r="127" spans="1:47" ht="29.25" customHeight="1" x14ac:dyDescent="0.25">
      <c r="A127" s="11" t="s">
        <v>176</v>
      </c>
      <c r="B127" s="27" t="s">
        <v>177</v>
      </c>
      <c r="C127" s="22">
        <f t="shared" ref="C127:C139" si="109">SUM(H127,M127)</f>
        <v>6967586</v>
      </c>
      <c r="D127" s="23">
        <v>1796896</v>
      </c>
      <c r="E127" s="23">
        <v>1609700</v>
      </c>
      <c r="F127" s="25">
        <v>187196</v>
      </c>
      <c r="G127" s="25">
        <v>5170690</v>
      </c>
      <c r="H127" s="25">
        <f t="shared" si="46"/>
        <v>6758505</v>
      </c>
      <c r="I127" s="25">
        <v>1587815</v>
      </c>
      <c r="J127" s="25">
        <v>1400619</v>
      </c>
      <c r="K127" s="25">
        <v>187196</v>
      </c>
      <c r="L127" s="25">
        <v>5170690</v>
      </c>
      <c r="M127" s="25">
        <v>209081</v>
      </c>
      <c r="N127" s="55">
        <f t="shared" si="47"/>
        <v>6994586</v>
      </c>
      <c r="O127" s="102">
        <f t="shared" ref="O127:O139" si="110">SUM(Q127,T127)</f>
        <v>6785505</v>
      </c>
      <c r="P127" s="102">
        <f t="shared" ref="P127:P139" si="111">O127-U127</f>
        <v>6758505</v>
      </c>
      <c r="Q127" s="102">
        <f t="shared" si="56"/>
        <v>1587815</v>
      </c>
      <c r="R127" s="102">
        <v>1400619</v>
      </c>
      <c r="S127" s="102">
        <v>187196</v>
      </c>
      <c r="T127" s="102">
        <v>5197690</v>
      </c>
      <c r="U127" s="105">
        <v>27000</v>
      </c>
      <c r="V127" s="65">
        <v>209081</v>
      </c>
      <c r="W127" s="65">
        <f t="shared" si="45"/>
        <v>1796896</v>
      </c>
      <c r="X127" s="81">
        <f t="shared" ref="X127:X131" si="112">V127/M127</f>
        <v>1</v>
      </c>
      <c r="Y127" s="55">
        <f t="shared" si="48"/>
        <v>0</v>
      </c>
      <c r="Z127" s="55">
        <f t="shared" ref="Z127:Z139" si="113">AA127+AD127</f>
        <v>0</v>
      </c>
      <c r="AA127" s="55">
        <f t="shared" ref="AA127:AA139" si="114">AB127+AC127</f>
        <v>0</v>
      </c>
      <c r="AB127" s="55">
        <f t="shared" ref="AB127:AC139" si="115">J127-R127</f>
        <v>0</v>
      </c>
      <c r="AC127" s="55">
        <f t="shared" si="115"/>
        <v>0</v>
      </c>
      <c r="AD127" s="55">
        <f t="shared" ref="AD127:AD139" si="116">IF((L127-T127)&lt;0,0,(L127-T127))</f>
        <v>0</v>
      </c>
      <c r="AE127" s="55">
        <f t="shared" si="49"/>
        <v>0</v>
      </c>
      <c r="AF127" s="55"/>
      <c r="AG127" s="25">
        <v>7663888.6705589984</v>
      </c>
      <c r="AH127" s="25">
        <v>1102762.2500680001</v>
      </c>
      <c r="AI127" s="25">
        <v>1033810</v>
      </c>
      <c r="AJ127" s="25">
        <v>68952.250067999994</v>
      </c>
      <c r="AK127" s="25">
        <v>6561126.4204909988</v>
      </c>
      <c r="AL127" s="34">
        <f t="shared" si="80"/>
        <v>1.0999345642176499</v>
      </c>
      <c r="AM127" s="34">
        <f t="shared" si="80"/>
        <v>0.61370399292335232</v>
      </c>
      <c r="AN127" s="34">
        <f t="shared" si="80"/>
        <v>0.64223768404050441</v>
      </c>
      <c r="AO127" s="34">
        <f t="shared" si="80"/>
        <v>0.36834253973375497</v>
      </c>
      <c r="AP127" s="34">
        <f t="shared" si="80"/>
        <v>1.2689073258097079</v>
      </c>
      <c r="AQ127" s="92">
        <f t="shared" ref="AQ127:AQ139" si="117">SUM(AR127,AS127)</f>
        <v>62056</v>
      </c>
      <c r="AR127" s="92"/>
      <c r="AS127" s="92">
        <v>62056</v>
      </c>
      <c r="AT127" s="4" t="str">
        <f>VLOOKUP(B127,'[1]I Pbo'!$B$20:$U$84,20,0)</f>
        <v>8856/UBND-KTTC ngày 23/9/2022</v>
      </c>
      <c r="AU127" s="4"/>
    </row>
    <row r="128" spans="1:47" ht="29.25" customHeight="1" x14ac:dyDescent="0.25">
      <c r="A128" s="11" t="s">
        <v>178</v>
      </c>
      <c r="B128" s="27" t="s">
        <v>179</v>
      </c>
      <c r="C128" s="22">
        <f t="shared" si="109"/>
        <v>4396997</v>
      </c>
      <c r="D128" s="23">
        <v>1526755</v>
      </c>
      <c r="E128" s="23">
        <v>1494623</v>
      </c>
      <c r="F128" s="25">
        <v>32132</v>
      </c>
      <c r="G128" s="25">
        <v>2870242</v>
      </c>
      <c r="H128" s="25">
        <f t="shared" si="46"/>
        <v>4238941</v>
      </c>
      <c r="I128" s="25">
        <v>1368699</v>
      </c>
      <c r="J128" s="25">
        <v>1336567</v>
      </c>
      <c r="K128" s="25">
        <v>32132</v>
      </c>
      <c r="L128" s="25">
        <v>2870242</v>
      </c>
      <c r="M128" s="25">
        <v>158056</v>
      </c>
      <c r="N128" s="55">
        <f t="shared" si="47"/>
        <v>4396997</v>
      </c>
      <c r="O128" s="102">
        <f t="shared" si="110"/>
        <v>4238941</v>
      </c>
      <c r="P128" s="102">
        <f t="shared" si="111"/>
        <v>4238941</v>
      </c>
      <c r="Q128" s="102">
        <f t="shared" si="56"/>
        <v>1368699</v>
      </c>
      <c r="R128" s="102">
        <v>1336567</v>
      </c>
      <c r="S128" s="102">
        <v>32132</v>
      </c>
      <c r="T128" s="102">
        <v>2870242</v>
      </c>
      <c r="U128" s="105">
        <v>0</v>
      </c>
      <c r="V128" s="65">
        <v>158056</v>
      </c>
      <c r="W128" s="65">
        <f t="shared" si="45"/>
        <v>1526755</v>
      </c>
      <c r="X128" s="81">
        <f t="shared" si="112"/>
        <v>1</v>
      </c>
      <c r="Y128" s="55">
        <f t="shared" si="48"/>
        <v>0</v>
      </c>
      <c r="Z128" s="55">
        <f t="shared" si="113"/>
        <v>0</v>
      </c>
      <c r="AA128" s="55">
        <f t="shared" si="114"/>
        <v>0</v>
      </c>
      <c r="AB128" s="55">
        <f t="shared" si="115"/>
        <v>0</v>
      </c>
      <c r="AC128" s="55">
        <f t="shared" si="115"/>
        <v>0</v>
      </c>
      <c r="AD128" s="55">
        <f t="shared" si="116"/>
        <v>0</v>
      </c>
      <c r="AE128" s="55">
        <f t="shared" si="49"/>
        <v>0</v>
      </c>
      <c r="AF128" s="55"/>
      <c r="AG128" s="25">
        <v>4067541.7710750001</v>
      </c>
      <c r="AH128" s="25">
        <v>1042931.7710750001</v>
      </c>
      <c r="AI128" s="25">
        <v>1023119</v>
      </c>
      <c r="AJ128" s="25">
        <v>19812.771075000001</v>
      </c>
      <c r="AK128" s="25">
        <v>3024610</v>
      </c>
      <c r="AL128" s="34">
        <f t="shared" si="80"/>
        <v>0.92507267370776014</v>
      </c>
      <c r="AM128" s="34">
        <f t="shared" si="80"/>
        <v>0.68310355693939107</v>
      </c>
      <c r="AN128" s="34">
        <f t="shared" si="80"/>
        <v>0.68453315652174496</v>
      </c>
      <c r="AO128" s="34">
        <f t="shared" si="80"/>
        <v>0.61660559800199177</v>
      </c>
      <c r="AP128" s="34">
        <f t="shared" si="80"/>
        <v>1.0537822246347173</v>
      </c>
      <c r="AQ128" s="92">
        <f t="shared" si="117"/>
        <v>0</v>
      </c>
      <c r="AR128" s="92"/>
      <c r="AS128" s="92">
        <v>0</v>
      </c>
      <c r="AT128" s="4">
        <f>VLOOKUP(B128,'[1]I Pbo'!$B$20:$U$84,20,0)</f>
        <v>0</v>
      </c>
      <c r="AU128" s="4"/>
    </row>
    <row r="129" spans="1:47" ht="29.25" customHeight="1" x14ac:dyDescent="0.25">
      <c r="A129" s="11" t="s">
        <v>180</v>
      </c>
      <c r="B129" s="27" t="s">
        <v>181</v>
      </c>
      <c r="C129" s="22">
        <f t="shared" si="109"/>
        <v>4434978</v>
      </c>
      <c r="D129" s="23">
        <v>2269478</v>
      </c>
      <c r="E129" s="23">
        <v>1489885</v>
      </c>
      <c r="F129" s="25">
        <v>779593</v>
      </c>
      <c r="G129" s="25">
        <v>2165500</v>
      </c>
      <c r="H129" s="25">
        <f t="shared" si="46"/>
        <v>4090177</v>
      </c>
      <c r="I129" s="25">
        <v>1924677</v>
      </c>
      <c r="J129" s="25">
        <v>1145084</v>
      </c>
      <c r="K129" s="25">
        <v>779593</v>
      </c>
      <c r="L129" s="25">
        <v>2165500</v>
      </c>
      <c r="M129" s="25">
        <v>344801</v>
      </c>
      <c r="N129" s="55">
        <f t="shared" si="47"/>
        <v>4534978</v>
      </c>
      <c r="O129" s="102">
        <f t="shared" si="110"/>
        <v>4190177</v>
      </c>
      <c r="P129" s="102">
        <f t="shared" si="111"/>
        <v>4090177</v>
      </c>
      <c r="Q129" s="102">
        <f t="shared" si="56"/>
        <v>1924677</v>
      </c>
      <c r="R129" s="102">
        <v>1145084</v>
      </c>
      <c r="S129" s="102">
        <v>779593</v>
      </c>
      <c r="T129" s="102">
        <v>2265500</v>
      </c>
      <c r="U129" s="105">
        <v>100000</v>
      </c>
      <c r="V129" s="65">
        <v>344801</v>
      </c>
      <c r="W129" s="65">
        <f t="shared" si="45"/>
        <v>2269478</v>
      </c>
      <c r="X129" s="81">
        <f t="shared" si="112"/>
        <v>1</v>
      </c>
      <c r="Y129" s="55">
        <f t="shared" si="48"/>
        <v>0</v>
      </c>
      <c r="Z129" s="55">
        <f t="shared" si="113"/>
        <v>0</v>
      </c>
      <c r="AA129" s="55">
        <f t="shared" si="114"/>
        <v>0</v>
      </c>
      <c r="AB129" s="55">
        <f t="shared" si="115"/>
        <v>0</v>
      </c>
      <c r="AC129" s="55">
        <f t="shared" si="115"/>
        <v>0</v>
      </c>
      <c r="AD129" s="55">
        <f t="shared" si="116"/>
        <v>0</v>
      </c>
      <c r="AE129" s="55">
        <f t="shared" si="49"/>
        <v>0</v>
      </c>
      <c r="AF129" s="55"/>
      <c r="AG129" s="25">
        <v>3164949.9549369998</v>
      </c>
      <c r="AH129" s="25">
        <v>1164949.9549370001</v>
      </c>
      <c r="AI129" s="25">
        <v>1120000</v>
      </c>
      <c r="AJ129" s="25">
        <v>44949.954937000002</v>
      </c>
      <c r="AK129" s="25">
        <v>2000000</v>
      </c>
      <c r="AL129" s="34">
        <f t="shared" si="80"/>
        <v>0.71363374405397273</v>
      </c>
      <c r="AM129" s="34">
        <f t="shared" si="80"/>
        <v>0.51331185186064821</v>
      </c>
      <c r="AN129" s="34">
        <f t="shared" si="80"/>
        <v>0.75173587223174942</v>
      </c>
      <c r="AO129" s="34">
        <f t="shared" si="80"/>
        <v>5.7658233125489844E-2</v>
      </c>
      <c r="AP129" s="34">
        <f t="shared" si="80"/>
        <v>0.92357423227891944</v>
      </c>
      <c r="AQ129" s="92">
        <f t="shared" si="117"/>
        <v>684419</v>
      </c>
      <c r="AR129" s="92"/>
      <c r="AS129" s="92">
        <v>684419</v>
      </c>
      <c r="AT129" s="4" t="str">
        <f>VLOOKUP(B129,'[1]I Pbo'!$B$20:$U$84,20,0)</f>
        <v>6058/TTr-UBND ngày 23/9/2022</v>
      </c>
      <c r="AU129" s="4"/>
    </row>
    <row r="130" spans="1:47" ht="29.25" customHeight="1" x14ac:dyDescent="0.25">
      <c r="A130" s="11" t="s">
        <v>182</v>
      </c>
      <c r="B130" s="27" t="s">
        <v>183</v>
      </c>
      <c r="C130" s="22">
        <f t="shared" si="109"/>
        <v>3971097.4724087361</v>
      </c>
      <c r="D130" s="23">
        <v>1803056.4724087361</v>
      </c>
      <c r="E130" s="23">
        <v>1725756.4724087361</v>
      </c>
      <c r="F130" s="25">
        <v>77300</v>
      </c>
      <c r="G130" s="25">
        <v>2168041</v>
      </c>
      <c r="H130" s="25">
        <f t="shared" si="46"/>
        <v>3759742</v>
      </c>
      <c r="I130" s="25">
        <v>1591701</v>
      </c>
      <c r="J130" s="25">
        <v>1514401</v>
      </c>
      <c r="K130" s="25">
        <v>77300</v>
      </c>
      <c r="L130" s="25">
        <v>2168041</v>
      </c>
      <c r="M130" s="25">
        <v>211355.47240873621</v>
      </c>
      <c r="N130" s="55">
        <f t="shared" si="47"/>
        <v>3971097.4724087361</v>
      </c>
      <c r="O130" s="102">
        <f t="shared" si="110"/>
        <v>3759742</v>
      </c>
      <c r="P130" s="102">
        <f t="shared" si="111"/>
        <v>3759742</v>
      </c>
      <c r="Q130" s="102">
        <f t="shared" si="56"/>
        <v>1591701</v>
      </c>
      <c r="R130" s="102">
        <v>1514401</v>
      </c>
      <c r="S130" s="102">
        <v>77300</v>
      </c>
      <c r="T130" s="102">
        <v>2168041</v>
      </c>
      <c r="U130" s="105">
        <v>0</v>
      </c>
      <c r="V130" s="65">
        <v>211355.47240873621</v>
      </c>
      <c r="W130" s="65">
        <f t="shared" si="45"/>
        <v>1803056.4724087361</v>
      </c>
      <c r="X130" s="81">
        <f t="shared" si="112"/>
        <v>1</v>
      </c>
      <c r="Y130" s="55">
        <f t="shared" si="48"/>
        <v>0</v>
      </c>
      <c r="Z130" s="55">
        <f t="shared" si="113"/>
        <v>0</v>
      </c>
      <c r="AA130" s="55">
        <f t="shared" si="114"/>
        <v>0</v>
      </c>
      <c r="AB130" s="55">
        <f t="shared" si="115"/>
        <v>0</v>
      </c>
      <c r="AC130" s="55">
        <f t="shared" si="115"/>
        <v>0</v>
      </c>
      <c r="AD130" s="55">
        <f t="shared" si="116"/>
        <v>0</v>
      </c>
      <c r="AE130" s="55">
        <f t="shared" si="49"/>
        <v>0</v>
      </c>
      <c r="AF130" s="55"/>
      <c r="AG130" s="25">
        <v>3369654.8392930003</v>
      </c>
      <c r="AH130" s="25">
        <v>1256834.8392930001</v>
      </c>
      <c r="AI130" s="25">
        <v>1251291</v>
      </c>
      <c r="AJ130" s="25">
        <v>5543.839293</v>
      </c>
      <c r="AK130" s="25">
        <v>2112820</v>
      </c>
      <c r="AL130" s="34">
        <f t="shared" si="80"/>
        <v>0.84854498352292507</v>
      </c>
      <c r="AM130" s="34">
        <f t="shared" si="80"/>
        <v>0.69705794495386575</v>
      </c>
      <c r="AN130" s="34">
        <f t="shared" si="80"/>
        <v>0.72506811940476301</v>
      </c>
      <c r="AO130" s="34">
        <f t="shared" si="80"/>
        <v>7.1718490206985772E-2</v>
      </c>
      <c r="AP130" s="34">
        <f t="shared" si="80"/>
        <v>0.97452954072363018</v>
      </c>
      <c r="AQ130" s="92">
        <f t="shared" si="117"/>
        <v>13470</v>
      </c>
      <c r="AR130" s="92"/>
      <c r="AS130" s="92">
        <v>13470</v>
      </c>
      <c r="AT130" s="4" t="str">
        <f>VLOOKUP(B130,'[1]I Pbo'!$B$20:$U$84,20,0)</f>
        <v>4591/UBND-CNXD ngày 10/10/2022</v>
      </c>
      <c r="AU130" s="4"/>
    </row>
    <row r="131" spans="1:47" ht="29.25" customHeight="1" x14ac:dyDescent="0.25">
      <c r="A131" s="11" t="s">
        <v>184</v>
      </c>
      <c r="B131" s="27" t="s">
        <v>185</v>
      </c>
      <c r="C131" s="22">
        <f t="shared" si="109"/>
        <v>4541938.5019410532</v>
      </c>
      <c r="D131" s="23">
        <v>1882528.5019410537</v>
      </c>
      <c r="E131" s="23">
        <v>1628857.5019410537</v>
      </c>
      <c r="F131" s="25">
        <v>253671</v>
      </c>
      <c r="G131" s="25">
        <v>2659410</v>
      </c>
      <c r="H131" s="25">
        <f t="shared" si="46"/>
        <v>4418081</v>
      </c>
      <c r="I131" s="25">
        <v>1758671</v>
      </c>
      <c r="J131" s="25">
        <v>1505000</v>
      </c>
      <c r="K131" s="25">
        <v>253671</v>
      </c>
      <c r="L131" s="25">
        <v>2659410</v>
      </c>
      <c r="M131" s="25">
        <v>123857.50194105366</v>
      </c>
      <c r="N131" s="55">
        <f t="shared" si="47"/>
        <v>4731704.5019410532</v>
      </c>
      <c r="O131" s="102">
        <f t="shared" si="110"/>
        <v>4607847</v>
      </c>
      <c r="P131" s="102">
        <f t="shared" si="111"/>
        <v>4418081</v>
      </c>
      <c r="Q131" s="102">
        <f t="shared" si="56"/>
        <v>1758671</v>
      </c>
      <c r="R131" s="102">
        <v>1505000</v>
      </c>
      <c r="S131" s="102">
        <v>253671</v>
      </c>
      <c r="T131" s="102">
        <v>2849176</v>
      </c>
      <c r="U131" s="105">
        <v>189766</v>
      </c>
      <c r="V131" s="65">
        <v>123857.50194105366</v>
      </c>
      <c r="W131" s="65">
        <f t="shared" si="45"/>
        <v>1882528.5019410537</v>
      </c>
      <c r="X131" s="81">
        <f t="shared" si="112"/>
        <v>1</v>
      </c>
      <c r="Y131" s="55">
        <f t="shared" si="48"/>
        <v>0</v>
      </c>
      <c r="Z131" s="55">
        <f t="shared" si="113"/>
        <v>0</v>
      </c>
      <c r="AA131" s="55">
        <f t="shared" si="114"/>
        <v>0</v>
      </c>
      <c r="AB131" s="55">
        <f t="shared" si="115"/>
        <v>0</v>
      </c>
      <c r="AC131" s="55">
        <f t="shared" si="115"/>
        <v>0</v>
      </c>
      <c r="AD131" s="55">
        <f t="shared" si="116"/>
        <v>0</v>
      </c>
      <c r="AE131" s="55">
        <f t="shared" si="49"/>
        <v>0</v>
      </c>
      <c r="AF131" s="55"/>
      <c r="AG131" s="25">
        <v>3711754.3980370001</v>
      </c>
      <c r="AH131" s="25">
        <v>1456830.1710370001</v>
      </c>
      <c r="AI131" s="25">
        <v>1400506.28477</v>
      </c>
      <c r="AJ131" s="25">
        <v>56323.886267000002</v>
      </c>
      <c r="AK131" s="25">
        <v>2254924.227</v>
      </c>
      <c r="AL131" s="34">
        <f t="shared" si="80"/>
        <v>0.81721810994374677</v>
      </c>
      <c r="AM131" s="34">
        <f t="shared" si="80"/>
        <v>0.77386885220323576</v>
      </c>
      <c r="AN131" s="34">
        <f t="shared" si="80"/>
        <v>0.85980896616251867</v>
      </c>
      <c r="AO131" s="34">
        <f t="shared" si="80"/>
        <v>0.22203518047786305</v>
      </c>
      <c r="AP131" s="34">
        <f t="shared" si="80"/>
        <v>0.84790394373188038</v>
      </c>
      <c r="AQ131" s="92">
        <f t="shared" si="117"/>
        <v>145000</v>
      </c>
      <c r="AR131" s="92">
        <v>45000</v>
      </c>
      <c r="AS131" s="92">
        <v>100000</v>
      </c>
      <c r="AT131" s="4" t="str">
        <f>VLOOKUP(B131,'[1]I Pbo'!$B$20:$U$84,20,0)</f>
        <v>161/TTr-UBND ngày 29/8/2022</v>
      </c>
      <c r="AU131" s="4" t="s">
        <v>237</v>
      </c>
    </row>
    <row r="132" spans="1:47" ht="29.25" customHeight="1" x14ac:dyDescent="0.25">
      <c r="A132" s="11" t="s">
        <v>186</v>
      </c>
      <c r="B132" s="27" t="s">
        <v>187</v>
      </c>
      <c r="C132" s="22">
        <f t="shared" si="109"/>
        <v>8335878</v>
      </c>
      <c r="D132" s="23">
        <v>3023778</v>
      </c>
      <c r="E132" s="23">
        <v>1457685</v>
      </c>
      <c r="F132" s="25">
        <v>1566093</v>
      </c>
      <c r="G132" s="25">
        <v>5312100</v>
      </c>
      <c r="H132" s="25">
        <f t="shared" si="46"/>
        <v>8335878</v>
      </c>
      <c r="I132" s="25">
        <v>3023778</v>
      </c>
      <c r="J132" s="25">
        <v>1457685</v>
      </c>
      <c r="K132" s="25">
        <v>1566093</v>
      </c>
      <c r="L132" s="25">
        <v>5312100</v>
      </c>
      <c r="M132" s="25">
        <v>0</v>
      </c>
      <c r="N132" s="55">
        <f t="shared" si="47"/>
        <v>7801786</v>
      </c>
      <c r="O132" s="102">
        <f t="shared" si="110"/>
        <v>7801786</v>
      </c>
      <c r="P132" s="102">
        <f t="shared" si="111"/>
        <v>7801786</v>
      </c>
      <c r="Q132" s="102">
        <f t="shared" si="56"/>
        <v>3023778</v>
      </c>
      <c r="R132" s="102">
        <v>1457685</v>
      </c>
      <c r="S132" s="102">
        <v>1566093</v>
      </c>
      <c r="T132" s="102">
        <v>4778008</v>
      </c>
      <c r="U132" s="105">
        <v>0</v>
      </c>
      <c r="V132" s="65">
        <v>0</v>
      </c>
      <c r="W132" s="65">
        <f t="shared" si="45"/>
        <v>3023778</v>
      </c>
      <c r="X132" s="65"/>
      <c r="Y132" s="55">
        <f t="shared" si="48"/>
        <v>534092</v>
      </c>
      <c r="Z132" s="55">
        <f t="shared" si="113"/>
        <v>534092</v>
      </c>
      <c r="AA132" s="55">
        <f t="shared" si="114"/>
        <v>0</v>
      </c>
      <c r="AB132" s="55">
        <f t="shared" si="115"/>
        <v>0</v>
      </c>
      <c r="AC132" s="55">
        <f t="shared" si="115"/>
        <v>0</v>
      </c>
      <c r="AD132" s="55">
        <f t="shared" si="116"/>
        <v>534092</v>
      </c>
      <c r="AE132" s="55">
        <f t="shared" si="49"/>
        <v>0</v>
      </c>
      <c r="AF132" s="55"/>
      <c r="AG132" s="25">
        <v>5423202.858271</v>
      </c>
      <c r="AH132" s="25">
        <v>1555395.108271</v>
      </c>
      <c r="AI132" s="25">
        <v>1093263.75</v>
      </c>
      <c r="AJ132" s="25">
        <v>462131.35827099998</v>
      </c>
      <c r="AK132" s="25">
        <v>3867807.75</v>
      </c>
      <c r="AL132" s="34">
        <f t="shared" si="80"/>
        <v>0.65058568014922968</v>
      </c>
      <c r="AM132" s="34">
        <f t="shared" si="80"/>
        <v>0.51438799682747871</v>
      </c>
      <c r="AN132" s="34">
        <f t="shared" si="80"/>
        <v>0.75</v>
      </c>
      <c r="AO132" s="34">
        <f t="shared" si="80"/>
        <v>0.29508551425170787</v>
      </c>
      <c r="AP132" s="34">
        <f t="shared" si="80"/>
        <v>0.72811275201897552</v>
      </c>
      <c r="AQ132" s="92">
        <f t="shared" si="117"/>
        <v>1056666</v>
      </c>
      <c r="AR132" s="92"/>
      <c r="AS132" s="92">
        <v>1056666</v>
      </c>
      <c r="AT132" s="4" t="str">
        <f>VLOOKUP(B132,'[1]I Pbo'!$B$20:$U$84,20,0)</f>
        <v>3915/UBND-XD ĐT ngày 03/10/2022</v>
      </c>
      <c r="AU132" s="4"/>
    </row>
    <row r="133" spans="1:47" ht="29.25" customHeight="1" x14ac:dyDescent="0.25">
      <c r="A133" s="11" t="s">
        <v>188</v>
      </c>
      <c r="B133" s="27" t="s">
        <v>189</v>
      </c>
      <c r="C133" s="22">
        <f t="shared" si="109"/>
        <v>3334456.3901034179</v>
      </c>
      <c r="D133" s="23">
        <v>1530076.3901034179</v>
      </c>
      <c r="E133" s="23">
        <v>1263014.3901034179</v>
      </c>
      <c r="F133" s="25">
        <v>267062</v>
      </c>
      <c r="G133" s="25">
        <v>1804380</v>
      </c>
      <c r="H133" s="25">
        <f t="shared" si="46"/>
        <v>3250331</v>
      </c>
      <c r="I133" s="25">
        <v>1445951</v>
      </c>
      <c r="J133" s="25">
        <v>1178889</v>
      </c>
      <c r="K133" s="25">
        <v>267062</v>
      </c>
      <c r="L133" s="25">
        <v>1804380</v>
      </c>
      <c r="M133" s="25">
        <v>84125.390103417842</v>
      </c>
      <c r="N133" s="55">
        <f t="shared" si="47"/>
        <v>3334456.3901034179</v>
      </c>
      <c r="O133" s="102">
        <f t="shared" si="110"/>
        <v>3250331</v>
      </c>
      <c r="P133" s="102">
        <f t="shared" si="111"/>
        <v>3250331</v>
      </c>
      <c r="Q133" s="102">
        <f t="shared" si="56"/>
        <v>1445951</v>
      </c>
      <c r="R133" s="102">
        <v>1178889</v>
      </c>
      <c r="S133" s="102">
        <v>267062</v>
      </c>
      <c r="T133" s="102">
        <v>1804380</v>
      </c>
      <c r="U133" s="105">
        <v>0</v>
      </c>
      <c r="V133" s="65">
        <v>84125.390103417842</v>
      </c>
      <c r="W133" s="65">
        <f t="shared" si="45"/>
        <v>1530076.3901034179</v>
      </c>
      <c r="X133" s="81">
        <f t="shared" ref="X133:X139" si="118">V133/M133</f>
        <v>1</v>
      </c>
      <c r="Y133" s="55">
        <f t="shared" si="48"/>
        <v>0</v>
      </c>
      <c r="Z133" s="55">
        <f t="shared" si="113"/>
        <v>0</v>
      </c>
      <c r="AA133" s="55">
        <f t="shared" si="114"/>
        <v>0</v>
      </c>
      <c r="AB133" s="55">
        <f t="shared" si="115"/>
        <v>0</v>
      </c>
      <c r="AC133" s="55">
        <f t="shared" si="115"/>
        <v>0</v>
      </c>
      <c r="AD133" s="55">
        <f t="shared" si="116"/>
        <v>0</v>
      </c>
      <c r="AE133" s="55">
        <f t="shared" si="49"/>
        <v>0</v>
      </c>
      <c r="AF133" s="55"/>
      <c r="AG133" s="25">
        <v>3074694.5464872997</v>
      </c>
      <c r="AH133" s="25">
        <v>1155103.757558</v>
      </c>
      <c r="AI133" s="25">
        <v>1045999.6351080001</v>
      </c>
      <c r="AJ133" s="25">
        <v>109104.12245</v>
      </c>
      <c r="AK133" s="25">
        <v>1919590.7889292999</v>
      </c>
      <c r="AL133" s="34">
        <f t="shared" si="80"/>
        <v>0.92209769352897075</v>
      </c>
      <c r="AM133" s="34">
        <f t="shared" si="80"/>
        <v>0.75493208380264365</v>
      </c>
      <c r="AN133" s="34">
        <f t="shared" si="80"/>
        <v>0.82817713187127806</v>
      </c>
      <c r="AO133" s="34">
        <f t="shared" si="80"/>
        <v>0.40853480633710521</v>
      </c>
      <c r="AP133" s="34">
        <f t="shared" si="80"/>
        <v>1.0638506239978829</v>
      </c>
      <c r="AQ133" s="92">
        <f t="shared" si="117"/>
        <v>71000</v>
      </c>
      <c r="AR133" s="92"/>
      <c r="AS133" s="92">
        <v>71000</v>
      </c>
      <c r="AT133" s="4" t="str">
        <f>VLOOKUP(B133,'[1]I Pbo'!$B$20:$U$84,20,0)</f>
        <v>1494/UBND-NCTH ngày 05/10/2022</v>
      </c>
      <c r="AU133" s="4"/>
    </row>
    <row r="134" spans="1:47" ht="29.25" customHeight="1" x14ac:dyDescent="0.25">
      <c r="A134" s="11" t="s">
        <v>190</v>
      </c>
      <c r="B134" s="27" t="s">
        <v>191</v>
      </c>
      <c r="C134" s="22">
        <f t="shared" si="109"/>
        <v>4500725.1622281959</v>
      </c>
      <c r="D134" s="23">
        <f t="shared" ref="D134:D139" si="119">SUM(I134,M134)</f>
        <v>1932785.1622281959</v>
      </c>
      <c r="E134" s="23">
        <f t="shared" ref="E134:E139" si="120">SUM(J134,M134)</f>
        <v>1604823.1622281959</v>
      </c>
      <c r="F134" s="25">
        <v>327962</v>
      </c>
      <c r="G134" s="25">
        <v>2567940</v>
      </c>
      <c r="H134" s="25">
        <f t="shared" si="46"/>
        <v>4230384</v>
      </c>
      <c r="I134" s="25">
        <v>1662444</v>
      </c>
      <c r="J134" s="25">
        <v>1334482</v>
      </c>
      <c r="K134" s="25">
        <v>327962</v>
      </c>
      <c r="L134" s="25">
        <v>2567940</v>
      </c>
      <c r="M134" s="25">
        <v>270341.16222819581</v>
      </c>
      <c r="N134" s="55">
        <f t="shared" si="47"/>
        <v>4500725.1622281959</v>
      </c>
      <c r="O134" s="102">
        <f t="shared" si="110"/>
        <v>4230384</v>
      </c>
      <c r="P134" s="102">
        <f t="shared" si="111"/>
        <v>4230384</v>
      </c>
      <c r="Q134" s="102">
        <f t="shared" si="56"/>
        <v>1662444</v>
      </c>
      <c r="R134" s="102">
        <v>1334482</v>
      </c>
      <c r="S134" s="102">
        <v>327962</v>
      </c>
      <c r="T134" s="102">
        <v>2567940</v>
      </c>
      <c r="U134" s="105">
        <v>0</v>
      </c>
      <c r="V134" s="65">
        <v>270341.16222819581</v>
      </c>
      <c r="W134" s="65">
        <f t="shared" si="45"/>
        <v>1932785.1622281959</v>
      </c>
      <c r="X134" s="81">
        <f t="shared" si="118"/>
        <v>1</v>
      </c>
      <c r="Y134" s="55">
        <f t="shared" si="48"/>
        <v>0</v>
      </c>
      <c r="Z134" s="55">
        <f t="shared" si="113"/>
        <v>0</v>
      </c>
      <c r="AA134" s="55">
        <f t="shared" si="114"/>
        <v>0</v>
      </c>
      <c r="AB134" s="55">
        <f t="shared" si="115"/>
        <v>0</v>
      </c>
      <c r="AC134" s="55">
        <f t="shared" si="115"/>
        <v>0</v>
      </c>
      <c r="AD134" s="55">
        <f t="shared" si="116"/>
        <v>0</v>
      </c>
      <c r="AE134" s="55">
        <f t="shared" si="49"/>
        <v>0</v>
      </c>
      <c r="AF134" s="55"/>
      <c r="AG134" s="25">
        <v>3377310.666708</v>
      </c>
      <c r="AH134" s="25">
        <v>986056.666708</v>
      </c>
      <c r="AI134" s="25">
        <v>873279</v>
      </c>
      <c r="AJ134" s="25">
        <v>112777.666708</v>
      </c>
      <c r="AK134" s="25">
        <v>2391254</v>
      </c>
      <c r="AL134" s="34">
        <f t="shared" si="80"/>
        <v>0.7503925578597157</v>
      </c>
      <c r="AM134" s="34">
        <f t="shared" si="80"/>
        <v>0.51017396344828747</v>
      </c>
      <c r="AN134" s="34">
        <f t="shared" si="80"/>
        <v>0.54415902047893372</v>
      </c>
      <c r="AO134" s="34">
        <f t="shared" si="80"/>
        <v>0.34387418880236126</v>
      </c>
      <c r="AP134" s="34">
        <f t="shared" si="80"/>
        <v>0.93119543291509921</v>
      </c>
      <c r="AQ134" s="92">
        <f t="shared" si="117"/>
        <v>42748</v>
      </c>
      <c r="AR134" s="92"/>
      <c r="AS134" s="92">
        <v>42748</v>
      </c>
      <c r="AT134" s="4" t="str">
        <f>VLOOKUP(B134,'[1]I Pbo'!$B$20:$U$84,20,0)</f>
        <v>2213/UBND-XD ngày 03/10/2022</v>
      </c>
      <c r="AU134" s="4"/>
    </row>
    <row r="135" spans="1:47" ht="29.25" customHeight="1" x14ac:dyDescent="0.25">
      <c r="A135" s="11" t="s">
        <v>192</v>
      </c>
      <c r="B135" s="27" t="s">
        <v>193</v>
      </c>
      <c r="C135" s="22">
        <f t="shared" si="109"/>
        <v>5565046.469203773</v>
      </c>
      <c r="D135" s="23">
        <f t="shared" si="119"/>
        <v>2065566.4692037727</v>
      </c>
      <c r="E135" s="23">
        <f t="shared" si="120"/>
        <v>1781083.4692037727</v>
      </c>
      <c r="F135" s="25">
        <v>284483</v>
      </c>
      <c r="G135" s="25">
        <v>3499480</v>
      </c>
      <c r="H135" s="25">
        <f t="shared" si="46"/>
        <v>5267557</v>
      </c>
      <c r="I135" s="25">
        <v>1768077</v>
      </c>
      <c r="J135" s="25">
        <v>1483594</v>
      </c>
      <c r="K135" s="25">
        <v>284483</v>
      </c>
      <c r="L135" s="25">
        <v>3499480</v>
      </c>
      <c r="M135" s="25">
        <v>297489.46920377278</v>
      </c>
      <c r="N135" s="55">
        <f t="shared" si="47"/>
        <v>5565046.469203773</v>
      </c>
      <c r="O135" s="102">
        <f t="shared" si="110"/>
        <v>5267557</v>
      </c>
      <c r="P135" s="102">
        <f t="shared" si="111"/>
        <v>5267557</v>
      </c>
      <c r="Q135" s="102">
        <f t="shared" si="56"/>
        <v>1768077</v>
      </c>
      <c r="R135" s="102">
        <v>1483594</v>
      </c>
      <c r="S135" s="102">
        <v>284483</v>
      </c>
      <c r="T135" s="102">
        <v>3499480</v>
      </c>
      <c r="U135" s="105">
        <v>0</v>
      </c>
      <c r="V135" s="65">
        <v>297489.46920377278</v>
      </c>
      <c r="W135" s="65">
        <f t="shared" si="45"/>
        <v>2065566.4692037727</v>
      </c>
      <c r="X135" s="81">
        <f t="shared" si="118"/>
        <v>1</v>
      </c>
      <c r="Y135" s="55">
        <f t="shared" si="48"/>
        <v>0</v>
      </c>
      <c r="Z135" s="55">
        <f t="shared" si="113"/>
        <v>0</v>
      </c>
      <c r="AA135" s="55">
        <f t="shared" si="114"/>
        <v>0</v>
      </c>
      <c r="AB135" s="55">
        <f t="shared" si="115"/>
        <v>0</v>
      </c>
      <c r="AC135" s="55">
        <f t="shared" si="115"/>
        <v>0</v>
      </c>
      <c r="AD135" s="55">
        <f t="shared" si="116"/>
        <v>0</v>
      </c>
      <c r="AE135" s="55">
        <f t="shared" si="49"/>
        <v>0</v>
      </c>
      <c r="AF135" s="55"/>
      <c r="AG135" s="25">
        <v>3473419.5900636003</v>
      </c>
      <c r="AH135" s="25">
        <v>1208605.0493891998</v>
      </c>
      <c r="AI135" s="25">
        <v>1028814.9989171999</v>
      </c>
      <c r="AJ135" s="25">
        <v>179790.050472</v>
      </c>
      <c r="AK135" s="25">
        <v>2264814.5406744005</v>
      </c>
      <c r="AL135" s="34">
        <f t="shared" si="80"/>
        <v>0.62414925181398617</v>
      </c>
      <c r="AM135" s="34">
        <f t="shared" si="80"/>
        <v>0.5851203858160462</v>
      </c>
      <c r="AN135" s="34">
        <f t="shared" si="80"/>
        <v>0.57763435386727169</v>
      </c>
      <c r="AO135" s="34">
        <f t="shared" si="80"/>
        <v>0.63198873209295459</v>
      </c>
      <c r="AP135" s="34">
        <f t="shared" si="80"/>
        <v>0.64718602211597165</v>
      </c>
      <c r="AQ135" s="92">
        <f t="shared" si="117"/>
        <v>0</v>
      </c>
      <c r="AR135" s="92"/>
      <c r="AS135" s="92">
        <v>0</v>
      </c>
      <c r="AT135" s="4">
        <f>VLOOKUP(B135,'[1]I Pbo'!$B$20:$U$84,20,0)</f>
        <v>0</v>
      </c>
      <c r="AU135" s="4"/>
    </row>
    <row r="136" spans="1:47" ht="29.25" customHeight="1" x14ac:dyDescent="0.25">
      <c r="A136" s="11" t="s">
        <v>194</v>
      </c>
      <c r="B136" s="27" t="s">
        <v>195</v>
      </c>
      <c r="C136" s="22">
        <f t="shared" si="109"/>
        <v>4543683</v>
      </c>
      <c r="D136" s="23">
        <f t="shared" si="119"/>
        <v>1253326</v>
      </c>
      <c r="E136" s="23">
        <f t="shared" si="120"/>
        <v>756326</v>
      </c>
      <c r="F136" s="25">
        <v>497000</v>
      </c>
      <c r="G136" s="25">
        <v>3290357</v>
      </c>
      <c r="H136" s="25">
        <f t="shared" si="46"/>
        <v>4417357</v>
      </c>
      <c r="I136" s="25">
        <v>1127000</v>
      </c>
      <c r="J136" s="25">
        <v>630000</v>
      </c>
      <c r="K136" s="25">
        <v>497000</v>
      </c>
      <c r="L136" s="25">
        <v>3290357</v>
      </c>
      <c r="M136" s="25">
        <v>126326</v>
      </c>
      <c r="N136" s="55">
        <f t="shared" si="47"/>
        <v>4628588</v>
      </c>
      <c r="O136" s="102">
        <f t="shared" si="110"/>
        <v>4502262</v>
      </c>
      <c r="P136" s="102">
        <f t="shared" si="111"/>
        <v>4417357</v>
      </c>
      <c r="Q136" s="102">
        <f t="shared" si="56"/>
        <v>1127000</v>
      </c>
      <c r="R136" s="102">
        <v>630000</v>
      </c>
      <c r="S136" s="102">
        <v>497000</v>
      </c>
      <c r="T136" s="102">
        <v>3375262</v>
      </c>
      <c r="U136" s="105">
        <v>84905</v>
      </c>
      <c r="V136" s="65">
        <v>126326</v>
      </c>
      <c r="W136" s="65">
        <f t="shared" si="45"/>
        <v>1253326</v>
      </c>
      <c r="X136" s="81">
        <f t="shared" si="118"/>
        <v>1</v>
      </c>
      <c r="Y136" s="55">
        <f t="shared" si="48"/>
        <v>0</v>
      </c>
      <c r="Z136" s="55">
        <f t="shared" si="113"/>
        <v>0</v>
      </c>
      <c r="AA136" s="55">
        <f t="shared" si="114"/>
        <v>0</v>
      </c>
      <c r="AB136" s="55">
        <f t="shared" si="115"/>
        <v>0</v>
      </c>
      <c r="AC136" s="55">
        <f t="shared" si="115"/>
        <v>0</v>
      </c>
      <c r="AD136" s="55">
        <f t="shared" si="116"/>
        <v>0</v>
      </c>
      <c r="AE136" s="55">
        <f t="shared" si="49"/>
        <v>0</v>
      </c>
      <c r="AF136" s="55"/>
      <c r="AG136" s="25">
        <v>4603604.7123004999</v>
      </c>
      <c r="AH136" s="25">
        <v>771625.35553400009</v>
      </c>
      <c r="AI136" s="25">
        <v>603863.78150000004</v>
      </c>
      <c r="AJ136" s="25">
        <v>167761.57403400002</v>
      </c>
      <c r="AK136" s="25">
        <v>3831979.3567664996</v>
      </c>
      <c r="AL136" s="34">
        <f t="shared" si="80"/>
        <v>1.013187916564712</v>
      </c>
      <c r="AM136" s="34">
        <f t="shared" si="80"/>
        <v>0.61566213063001973</v>
      </c>
      <c r="AN136" s="34">
        <f t="shared" si="80"/>
        <v>0.7984173246721652</v>
      </c>
      <c r="AO136" s="34">
        <f t="shared" si="80"/>
        <v>0.33754843870020124</v>
      </c>
      <c r="AP136" s="34">
        <f t="shared" si="80"/>
        <v>1.1646089943329856</v>
      </c>
      <c r="AQ136" s="92">
        <f t="shared" si="117"/>
        <v>241300</v>
      </c>
      <c r="AR136" s="92"/>
      <c r="AS136" s="92">
        <v>241300</v>
      </c>
      <c r="AT136" s="4" t="s">
        <v>248</v>
      </c>
      <c r="AU136" s="4"/>
    </row>
    <row r="137" spans="1:47" ht="29.25" customHeight="1" x14ac:dyDescent="0.25">
      <c r="A137" s="11" t="s">
        <v>196</v>
      </c>
      <c r="B137" s="27" t="s">
        <v>197</v>
      </c>
      <c r="C137" s="22">
        <f t="shared" si="109"/>
        <v>4878115.9039306957</v>
      </c>
      <c r="D137" s="23">
        <f t="shared" si="119"/>
        <v>1397425.9039306957</v>
      </c>
      <c r="E137" s="23">
        <f t="shared" si="120"/>
        <v>1298414.9039306957</v>
      </c>
      <c r="F137" s="25">
        <v>99011</v>
      </c>
      <c r="G137" s="25">
        <v>3480690</v>
      </c>
      <c r="H137" s="25">
        <f t="shared" si="46"/>
        <v>4674419</v>
      </c>
      <c r="I137" s="25">
        <v>1193729</v>
      </c>
      <c r="J137" s="25">
        <v>1094718</v>
      </c>
      <c r="K137" s="25">
        <v>99011</v>
      </c>
      <c r="L137" s="25">
        <v>3480690</v>
      </c>
      <c r="M137" s="25">
        <v>203696.90393069584</v>
      </c>
      <c r="N137" s="55">
        <f t="shared" si="47"/>
        <v>5328115.9039306957</v>
      </c>
      <c r="O137" s="102">
        <f t="shared" si="110"/>
        <v>5124419</v>
      </c>
      <c r="P137" s="102">
        <f t="shared" si="111"/>
        <v>4674419</v>
      </c>
      <c r="Q137" s="102">
        <f t="shared" si="56"/>
        <v>1193729</v>
      </c>
      <c r="R137" s="102">
        <v>1094718</v>
      </c>
      <c r="S137" s="102">
        <v>99011</v>
      </c>
      <c r="T137" s="102">
        <v>3930690</v>
      </c>
      <c r="U137" s="105">
        <v>450000</v>
      </c>
      <c r="V137" s="65">
        <v>203696.90393069584</v>
      </c>
      <c r="W137" s="65">
        <f t="shared" si="45"/>
        <v>1397425.9039306957</v>
      </c>
      <c r="X137" s="80">
        <f t="shared" si="118"/>
        <v>1</v>
      </c>
      <c r="Y137" s="55">
        <f t="shared" si="48"/>
        <v>0</v>
      </c>
      <c r="Z137" s="55">
        <f t="shared" si="113"/>
        <v>0</v>
      </c>
      <c r="AA137" s="55">
        <f t="shared" si="114"/>
        <v>0</v>
      </c>
      <c r="AB137" s="55">
        <f t="shared" si="115"/>
        <v>0</v>
      </c>
      <c r="AC137" s="55">
        <f t="shared" si="115"/>
        <v>0</v>
      </c>
      <c r="AD137" s="55">
        <f t="shared" si="116"/>
        <v>0</v>
      </c>
      <c r="AE137" s="55">
        <f t="shared" si="49"/>
        <v>0</v>
      </c>
      <c r="AF137" s="55"/>
      <c r="AG137" s="25">
        <v>4829060.211995</v>
      </c>
      <c r="AH137" s="25">
        <v>1013599.211995</v>
      </c>
      <c r="AI137" s="25">
        <v>960000</v>
      </c>
      <c r="AJ137" s="25">
        <v>53599.211994999998</v>
      </c>
      <c r="AK137" s="25">
        <v>3815461</v>
      </c>
      <c r="AL137" s="34">
        <f t="shared" si="80"/>
        <v>0.98994372153064925</v>
      </c>
      <c r="AM137" s="34">
        <f t="shared" si="80"/>
        <v>0.72533306355917437</v>
      </c>
      <c r="AN137" s="34">
        <f t="shared" si="80"/>
        <v>0.73936304727694424</v>
      </c>
      <c r="AO137" s="34">
        <f t="shared" si="80"/>
        <v>0.54134603220854249</v>
      </c>
      <c r="AP137" s="34">
        <f t="shared" si="80"/>
        <v>1.0961794931464739</v>
      </c>
      <c r="AQ137" s="92">
        <f t="shared" si="117"/>
        <v>0</v>
      </c>
      <c r="AR137" s="92"/>
      <c r="AS137" s="92">
        <v>0</v>
      </c>
      <c r="AT137" s="4">
        <f>VLOOKUP(B137,'[1]I Pbo'!$B$20:$U$84,20,0)</f>
        <v>0</v>
      </c>
      <c r="AU137" s="4"/>
    </row>
    <row r="138" spans="1:47" ht="29.25" customHeight="1" x14ac:dyDescent="0.25">
      <c r="A138" s="11" t="s">
        <v>198</v>
      </c>
      <c r="B138" s="27" t="s">
        <v>199</v>
      </c>
      <c r="C138" s="22">
        <f t="shared" si="109"/>
        <v>3341089.3180215899</v>
      </c>
      <c r="D138" s="23">
        <f t="shared" si="119"/>
        <v>1212939.3180215901</v>
      </c>
      <c r="E138" s="23">
        <f t="shared" si="120"/>
        <v>995596.31802159012</v>
      </c>
      <c r="F138" s="25">
        <v>217343</v>
      </c>
      <c r="G138" s="25">
        <v>2128150</v>
      </c>
      <c r="H138" s="25">
        <f t="shared" si="46"/>
        <v>3268411</v>
      </c>
      <c r="I138" s="25">
        <v>1140261</v>
      </c>
      <c r="J138" s="25">
        <v>922918</v>
      </c>
      <c r="K138" s="25">
        <v>217343</v>
      </c>
      <c r="L138" s="25">
        <v>2128150</v>
      </c>
      <c r="M138" s="25">
        <v>72678.318021590108</v>
      </c>
      <c r="N138" s="55">
        <f t="shared" si="47"/>
        <v>3341089.3180215899</v>
      </c>
      <c r="O138" s="102">
        <f t="shared" si="110"/>
        <v>3268411</v>
      </c>
      <c r="P138" s="102">
        <f t="shared" si="111"/>
        <v>3268411</v>
      </c>
      <c r="Q138" s="102">
        <f t="shared" si="56"/>
        <v>1140261</v>
      </c>
      <c r="R138" s="102">
        <v>922918</v>
      </c>
      <c r="S138" s="102">
        <v>217343</v>
      </c>
      <c r="T138" s="102">
        <v>2128150</v>
      </c>
      <c r="U138" s="105">
        <v>0</v>
      </c>
      <c r="V138" s="65">
        <v>72678.318021590108</v>
      </c>
      <c r="W138" s="65">
        <f t="shared" si="45"/>
        <v>1212939.3180215901</v>
      </c>
      <c r="X138" s="82">
        <f t="shared" si="118"/>
        <v>1</v>
      </c>
      <c r="Y138" s="55">
        <f>SUM(Z138,AE138)</f>
        <v>0</v>
      </c>
      <c r="Z138" s="55">
        <f t="shared" si="113"/>
        <v>0</v>
      </c>
      <c r="AA138" s="55">
        <f t="shared" si="114"/>
        <v>0</v>
      </c>
      <c r="AB138" s="55">
        <f t="shared" si="115"/>
        <v>0</v>
      </c>
      <c r="AC138" s="55">
        <f t="shared" si="115"/>
        <v>0</v>
      </c>
      <c r="AD138" s="55">
        <f t="shared" si="116"/>
        <v>0</v>
      </c>
      <c r="AE138" s="55">
        <f t="shared" si="49"/>
        <v>0</v>
      </c>
      <c r="AF138" s="55"/>
      <c r="AG138" s="25">
        <v>2794040.5226960001</v>
      </c>
      <c r="AH138" s="25">
        <v>763836.52269600006</v>
      </c>
      <c r="AI138" s="25">
        <v>707426</v>
      </c>
      <c r="AJ138" s="25">
        <v>56410.522696</v>
      </c>
      <c r="AK138" s="25">
        <v>2030204</v>
      </c>
      <c r="AL138" s="34">
        <f t="shared" si="80"/>
        <v>0.83626633613927981</v>
      </c>
      <c r="AM138" s="34">
        <f t="shared" si="80"/>
        <v>0.62974009610133186</v>
      </c>
      <c r="AN138" s="34">
        <f t="shared" si="80"/>
        <v>0.71055505850581002</v>
      </c>
      <c r="AO138" s="34">
        <f t="shared" si="80"/>
        <v>0.25954607553958492</v>
      </c>
      <c r="AP138" s="34">
        <f t="shared" si="80"/>
        <v>0.95397598853464272</v>
      </c>
      <c r="AQ138" s="92">
        <f t="shared" si="117"/>
        <v>104973</v>
      </c>
      <c r="AR138" s="92"/>
      <c r="AS138" s="92">
        <v>104973</v>
      </c>
      <c r="AT138" s="4" t="str">
        <f>VLOOKUP(B138,'[1]I Pbo'!$B$20:$U$84,20,0)</f>
        <v>369/BC-UBND 17/10/2022</v>
      </c>
      <c r="AU138" s="4"/>
    </row>
    <row r="139" spans="1:47" ht="29.25" customHeight="1" x14ac:dyDescent="0.25">
      <c r="A139" s="11" t="s">
        <v>200</v>
      </c>
      <c r="B139" s="27" t="s">
        <v>201</v>
      </c>
      <c r="C139" s="22">
        <f t="shared" si="109"/>
        <v>3675575.5090883765</v>
      </c>
      <c r="D139" s="23">
        <f t="shared" si="119"/>
        <v>1199085.5090883763</v>
      </c>
      <c r="E139" s="23">
        <f t="shared" si="120"/>
        <v>924085.50908837642</v>
      </c>
      <c r="F139" s="25">
        <v>275000</v>
      </c>
      <c r="G139" s="25">
        <v>2476490</v>
      </c>
      <c r="H139" s="25">
        <f t="shared" si="46"/>
        <v>3491490</v>
      </c>
      <c r="I139" s="25">
        <v>1015000</v>
      </c>
      <c r="J139" s="25">
        <v>740000</v>
      </c>
      <c r="K139" s="25">
        <v>275000</v>
      </c>
      <c r="L139" s="25">
        <v>2476490</v>
      </c>
      <c r="M139" s="25">
        <v>184085.50908837639</v>
      </c>
      <c r="N139" s="55">
        <f t="shared" si="47"/>
        <v>3675575.5090883765</v>
      </c>
      <c r="O139" s="102">
        <f t="shared" si="110"/>
        <v>3491490</v>
      </c>
      <c r="P139" s="102">
        <f t="shared" si="111"/>
        <v>3491490</v>
      </c>
      <c r="Q139" s="102">
        <f t="shared" si="56"/>
        <v>1015000</v>
      </c>
      <c r="R139" s="102">
        <v>740000</v>
      </c>
      <c r="S139" s="102">
        <v>275000</v>
      </c>
      <c r="T139" s="102">
        <v>2476490</v>
      </c>
      <c r="U139" s="105">
        <v>0</v>
      </c>
      <c r="V139" s="65">
        <v>184085.50908837639</v>
      </c>
      <c r="W139" s="65">
        <f>SUM(Q139,V139)</f>
        <v>1199085.5090883763</v>
      </c>
      <c r="X139" s="81">
        <f t="shared" si="118"/>
        <v>1</v>
      </c>
      <c r="Y139" s="55">
        <f t="shared" si="48"/>
        <v>0</v>
      </c>
      <c r="Z139" s="55">
        <f t="shared" si="113"/>
        <v>0</v>
      </c>
      <c r="AA139" s="55">
        <f t="shared" si="114"/>
        <v>0</v>
      </c>
      <c r="AB139" s="55">
        <f t="shared" si="115"/>
        <v>0</v>
      </c>
      <c r="AC139" s="55">
        <f t="shared" si="115"/>
        <v>0</v>
      </c>
      <c r="AD139" s="55">
        <f t="shared" si="116"/>
        <v>0</v>
      </c>
      <c r="AE139" s="55">
        <f t="shared" si="49"/>
        <v>0</v>
      </c>
      <c r="AF139" s="55"/>
      <c r="AG139" s="25">
        <v>2741149.8777689999</v>
      </c>
      <c r="AH139" s="25">
        <v>625259.87776900001</v>
      </c>
      <c r="AI139" s="25">
        <v>582470</v>
      </c>
      <c r="AJ139" s="25">
        <v>42789.877768999999</v>
      </c>
      <c r="AK139" s="25">
        <v>2115890</v>
      </c>
      <c r="AL139" s="34">
        <f t="shared" si="80"/>
        <v>0.7457743341120654</v>
      </c>
      <c r="AM139" s="34">
        <f t="shared" si="80"/>
        <v>0.52144728047323641</v>
      </c>
      <c r="AN139" s="34">
        <f t="shared" si="80"/>
        <v>0.63032045657183278</v>
      </c>
      <c r="AO139" s="34">
        <f t="shared" si="80"/>
        <v>0.15559955552363636</v>
      </c>
      <c r="AP139" s="34">
        <f t="shared" si="80"/>
        <v>0.85439069004922286</v>
      </c>
      <c r="AQ139" s="92">
        <f t="shared" si="117"/>
        <v>216234</v>
      </c>
      <c r="AR139" s="92"/>
      <c r="AS139" s="92">
        <v>216234</v>
      </c>
      <c r="AT139" s="4" t="str">
        <f>VLOOKUP(B139,'[1]I Pbo'!$B$20:$U$84,20,0)</f>
        <v>6987/UBND-TH 14/10/2022</v>
      </c>
      <c r="AU139" s="4"/>
    </row>
    <row r="140" spans="1:47" ht="5.25" customHeight="1" x14ac:dyDescent="0.25">
      <c r="A140" s="8"/>
      <c r="B140" s="5"/>
      <c r="C140" s="3"/>
      <c r="D140" s="3"/>
      <c r="E140" s="3"/>
      <c r="F140" s="3"/>
      <c r="G140" s="3"/>
      <c r="H140" s="3"/>
      <c r="I140" s="3"/>
      <c r="J140" s="3"/>
      <c r="K140" s="3"/>
      <c r="L140" s="3"/>
      <c r="M140" s="3"/>
      <c r="N140" s="57"/>
      <c r="O140" s="107"/>
      <c r="P140" s="107"/>
      <c r="Q140" s="107"/>
      <c r="R140" s="107"/>
      <c r="S140" s="107"/>
      <c r="T140" s="107"/>
      <c r="U140" s="107"/>
      <c r="V140" s="64"/>
      <c r="W140" s="64"/>
      <c r="X140" s="64"/>
      <c r="Y140" s="57"/>
      <c r="Z140" s="58"/>
      <c r="AA140" s="58"/>
      <c r="AB140" s="58"/>
      <c r="AC140" s="58"/>
      <c r="AD140" s="58"/>
      <c r="AE140" s="57"/>
      <c r="AF140" s="57"/>
      <c r="AG140" s="4"/>
      <c r="AH140" s="4"/>
      <c r="AI140" s="4"/>
      <c r="AJ140" s="4"/>
      <c r="AK140" s="4"/>
      <c r="AL140" s="4"/>
      <c r="AM140" s="4"/>
      <c r="AN140" s="4"/>
      <c r="AO140" s="4"/>
      <c r="AP140" s="4"/>
      <c r="AQ140" s="87"/>
      <c r="AR140" s="87"/>
      <c r="AS140" s="87"/>
      <c r="AT140" s="84"/>
    </row>
  </sheetData>
  <autoFilter ref="A17:BA139"/>
  <mergeCells count="78">
    <mergeCell ref="A1:AS1"/>
    <mergeCell ref="A2:AS2"/>
    <mergeCell ref="A3:AS3"/>
    <mergeCell ref="A4:AS4"/>
    <mergeCell ref="A5:A12"/>
    <mergeCell ref="B5:B12"/>
    <mergeCell ref="C5:G6"/>
    <mergeCell ref="H5:M5"/>
    <mergeCell ref="N5:V5"/>
    <mergeCell ref="Y5:AE5"/>
    <mergeCell ref="AG5:AK6"/>
    <mergeCell ref="AL5:AP6"/>
    <mergeCell ref="AQ5:AS6"/>
    <mergeCell ref="C7:C12"/>
    <mergeCell ref="D7:G7"/>
    <mergeCell ref="H7:H12"/>
    <mergeCell ref="AT5:AT12"/>
    <mergeCell ref="AU5:AU12"/>
    <mergeCell ref="Y6:Y12"/>
    <mergeCell ref="Z6:AD6"/>
    <mergeCell ref="AE6:AE12"/>
    <mergeCell ref="AQ7:AQ12"/>
    <mergeCell ref="AH8:AJ8"/>
    <mergeCell ref="AK8:AK12"/>
    <mergeCell ref="AM8:AO8"/>
    <mergeCell ref="AP8:AP12"/>
    <mergeCell ref="AR7:AS8"/>
    <mergeCell ref="AA8:AC8"/>
    <mergeCell ref="AD8:AD12"/>
    <mergeCell ref="AA7:AD7"/>
    <mergeCell ref="AG7:AG12"/>
    <mergeCell ref="AH7:AK7"/>
    <mergeCell ref="I7:L7"/>
    <mergeCell ref="O7:P9"/>
    <mergeCell ref="Q7:U7"/>
    <mergeCell ref="Z7:Z12"/>
    <mergeCell ref="H6:L6"/>
    <mergeCell ref="M6:M12"/>
    <mergeCell ref="N6:N12"/>
    <mergeCell ref="O6:U6"/>
    <mergeCell ref="V6:V12"/>
    <mergeCell ref="R9:S9"/>
    <mergeCell ref="T8:T12"/>
    <mergeCell ref="U8:U12"/>
    <mergeCell ref="D8:F8"/>
    <mergeCell ref="G8:G12"/>
    <mergeCell ref="I8:K8"/>
    <mergeCell ref="L8:L12"/>
    <mergeCell ref="Q8:S8"/>
    <mergeCell ref="D9:D12"/>
    <mergeCell ref="E9:F9"/>
    <mergeCell ref="I9:I12"/>
    <mergeCell ref="J9:K9"/>
    <mergeCell ref="Q9:Q12"/>
    <mergeCell ref="AM9:AM12"/>
    <mergeCell ref="AN9:AO9"/>
    <mergeCell ref="AB10:AB12"/>
    <mergeCell ref="AC10:AC12"/>
    <mergeCell ref="AI10:AI12"/>
    <mergeCell ref="AJ10:AJ12"/>
    <mergeCell ref="AN10:AN12"/>
    <mergeCell ref="AO10:AO12"/>
    <mergeCell ref="AR9:AR12"/>
    <mergeCell ref="AS9:AS12"/>
    <mergeCell ref="E10:E12"/>
    <mergeCell ref="F10:F12"/>
    <mergeCell ref="J10:J12"/>
    <mergeCell ref="K10:K12"/>
    <mergeCell ref="O10:O12"/>
    <mergeCell ref="P10:P12"/>
    <mergeCell ref="R10:R12"/>
    <mergeCell ref="S10:S12"/>
    <mergeCell ref="AA9:AA12"/>
    <mergeCell ref="AB9:AC9"/>
    <mergeCell ref="AH9:AH12"/>
    <mergeCell ref="AI9:AJ9"/>
    <mergeCell ref="AL7:AL12"/>
    <mergeCell ref="AM7:AP7"/>
  </mergeCells>
  <printOptions horizontalCentered="1"/>
  <pageMargins left="0.25" right="0.25" top="0.75" bottom="0.75" header="0.3" footer="0.3"/>
  <pageSetup paperSize="9" scale="71" fitToHeight="0" orientation="portrait" useFirstPageNumber="1" r:id="rId1"/>
  <headerFooter differentFirst="1">
    <oddHeader>&amp;C&amp;P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BA140"/>
  <sheetViews>
    <sheetView showZeros="0" view="pageBreakPreview" zoomScale="85" zoomScaleNormal="130" zoomScaleSheetLayoutView="85" workbookViewId="0">
      <pane xSplit="2" ySplit="17" topLeftCell="C18" activePane="bottomRight" state="frozen"/>
      <selection activeCell="AL25" sqref="AL25"/>
      <selection pane="topRight" activeCell="AL25" sqref="AL25"/>
      <selection pane="bottomLeft" activeCell="AL25" sqref="AL25"/>
      <selection pane="bottomRight" activeCell="AW21" sqref="AW21"/>
    </sheetView>
  </sheetViews>
  <sheetFormatPr defaultColWidth="9.140625" defaultRowHeight="15" x14ac:dyDescent="0.25"/>
  <cols>
    <col min="1" max="1" width="4.7109375" style="2" customWidth="1"/>
    <col min="2" max="2" width="32.28515625" style="6" customWidth="1"/>
    <col min="3" max="3" width="12" style="1" customWidth="1"/>
    <col min="4" max="4" width="11.28515625" style="1" customWidth="1"/>
    <col min="5" max="5" width="11.5703125" style="1" customWidth="1"/>
    <col min="6" max="6" width="11" style="1" customWidth="1"/>
    <col min="7" max="7" width="11.5703125" style="1" customWidth="1"/>
    <col min="8" max="9" width="11.85546875" style="1" hidden="1" customWidth="1"/>
    <col min="10" max="10" width="11.42578125" style="1" hidden="1" customWidth="1"/>
    <col min="11" max="11" width="11" style="1" hidden="1" customWidth="1"/>
    <col min="12" max="12" width="11.7109375" style="1" hidden="1" customWidth="1"/>
    <col min="13" max="13" width="10.85546875" style="1" hidden="1" customWidth="1"/>
    <col min="14" max="14" width="11.7109375" style="59" hidden="1" customWidth="1"/>
    <col min="15" max="15" width="13.42578125" style="108" hidden="1" customWidth="1"/>
    <col min="16" max="16" width="11.85546875" style="108" hidden="1" customWidth="1"/>
    <col min="17" max="17" width="11.5703125" style="108" hidden="1" customWidth="1"/>
    <col min="18" max="19" width="11.85546875" style="108" hidden="1" customWidth="1"/>
    <col min="20" max="20" width="12.85546875" style="108" hidden="1" customWidth="1"/>
    <col min="21" max="21" width="11.85546875" style="108" hidden="1" customWidth="1"/>
    <col min="22" max="24" width="11.85546875" style="67" hidden="1" customWidth="1"/>
    <col min="25" max="25" width="11.85546875" style="59" hidden="1" customWidth="1"/>
    <col min="26" max="30" width="11.85546875" style="60" hidden="1" customWidth="1"/>
    <col min="31" max="32" width="11.85546875" style="59" hidden="1" customWidth="1"/>
    <col min="33" max="33" width="17.28515625" style="1" hidden="1" customWidth="1"/>
    <col min="34" max="35" width="12" style="1" hidden="1" customWidth="1"/>
    <col min="36" max="36" width="10.85546875" style="1" hidden="1" customWidth="1"/>
    <col min="37" max="37" width="12.140625" style="1" hidden="1" customWidth="1"/>
    <col min="38" max="38" width="8.85546875" style="1" customWidth="1"/>
    <col min="39" max="39" width="9.140625" style="1" customWidth="1"/>
    <col min="40" max="40" width="8.42578125" style="1" customWidth="1"/>
    <col min="41" max="42" width="8.7109375" style="1" customWidth="1"/>
    <col min="43" max="43" width="10.42578125" style="95" hidden="1" customWidth="1"/>
    <col min="44" max="44" width="10" style="95" hidden="1" customWidth="1"/>
    <col min="45" max="45" width="11.140625" style="95" hidden="1" customWidth="1"/>
    <col min="46" max="46" width="22.28515625" style="1" hidden="1" customWidth="1"/>
    <col min="47" max="47" width="27.140625" style="1" hidden="1" customWidth="1"/>
    <col min="48" max="16384" width="9.140625" style="1"/>
  </cols>
  <sheetData>
    <row r="1" spans="1:47" ht="15" customHeight="1" x14ac:dyDescent="0.25">
      <c r="A1" s="174" t="s">
        <v>210</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row>
    <row r="2" spans="1:47" ht="34.5" customHeight="1" x14ac:dyDescent="0.25">
      <c r="A2" s="174" t="s">
        <v>208</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row>
    <row r="3" spans="1:47" s="2" customFormat="1" ht="15.6" customHeight="1" x14ac:dyDescent="0.25">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row>
    <row r="4" spans="1:47" ht="15.6" customHeight="1" x14ac:dyDescent="0.25">
      <c r="A4" s="179" t="s">
        <v>1</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row>
    <row r="5" spans="1:47" ht="33" customHeight="1" x14ac:dyDescent="0.25">
      <c r="A5" s="142" t="s">
        <v>2</v>
      </c>
      <c r="B5" s="142" t="s">
        <v>3</v>
      </c>
      <c r="C5" s="142" t="s">
        <v>259</v>
      </c>
      <c r="D5" s="142"/>
      <c r="E5" s="142"/>
      <c r="F5" s="142"/>
      <c r="G5" s="142"/>
      <c r="H5" s="143" t="s">
        <v>7</v>
      </c>
      <c r="I5" s="144"/>
      <c r="J5" s="144"/>
      <c r="K5" s="144"/>
      <c r="L5" s="144"/>
      <c r="M5" s="145"/>
      <c r="N5" s="146" t="s">
        <v>4</v>
      </c>
      <c r="O5" s="146"/>
      <c r="P5" s="146"/>
      <c r="Q5" s="146"/>
      <c r="R5" s="146"/>
      <c r="S5" s="146"/>
      <c r="T5" s="146"/>
      <c r="U5" s="146"/>
      <c r="V5" s="146"/>
      <c r="W5" s="70"/>
      <c r="X5" s="70"/>
      <c r="Y5" s="150" t="s">
        <v>5</v>
      </c>
      <c r="Z5" s="151"/>
      <c r="AA5" s="151"/>
      <c r="AB5" s="151"/>
      <c r="AC5" s="151"/>
      <c r="AD5" s="151"/>
      <c r="AE5" s="152"/>
      <c r="AF5" s="71"/>
      <c r="AG5" s="153" t="s">
        <v>290</v>
      </c>
      <c r="AH5" s="154"/>
      <c r="AI5" s="154"/>
      <c r="AJ5" s="154"/>
      <c r="AK5" s="155"/>
      <c r="AL5" s="142" t="s">
        <v>289</v>
      </c>
      <c r="AM5" s="142"/>
      <c r="AN5" s="142"/>
      <c r="AO5" s="142"/>
      <c r="AP5" s="142"/>
      <c r="AQ5" s="159" t="s">
        <v>224</v>
      </c>
      <c r="AR5" s="159"/>
      <c r="AS5" s="159"/>
      <c r="AT5" s="160" t="s">
        <v>225</v>
      </c>
      <c r="AU5" s="147" t="s">
        <v>227</v>
      </c>
    </row>
    <row r="6" spans="1:47" ht="55.5" customHeight="1" x14ac:dyDescent="0.25">
      <c r="A6" s="142"/>
      <c r="B6" s="142"/>
      <c r="C6" s="142"/>
      <c r="D6" s="142"/>
      <c r="E6" s="142"/>
      <c r="F6" s="142"/>
      <c r="G6" s="142"/>
      <c r="H6" s="162" t="s">
        <v>258</v>
      </c>
      <c r="I6" s="163"/>
      <c r="J6" s="163"/>
      <c r="K6" s="163"/>
      <c r="L6" s="164"/>
      <c r="M6" s="165" t="s">
        <v>207</v>
      </c>
      <c r="N6" s="146" t="s">
        <v>206</v>
      </c>
      <c r="O6" s="168" t="s">
        <v>214</v>
      </c>
      <c r="P6" s="168"/>
      <c r="Q6" s="168"/>
      <c r="R6" s="168"/>
      <c r="S6" s="168"/>
      <c r="T6" s="168"/>
      <c r="U6" s="168"/>
      <c r="V6" s="161" t="s">
        <v>213</v>
      </c>
      <c r="W6" s="72"/>
      <c r="X6" s="72"/>
      <c r="Y6" s="146" t="s">
        <v>206</v>
      </c>
      <c r="Z6" s="150" t="s">
        <v>214</v>
      </c>
      <c r="AA6" s="151"/>
      <c r="AB6" s="151"/>
      <c r="AC6" s="151"/>
      <c r="AD6" s="152"/>
      <c r="AE6" s="146" t="s">
        <v>213</v>
      </c>
      <c r="AF6" s="50"/>
      <c r="AG6" s="156"/>
      <c r="AH6" s="157"/>
      <c r="AI6" s="157"/>
      <c r="AJ6" s="157"/>
      <c r="AK6" s="158"/>
      <c r="AL6" s="142"/>
      <c r="AM6" s="142"/>
      <c r="AN6" s="142"/>
      <c r="AO6" s="142"/>
      <c r="AP6" s="142"/>
      <c r="AQ6" s="159"/>
      <c r="AR6" s="159"/>
      <c r="AS6" s="159"/>
      <c r="AT6" s="160"/>
      <c r="AU6" s="148"/>
    </row>
    <row r="7" spans="1:47" ht="15.75" customHeight="1" x14ac:dyDescent="0.25">
      <c r="A7" s="142"/>
      <c r="B7" s="142"/>
      <c r="C7" s="142" t="s">
        <v>206</v>
      </c>
      <c r="D7" s="142" t="s">
        <v>7</v>
      </c>
      <c r="E7" s="142"/>
      <c r="F7" s="142"/>
      <c r="G7" s="142"/>
      <c r="H7" s="142" t="s">
        <v>6</v>
      </c>
      <c r="I7" s="142" t="s">
        <v>7</v>
      </c>
      <c r="J7" s="142"/>
      <c r="K7" s="142"/>
      <c r="L7" s="142"/>
      <c r="M7" s="166"/>
      <c r="N7" s="146"/>
      <c r="O7" s="168" t="s">
        <v>6</v>
      </c>
      <c r="P7" s="168"/>
      <c r="Q7" s="168" t="s">
        <v>7</v>
      </c>
      <c r="R7" s="168"/>
      <c r="S7" s="168"/>
      <c r="T7" s="168"/>
      <c r="U7" s="168"/>
      <c r="V7" s="161"/>
      <c r="W7" s="72"/>
      <c r="X7" s="72"/>
      <c r="Y7" s="146"/>
      <c r="Z7" s="171" t="s">
        <v>6</v>
      </c>
      <c r="AA7" s="146" t="s">
        <v>7</v>
      </c>
      <c r="AB7" s="146"/>
      <c r="AC7" s="146"/>
      <c r="AD7" s="146"/>
      <c r="AE7" s="146"/>
      <c r="AF7" s="50"/>
      <c r="AG7" s="142" t="s">
        <v>6</v>
      </c>
      <c r="AH7" s="142" t="s">
        <v>7</v>
      </c>
      <c r="AI7" s="142"/>
      <c r="AJ7" s="142"/>
      <c r="AK7" s="142"/>
      <c r="AL7" s="142" t="s">
        <v>6</v>
      </c>
      <c r="AM7" s="142" t="s">
        <v>7</v>
      </c>
      <c r="AN7" s="142"/>
      <c r="AO7" s="142"/>
      <c r="AP7" s="142"/>
      <c r="AQ7" s="159" t="s">
        <v>206</v>
      </c>
      <c r="AR7" s="182" t="s">
        <v>7</v>
      </c>
      <c r="AS7" s="182"/>
      <c r="AT7" s="160"/>
      <c r="AU7" s="148"/>
    </row>
    <row r="8" spans="1:47" ht="15.75" customHeight="1" x14ac:dyDescent="0.25">
      <c r="A8" s="142"/>
      <c r="B8" s="142"/>
      <c r="C8" s="142"/>
      <c r="D8" s="142" t="s">
        <v>8</v>
      </c>
      <c r="E8" s="142"/>
      <c r="F8" s="142"/>
      <c r="G8" s="142" t="s">
        <v>9</v>
      </c>
      <c r="H8" s="142"/>
      <c r="I8" s="142" t="s">
        <v>8</v>
      </c>
      <c r="J8" s="142"/>
      <c r="K8" s="142"/>
      <c r="L8" s="142" t="s">
        <v>9</v>
      </c>
      <c r="M8" s="166"/>
      <c r="N8" s="146"/>
      <c r="O8" s="168"/>
      <c r="P8" s="168"/>
      <c r="Q8" s="168" t="s">
        <v>8</v>
      </c>
      <c r="R8" s="168"/>
      <c r="S8" s="168"/>
      <c r="T8" s="168" t="s">
        <v>9</v>
      </c>
      <c r="U8" s="168" t="s">
        <v>10</v>
      </c>
      <c r="V8" s="161"/>
      <c r="W8" s="72"/>
      <c r="X8" s="72"/>
      <c r="Y8" s="146"/>
      <c r="Z8" s="172"/>
      <c r="AA8" s="146" t="s">
        <v>8</v>
      </c>
      <c r="AB8" s="146"/>
      <c r="AC8" s="146"/>
      <c r="AD8" s="146" t="s">
        <v>9</v>
      </c>
      <c r="AE8" s="146"/>
      <c r="AF8" s="50"/>
      <c r="AG8" s="142"/>
      <c r="AH8" s="142" t="s">
        <v>8</v>
      </c>
      <c r="AI8" s="142"/>
      <c r="AJ8" s="142"/>
      <c r="AK8" s="142" t="s">
        <v>9</v>
      </c>
      <c r="AL8" s="142"/>
      <c r="AM8" s="142" t="s">
        <v>8</v>
      </c>
      <c r="AN8" s="142"/>
      <c r="AO8" s="142"/>
      <c r="AP8" s="142" t="s">
        <v>9</v>
      </c>
      <c r="AQ8" s="159"/>
      <c r="AR8" s="182"/>
      <c r="AS8" s="182"/>
      <c r="AT8" s="160"/>
      <c r="AU8" s="148"/>
    </row>
    <row r="9" spans="1:47" ht="15.75" customHeight="1" x14ac:dyDescent="0.25">
      <c r="A9" s="142"/>
      <c r="B9" s="142"/>
      <c r="C9" s="142"/>
      <c r="D9" s="142" t="s">
        <v>11</v>
      </c>
      <c r="E9" s="169" t="s">
        <v>7</v>
      </c>
      <c r="F9" s="169"/>
      <c r="G9" s="142"/>
      <c r="H9" s="142"/>
      <c r="I9" s="142" t="s">
        <v>11</v>
      </c>
      <c r="J9" s="169" t="s">
        <v>7</v>
      </c>
      <c r="K9" s="169"/>
      <c r="L9" s="142"/>
      <c r="M9" s="166"/>
      <c r="N9" s="146"/>
      <c r="O9" s="168"/>
      <c r="P9" s="168"/>
      <c r="Q9" s="168" t="s">
        <v>11</v>
      </c>
      <c r="R9" s="170" t="s">
        <v>7</v>
      </c>
      <c r="S9" s="170"/>
      <c r="T9" s="168"/>
      <c r="U9" s="168"/>
      <c r="V9" s="161"/>
      <c r="W9" s="72"/>
      <c r="X9" s="72"/>
      <c r="Y9" s="146"/>
      <c r="Z9" s="172"/>
      <c r="AA9" s="146" t="s">
        <v>11</v>
      </c>
      <c r="AB9" s="181" t="s">
        <v>7</v>
      </c>
      <c r="AC9" s="181"/>
      <c r="AD9" s="146"/>
      <c r="AE9" s="146"/>
      <c r="AF9" s="50"/>
      <c r="AG9" s="142"/>
      <c r="AH9" s="142" t="s">
        <v>11</v>
      </c>
      <c r="AI9" s="169" t="s">
        <v>7</v>
      </c>
      <c r="AJ9" s="169"/>
      <c r="AK9" s="142"/>
      <c r="AL9" s="142"/>
      <c r="AM9" s="142" t="s">
        <v>11</v>
      </c>
      <c r="AN9" s="169" t="s">
        <v>7</v>
      </c>
      <c r="AO9" s="169"/>
      <c r="AP9" s="142"/>
      <c r="AQ9" s="159"/>
      <c r="AR9" s="159" t="s">
        <v>12</v>
      </c>
      <c r="AS9" s="159" t="s">
        <v>13</v>
      </c>
      <c r="AT9" s="160"/>
      <c r="AU9" s="148"/>
    </row>
    <row r="10" spans="1:47" ht="24.95" customHeight="1" x14ac:dyDescent="0.25">
      <c r="A10" s="142"/>
      <c r="B10" s="142"/>
      <c r="C10" s="142"/>
      <c r="D10" s="142"/>
      <c r="E10" s="142" t="s">
        <v>12</v>
      </c>
      <c r="F10" s="142" t="s">
        <v>13</v>
      </c>
      <c r="G10" s="142"/>
      <c r="H10" s="142"/>
      <c r="I10" s="142"/>
      <c r="J10" s="153" t="s">
        <v>12</v>
      </c>
      <c r="K10" s="165" t="s">
        <v>13</v>
      </c>
      <c r="L10" s="142"/>
      <c r="M10" s="166"/>
      <c r="N10" s="146"/>
      <c r="O10" s="168" t="s">
        <v>212</v>
      </c>
      <c r="P10" s="168" t="s">
        <v>211</v>
      </c>
      <c r="Q10" s="168"/>
      <c r="R10" s="168" t="s">
        <v>12</v>
      </c>
      <c r="S10" s="168" t="s">
        <v>13</v>
      </c>
      <c r="T10" s="168"/>
      <c r="U10" s="168"/>
      <c r="V10" s="161"/>
      <c r="W10" s="72"/>
      <c r="X10" s="72"/>
      <c r="Y10" s="146"/>
      <c r="Z10" s="172"/>
      <c r="AA10" s="146"/>
      <c r="AB10" s="175" t="s">
        <v>12</v>
      </c>
      <c r="AC10" s="171" t="s">
        <v>13</v>
      </c>
      <c r="AD10" s="146"/>
      <c r="AE10" s="146"/>
      <c r="AF10" s="50"/>
      <c r="AG10" s="142"/>
      <c r="AH10" s="142"/>
      <c r="AI10" s="165" t="s">
        <v>12</v>
      </c>
      <c r="AJ10" s="165" t="s">
        <v>13</v>
      </c>
      <c r="AK10" s="142"/>
      <c r="AL10" s="142"/>
      <c r="AM10" s="142"/>
      <c r="AN10" s="165" t="s">
        <v>12</v>
      </c>
      <c r="AO10" s="165" t="s">
        <v>13</v>
      </c>
      <c r="AP10" s="142"/>
      <c r="AQ10" s="159"/>
      <c r="AR10" s="159"/>
      <c r="AS10" s="159"/>
      <c r="AT10" s="160"/>
      <c r="AU10" s="148"/>
    </row>
    <row r="11" spans="1:47" ht="18" customHeight="1" x14ac:dyDescent="0.25">
      <c r="A11" s="142"/>
      <c r="B11" s="142"/>
      <c r="C11" s="142"/>
      <c r="D11" s="142"/>
      <c r="E11" s="142"/>
      <c r="F11" s="142" t="s">
        <v>13</v>
      </c>
      <c r="G11" s="142"/>
      <c r="H11" s="142"/>
      <c r="I11" s="142"/>
      <c r="J11" s="178"/>
      <c r="K11" s="166" t="s">
        <v>13</v>
      </c>
      <c r="L11" s="142"/>
      <c r="M11" s="166"/>
      <c r="N11" s="146"/>
      <c r="O11" s="168"/>
      <c r="P11" s="168"/>
      <c r="Q11" s="168"/>
      <c r="R11" s="168"/>
      <c r="S11" s="168" t="s">
        <v>13</v>
      </c>
      <c r="T11" s="168"/>
      <c r="U11" s="168"/>
      <c r="V11" s="161"/>
      <c r="W11" s="72"/>
      <c r="X11" s="72"/>
      <c r="Y11" s="146"/>
      <c r="Z11" s="172"/>
      <c r="AA11" s="146"/>
      <c r="AB11" s="176"/>
      <c r="AC11" s="172" t="s">
        <v>13</v>
      </c>
      <c r="AD11" s="146"/>
      <c r="AE11" s="146"/>
      <c r="AF11" s="50"/>
      <c r="AG11" s="142"/>
      <c r="AH11" s="142"/>
      <c r="AI11" s="166"/>
      <c r="AJ11" s="166" t="s">
        <v>13</v>
      </c>
      <c r="AK11" s="142"/>
      <c r="AL11" s="142"/>
      <c r="AM11" s="142"/>
      <c r="AN11" s="166"/>
      <c r="AO11" s="166" t="s">
        <v>13</v>
      </c>
      <c r="AP11" s="142"/>
      <c r="AQ11" s="159"/>
      <c r="AR11" s="159"/>
      <c r="AS11" s="159"/>
      <c r="AT11" s="160"/>
      <c r="AU11" s="148"/>
    </row>
    <row r="12" spans="1:47" ht="48" customHeight="1" x14ac:dyDescent="0.25">
      <c r="A12" s="142"/>
      <c r="B12" s="142"/>
      <c r="C12" s="142"/>
      <c r="D12" s="142"/>
      <c r="E12" s="142"/>
      <c r="F12" s="142" t="s">
        <v>13</v>
      </c>
      <c r="G12" s="142"/>
      <c r="H12" s="142"/>
      <c r="I12" s="142"/>
      <c r="J12" s="156"/>
      <c r="K12" s="167" t="s">
        <v>13</v>
      </c>
      <c r="L12" s="142"/>
      <c r="M12" s="167"/>
      <c r="N12" s="146"/>
      <c r="O12" s="168"/>
      <c r="P12" s="168"/>
      <c r="Q12" s="168"/>
      <c r="R12" s="168"/>
      <c r="S12" s="168" t="s">
        <v>13</v>
      </c>
      <c r="T12" s="168"/>
      <c r="U12" s="168"/>
      <c r="V12" s="161"/>
      <c r="W12" s="72"/>
      <c r="X12" s="72"/>
      <c r="Y12" s="146"/>
      <c r="Z12" s="173"/>
      <c r="AA12" s="146"/>
      <c r="AB12" s="177"/>
      <c r="AC12" s="173" t="s">
        <v>13</v>
      </c>
      <c r="AD12" s="146"/>
      <c r="AE12" s="146"/>
      <c r="AF12" s="50"/>
      <c r="AG12" s="142"/>
      <c r="AH12" s="142"/>
      <c r="AI12" s="167"/>
      <c r="AJ12" s="167" t="s">
        <v>13</v>
      </c>
      <c r="AK12" s="142"/>
      <c r="AL12" s="142"/>
      <c r="AM12" s="142"/>
      <c r="AN12" s="167"/>
      <c r="AO12" s="167" t="s">
        <v>13</v>
      </c>
      <c r="AP12" s="142"/>
      <c r="AQ12" s="159"/>
      <c r="AR12" s="159"/>
      <c r="AS12" s="159"/>
      <c r="AT12" s="160"/>
      <c r="AU12" s="149"/>
    </row>
    <row r="13" spans="1:47" s="59" customFormat="1" ht="30.6" hidden="1" customHeight="1" x14ac:dyDescent="0.25">
      <c r="A13" s="50"/>
      <c r="B13" s="50"/>
      <c r="C13" s="49"/>
      <c r="D13" s="11"/>
      <c r="E13" s="13"/>
      <c r="F13" s="13"/>
      <c r="G13" s="12">
        <v>0.99389831545923646</v>
      </c>
      <c r="H13" s="50"/>
      <c r="I13" s="11"/>
      <c r="J13" s="13"/>
      <c r="K13" s="68"/>
      <c r="L13" s="49"/>
      <c r="M13" s="49"/>
      <c r="N13" s="73"/>
      <c r="O13" s="96"/>
      <c r="P13" s="97"/>
      <c r="Q13" s="97"/>
      <c r="R13" s="97"/>
      <c r="S13" s="97"/>
      <c r="T13" s="97"/>
      <c r="U13" s="97"/>
      <c r="V13" s="61"/>
      <c r="W13" s="61"/>
      <c r="X13" s="61"/>
      <c r="Y13" s="49"/>
      <c r="Z13" s="79">
        <f>Y17-AA17</f>
        <v>23261253.074000001</v>
      </c>
      <c r="AA13" s="50"/>
      <c r="AB13" s="50"/>
      <c r="AC13" s="50"/>
      <c r="AD13" s="50"/>
      <c r="AE13" s="49"/>
      <c r="AF13" s="49"/>
      <c r="AG13" s="50"/>
      <c r="AH13" s="50"/>
      <c r="AI13" s="68"/>
      <c r="AJ13" s="68"/>
      <c r="AK13" s="50"/>
      <c r="AL13" s="50"/>
      <c r="AM13" s="50"/>
      <c r="AN13" s="68"/>
      <c r="AO13" s="68"/>
      <c r="AP13" s="50"/>
      <c r="AQ13" s="87"/>
      <c r="AR13" s="87"/>
      <c r="AS13" s="87"/>
      <c r="AT13" s="83"/>
      <c r="AU13" s="83"/>
    </row>
    <row r="14" spans="1:47" s="59" customFormat="1" ht="30.6" hidden="1" customHeight="1" x14ac:dyDescent="0.25">
      <c r="A14" s="50"/>
      <c r="B14" s="50"/>
      <c r="C14" s="51"/>
      <c r="D14" s="15"/>
      <c r="E14" s="15"/>
      <c r="F14" s="15"/>
      <c r="G14" s="14">
        <v>0.92255054312786777</v>
      </c>
      <c r="H14" s="69"/>
      <c r="I14" s="15"/>
      <c r="J14" s="15"/>
      <c r="K14" s="69"/>
      <c r="L14" s="51"/>
      <c r="M14" s="51"/>
      <c r="N14" s="51" t="s">
        <v>217</v>
      </c>
      <c r="O14" s="98">
        <f>SUM(P17,V17)</f>
        <v>551170507.54299998</v>
      </c>
      <c r="P14" s="100">
        <f>O14/C17</f>
        <v>0.95021725060922424</v>
      </c>
      <c r="Q14" s="99"/>
      <c r="R14" s="100"/>
      <c r="S14" s="100"/>
      <c r="T14" s="100"/>
      <c r="U14" s="100"/>
      <c r="V14" s="62"/>
      <c r="W14" s="62"/>
      <c r="X14" s="62"/>
      <c r="Y14" s="51" t="s">
        <v>217</v>
      </c>
      <c r="Z14" s="53">
        <f>Y17</f>
        <v>28876326.157000002</v>
      </c>
      <c r="AA14" s="54">
        <f>1-P14</f>
        <v>4.978274939077576E-2</v>
      </c>
      <c r="AB14" s="50"/>
      <c r="AC14" s="50"/>
      <c r="AD14" s="50"/>
      <c r="AE14" s="51"/>
      <c r="AF14" s="51"/>
      <c r="AG14" s="50"/>
      <c r="AH14" s="50"/>
      <c r="AI14" s="68"/>
      <c r="AJ14" s="68"/>
      <c r="AK14" s="50"/>
      <c r="AL14" s="50"/>
      <c r="AM14" s="50"/>
      <c r="AN14" s="68"/>
      <c r="AO14" s="68"/>
      <c r="AP14" s="50"/>
      <c r="AQ14" s="87"/>
      <c r="AR14" s="87"/>
      <c r="AS14" s="87"/>
      <c r="AT14" s="83"/>
      <c r="AU14" s="83"/>
    </row>
    <row r="15" spans="1:47" s="59" customFormat="1" ht="30.6" hidden="1" customHeight="1" x14ac:dyDescent="0.25">
      <c r="A15" s="50"/>
      <c r="B15" s="50"/>
      <c r="C15" s="51"/>
      <c r="D15" s="15"/>
      <c r="E15" s="15"/>
      <c r="F15" s="15"/>
      <c r="G15" s="14"/>
      <c r="H15" s="69"/>
      <c r="I15" s="15"/>
      <c r="J15" s="15"/>
      <c r="K15" s="69"/>
      <c r="L15" s="51"/>
      <c r="M15" s="51"/>
      <c r="N15" s="51" t="s">
        <v>218</v>
      </c>
      <c r="O15" s="98">
        <f>O14-O16</f>
        <v>516677249.54299998</v>
      </c>
      <c r="P15" s="100">
        <f>O15/SUM(J17,L17,M17)</f>
        <v>0.94722998460011587</v>
      </c>
      <c r="Q15" s="99"/>
      <c r="R15" s="100"/>
      <c r="S15" s="100"/>
      <c r="T15" s="100"/>
      <c r="U15" s="100"/>
      <c r="V15" s="62"/>
      <c r="W15" s="62"/>
      <c r="X15" s="62"/>
      <c r="Y15" s="51" t="s">
        <v>218</v>
      </c>
      <c r="Z15" s="52">
        <f>SUM(AB17,AD17,AE17)</f>
        <v>28783998.457000002</v>
      </c>
      <c r="AA15" s="54">
        <f t="shared" ref="AA15:AA16" si="0">1-P15</f>
        <v>5.2770015399884129E-2</v>
      </c>
      <c r="AB15" s="50"/>
      <c r="AC15" s="50"/>
      <c r="AD15" s="50" t="s">
        <v>220</v>
      </c>
      <c r="AE15" s="52">
        <f>AA17+AE17</f>
        <v>5615073.0830000006</v>
      </c>
      <c r="AF15" s="52"/>
      <c r="AG15" s="50"/>
      <c r="AH15" s="50"/>
      <c r="AI15" s="68"/>
      <c r="AJ15" s="68"/>
      <c r="AK15" s="50"/>
      <c r="AL15" s="50"/>
      <c r="AM15" s="50"/>
      <c r="AN15" s="68"/>
      <c r="AO15" s="68"/>
      <c r="AP15" s="50"/>
      <c r="AQ15" s="87"/>
      <c r="AR15" s="87"/>
      <c r="AS15" s="87"/>
      <c r="AT15" s="83"/>
      <c r="AU15" s="83"/>
    </row>
    <row r="16" spans="1:47" s="59" customFormat="1" ht="30.6" hidden="1" customHeight="1" x14ac:dyDescent="0.25">
      <c r="A16" s="50"/>
      <c r="B16" s="50"/>
      <c r="C16" s="51"/>
      <c r="D16" s="14">
        <v>0.9253310461368135</v>
      </c>
      <c r="E16" s="14">
        <v>7.4668953863186602E-2</v>
      </c>
      <c r="F16" s="15"/>
      <c r="G16" s="14"/>
      <c r="H16" s="69"/>
      <c r="I16" s="14"/>
      <c r="J16" s="14"/>
      <c r="K16" s="69"/>
      <c r="L16" s="51"/>
      <c r="M16" s="51"/>
      <c r="N16" s="51" t="s">
        <v>219</v>
      </c>
      <c r="O16" s="98">
        <f>S17</f>
        <v>34493258</v>
      </c>
      <c r="P16" s="100">
        <f>O16/K17</f>
        <v>0.99733045723727609</v>
      </c>
      <c r="Q16" s="100"/>
      <c r="R16" s="100"/>
      <c r="S16" s="100"/>
      <c r="T16" s="100"/>
      <c r="U16" s="100"/>
      <c r="V16" s="62"/>
      <c r="W16" s="62"/>
      <c r="X16" s="62"/>
      <c r="Y16" s="51" t="s">
        <v>219</v>
      </c>
      <c r="Z16" s="52">
        <f>Z14-Z15</f>
        <v>92327.699999999255</v>
      </c>
      <c r="AA16" s="54">
        <f t="shared" si="0"/>
        <v>2.6695427627239088E-3</v>
      </c>
      <c r="AB16" s="50"/>
      <c r="AC16" s="50"/>
      <c r="AD16" s="50" t="s">
        <v>221</v>
      </c>
      <c r="AE16" s="52">
        <f>AD17</f>
        <v>23261253.074000001</v>
      </c>
      <c r="AF16" s="52"/>
      <c r="AG16" s="50"/>
      <c r="AH16" s="50"/>
      <c r="AI16" s="68"/>
      <c r="AJ16" s="68"/>
      <c r="AK16" s="50"/>
      <c r="AL16" s="50"/>
      <c r="AM16" s="50"/>
      <c r="AN16" s="68"/>
      <c r="AO16" s="68"/>
      <c r="AP16" s="50"/>
      <c r="AQ16" s="87"/>
      <c r="AR16" s="87"/>
      <c r="AS16" s="87"/>
      <c r="AT16" s="83"/>
      <c r="AU16" s="83"/>
    </row>
    <row r="17" spans="1:47" x14ac:dyDescent="0.25">
      <c r="A17" s="16"/>
      <c r="B17" s="16" t="s">
        <v>14</v>
      </c>
      <c r="C17" s="17">
        <f>SUM(C18,C70)</f>
        <v>580046833.70000005</v>
      </c>
      <c r="D17" s="17">
        <f t="shared" ref="D17:AF17" si="1">SUM(D18,D70)</f>
        <v>275940938.69999999</v>
      </c>
      <c r="E17" s="17">
        <f t="shared" si="1"/>
        <v>241355353</v>
      </c>
      <c r="F17" s="17">
        <f t="shared" si="1"/>
        <v>34885949.700000003</v>
      </c>
      <c r="G17" s="17">
        <f t="shared" si="1"/>
        <v>304105895</v>
      </c>
      <c r="H17" s="17">
        <f t="shared" si="1"/>
        <v>556046833.70000005</v>
      </c>
      <c r="I17" s="17">
        <f t="shared" si="1"/>
        <v>251940938.69999999</v>
      </c>
      <c r="J17" s="17">
        <f t="shared" si="1"/>
        <v>217355353</v>
      </c>
      <c r="K17" s="17">
        <f t="shared" si="1"/>
        <v>34585585.700000003</v>
      </c>
      <c r="L17" s="17">
        <f t="shared" si="1"/>
        <v>304105895</v>
      </c>
      <c r="M17" s="17">
        <f t="shared" si="1"/>
        <v>23999999.999999996</v>
      </c>
      <c r="N17" s="17">
        <f t="shared" si="1"/>
        <v>594932211.86800003</v>
      </c>
      <c r="O17" s="98">
        <f t="shared" si="1"/>
        <v>570932211.86800003</v>
      </c>
      <c r="P17" s="98">
        <f t="shared" si="1"/>
        <v>527170507.54299998</v>
      </c>
      <c r="Q17" s="98">
        <f t="shared" si="1"/>
        <v>246325865.61699998</v>
      </c>
      <c r="R17" s="98">
        <f t="shared" si="1"/>
        <v>211832607.61699998</v>
      </c>
      <c r="S17" s="98">
        <f t="shared" si="1"/>
        <v>34493258</v>
      </c>
      <c r="T17" s="98">
        <f t="shared" si="1"/>
        <v>324606346.25100005</v>
      </c>
      <c r="U17" s="98">
        <f t="shared" si="1"/>
        <v>43761704.325000003</v>
      </c>
      <c r="V17" s="17">
        <v>23999999.999999996</v>
      </c>
      <c r="W17" s="17">
        <f t="shared" si="1"/>
        <v>270325865.61699998</v>
      </c>
      <c r="X17" s="17">
        <f t="shared" si="1"/>
        <v>52</v>
      </c>
      <c r="Y17" s="17">
        <f t="shared" si="1"/>
        <v>28876326.157000002</v>
      </c>
      <c r="Z17" s="17">
        <f t="shared" si="1"/>
        <v>28876326.157000002</v>
      </c>
      <c r="AA17" s="17">
        <f t="shared" si="1"/>
        <v>5615073.0830000006</v>
      </c>
      <c r="AB17" s="17">
        <f t="shared" si="1"/>
        <v>5522745.3830000004</v>
      </c>
      <c r="AC17" s="17">
        <f t="shared" si="1"/>
        <v>92327.7</v>
      </c>
      <c r="AD17" s="17">
        <f t="shared" si="1"/>
        <v>23261253.074000001</v>
      </c>
      <c r="AE17" s="17">
        <f t="shared" si="1"/>
        <v>0</v>
      </c>
      <c r="AF17" s="17">
        <f t="shared" si="1"/>
        <v>0</v>
      </c>
      <c r="AG17" s="17">
        <v>435689977</v>
      </c>
      <c r="AH17" s="17">
        <v>168779092</v>
      </c>
      <c r="AI17" s="17">
        <v>157141809</v>
      </c>
      <c r="AJ17" s="17">
        <v>11637283</v>
      </c>
      <c r="AK17" s="17">
        <v>266910885</v>
      </c>
      <c r="AL17" s="46">
        <f t="shared" ref="AL17:AP48" si="2">IF(C17=0,0,AG17/C17)</f>
        <v>0.75112896353700065</v>
      </c>
      <c r="AM17" s="46">
        <f t="shared" si="2"/>
        <v>0.61164933624979367</v>
      </c>
      <c r="AN17" s="46">
        <f t="shared" si="2"/>
        <v>0.65108068682446008</v>
      </c>
      <c r="AO17" s="46">
        <f t="shared" si="2"/>
        <v>0.33358079972235927</v>
      </c>
      <c r="AP17" s="46">
        <f t="shared" si="2"/>
        <v>0.87769059853311948</v>
      </c>
      <c r="AQ17" s="88">
        <f t="shared" ref="AQ17:AS17" si="3">SUM(AQ18,AQ70)</f>
        <v>18378934</v>
      </c>
      <c r="AR17" s="88">
        <f t="shared" si="3"/>
        <v>6494480</v>
      </c>
      <c r="AS17" s="88">
        <f t="shared" si="3"/>
        <v>11884454</v>
      </c>
      <c r="AT17" s="4"/>
      <c r="AU17" s="4"/>
    </row>
    <row r="18" spans="1:47" ht="29.45" customHeight="1" x14ac:dyDescent="0.25">
      <c r="A18" s="18" t="s">
        <v>15</v>
      </c>
      <c r="B18" s="19" t="s">
        <v>16</v>
      </c>
      <c r="C18" s="20">
        <f>SUM(C19:C69)</f>
        <v>136182106</v>
      </c>
      <c r="D18" s="20">
        <f t="shared" ref="D18:AF18" si="4">SUM(D19:D69)</f>
        <v>136182106</v>
      </c>
      <c r="E18" s="20">
        <f t="shared" si="4"/>
        <v>124372187</v>
      </c>
      <c r="F18" s="20">
        <f t="shared" si="4"/>
        <v>12110283</v>
      </c>
      <c r="G18" s="20">
        <f t="shared" si="4"/>
        <v>0</v>
      </c>
      <c r="H18" s="20">
        <f t="shared" si="4"/>
        <v>136182106</v>
      </c>
      <c r="I18" s="20">
        <f t="shared" si="4"/>
        <v>136182106</v>
      </c>
      <c r="J18" s="20">
        <f t="shared" si="4"/>
        <v>124372187</v>
      </c>
      <c r="K18" s="20">
        <f t="shared" si="4"/>
        <v>11809919</v>
      </c>
      <c r="L18" s="20">
        <f t="shared" si="4"/>
        <v>0</v>
      </c>
      <c r="M18" s="20">
        <f t="shared" si="4"/>
        <v>0</v>
      </c>
      <c r="N18" s="20">
        <f t="shared" si="4"/>
        <v>131189895</v>
      </c>
      <c r="O18" s="101">
        <f t="shared" si="4"/>
        <v>131189895</v>
      </c>
      <c r="P18" s="101">
        <f t="shared" si="4"/>
        <v>131189895</v>
      </c>
      <c r="Q18" s="101">
        <f t="shared" si="4"/>
        <v>131189895</v>
      </c>
      <c r="R18" s="101">
        <f t="shared" si="4"/>
        <v>119379976</v>
      </c>
      <c r="S18" s="101">
        <f t="shared" si="4"/>
        <v>11809919</v>
      </c>
      <c r="T18" s="101">
        <f t="shared" si="4"/>
        <v>0</v>
      </c>
      <c r="U18" s="101">
        <f t="shared" si="4"/>
        <v>0</v>
      </c>
      <c r="V18" s="20">
        <v>0</v>
      </c>
      <c r="W18" s="20">
        <f t="shared" si="4"/>
        <v>131189895</v>
      </c>
      <c r="X18" s="20">
        <f t="shared" si="4"/>
        <v>0</v>
      </c>
      <c r="Y18" s="20">
        <f t="shared" si="4"/>
        <v>4992211</v>
      </c>
      <c r="Z18" s="20">
        <f t="shared" si="4"/>
        <v>4992211</v>
      </c>
      <c r="AA18" s="20">
        <f t="shared" si="4"/>
        <v>4992211</v>
      </c>
      <c r="AB18" s="20">
        <f t="shared" si="4"/>
        <v>4992211</v>
      </c>
      <c r="AC18" s="20">
        <f t="shared" si="4"/>
        <v>0</v>
      </c>
      <c r="AD18" s="20">
        <f t="shared" si="4"/>
        <v>0</v>
      </c>
      <c r="AE18" s="20">
        <f t="shared" si="4"/>
        <v>0</v>
      </c>
      <c r="AF18" s="20">
        <f t="shared" si="4"/>
        <v>0</v>
      </c>
      <c r="AG18" s="20">
        <v>83921696</v>
      </c>
      <c r="AH18" s="20">
        <v>83921696</v>
      </c>
      <c r="AI18" s="20">
        <v>79293645</v>
      </c>
      <c r="AJ18" s="20">
        <v>4628051</v>
      </c>
      <c r="AK18" s="20">
        <v>0</v>
      </c>
      <c r="AL18" s="46">
        <f t="shared" si="2"/>
        <v>0.61624613148514529</v>
      </c>
      <c r="AM18" s="46">
        <f t="shared" si="2"/>
        <v>0.61624613148514529</v>
      </c>
      <c r="AN18" s="46">
        <f t="shared" si="2"/>
        <v>0.63755126377250249</v>
      </c>
      <c r="AO18" s="46">
        <f t="shared" si="2"/>
        <v>0.38215878192111613</v>
      </c>
      <c r="AP18" s="46">
        <f t="shared" si="2"/>
        <v>0</v>
      </c>
      <c r="AQ18" s="89">
        <f t="shared" ref="AQ18:AS18" si="5">SUM(AQ19:AQ69)</f>
        <v>9496708</v>
      </c>
      <c r="AR18" s="89">
        <f t="shared" si="5"/>
        <v>5550337</v>
      </c>
      <c r="AS18" s="89">
        <f t="shared" si="5"/>
        <v>3946371</v>
      </c>
      <c r="AT18" s="4"/>
      <c r="AU18" s="4"/>
    </row>
    <row r="19" spans="1:47" ht="29.25" customHeight="1" x14ac:dyDescent="0.25">
      <c r="A19" s="11">
        <v>1</v>
      </c>
      <c r="B19" s="21" t="s">
        <v>17</v>
      </c>
      <c r="C19" s="22">
        <f>SUM(H19,M19)</f>
        <v>65200</v>
      </c>
      <c r="D19" s="23">
        <f>SUM(I19,M19)</f>
        <v>65200</v>
      </c>
      <c r="E19" s="23">
        <f>SUM(J19,M19)</f>
        <v>65200</v>
      </c>
      <c r="F19" s="22">
        <v>0</v>
      </c>
      <c r="G19" s="24"/>
      <c r="H19" s="22">
        <f>SUM(I19,L19)</f>
        <v>65200</v>
      </c>
      <c r="I19" s="23">
        <v>65200</v>
      </c>
      <c r="J19" s="23">
        <v>65200</v>
      </c>
      <c r="K19" s="22">
        <v>0</v>
      </c>
      <c r="L19" s="24"/>
      <c r="M19" s="24"/>
      <c r="N19" s="55">
        <f>SUM(O19,V19)</f>
        <v>65200</v>
      </c>
      <c r="O19" s="102">
        <f>SUM(Q19,T19)</f>
        <v>65200</v>
      </c>
      <c r="P19" s="102">
        <f>O19-U19</f>
        <v>65200</v>
      </c>
      <c r="Q19" s="102">
        <f>R19+S19</f>
        <v>65200</v>
      </c>
      <c r="R19" s="102">
        <v>65200</v>
      </c>
      <c r="S19" s="102">
        <v>0</v>
      </c>
      <c r="T19" s="102">
        <v>0</v>
      </c>
      <c r="U19" s="102"/>
      <c r="V19" s="64"/>
      <c r="W19" s="65">
        <f t="shared" ref="W19:W82" si="6">SUM(Q19,V19)</f>
        <v>65200</v>
      </c>
      <c r="X19" s="65"/>
      <c r="Y19" s="55">
        <f>SUM(Z19,AE19)</f>
        <v>0</v>
      </c>
      <c r="Z19" s="55">
        <f>AA19+AD19</f>
        <v>0</v>
      </c>
      <c r="AA19" s="55">
        <f>AB19+AC19</f>
        <v>0</v>
      </c>
      <c r="AB19" s="55">
        <f>J19-R19</f>
        <v>0</v>
      </c>
      <c r="AC19" s="55">
        <f>K19-S19</f>
        <v>0</v>
      </c>
      <c r="AD19" s="55">
        <f>L19-T19</f>
        <v>0</v>
      </c>
      <c r="AE19" s="55">
        <f>M19-V19</f>
        <v>0</v>
      </c>
      <c r="AF19" s="55"/>
      <c r="AG19" s="25">
        <v>35890</v>
      </c>
      <c r="AH19" s="25">
        <v>35890</v>
      </c>
      <c r="AI19" s="26">
        <v>35890</v>
      </c>
      <c r="AJ19" s="25">
        <v>0</v>
      </c>
      <c r="AK19" s="25"/>
      <c r="AL19" s="34">
        <f t="shared" si="2"/>
        <v>0.55046012269938649</v>
      </c>
      <c r="AM19" s="34">
        <f t="shared" si="2"/>
        <v>0.55046012269938649</v>
      </c>
      <c r="AN19" s="34">
        <f t="shared" si="2"/>
        <v>0.55046012269938649</v>
      </c>
      <c r="AO19" s="34">
        <f t="shared" si="2"/>
        <v>0</v>
      </c>
      <c r="AP19" s="34">
        <f t="shared" si="2"/>
        <v>0</v>
      </c>
      <c r="AQ19" s="90">
        <f t="shared" ref="AQ19:AQ69" si="7">SUM(AR19,AS19)</f>
        <v>16344</v>
      </c>
      <c r="AR19" s="90">
        <v>16344</v>
      </c>
      <c r="AS19" s="90"/>
      <c r="AT19" s="4" t="s">
        <v>228</v>
      </c>
      <c r="AU19" s="4"/>
    </row>
    <row r="20" spans="1:47" ht="29.25" customHeight="1" x14ac:dyDescent="0.25">
      <c r="A20" s="11">
        <v>2</v>
      </c>
      <c r="B20" s="21" t="s">
        <v>18</v>
      </c>
      <c r="C20" s="22">
        <f t="shared" ref="C20:C69" si="8">SUM(H20,M20)</f>
        <v>483000</v>
      </c>
      <c r="D20" s="23">
        <f t="shared" ref="D20:D69" si="9">SUM(I20,M20)</f>
        <v>483000</v>
      </c>
      <c r="E20" s="23">
        <f t="shared" ref="E20:E69" si="10">SUM(J20,M20)</f>
        <v>483000</v>
      </c>
      <c r="F20" s="22">
        <v>0</v>
      </c>
      <c r="G20" s="22"/>
      <c r="H20" s="22">
        <f t="shared" ref="H20:H83" si="11">SUM(I20,L20)</f>
        <v>483000</v>
      </c>
      <c r="I20" s="23">
        <v>483000</v>
      </c>
      <c r="J20" s="23">
        <v>483000</v>
      </c>
      <c r="K20" s="22">
        <v>0</v>
      </c>
      <c r="L20" s="22"/>
      <c r="M20" s="22"/>
      <c r="N20" s="55">
        <f t="shared" ref="N20:N83" si="12">SUM(O20,V20)</f>
        <v>483000</v>
      </c>
      <c r="O20" s="102">
        <f t="shared" ref="O20:O68" si="13">SUM(Q20,T20)</f>
        <v>483000</v>
      </c>
      <c r="P20" s="102">
        <f t="shared" ref="P20:P69" si="14">O20-U20</f>
        <v>483000</v>
      </c>
      <c r="Q20" s="102">
        <f t="shared" ref="Q20:Q68" si="15">R20+S20</f>
        <v>483000</v>
      </c>
      <c r="R20" s="102">
        <v>483000</v>
      </c>
      <c r="S20" s="102">
        <v>0</v>
      </c>
      <c r="T20" s="102">
        <v>0</v>
      </c>
      <c r="U20" s="102"/>
      <c r="V20" s="64"/>
      <c r="W20" s="65">
        <f t="shared" si="6"/>
        <v>483000</v>
      </c>
      <c r="X20" s="65"/>
      <c r="Y20" s="55">
        <f t="shared" ref="Y20:Y83" si="16">SUM(Z20,AE20)</f>
        <v>0</v>
      </c>
      <c r="Z20" s="55">
        <f t="shared" ref="Z20:Z69" si="17">AA20+AD20</f>
        <v>0</v>
      </c>
      <c r="AA20" s="55">
        <f t="shared" ref="AA20:AA69" si="18">AB20+AC20</f>
        <v>0</v>
      </c>
      <c r="AB20" s="55">
        <f t="shared" ref="AB20:AD33" si="19">J20-R20</f>
        <v>0</v>
      </c>
      <c r="AC20" s="55">
        <f t="shared" si="19"/>
        <v>0</v>
      </c>
      <c r="AD20" s="55">
        <f t="shared" si="19"/>
        <v>0</v>
      </c>
      <c r="AE20" s="55">
        <f t="shared" ref="AE20:AE83" si="20">M20-V20</f>
        <v>0</v>
      </c>
      <c r="AF20" s="55"/>
      <c r="AG20" s="25">
        <v>187282</v>
      </c>
      <c r="AH20" s="25">
        <v>187282</v>
      </c>
      <c r="AI20" s="25">
        <v>187282</v>
      </c>
      <c r="AJ20" s="25">
        <v>0</v>
      </c>
      <c r="AK20" s="25"/>
      <c r="AL20" s="34">
        <f t="shared" si="2"/>
        <v>0.38774741200828156</v>
      </c>
      <c r="AM20" s="34">
        <f t="shared" si="2"/>
        <v>0.38774741200828156</v>
      </c>
      <c r="AN20" s="34">
        <f t="shared" si="2"/>
        <v>0.38774741200828156</v>
      </c>
      <c r="AO20" s="34">
        <f t="shared" si="2"/>
        <v>0</v>
      </c>
      <c r="AP20" s="34">
        <f t="shared" si="2"/>
        <v>0</v>
      </c>
      <c r="AQ20" s="90">
        <f t="shared" si="7"/>
        <v>31800</v>
      </c>
      <c r="AR20" s="90">
        <v>31800</v>
      </c>
      <c r="AS20" s="90"/>
      <c r="AT20" s="4"/>
      <c r="AU20" s="4"/>
    </row>
    <row r="21" spans="1:47" ht="29.25" customHeight="1" x14ac:dyDescent="0.25">
      <c r="A21" s="11">
        <v>3</v>
      </c>
      <c r="B21" s="21" t="s">
        <v>19</v>
      </c>
      <c r="C21" s="22">
        <f t="shared" si="8"/>
        <v>269776</v>
      </c>
      <c r="D21" s="23">
        <f t="shared" si="9"/>
        <v>269776</v>
      </c>
      <c r="E21" s="23">
        <f t="shared" si="10"/>
        <v>269776</v>
      </c>
      <c r="F21" s="22">
        <v>0</v>
      </c>
      <c r="G21" s="22"/>
      <c r="H21" s="22">
        <f t="shared" si="11"/>
        <v>269776</v>
      </c>
      <c r="I21" s="23">
        <v>269776</v>
      </c>
      <c r="J21" s="23">
        <v>269776</v>
      </c>
      <c r="K21" s="22">
        <v>0</v>
      </c>
      <c r="L21" s="22"/>
      <c r="M21" s="22"/>
      <c r="N21" s="55">
        <f t="shared" si="12"/>
        <v>269776</v>
      </c>
      <c r="O21" s="102">
        <f t="shared" si="13"/>
        <v>269776</v>
      </c>
      <c r="P21" s="102">
        <f t="shared" si="14"/>
        <v>269776</v>
      </c>
      <c r="Q21" s="102">
        <f t="shared" si="15"/>
        <v>269776</v>
      </c>
      <c r="R21" s="102">
        <v>269776</v>
      </c>
      <c r="S21" s="102">
        <v>0</v>
      </c>
      <c r="T21" s="102">
        <v>0</v>
      </c>
      <c r="U21" s="102"/>
      <c r="V21" s="64"/>
      <c r="W21" s="65">
        <f t="shared" si="6"/>
        <v>269776</v>
      </c>
      <c r="X21" s="65"/>
      <c r="Y21" s="55">
        <f t="shared" si="16"/>
        <v>0</v>
      </c>
      <c r="Z21" s="55">
        <f t="shared" si="17"/>
        <v>0</v>
      </c>
      <c r="AA21" s="55">
        <f t="shared" si="18"/>
        <v>0</v>
      </c>
      <c r="AB21" s="55">
        <f t="shared" si="19"/>
        <v>0</v>
      </c>
      <c r="AC21" s="55">
        <f t="shared" si="19"/>
        <v>0</v>
      </c>
      <c r="AD21" s="55">
        <f t="shared" si="19"/>
        <v>0</v>
      </c>
      <c r="AE21" s="55">
        <f t="shared" si="20"/>
        <v>0</v>
      </c>
      <c r="AF21" s="55"/>
      <c r="AG21" s="25">
        <v>150321</v>
      </c>
      <c r="AH21" s="25">
        <v>150321</v>
      </c>
      <c r="AI21" s="26">
        <v>150321</v>
      </c>
      <c r="AJ21" s="25">
        <v>0</v>
      </c>
      <c r="AK21" s="25"/>
      <c r="AL21" s="34">
        <f t="shared" si="2"/>
        <v>0.5572067196488939</v>
      </c>
      <c r="AM21" s="34">
        <f t="shared" si="2"/>
        <v>0.5572067196488939</v>
      </c>
      <c r="AN21" s="47">
        <f t="shared" si="2"/>
        <v>0.5572067196488939</v>
      </c>
      <c r="AO21" s="34">
        <f t="shared" si="2"/>
        <v>0</v>
      </c>
      <c r="AP21" s="34">
        <f t="shared" si="2"/>
        <v>0</v>
      </c>
      <c r="AQ21" s="90">
        <f t="shared" si="7"/>
        <v>0</v>
      </c>
      <c r="AR21" s="90"/>
      <c r="AS21" s="90"/>
      <c r="AT21" s="4"/>
      <c r="AU21" s="4"/>
    </row>
    <row r="22" spans="1:47" ht="29.25" customHeight="1" x14ac:dyDescent="0.25">
      <c r="A22" s="11">
        <v>4</v>
      </c>
      <c r="B22" s="27" t="s">
        <v>20</v>
      </c>
      <c r="C22" s="22">
        <f t="shared" si="8"/>
        <v>1000000</v>
      </c>
      <c r="D22" s="23">
        <f t="shared" si="9"/>
        <v>1000000</v>
      </c>
      <c r="E22" s="23">
        <f t="shared" si="10"/>
        <v>1000000</v>
      </c>
      <c r="F22" s="22">
        <v>0</v>
      </c>
      <c r="G22" s="22"/>
      <c r="H22" s="22">
        <f t="shared" si="11"/>
        <v>1000000</v>
      </c>
      <c r="I22" s="22">
        <v>1000000</v>
      </c>
      <c r="J22" s="22">
        <v>1000000</v>
      </c>
      <c r="K22" s="22">
        <v>0</v>
      </c>
      <c r="L22" s="22"/>
      <c r="M22" s="22"/>
      <c r="N22" s="55">
        <f t="shared" si="12"/>
        <v>1000000</v>
      </c>
      <c r="O22" s="102">
        <f t="shared" si="13"/>
        <v>1000000</v>
      </c>
      <c r="P22" s="102">
        <f t="shared" si="14"/>
        <v>1000000</v>
      </c>
      <c r="Q22" s="102">
        <f t="shared" si="15"/>
        <v>1000000</v>
      </c>
      <c r="R22" s="102">
        <v>1000000</v>
      </c>
      <c r="S22" s="102">
        <v>0</v>
      </c>
      <c r="T22" s="102">
        <v>0</v>
      </c>
      <c r="U22" s="102"/>
      <c r="V22" s="64"/>
      <c r="W22" s="65">
        <f t="shared" si="6"/>
        <v>1000000</v>
      </c>
      <c r="X22" s="65"/>
      <c r="Y22" s="55">
        <f t="shared" si="16"/>
        <v>0</v>
      </c>
      <c r="Z22" s="55">
        <f t="shared" si="17"/>
        <v>0</v>
      </c>
      <c r="AA22" s="55">
        <f t="shared" si="18"/>
        <v>0</v>
      </c>
      <c r="AB22" s="55">
        <f t="shared" si="19"/>
        <v>0</v>
      </c>
      <c r="AC22" s="55">
        <f t="shared" si="19"/>
        <v>0</v>
      </c>
      <c r="AD22" s="55">
        <f t="shared" si="19"/>
        <v>0</v>
      </c>
      <c r="AE22" s="55">
        <f t="shared" si="20"/>
        <v>0</v>
      </c>
      <c r="AF22" s="55"/>
      <c r="AG22" s="25">
        <v>578454</v>
      </c>
      <c r="AH22" s="25">
        <v>578454</v>
      </c>
      <c r="AI22" s="25">
        <v>578454</v>
      </c>
      <c r="AJ22" s="25">
        <v>0</v>
      </c>
      <c r="AK22" s="25"/>
      <c r="AL22" s="34">
        <f t="shared" si="2"/>
        <v>0.57845400000000002</v>
      </c>
      <c r="AM22" s="34">
        <f t="shared" si="2"/>
        <v>0.57845400000000002</v>
      </c>
      <c r="AN22" s="34">
        <f t="shared" si="2"/>
        <v>0.57845400000000002</v>
      </c>
      <c r="AO22" s="34">
        <f t="shared" si="2"/>
        <v>0</v>
      </c>
      <c r="AP22" s="34">
        <f t="shared" si="2"/>
        <v>0</v>
      </c>
      <c r="AQ22" s="90">
        <f t="shared" si="7"/>
        <v>299000</v>
      </c>
      <c r="AR22" s="90">
        <v>299000</v>
      </c>
      <c r="AS22" s="90"/>
      <c r="AT22" s="4" t="s">
        <v>226</v>
      </c>
      <c r="AU22" s="4"/>
    </row>
    <row r="23" spans="1:47" ht="29.25" customHeight="1" x14ac:dyDescent="0.25">
      <c r="A23" s="11">
        <v>5</v>
      </c>
      <c r="B23" s="27" t="s">
        <v>21</v>
      </c>
      <c r="C23" s="22">
        <f t="shared" si="8"/>
        <v>786200</v>
      </c>
      <c r="D23" s="23">
        <f t="shared" si="9"/>
        <v>786200</v>
      </c>
      <c r="E23" s="23">
        <f t="shared" si="10"/>
        <v>786200</v>
      </c>
      <c r="F23" s="22">
        <v>0</v>
      </c>
      <c r="G23" s="22"/>
      <c r="H23" s="22">
        <f t="shared" si="11"/>
        <v>786200</v>
      </c>
      <c r="I23" s="22">
        <v>786200</v>
      </c>
      <c r="J23" s="22">
        <v>786200</v>
      </c>
      <c r="K23" s="22">
        <v>0</v>
      </c>
      <c r="L23" s="22"/>
      <c r="M23" s="22"/>
      <c r="N23" s="55">
        <f t="shared" si="12"/>
        <v>786200</v>
      </c>
      <c r="O23" s="102">
        <f t="shared" si="13"/>
        <v>786200</v>
      </c>
      <c r="P23" s="102">
        <f t="shared" si="14"/>
        <v>786200</v>
      </c>
      <c r="Q23" s="102">
        <f t="shared" si="15"/>
        <v>786200</v>
      </c>
      <c r="R23" s="102">
        <v>786200</v>
      </c>
      <c r="S23" s="102">
        <v>0</v>
      </c>
      <c r="T23" s="102">
        <v>0</v>
      </c>
      <c r="U23" s="102"/>
      <c r="V23" s="64"/>
      <c r="W23" s="65">
        <f t="shared" si="6"/>
        <v>786200</v>
      </c>
      <c r="X23" s="65"/>
      <c r="Y23" s="55">
        <f t="shared" si="16"/>
        <v>0</v>
      </c>
      <c r="Z23" s="55">
        <f t="shared" si="17"/>
        <v>0</v>
      </c>
      <c r="AA23" s="55">
        <f t="shared" si="18"/>
        <v>0</v>
      </c>
      <c r="AB23" s="55">
        <f t="shared" si="19"/>
        <v>0</v>
      </c>
      <c r="AC23" s="55">
        <f t="shared" si="19"/>
        <v>0</v>
      </c>
      <c r="AD23" s="55">
        <f t="shared" si="19"/>
        <v>0</v>
      </c>
      <c r="AE23" s="55">
        <f t="shared" si="20"/>
        <v>0</v>
      </c>
      <c r="AF23" s="55"/>
      <c r="AG23" s="25">
        <v>455144</v>
      </c>
      <c r="AH23" s="25">
        <v>455144</v>
      </c>
      <c r="AI23" s="25">
        <v>455144</v>
      </c>
      <c r="AJ23" s="25">
        <v>0</v>
      </c>
      <c r="AK23" s="25"/>
      <c r="AL23" s="34">
        <f t="shared" si="2"/>
        <v>0.57891630628338842</v>
      </c>
      <c r="AM23" s="34">
        <f t="shared" si="2"/>
        <v>0.57891630628338842</v>
      </c>
      <c r="AN23" s="34">
        <f t="shared" si="2"/>
        <v>0.57891630628338842</v>
      </c>
      <c r="AO23" s="34">
        <f t="shared" si="2"/>
        <v>0</v>
      </c>
      <c r="AP23" s="34">
        <f t="shared" si="2"/>
        <v>0</v>
      </c>
      <c r="AQ23" s="90">
        <f t="shared" si="7"/>
        <v>154632</v>
      </c>
      <c r="AR23" s="90">
        <v>154632</v>
      </c>
      <c r="AS23" s="90"/>
      <c r="AT23" s="4" t="s">
        <v>229</v>
      </c>
      <c r="AU23" s="4"/>
    </row>
    <row r="24" spans="1:47" ht="29.25" customHeight="1" x14ac:dyDescent="0.25">
      <c r="A24" s="11">
        <v>6</v>
      </c>
      <c r="B24" s="27" t="s">
        <v>22</v>
      </c>
      <c r="C24" s="22">
        <f t="shared" si="8"/>
        <v>304000</v>
      </c>
      <c r="D24" s="23">
        <f t="shared" si="9"/>
        <v>304000</v>
      </c>
      <c r="E24" s="23">
        <f t="shared" si="10"/>
        <v>304000</v>
      </c>
      <c r="F24" s="22">
        <v>0</v>
      </c>
      <c r="G24" s="22"/>
      <c r="H24" s="22">
        <f t="shared" si="11"/>
        <v>304000</v>
      </c>
      <c r="I24" s="22">
        <v>304000</v>
      </c>
      <c r="J24" s="22">
        <v>304000</v>
      </c>
      <c r="K24" s="22">
        <v>0</v>
      </c>
      <c r="L24" s="22"/>
      <c r="M24" s="22"/>
      <c r="N24" s="55">
        <f t="shared" si="12"/>
        <v>304000</v>
      </c>
      <c r="O24" s="102">
        <f t="shared" si="13"/>
        <v>304000</v>
      </c>
      <c r="P24" s="102">
        <f t="shared" si="14"/>
        <v>304000</v>
      </c>
      <c r="Q24" s="102">
        <f t="shared" si="15"/>
        <v>304000</v>
      </c>
      <c r="R24" s="102">
        <v>304000</v>
      </c>
      <c r="S24" s="102">
        <v>0</v>
      </c>
      <c r="T24" s="102">
        <v>0</v>
      </c>
      <c r="U24" s="102"/>
      <c r="V24" s="64"/>
      <c r="W24" s="65">
        <f t="shared" si="6"/>
        <v>304000</v>
      </c>
      <c r="X24" s="65"/>
      <c r="Y24" s="55">
        <f t="shared" si="16"/>
        <v>0</v>
      </c>
      <c r="Z24" s="55">
        <f t="shared" si="17"/>
        <v>0</v>
      </c>
      <c r="AA24" s="55">
        <f t="shared" si="18"/>
        <v>0</v>
      </c>
      <c r="AB24" s="55">
        <f t="shared" si="19"/>
        <v>0</v>
      </c>
      <c r="AC24" s="55">
        <f t="shared" si="19"/>
        <v>0</v>
      </c>
      <c r="AD24" s="55">
        <f t="shared" si="19"/>
        <v>0</v>
      </c>
      <c r="AE24" s="55">
        <f t="shared" si="20"/>
        <v>0</v>
      </c>
      <c r="AF24" s="55"/>
      <c r="AG24" s="25">
        <v>101145</v>
      </c>
      <c r="AH24" s="25">
        <v>101145</v>
      </c>
      <c r="AI24" s="26">
        <v>101145</v>
      </c>
      <c r="AJ24" s="25">
        <v>0</v>
      </c>
      <c r="AK24" s="25"/>
      <c r="AL24" s="34">
        <f t="shared" si="2"/>
        <v>0.33271381578947368</v>
      </c>
      <c r="AM24" s="34">
        <f t="shared" si="2"/>
        <v>0.33271381578947368</v>
      </c>
      <c r="AN24" s="47">
        <f t="shared" si="2"/>
        <v>0.33271381578947368</v>
      </c>
      <c r="AO24" s="34">
        <f t="shared" si="2"/>
        <v>0</v>
      </c>
      <c r="AP24" s="34">
        <f t="shared" si="2"/>
        <v>0</v>
      </c>
      <c r="AQ24" s="90">
        <f t="shared" si="7"/>
        <v>0</v>
      </c>
      <c r="AR24" s="90"/>
      <c r="AS24" s="90"/>
      <c r="AT24" s="4"/>
      <c r="AU24" s="4"/>
    </row>
    <row r="25" spans="1:47" ht="29.25" customHeight="1" x14ac:dyDescent="0.25">
      <c r="A25" s="11">
        <v>7</v>
      </c>
      <c r="B25" s="27" t="s">
        <v>23</v>
      </c>
      <c r="C25" s="22">
        <f t="shared" si="8"/>
        <v>12100270</v>
      </c>
      <c r="D25" s="23">
        <f t="shared" si="9"/>
        <v>12100270</v>
      </c>
      <c r="E25" s="23">
        <f t="shared" si="10"/>
        <v>12000000</v>
      </c>
      <c r="F25" s="22">
        <v>100270</v>
      </c>
      <c r="G25" s="22"/>
      <c r="H25" s="22">
        <f t="shared" si="11"/>
        <v>12100270</v>
      </c>
      <c r="I25" s="22">
        <v>12100270</v>
      </c>
      <c r="J25" s="22">
        <v>12000000</v>
      </c>
      <c r="K25" s="22">
        <v>100270</v>
      </c>
      <c r="L25" s="22"/>
      <c r="M25" s="22"/>
      <c r="N25" s="55">
        <f t="shared" si="12"/>
        <v>12100270</v>
      </c>
      <c r="O25" s="102">
        <f t="shared" si="13"/>
        <v>12100270</v>
      </c>
      <c r="P25" s="102">
        <f t="shared" si="14"/>
        <v>12100270</v>
      </c>
      <c r="Q25" s="102">
        <f t="shared" si="15"/>
        <v>12100270</v>
      </c>
      <c r="R25" s="102">
        <v>12000000</v>
      </c>
      <c r="S25" s="102">
        <v>100270</v>
      </c>
      <c r="T25" s="102">
        <v>0</v>
      </c>
      <c r="U25" s="102"/>
      <c r="V25" s="64"/>
      <c r="W25" s="65">
        <f t="shared" si="6"/>
        <v>12100270</v>
      </c>
      <c r="X25" s="65"/>
      <c r="Y25" s="55">
        <f t="shared" si="16"/>
        <v>0</v>
      </c>
      <c r="Z25" s="55">
        <f t="shared" si="17"/>
        <v>0</v>
      </c>
      <c r="AA25" s="55">
        <f t="shared" si="18"/>
        <v>0</v>
      </c>
      <c r="AB25" s="55">
        <f t="shared" si="19"/>
        <v>0</v>
      </c>
      <c r="AC25" s="55">
        <f t="shared" si="19"/>
        <v>0</v>
      </c>
      <c r="AD25" s="55">
        <f t="shared" si="19"/>
        <v>0</v>
      </c>
      <c r="AE25" s="55">
        <f t="shared" si="20"/>
        <v>0</v>
      </c>
      <c r="AF25" s="55"/>
      <c r="AG25" s="25">
        <v>10585567</v>
      </c>
      <c r="AH25" s="25">
        <v>10585567</v>
      </c>
      <c r="AI25" s="25">
        <v>10585567</v>
      </c>
      <c r="AJ25" s="25">
        <v>0</v>
      </c>
      <c r="AK25" s="25"/>
      <c r="AL25" s="34">
        <f t="shared" si="2"/>
        <v>0.87482072714079939</v>
      </c>
      <c r="AM25" s="34">
        <f t="shared" si="2"/>
        <v>0.87482072714079939</v>
      </c>
      <c r="AN25" s="34">
        <f t="shared" si="2"/>
        <v>0.88213058333333338</v>
      </c>
      <c r="AO25" s="34">
        <f t="shared" si="2"/>
        <v>0</v>
      </c>
      <c r="AP25" s="34">
        <f t="shared" si="2"/>
        <v>0</v>
      </c>
      <c r="AQ25" s="90">
        <f t="shared" si="7"/>
        <v>0</v>
      </c>
      <c r="AR25" s="90"/>
      <c r="AS25" s="90"/>
      <c r="AT25" s="4"/>
      <c r="AU25" s="4"/>
    </row>
    <row r="26" spans="1:47" ht="29.25" customHeight="1" x14ac:dyDescent="0.25">
      <c r="A26" s="11">
        <v>8</v>
      </c>
      <c r="B26" s="27" t="s">
        <v>24</v>
      </c>
      <c r="C26" s="22">
        <f t="shared" si="8"/>
        <v>6957000</v>
      </c>
      <c r="D26" s="23">
        <f t="shared" si="9"/>
        <v>6957000</v>
      </c>
      <c r="E26" s="23">
        <f t="shared" si="10"/>
        <v>6957000</v>
      </c>
      <c r="F26" s="22">
        <v>0</v>
      </c>
      <c r="G26" s="22"/>
      <c r="H26" s="22">
        <f t="shared" si="11"/>
        <v>6957000</v>
      </c>
      <c r="I26" s="22">
        <v>6957000</v>
      </c>
      <c r="J26" s="22">
        <v>6957000</v>
      </c>
      <c r="K26" s="22">
        <v>0</v>
      </c>
      <c r="L26" s="22"/>
      <c r="M26" s="22"/>
      <c r="N26" s="55">
        <f t="shared" si="12"/>
        <v>6957000</v>
      </c>
      <c r="O26" s="102">
        <f t="shared" si="13"/>
        <v>6957000</v>
      </c>
      <c r="P26" s="102">
        <f t="shared" si="14"/>
        <v>6957000</v>
      </c>
      <c r="Q26" s="102">
        <f t="shared" si="15"/>
        <v>6957000</v>
      </c>
      <c r="R26" s="102">
        <v>6957000</v>
      </c>
      <c r="S26" s="102">
        <v>0</v>
      </c>
      <c r="T26" s="102">
        <v>0</v>
      </c>
      <c r="U26" s="102"/>
      <c r="V26" s="64"/>
      <c r="W26" s="65">
        <f t="shared" si="6"/>
        <v>6957000</v>
      </c>
      <c r="X26" s="65"/>
      <c r="Y26" s="55">
        <f t="shared" si="16"/>
        <v>0</v>
      </c>
      <c r="Z26" s="55">
        <f t="shared" si="17"/>
        <v>0</v>
      </c>
      <c r="AA26" s="55">
        <f t="shared" si="18"/>
        <v>0</v>
      </c>
      <c r="AB26" s="55">
        <f t="shared" si="19"/>
        <v>0</v>
      </c>
      <c r="AC26" s="55">
        <f t="shared" si="19"/>
        <v>0</v>
      </c>
      <c r="AD26" s="55">
        <f t="shared" si="19"/>
        <v>0</v>
      </c>
      <c r="AE26" s="55">
        <f t="shared" si="20"/>
        <v>0</v>
      </c>
      <c r="AF26" s="55"/>
      <c r="AG26" s="25">
        <v>5730901</v>
      </c>
      <c r="AH26" s="25">
        <v>5730901</v>
      </c>
      <c r="AI26" s="25">
        <v>5730901</v>
      </c>
      <c r="AJ26" s="25">
        <v>0</v>
      </c>
      <c r="AK26" s="25"/>
      <c r="AL26" s="34">
        <f t="shared" si="2"/>
        <v>0.82376038522351591</v>
      </c>
      <c r="AM26" s="34">
        <f t="shared" si="2"/>
        <v>0.82376038522351591</v>
      </c>
      <c r="AN26" s="34">
        <f t="shared" si="2"/>
        <v>0.82376038522351591</v>
      </c>
      <c r="AO26" s="34">
        <f t="shared" si="2"/>
        <v>0</v>
      </c>
      <c r="AP26" s="34">
        <f t="shared" si="2"/>
        <v>0</v>
      </c>
      <c r="AQ26" s="90">
        <f t="shared" si="7"/>
        <v>0</v>
      </c>
      <c r="AR26" s="90"/>
      <c r="AS26" s="90"/>
      <c r="AT26" s="4"/>
      <c r="AU26" s="4"/>
    </row>
    <row r="27" spans="1:47" ht="29.25" customHeight="1" x14ac:dyDescent="0.25">
      <c r="A27" s="11">
        <v>9</v>
      </c>
      <c r="B27" s="27" t="s">
        <v>25</v>
      </c>
      <c r="C27" s="22">
        <f t="shared" si="8"/>
        <v>652300</v>
      </c>
      <c r="D27" s="23">
        <f t="shared" si="9"/>
        <v>652300</v>
      </c>
      <c r="E27" s="23">
        <f t="shared" si="10"/>
        <v>652300</v>
      </c>
      <c r="F27" s="22">
        <v>0</v>
      </c>
      <c r="G27" s="22"/>
      <c r="H27" s="22">
        <f t="shared" si="11"/>
        <v>652300</v>
      </c>
      <c r="I27" s="23">
        <v>652300</v>
      </c>
      <c r="J27" s="23">
        <v>652300</v>
      </c>
      <c r="K27" s="22">
        <v>0</v>
      </c>
      <c r="L27" s="22"/>
      <c r="M27" s="22"/>
      <c r="N27" s="55">
        <f t="shared" si="12"/>
        <v>652300</v>
      </c>
      <c r="O27" s="102">
        <f t="shared" si="13"/>
        <v>652300</v>
      </c>
      <c r="P27" s="102">
        <f t="shared" si="14"/>
        <v>652300</v>
      </c>
      <c r="Q27" s="102">
        <f t="shared" si="15"/>
        <v>652300</v>
      </c>
      <c r="R27" s="102">
        <v>652300</v>
      </c>
      <c r="S27" s="102">
        <v>0</v>
      </c>
      <c r="T27" s="102">
        <v>0</v>
      </c>
      <c r="U27" s="102"/>
      <c r="V27" s="64"/>
      <c r="W27" s="65">
        <f t="shared" si="6"/>
        <v>652300</v>
      </c>
      <c r="X27" s="65"/>
      <c r="Y27" s="55">
        <f t="shared" si="16"/>
        <v>0</v>
      </c>
      <c r="Z27" s="55">
        <f t="shared" si="17"/>
        <v>0</v>
      </c>
      <c r="AA27" s="55">
        <f t="shared" si="18"/>
        <v>0</v>
      </c>
      <c r="AB27" s="55">
        <f t="shared" si="19"/>
        <v>0</v>
      </c>
      <c r="AC27" s="55">
        <f t="shared" si="19"/>
        <v>0</v>
      </c>
      <c r="AD27" s="55">
        <f t="shared" si="19"/>
        <v>0</v>
      </c>
      <c r="AE27" s="55">
        <f t="shared" si="20"/>
        <v>0</v>
      </c>
      <c r="AF27" s="55"/>
      <c r="AG27" s="25">
        <v>318436</v>
      </c>
      <c r="AH27" s="25">
        <v>318436</v>
      </c>
      <c r="AI27" s="25">
        <v>318436</v>
      </c>
      <c r="AJ27" s="25">
        <v>0</v>
      </c>
      <c r="AK27" s="25"/>
      <c r="AL27" s="34">
        <f t="shared" si="2"/>
        <v>0.48817415299708722</v>
      </c>
      <c r="AM27" s="34">
        <f t="shared" si="2"/>
        <v>0.48817415299708722</v>
      </c>
      <c r="AN27" s="34">
        <f t="shared" si="2"/>
        <v>0.48817415299708722</v>
      </c>
      <c r="AO27" s="34">
        <f t="shared" si="2"/>
        <v>0</v>
      </c>
      <c r="AP27" s="34">
        <f t="shared" si="2"/>
        <v>0</v>
      </c>
      <c r="AQ27" s="90">
        <f t="shared" si="7"/>
        <v>391684</v>
      </c>
      <c r="AR27" s="90">
        <v>391684</v>
      </c>
      <c r="AS27" s="90"/>
      <c r="AT27" s="4"/>
      <c r="AU27" s="4"/>
    </row>
    <row r="28" spans="1:47" ht="29.25" customHeight="1" x14ac:dyDescent="0.25">
      <c r="A28" s="11">
        <v>10</v>
      </c>
      <c r="B28" s="27" t="s">
        <v>26</v>
      </c>
      <c r="C28" s="22">
        <f t="shared" si="8"/>
        <v>520075</v>
      </c>
      <c r="D28" s="23">
        <f t="shared" si="9"/>
        <v>520075</v>
      </c>
      <c r="E28" s="23">
        <f t="shared" si="10"/>
        <v>520075</v>
      </c>
      <c r="F28" s="22">
        <v>0</v>
      </c>
      <c r="G28" s="22"/>
      <c r="H28" s="22">
        <f t="shared" si="11"/>
        <v>520075</v>
      </c>
      <c r="I28" s="22">
        <v>520075</v>
      </c>
      <c r="J28" s="22">
        <v>520075</v>
      </c>
      <c r="K28" s="22">
        <v>0</v>
      </c>
      <c r="L28" s="22"/>
      <c r="M28" s="22"/>
      <c r="N28" s="55">
        <f t="shared" si="12"/>
        <v>520075</v>
      </c>
      <c r="O28" s="102">
        <f t="shared" si="13"/>
        <v>520075</v>
      </c>
      <c r="P28" s="102">
        <f t="shared" si="14"/>
        <v>520075</v>
      </c>
      <c r="Q28" s="102">
        <f t="shared" si="15"/>
        <v>520075</v>
      </c>
      <c r="R28" s="102">
        <v>520075</v>
      </c>
      <c r="S28" s="102">
        <v>0</v>
      </c>
      <c r="T28" s="102">
        <v>0</v>
      </c>
      <c r="U28" s="102"/>
      <c r="V28" s="64"/>
      <c r="W28" s="65">
        <f t="shared" si="6"/>
        <v>520075</v>
      </c>
      <c r="X28" s="65"/>
      <c r="Y28" s="55">
        <f t="shared" si="16"/>
        <v>0</v>
      </c>
      <c r="Z28" s="55">
        <f t="shared" si="17"/>
        <v>0</v>
      </c>
      <c r="AA28" s="55">
        <f t="shared" si="18"/>
        <v>0</v>
      </c>
      <c r="AB28" s="55">
        <f t="shared" si="19"/>
        <v>0</v>
      </c>
      <c r="AC28" s="55">
        <f t="shared" si="19"/>
        <v>0</v>
      </c>
      <c r="AD28" s="55">
        <f t="shared" si="19"/>
        <v>0</v>
      </c>
      <c r="AE28" s="55">
        <f t="shared" si="20"/>
        <v>0</v>
      </c>
      <c r="AF28" s="55"/>
      <c r="AG28" s="25">
        <v>156356</v>
      </c>
      <c r="AH28" s="25">
        <v>156356</v>
      </c>
      <c r="AI28" s="25">
        <v>156356</v>
      </c>
      <c r="AJ28" s="25">
        <v>0</v>
      </c>
      <c r="AK28" s="25"/>
      <c r="AL28" s="34">
        <f t="shared" si="2"/>
        <v>0.30064125366533673</v>
      </c>
      <c r="AM28" s="34">
        <f t="shared" si="2"/>
        <v>0.30064125366533673</v>
      </c>
      <c r="AN28" s="34">
        <f t="shared" si="2"/>
        <v>0.30064125366533673</v>
      </c>
      <c r="AO28" s="34">
        <f t="shared" si="2"/>
        <v>0</v>
      </c>
      <c r="AP28" s="34">
        <f t="shared" si="2"/>
        <v>0</v>
      </c>
      <c r="AQ28" s="90">
        <f t="shared" si="7"/>
        <v>395000</v>
      </c>
      <c r="AR28" s="90">
        <v>395000</v>
      </c>
      <c r="AS28" s="90"/>
      <c r="AT28" s="4" t="s">
        <v>230</v>
      </c>
      <c r="AU28" s="4"/>
    </row>
    <row r="29" spans="1:47" ht="29.25" customHeight="1" x14ac:dyDescent="0.25">
      <c r="A29" s="11">
        <v>11</v>
      </c>
      <c r="B29" s="27" t="s">
        <v>27</v>
      </c>
      <c r="C29" s="22">
        <f t="shared" si="8"/>
        <v>611300</v>
      </c>
      <c r="D29" s="23">
        <f t="shared" si="9"/>
        <v>611300</v>
      </c>
      <c r="E29" s="23">
        <f t="shared" si="10"/>
        <v>581300</v>
      </c>
      <c r="F29" s="22">
        <v>30000</v>
      </c>
      <c r="G29" s="22"/>
      <c r="H29" s="22">
        <f t="shared" si="11"/>
        <v>611300</v>
      </c>
      <c r="I29" s="23">
        <v>611300</v>
      </c>
      <c r="J29" s="23">
        <v>581300</v>
      </c>
      <c r="K29" s="22">
        <v>30000</v>
      </c>
      <c r="L29" s="22"/>
      <c r="M29" s="22"/>
      <c r="N29" s="55">
        <f t="shared" si="12"/>
        <v>611300</v>
      </c>
      <c r="O29" s="102">
        <f>SUM(Q29,T29)</f>
        <v>611300</v>
      </c>
      <c r="P29" s="102">
        <f t="shared" si="14"/>
        <v>611300</v>
      </c>
      <c r="Q29" s="102">
        <f t="shared" si="15"/>
        <v>611300</v>
      </c>
      <c r="R29" s="103">
        <v>581300</v>
      </c>
      <c r="S29" s="102">
        <v>30000</v>
      </c>
      <c r="T29" s="102">
        <v>0</v>
      </c>
      <c r="U29" s="102"/>
      <c r="V29" s="64"/>
      <c r="W29" s="65">
        <f t="shared" si="6"/>
        <v>611300</v>
      </c>
      <c r="X29" s="65"/>
      <c r="Y29" s="55">
        <f t="shared" si="16"/>
        <v>0</v>
      </c>
      <c r="Z29" s="55">
        <f t="shared" si="17"/>
        <v>0</v>
      </c>
      <c r="AA29" s="55">
        <f t="shared" si="18"/>
        <v>0</v>
      </c>
      <c r="AB29" s="55">
        <f t="shared" si="19"/>
        <v>0</v>
      </c>
      <c r="AC29" s="55">
        <f t="shared" si="19"/>
        <v>0</v>
      </c>
      <c r="AD29" s="55">
        <f t="shared" si="19"/>
        <v>0</v>
      </c>
      <c r="AE29" s="55">
        <f t="shared" si="20"/>
        <v>0</v>
      </c>
      <c r="AF29" s="55"/>
      <c r="AG29" s="25">
        <v>160683</v>
      </c>
      <c r="AH29" s="25">
        <v>160683</v>
      </c>
      <c r="AI29" s="26">
        <v>138792</v>
      </c>
      <c r="AJ29" s="25">
        <v>21891</v>
      </c>
      <c r="AK29" s="25"/>
      <c r="AL29" s="34">
        <f t="shared" si="2"/>
        <v>0.26285457222313102</v>
      </c>
      <c r="AM29" s="34">
        <f t="shared" si="2"/>
        <v>0.26285457222313102</v>
      </c>
      <c r="AN29" s="47">
        <f t="shared" si="2"/>
        <v>0.23876139686908654</v>
      </c>
      <c r="AO29" s="34">
        <f t="shared" si="2"/>
        <v>0.72970000000000002</v>
      </c>
      <c r="AP29" s="34">
        <f t="shared" si="2"/>
        <v>0</v>
      </c>
      <c r="AQ29" s="90">
        <f t="shared" si="7"/>
        <v>218900</v>
      </c>
      <c r="AR29" s="90">
        <v>211000</v>
      </c>
      <c r="AS29" s="90">
        <v>7900</v>
      </c>
      <c r="AT29" s="4"/>
      <c r="AU29" s="4"/>
    </row>
    <row r="30" spans="1:47" ht="29.25" customHeight="1" x14ac:dyDescent="0.25">
      <c r="A30" s="11">
        <v>12</v>
      </c>
      <c r="B30" s="27" t="s">
        <v>28</v>
      </c>
      <c r="C30" s="22">
        <f t="shared" si="8"/>
        <v>734400</v>
      </c>
      <c r="D30" s="23">
        <f t="shared" si="9"/>
        <v>734400</v>
      </c>
      <c r="E30" s="23">
        <f t="shared" si="10"/>
        <v>734400</v>
      </c>
      <c r="F30" s="22">
        <v>0</v>
      </c>
      <c r="G30" s="22"/>
      <c r="H30" s="22">
        <f t="shared" si="11"/>
        <v>734400</v>
      </c>
      <c r="I30" s="22">
        <v>734400</v>
      </c>
      <c r="J30" s="22">
        <v>734400</v>
      </c>
      <c r="K30" s="22">
        <v>0</v>
      </c>
      <c r="L30" s="22"/>
      <c r="M30" s="22"/>
      <c r="N30" s="55">
        <f t="shared" si="12"/>
        <v>734400</v>
      </c>
      <c r="O30" s="102">
        <f t="shared" si="13"/>
        <v>734400</v>
      </c>
      <c r="P30" s="102">
        <f t="shared" si="14"/>
        <v>734400</v>
      </c>
      <c r="Q30" s="102">
        <f t="shared" si="15"/>
        <v>734400</v>
      </c>
      <c r="R30" s="102">
        <v>734400</v>
      </c>
      <c r="S30" s="102">
        <v>0</v>
      </c>
      <c r="T30" s="102">
        <v>0</v>
      </c>
      <c r="U30" s="102"/>
      <c r="V30" s="64"/>
      <c r="W30" s="65">
        <f t="shared" si="6"/>
        <v>734400</v>
      </c>
      <c r="X30" s="65"/>
      <c r="Y30" s="55">
        <f t="shared" si="16"/>
        <v>0</v>
      </c>
      <c r="Z30" s="55">
        <f t="shared" si="17"/>
        <v>0</v>
      </c>
      <c r="AA30" s="55">
        <f t="shared" si="18"/>
        <v>0</v>
      </c>
      <c r="AB30" s="55">
        <f t="shared" si="19"/>
        <v>0</v>
      </c>
      <c r="AC30" s="55">
        <f t="shared" si="19"/>
        <v>0</v>
      </c>
      <c r="AD30" s="55">
        <f t="shared" si="19"/>
        <v>0</v>
      </c>
      <c r="AE30" s="55">
        <f t="shared" si="20"/>
        <v>0</v>
      </c>
      <c r="AF30" s="55"/>
      <c r="AG30" s="25">
        <v>456454</v>
      </c>
      <c r="AH30" s="25">
        <v>456454</v>
      </c>
      <c r="AI30" s="25">
        <v>456454</v>
      </c>
      <c r="AJ30" s="25">
        <v>0</v>
      </c>
      <c r="AK30" s="25"/>
      <c r="AL30" s="34">
        <f t="shared" si="2"/>
        <v>0.62153322440087144</v>
      </c>
      <c r="AM30" s="34">
        <f t="shared" si="2"/>
        <v>0.62153322440087144</v>
      </c>
      <c r="AN30" s="34">
        <f t="shared" si="2"/>
        <v>0.62153322440087144</v>
      </c>
      <c r="AO30" s="34">
        <f t="shared" si="2"/>
        <v>0</v>
      </c>
      <c r="AP30" s="34">
        <f t="shared" si="2"/>
        <v>0</v>
      </c>
      <c r="AQ30" s="90">
        <f t="shared" si="7"/>
        <v>165263</v>
      </c>
      <c r="AR30" s="90">
        <v>165263</v>
      </c>
      <c r="AS30" s="90"/>
      <c r="AT30" s="4" t="s">
        <v>240</v>
      </c>
      <c r="AU30" s="4"/>
    </row>
    <row r="31" spans="1:47" ht="29.25" customHeight="1" x14ac:dyDescent="0.25">
      <c r="A31" s="11">
        <v>13</v>
      </c>
      <c r="B31" s="27" t="s">
        <v>29</v>
      </c>
      <c r="C31" s="22">
        <f t="shared" si="8"/>
        <v>6438060</v>
      </c>
      <c r="D31" s="23">
        <f t="shared" si="9"/>
        <v>6438060</v>
      </c>
      <c r="E31" s="23">
        <f t="shared" si="10"/>
        <v>4538060</v>
      </c>
      <c r="F31" s="22">
        <v>1900000</v>
      </c>
      <c r="G31" s="22"/>
      <c r="H31" s="22">
        <f t="shared" si="11"/>
        <v>6438060</v>
      </c>
      <c r="I31" s="22">
        <v>6438060</v>
      </c>
      <c r="J31" s="22">
        <v>4538060</v>
      </c>
      <c r="K31" s="22">
        <v>1900000</v>
      </c>
      <c r="L31" s="22"/>
      <c r="M31" s="22"/>
      <c r="N31" s="55">
        <f t="shared" si="12"/>
        <v>6438060</v>
      </c>
      <c r="O31" s="102">
        <f t="shared" si="13"/>
        <v>6438060</v>
      </c>
      <c r="P31" s="102">
        <f t="shared" si="14"/>
        <v>6438060</v>
      </c>
      <c r="Q31" s="102">
        <f t="shared" si="15"/>
        <v>6438060</v>
      </c>
      <c r="R31" s="102">
        <v>4538060</v>
      </c>
      <c r="S31" s="102">
        <v>1900000</v>
      </c>
      <c r="T31" s="102">
        <v>0</v>
      </c>
      <c r="U31" s="102"/>
      <c r="V31" s="64"/>
      <c r="W31" s="65">
        <f t="shared" si="6"/>
        <v>6438060</v>
      </c>
      <c r="X31" s="65"/>
      <c r="Y31" s="55">
        <f t="shared" si="16"/>
        <v>0</v>
      </c>
      <c r="Z31" s="55">
        <f t="shared" si="17"/>
        <v>0</v>
      </c>
      <c r="AA31" s="55">
        <f t="shared" si="18"/>
        <v>0</v>
      </c>
      <c r="AB31" s="55">
        <f t="shared" si="19"/>
        <v>0</v>
      </c>
      <c r="AC31" s="55">
        <f t="shared" si="19"/>
        <v>0</v>
      </c>
      <c r="AD31" s="55">
        <f t="shared" si="19"/>
        <v>0</v>
      </c>
      <c r="AE31" s="55">
        <f t="shared" si="20"/>
        <v>0</v>
      </c>
      <c r="AF31" s="55"/>
      <c r="AG31" s="25">
        <v>4034130</v>
      </c>
      <c r="AH31" s="25">
        <v>4034130</v>
      </c>
      <c r="AI31" s="26">
        <v>2938118</v>
      </c>
      <c r="AJ31" s="25">
        <v>1096012</v>
      </c>
      <c r="AK31" s="25"/>
      <c r="AL31" s="34">
        <f t="shared" si="2"/>
        <v>0.62660646219513327</v>
      </c>
      <c r="AM31" s="34">
        <f t="shared" si="2"/>
        <v>0.62660646219513327</v>
      </c>
      <c r="AN31" s="47">
        <f t="shared" si="2"/>
        <v>0.6474392141135199</v>
      </c>
      <c r="AO31" s="34">
        <f t="shared" si="2"/>
        <v>0.57684842105263157</v>
      </c>
      <c r="AP31" s="34">
        <f t="shared" si="2"/>
        <v>0</v>
      </c>
      <c r="AQ31" s="90">
        <f t="shared" si="7"/>
        <v>950000</v>
      </c>
      <c r="AR31" s="90">
        <v>950000</v>
      </c>
      <c r="AS31" s="90"/>
      <c r="AT31" s="4" t="s">
        <v>238</v>
      </c>
      <c r="AU31" s="4" t="s">
        <v>239</v>
      </c>
    </row>
    <row r="32" spans="1:47" ht="29.25" customHeight="1" x14ac:dyDescent="0.25">
      <c r="A32" s="11">
        <v>14</v>
      </c>
      <c r="B32" s="27" t="s">
        <v>30</v>
      </c>
      <c r="C32" s="22">
        <f t="shared" si="8"/>
        <v>825255</v>
      </c>
      <c r="D32" s="23">
        <f t="shared" si="9"/>
        <v>825255</v>
      </c>
      <c r="E32" s="23">
        <f t="shared" si="10"/>
        <v>585900</v>
      </c>
      <c r="F32" s="22">
        <v>239355</v>
      </c>
      <c r="G32" s="22"/>
      <c r="H32" s="22">
        <f t="shared" si="11"/>
        <v>825255</v>
      </c>
      <c r="I32" s="23">
        <v>825255</v>
      </c>
      <c r="J32" s="23">
        <v>585900</v>
      </c>
      <c r="K32" s="22">
        <v>239355</v>
      </c>
      <c r="L32" s="22"/>
      <c r="M32" s="22"/>
      <c r="N32" s="55">
        <f t="shared" si="12"/>
        <v>825255</v>
      </c>
      <c r="O32" s="102">
        <f t="shared" si="13"/>
        <v>825255</v>
      </c>
      <c r="P32" s="102">
        <f t="shared" si="14"/>
        <v>825255</v>
      </c>
      <c r="Q32" s="102">
        <f>R32+S32</f>
        <v>825255</v>
      </c>
      <c r="R32" s="102">
        <v>585900</v>
      </c>
      <c r="S32" s="102">
        <v>239355</v>
      </c>
      <c r="T32" s="102">
        <v>0</v>
      </c>
      <c r="U32" s="102"/>
      <c r="V32" s="64"/>
      <c r="W32" s="65">
        <f t="shared" si="6"/>
        <v>825255</v>
      </c>
      <c r="X32" s="65"/>
      <c r="Y32" s="55">
        <f t="shared" si="16"/>
        <v>0</v>
      </c>
      <c r="Z32" s="55">
        <f t="shared" si="17"/>
        <v>0</v>
      </c>
      <c r="AA32" s="55">
        <f t="shared" si="18"/>
        <v>0</v>
      </c>
      <c r="AB32" s="55">
        <f t="shared" si="19"/>
        <v>0</v>
      </c>
      <c r="AC32" s="55">
        <f t="shared" si="19"/>
        <v>0</v>
      </c>
      <c r="AD32" s="55">
        <f t="shared" si="19"/>
        <v>0</v>
      </c>
      <c r="AE32" s="55">
        <f t="shared" si="20"/>
        <v>0</v>
      </c>
      <c r="AF32" s="55"/>
      <c r="AG32" s="25">
        <v>350500</v>
      </c>
      <c r="AH32" s="25">
        <v>350500</v>
      </c>
      <c r="AI32" s="26">
        <v>350500</v>
      </c>
      <c r="AJ32" s="25">
        <v>0</v>
      </c>
      <c r="AK32" s="25"/>
      <c r="AL32" s="34">
        <f t="shared" si="2"/>
        <v>0.42471720862036583</v>
      </c>
      <c r="AM32" s="34">
        <f t="shared" si="2"/>
        <v>0.42471720862036583</v>
      </c>
      <c r="AN32" s="47">
        <f t="shared" si="2"/>
        <v>0.59822495306366275</v>
      </c>
      <c r="AO32" s="34">
        <f t="shared" si="2"/>
        <v>0</v>
      </c>
      <c r="AP32" s="34">
        <f t="shared" si="2"/>
        <v>0</v>
      </c>
      <c r="AQ32" s="90">
        <f t="shared" si="7"/>
        <v>406684</v>
      </c>
      <c r="AR32" s="90">
        <v>167329</v>
      </c>
      <c r="AS32" s="90">
        <v>239355</v>
      </c>
      <c r="AT32" s="4"/>
      <c r="AU32" s="4" t="s">
        <v>242</v>
      </c>
    </row>
    <row r="33" spans="1:53" ht="29.25" customHeight="1" x14ac:dyDescent="0.25">
      <c r="A33" s="11">
        <v>15</v>
      </c>
      <c r="B33" s="27" t="s">
        <v>31</v>
      </c>
      <c r="C33" s="22">
        <f t="shared" si="8"/>
        <v>55050633</v>
      </c>
      <c r="D33" s="23">
        <f t="shared" si="9"/>
        <v>55050633</v>
      </c>
      <c r="E33" s="23">
        <f t="shared" si="10"/>
        <v>50173900</v>
      </c>
      <c r="F33" s="22">
        <v>4876733</v>
      </c>
      <c r="G33" s="22"/>
      <c r="H33" s="22">
        <f t="shared" si="11"/>
        <v>55050633</v>
      </c>
      <c r="I33" s="23">
        <v>55050633</v>
      </c>
      <c r="J33" s="23">
        <v>50173900</v>
      </c>
      <c r="K33" s="22">
        <v>4876733</v>
      </c>
      <c r="L33" s="22"/>
      <c r="M33" s="22"/>
      <c r="N33" s="55">
        <f t="shared" si="12"/>
        <v>50327633</v>
      </c>
      <c r="O33" s="102">
        <f t="shared" si="13"/>
        <v>50327633</v>
      </c>
      <c r="P33" s="102">
        <f t="shared" si="14"/>
        <v>50327633</v>
      </c>
      <c r="Q33" s="102">
        <f t="shared" si="15"/>
        <v>50327633</v>
      </c>
      <c r="R33" s="102">
        <v>45450900</v>
      </c>
      <c r="S33" s="102">
        <v>4876733</v>
      </c>
      <c r="T33" s="102">
        <v>0</v>
      </c>
      <c r="U33" s="102"/>
      <c r="V33" s="64"/>
      <c r="W33" s="65">
        <f t="shared" si="6"/>
        <v>50327633</v>
      </c>
      <c r="X33" s="65"/>
      <c r="Y33" s="55">
        <f t="shared" si="16"/>
        <v>4723000</v>
      </c>
      <c r="Z33" s="55">
        <f t="shared" si="17"/>
        <v>4723000</v>
      </c>
      <c r="AA33" s="55">
        <f t="shared" si="18"/>
        <v>4723000</v>
      </c>
      <c r="AB33" s="55">
        <f t="shared" si="19"/>
        <v>4723000</v>
      </c>
      <c r="AC33" s="55">
        <f t="shared" si="19"/>
        <v>0</v>
      </c>
      <c r="AD33" s="55">
        <f t="shared" si="19"/>
        <v>0</v>
      </c>
      <c r="AE33" s="55">
        <f t="shared" si="20"/>
        <v>0</v>
      </c>
      <c r="AF33" s="55"/>
      <c r="AG33" s="25">
        <v>43903392</v>
      </c>
      <c r="AH33" s="25">
        <v>43903392</v>
      </c>
      <c r="AI33" s="25">
        <v>40775880</v>
      </c>
      <c r="AJ33" s="25">
        <v>3127512</v>
      </c>
      <c r="AK33" s="25"/>
      <c r="AL33" s="34">
        <f t="shared" si="2"/>
        <v>0.79750930384397212</v>
      </c>
      <c r="AM33" s="34">
        <f t="shared" si="2"/>
        <v>0.79750930384397212</v>
      </c>
      <c r="AN33" s="34">
        <f t="shared" si="2"/>
        <v>0.81269106049161022</v>
      </c>
      <c r="AO33" s="34">
        <f t="shared" si="2"/>
        <v>0.64131294454709742</v>
      </c>
      <c r="AP33" s="34">
        <f t="shared" si="2"/>
        <v>0</v>
      </c>
      <c r="AQ33" s="90">
        <f t="shared" si="7"/>
        <v>0</v>
      </c>
      <c r="AR33" s="90"/>
      <c r="AS33" s="90"/>
      <c r="AT33" s="4"/>
      <c r="AU33" s="4"/>
    </row>
    <row r="34" spans="1:53" s="2" customFormat="1" ht="29.25" customHeight="1" x14ac:dyDescent="0.25">
      <c r="A34" s="11">
        <v>16</v>
      </c>
      <c r="B34" s="27" t="s">
        <v>32</v>
      </c>
      <c r="C34" s="22">
        <f t="shared" si="8"/>
        <v>1213384</v>
      </c>
      <c r="D34" s="23">
        <f t="shared" si="9"/>
        <v>1213384</v>
      </c>
      <c r="E34" s="23">
        <f t="shared" si="10"/>
        <v>1188834</v>
      </c>
      <c r="F34" s="22">
        <v>24550</v>
      </c>
      <c r="G34" s="22"/>
      <c r="H34" s="22">
        <f t="shared" si="11"/>
        <v>1213384</v>
      </c>
      <c r="I34" s="23">
        <v>1213384</v>
      </c>
      <c r="J34" s="23">
        <v>1188834</v>
      </c>
      <c r="K34" s="22">
        <v>24550</v>
      </c>
      <c r="L34" s="22"/>
      <c r="M34" s="22"/>
      <c r="N34" s="55">
        <f t="shared" si="12"/>
        <v>1213384</v>
      </c>
      <c r="O34" s="102">
        <f t="shared" si="13"/>
        <v>1213384</v>
      </c>
      <c r="P34" s="102">
        <f t="shared" si="14"/>
        <v>1213384</v>
      </c>
      <c r="Q34" s="102">
        <f t="shared" si="15"/>
        <v>1213384</v>
      </c>
      <c r="R34" s="102">
        <v>1188834</v>
      </c>
      <c r="S34" s="102">
        <v>24550</v>
      </c>
      <c r="T34" s="102">
        <v>0</v>
      </c>
      <c r="U34" s="102"/>
      <c r="V34" s="64"/>
      <c r="W34" s="65">
        <f t="shared" si="6"/>
        <v>1213384</v>
      </c>
      <c r="X34" s="65"/>
      <c r="Y34" s="55">
        <f t="shared" si="16"/>
        <v>0</v>
      </c>
      <c r="Z34" s="55">
        <f t="shared" si="17"/>
        <v>0</v>
      </c>
      <c r="AA34" s="55">
        <f t="shared" si="18"/>
        <v>0</v>
      </c>
      <c r="AB34" s="55">
        <f>J34-R34</f>
        <v>0</v>
      </c>
      <c r="AC34" s="55">
        <f>K34-S34</f>
        <v>0</v>
      </c>
      <c r="AD34" s="55">
        <f>L34-T34</f>
        <v>0</v>
      </c>
      <c r="AE34" s="55">
        <f t="shared" si="20"/>
        <v>0</v>
      </c>
      <c r="AF34" s="55"/>
      <c r="AG34" s="25">
        <v>894245</v>
      </c>
      <c r="AH34" s="25">
        <v>894245</v>
      </c>
      <c r="AI34" s="25">
        <v>894245</v>
      </c>
      <c r="AJ34" s="25">
        <v>0</v>
      </c>
      <c r="AK34" s="25"/>
      <c r="AL34" s="34">
        <f t="shared" si="2"/>
        <v>0.73698433472008862</v>
      </c>
      <c r="AM34" s="34">
        <f t="shared" si="2"/>
        <v>0.73698433472008862</v>
      </c>
      <c r="AN34" s="34">
        <f t="shared" si="2"/>
        <v>0.75220341948497438</v>
      </c>
      <c r="AO34" s="34">
        <f t="shared" si="2"/>
        <v>0</v>
      </c>
      <c r="AP34" s="34">
        <f t="shared" si="2"/>
        <v>0</v>
      </c>
      <c r="AQ34" s="90">
        <f t="shared" si="7"/>
        <v>167395</v>
      </c>
      <c r="AR34" s="90">
        <v>142845</v>
      </c>
      <c r="AS34" s="90">
        <v>24550</v>
      </c>
      <c r="AT34" s="4" t="s">
        <v>231</v>
      </c>
      <c r="AU34" s="4"/>
      <c r="AV34" s="1"/>
      <c r="AW34" s="1"/>
      <c r="AX34" s="1"/>
      <c r="AY34" s="1"/>
      <c r="AZ34" s="1"/>
      <c r="BA34" s="1"/>
    </row>
    <row r="35" spans="1:53" s="2" customFormat="1" ht="29.25" customHeight="1" x14ac:dyDescent="0.25">
      <c r="A35" s="11">
        <v>17</v>
      </c>
      <c r="B35" s="27" t="s">
        <v>33</v>
      </c>
      <c r="C35" s="22">
        <f t="shared" si="8"/>
        <v>129000</v>
      </c>
      <c r="D35" s="23">
        <f t="shared" si="9"/>
        <v>129000</v>
      </c>
      <c r="E35" s="23">
        <f t="shared" si="10"/>
        <v>129000</v>
      </c>
      <c r="F35" s="22">
        <v>0</v>
      </c>
      <c r="G35" s="22"/>
      <c r="H35" s="22">
        <f t="shared" si="11"/>
        <v>129000</v>
      </c>
      <c r="I35" s="23">
        <v>129000</v>
      </c>
      <c r="J35" s="23">
        <v>129000</v>
      </c>
      <c r="K35" s="22">
        <v>0</v>
      </c>
      <c r="L35" s="22"/>
      <c r="M35" s="22"/>
      <c r="N35" s="55">
        <f t="shared" si="12"/>
        <v>129000</v>
      </c>
      <c r="O35" s="102">
        <f t="shared" si="13"/>
        <v>129000</v>
      </c>
      <c r="P35" s="102">
        <f t="shared" si="14"/>
        <v>129000</v>
      </c>
      <c r="Q35" s="102">
        <f t="shared" si="15"/>
        <v>129000</v>
      </c>
      <c r="R35" s="102">
        <v>129000</v>
      </c>
      <c r="S35" s="102">
        <v>0</v>
      </c>
      <c r="T35" s="102">
        <v>0</v>
      </c>
      <c r="U35" s="102"/>
      <c r="V35" s="64"/>
      <c r="W35" s="65">
        <f t="shared" si="6"/>
        <v>129000</v>
      </c>
      <c r="X35" s="65"/>
      <c r="Y35" s="55">
        <f t="shared" si="16"/>
        <v>0</v>
      </c>
      <c r="Z35" s="55">
        <f t="shared" si="17"/>
        <v>0</v>
      </c>
      <c r="AA35" s="55">
        <f t="shared" si="18"/>
        <v>0</v>
      </c>
      <c r="AB35" s="55">
        <f t="shared" ref="AB35:AD43" si="21">J35-R35</f>
        <v>0</v>
      </c>
      <c r="AC35" s="55">
        <f t="shared" si="21"/>
        <v>0</v>
      </c>
      <c r="AD35" s="55">
        <f t="shared" si="21"/>
        <v>0</v>
      </c>
      <c r="AE35" s="55">
        <f t="shared" si="20"/>
        <v>0</v>
      </c>
      <c r="AF35" s="55"/>
      <c r="AG35" s="25">
        <v>104145</v>
      </c>
      <c r="AH35" s="25">
        <v>104145</v>
      </c>
      <c r="AI35" s="25">
        <v>104145</v>
      </c>
      <c r="AJ35" s="25">
        <v>0</v>
      </c>
      <c r="AK35" s="25"/>
      <c r="AL35" s="34">
        <f t="shared" si="2"/>
        <v>0.80732558139534882</v>
      </c>
      <c r="AM35" s="34">
        <f t="shared" si="2"/>
        <v>0.80732558139534882</v>
      </c>
      <c r="AN35" s="34">
        <f t="shared" si="2"/>
        <v>0.80732558139534882</v>
      </c>
      <c r="AO35" s="34">
        <f t="shared" si="2"/>
        <v>0</v>
      </c>
      <c r="AP35" s="34">
        <f t="shared" si="2"/>
        <v>0</v>
      </c>
      <c r="AQ35" s="90">
        <f t="shared" si="7"/>
        <v>0</v>
      </c>
      <c r="AR35" s="90"/>
      <c r="AS35" s="90"/>
      <c r="AT35" s="4"/>
      <c r="AU35" s="4"/>
      <c r="AV35" s="1"/>
      <c r="AW35" s="1"/>
      <c r="AX35" s="1"/>
      <c r="AY35" s="1"/>
      <c r="AZ35" s="1"/>
      <c r="BA35" s="1"/>
    </row>
    <row r="36" spans="1:53" s="2" customFormat="1" ht="29.25" customHeight="1" x14ac:dyDescent="0.25">
      <c r="A36" s="11">
        <v>18</v>
      </c>
      <c r="B36" s="27" t="s">
        <v>34</v>
      </c>
      <c r="C36" s="22">
        <f t="shared" si="8"/>
        <v>268530</v>
      </c>
      <c r="D36" s="23">
        <f t="shared" si="9"/>
        <v>268530</v>
      </c>
      <c r="E36" s="23">
        <f t="shared" si="10"/>
        <v>268530</v>
      </c>
      <c r="F36" s="22">
        <v>0</v>
      </c>
      <c r="G36" s="22"/>
      <c r="H36" s="22">
        <f t="shared" si="11"/>
        <v>268530</v>
      </c>
      <c r="I36" s="22">
        <v>268530</v>
      </c>
      <c r="J36" s="22">
        <v>268530</v>
      </c>
      <c r="K36" s="22">
        <v>0</v>
      </c>
      <c r="L36" s="22"/>
      <c r="M36" s="22"/>
      <c r="N36" s="55">
        <f t="shared" si="12"/>
        <v>268530</v>
      </c>
      <c r="O36" s="102">
        <f t="shared" si="13"/>
        <v>268530</v>
      </c>
      <c r="P36" s="102">
        <f t="shared" si="14"/>
        <v>268530</v>
      </c>
      <c r="Q36" s="102">
        <f t="shared" si="15"/>
        <v>268530</v>
      </c>
      <c r="R36" s="102">
        <v>268530</v>
      </c>
      <c r="S36" s="102">
        <v>0</v>
      </c>
      <c r="T36" s="102">
        <v>0</v>
      </c>
      <c r="U36" s="102"/>
      <c r="V36" s="64"/>
      <c r="W36" s="65">
        <f t="shared" si="6"/>
        <v>268530</v>
      </c>
      <c r="X36" s="65"/>
      <c r="Y36" s="55">
        <f t="shared" si="16"/>
        <v>0</v>
      </c>
      <c r="Z36" s="55">
        <f t="shared" si="17"/>
        <v>0</v>
      </c>
      <c r="AA36" s="55">
        <f t="shared" si="18"/>
        <v>0</v>
      </c>
      <c r="AB36" s="55">
        <f t="shared" si="21"/>
        <v>0</v>
      </c>
      <c r="AC36" s="55">
        <f t="shared" si="21"/>
        <v>0</v>
      </c>
      <c r="AD36" s="55">
        <f t="shared" si="21"/>
        <v>0</v>
      </c>
      <c r="AE36" s="55">
        <f t="shared" si="20"/>
        <v>0</v>
      </c>
      <c r="AF36" s="55"/>
      <c r="AG36" s="25">
        <v>187000</v>
      </c>
      <c r="AH36" s="25">
        <v>187000</v>
      </c>
      <c r="AI36" s="26">
        <v>187000</v>
      </c>
      <c r="AJ36" s="25">
        <v>0</v>
      </c>
      <c r="AK36" s="25"/>
      <c r="AL36" s="34">
        <f t="shared" si="2"/>
        <v>0.69638401668342453</v>
      </c>
      <c r="AM36" s="34">
        <f t="shared" si="2"/>
        <v>0.69638401668342453</v>
      </c>
      <c r="AN36" s="47">
        <f t="shared" si="2"/>
        <v>0.69638401668342453</v>
      </c>
      <c r="AO36" s="34">
        <f t="shared" si="2"/>
        <v>0</v>
      </c>
      <c r="AP36" s="34">
        <f t="shared" si="2"/>
        <v>0</v>
      </c>
      <c r="AQ36" s="90">
        <f t="shared" si="7"/>
        <v>0</v>
      </c>
      <c r="AR36" s="90"/>
      <c r="AS36" s="90"/>
      <c r="AT36" s="4"/>
      <c r="AU36" s="4"/>
      <c r="AV36" s="1"/>
      <c r="AW36" s="1"/>
      <c r="AX36" s="1"/>
      <c r="AY36" s="1"/>
      <c r="AZ36" s="1"/>
      <c r="BA36" s="1"/>
    </row>
    <row r="37" spans="1:53" s="2" customFormat="1" ht="29.25" customHeight="1" x14ac:dyDescent="0.25">
      <c r="A37" s="11">
        <v>19</v>
      </c>
      <c r="B37" s="27" t="s">
        <v>35</v>
      </c>
      <c r="C37" s="22">
        <f t="shared" si="8"/>
        <v>1399774</v>
      </c>
      <c r="D37" s="23">
        <f t="shared" si="9"/>
        <v>1399774</v>
      </c>
      <c r="E37" s="23">
        <f t="shared" si="10"/>
        <v>487127</v>
      </c>
      <c r="F37" s="22">
        <v>912647</v>
      </c>
      <c r="G37" s="22"/>
      <c r="H37" s="22">
        <f t="shared" si="11"/>
        <v>1399774</v>
      </c>
      <c r="I37" s="22">
        <v>1399774</v>
      </c>
      <c r="J37" s="22">
        <v>487127</v>
      </c>
      <c r="K37" s="22">
        <v>912647</v>
      </c>
      <c r="L37" s="22"/>
      <c r="M37" s="22"/>
      <c r="N37" s="55">
        <f t="shared" si="12"/>
        <v>1399774</v>
      </c>
      <c r="O37" s="102">
        <f t="shared" si="13"/>
        <v>1399774</v>
      </c>
      <c r="P37" s="102">
        <f t="shared" si="14"/>
        <v>1399774</v>
      </c>
      <c r="Q37" s="102">
        <f t="shared" si="15"/>
        <v>1399774</v>
      </c>
      <c r="R37" s="102">
        <v>487127</v>
      </c>
      <c r="S37" s="102">
        <v>912647</v>
      </c>
      <c r="T37" s="102">
        <v>0</v>
      </c>
      <c r="U37" s="102"/>
      <c r="V37" s="64"/>
      <c r="W37" s="65">
        <f t="shared" si="6"/>
        <v>1399774</v>
      </c>
      <c r="X37" s="65"/>
      <c r="Y37" s="55">
        <f t="shared" si="16"/>
        <v>0</v>
      </c>
      <c r="Z37" s="55">
        <f t="shared" si="17"/>
        <v>0</v>
      </c>
      <c r="AA37" s="55">
        <f t="shared" si="18"/>
        <v>0</v>
      </c>
      <c r="AB37" s="55">
        <f t="shared" si="21"/>
        <v>0</v>
      </c>
      <c r="AC37" s="55">
        <f t="shared" si="21"/>
        <v>0</v>
      </c>
      <c r="AD37" s="55">
        <f t="shared" si="21"/>
        <v>0</v>
      </c>
      <c r="AE37" s="55">
        <f t="shared" si="20"/>
        <v>0</v>
      </c>
      <c r="AF37" s="55"/>
      <c r="AG37" s="25">
        <v>401309</v>
      </c>
      <c r="AH37" s="25">
        <v>401309</v>
      </c>
      <c r="AI37" s="26">
        <v>255735</v>
      </c>
      <c r="AJ37" s="25">
        <v>145574</v>
      </c>
      <c r="AK37" s="25"/>
      <c r="AL37" s="34">
        <f t="shared" si="2"/>
        <v>0.28669556657003203</v>
      </c>
      <c r="AM37" s="34">
        <f t="shared" si="2"/>
        <v>0.28669556657003203</v>
      </c>
      <c r="AN37" s="47">
        <f t="shared" si="2"/>
        <v>0.52498629720791501</v>
      </c>
      <c r="AO37" s="34">
        <f t="shared" si="2"/>
        <v>0.15950745468949112</v>
      </c>
      <c r="AP37" s="34">
        <f t="shared" si="2"/>
        <v>0</v>
      </c>
      <c r="AQ37" s="90">
        <f t="shared" si="7"/>
        <v>589549</v>
      </c>
      <c r="AR37" s="90">
        <v>166116</v>
      </c>
      <c r="AS37" s="90">
        <v>423433</v>
      </c>
      <c r="AT37" s="4" t="s">
        <v>253</v>
      </c>
      <c r="AU37" s="4"/>
      <c r="AV37" s="1"/>
      <c r="AW37" s="1"/>
      <c r="AX37" s="1"/>
      <c r="AY37" s="1"/>
      <c r="AZ37" s="1"/>
      <c r="BA37" s="1"/>
    </row>
    <row r="38" spans="1:53" s="2" customFormat="1" ht="29.25" customHeight="1" x14ac:dyDescent="0.25">
      <c r="A38" s="11">
        <v>20</v>
      </c>
      <c r="B38" s="27" t="s">
        <v>36</v>
      </c>
      <c r="C38" s="22">
        <f t="shared" si="8"/>
        <v>1054500</v>
      </c>
      <c r="D38" s="23">
        <f t="shared" si="9"/>
        <v>1054500</v>
      </c>
      <c r="E38" s="23">
        <f t="shared" si="10"/>
        <v>874500</v>
      </c>
      <c r="F38" s="22">
        <v>230000</v>
      </c>
      <c r="G38" s="22"/>
      <c r="H38" s="22">
        <f t="shared" si="11"/>
        <v>1054500</v>
      </c>
      <c r="I38" s="22">
        <v>1054500</v>
      </c>
      <c r="J38" s="22">
        <v>874500</v>
      </c>
      <c r="K38" s="22">
        <v>180000</v>
      </c>
      <c r="L38" s="22"/>
      <c r="M38" s="22"/>
      <c r="N38" s="55">
        <f t="shared" si="12"/>
        <v>1054500</v>
      </c>
      <c r="O38" s="102">
        <f t="shared" si="13"/>
        <v>1054500</v>
      </c>
      <c r="P38" s="102">
        <f t="shared" si="14"/>
        <v>1054500</v>
      </c>
      <c r="Q38" s="102">
        <f t="shared" si="15"/>
        <v>1054500</v>
      </c>
      <c r="R38" s="102">
        <v>874500</v>
      </c>
      <c r="S38" s="102">
        <v>180000</v>
      </c>
      <c r="T38" s="102">
        <v>0</v>
      </c>
      <c r="U38" s="102"/>
      <c r="V38" s="64"/>
      <c r="W38" s="65">
        <f t="shared" si="6"/>
        <v>1054500</v>
      </c>
      <c r="X38" s="65"/>
      <c r="Y38" s="55">
        <f t="shared" si="16"/>
        <v>0</v>
      </c>
      <c r="Z38" s="55">
        <f t="shared" si="17"/>
        <v>0</v>
      </c>
      <c r="AA38" s="55">
        <f t="shared" si="18"/>
        <v>0</v>
      </c>
      <c r="AB38" s="55">
        <f t="shared" si="21"/>
        <v>0</v>
      </c>
      <c r="AC38" s="55">
        <f t="shared" si="21"/>
        <v>0</v>
      </c>
      <c r="AD38" s="55">
        <f t="shared" si="21"/>
        <v>0</v>
      </c>
      <c r="AE38" s="55">
        <f t="shared" si="20"/>
        <v>0</v>
      </c>
      <c r="AF38" s="55"/>
      <c r="AG38" s="25">
        <v>228645</v>
      </c>
      <c r="AH38" s="25">
        <v>228645</v>
      </c>
      <c r="AI38" s="25">
        <v>228645</v>
      </c>
      <c r="AJ38" s="25">
        <v>0</v>
      </c>
      <c r="AK38" s="25"/>
      <c r="AL38" s="34">
        <f t="shared" si="2"/>
        <v>0.21682788051209104</v>
      </c>
      <c r="AM38" s="34">
        <f t="shared" si="2"/>
        <v>0.21682788051209104</v>
      </c>
      <c r="AN38" s="34">
        <f t="shared" si="2"/>
        <v>0.26145797598627785</v>
      </c>
      <c r="AO38" s="34">
        <f t="shared" si="2"/>
        <v>0</v>
      </c>
      <c r="AP38" s="34">
        <f t="shared" si="2"/>
        <v>0</v>
      </c>
      <c r="AQ38" s="90">
        <f t="shared" si="7"/>
        <v>302400</v>
      </c>
      <c r="AR38" s="90">
        <v>126000</v>
      </c>
      <c r="AS38" s="90">
        <v>176400</v>
      </c>
      <c r="AT38" s="4" t="s">
        <v>241</v>
      </c>
      <c r="AU38" s="4"/>
      <c r="AV38" s="1"/>
      <c r="AW38" s="1"/>
      <c r="AX38" s="1"/>
      <c r="AY38" s="1"/>
      <c r="AZ38" s="1"/>
      <c r="BA38" s="1"/>
    </row>
    <row r="39" spans="1:53" s="2" customFormat="1" ht="29.25" customHeight="1" x14ac:dyDescent="0.25">
      <c r="A39" s="11">
        <v>21</v>
      </c>
      <c r="B39" s="27" t="s">
        <v>37</v>
      </c>
      <c r="C39" s="22">
        <f t="shared" si="8"/>
        <v>1160900</v>
      </c>
      <c r="D39" s="23">
        <f t="shared" si="9"/>
        <v>1160900</v>
      </c>
      <c r="E39" s="23">
        <f t="shared" si="10"/>
        <v>1160900</v>
      </c>
      <c r="F39" s="22">
        <v>0</v>
      </c>
      <c r="G39" s="22"/>
      <c r="H39" s="22">
        <f t="shared" si="11"/>
        <v>1160900</v>
      </c>
      <c r="I39" s="22">
        <v>1160900</v>
      </c>
      <c r="J39" s="22">
        <v>1160900</v>
      </c>
      <c r="K39" s="22">
        <v>0</v>
      </c>
      <c r="L39" s="22"/>
      <c r="M39" s="22"/>
      <c r="N39" s="55">
        <f t="shared" si="12"/>
        <v>1160900</v>
      </c>
      <c r="O39" s="102">
        <f t="shared" si="13"/>
        <v>1160900</v>
      </c>
      <c r="P39" s="102">
        <f t="shared" si="14"/>
        <v>1160900</v>
      </c>
      <c r="Q39" s="102">
        <f t="shared" si="15"/>
        <v>1160900</v>
      </c>
      <c r="R39" s="102">
        <v>1160900</v>
      </c>
      <c r="S39" s="102">
        <v>0</v>
      </c>
      <c r="T39" s="102">
        <v>0</v>
      </c>
      <c r="U39" s="102"/>
      <c r="V39" s="64"/>
      <c r="W39" s="65">
        <f t="shared" si="6"/>
        <v>1160900</v>
      </c>
      <c r="X39" s="65"/>
      <c r="Y39" s="55">
        <f t="shared" si="16"/>
        <v>0</v>
      </c>
      <c r="Z39" s="55">
        <f t="shared" si="17"/>
        <v>0</v>
      </c>
      <c r="AA39" s="55">
        <f t="shared" si="18"/>
        <v>0</v>
      </c>
      <c r="AB39" s="55">
        <f t="shared" si="21"/>
        <v>0</v>
      </c>
      <c r="AC39" s="55">
        <f t="shared" si="21"/>
        <v>0</v>
      </c>
      <c r="AD39" s="55">
        <f t="shared" si="21"/>
        <v>0</v>
      </c>
      <c r="AE39" s="55">
        <f t="shared" si="20"/>
        <v>0</v>
      </c>
      <c r="AF39" s="55"/>
      <c r="AG39" s="25">
        <v>349941</v>
      </c>
      <c r="AH39" s="25">
        <v>349941</v>
      </c>
      <c r="AI39" s="25">
        <v>349941</v>
      </c>
      <c r="AJ39" s="25">
        <v>0</v>
      </c>
      <c r="AK39" s="25"/>
      <c r="AL39" s="34">
        <f t="shared" si="2"/>
        <v>0.30143940046515633</v>
      </c>
      <c r="AM39" s="34">
        <f t="shared" si="2"/>
        <v>0.30143940046515633</v>
      </c>
      <c r="AN39" s="34">
        <f t="shared" si="2"/>
        <v>0.30143940046515633</v>
      </c>
      <c r="AO39" s="34">
        <f t="shared" si="2"/>
        <v>0</v>
      </c>
      <c r="AP39" s="34">
        <f t="shared" si="2"/>
        <v>0</v>
      </c>
      <c r="AQ39" s="90">
        <f t="shared" si="7"/>
        <v>496838</v>
      </c>
      <c r="AR39" s="90">
        <v>496838</v>
      </c>
      <c r="AS39" s="90"/>
      <c r="AT39" s="4" t="s">
        <v>252</v>
      </c>
      <c r="AU39" s="4"/>
      <c r="AV39" s="1"/>
      <c r="AW39" s="1"/>
      <c r="AX39" s="1"/>
      <c r="AY39" s="1"/>
      <c r="AZ39" s="1"/>
      <c r="BA39" s="1"/>
    </row>
    <row r="40" spans="1:53" s="2" customFormat="1" ht="29.25" customHeight="1" x14ac:dyDescent="0.25">
      <c r="A40" s="11">
        <v>22</v>
      </c>
      <c r="B40" s="27" t="s">
        <v>38</v>
      </c>
      <c r="C40" s="22">
        <f t="shared" si="8"/>
        <v>392700</v>
      </c>
      <c r="D40" s="23">
        <f t="shared" si="9"/>
        <v>392700</v>
      </c>
      <c r="E40" s="23">
        <f t="shared" si="10"/>
        <v>392700</v>
      </c>
      <c r="F40" s="22">
        <v>0</v>
      </c>
      <c r="G40" s="22"/>
      <c r="H40" s="22">
        <f t="shared" si="11"/>
        <v>392700</v>
      </c>
      <c r="I40" s="22">
        <v>392700</v>
      </c>
      <c r="J40" s="22">
        <v>392700</v>
      </c>
      <c r="K40" s="22">
        <v>0</v>
      </c>
      <c r="L40" s="22"/>
      <c r="M40" s="22"/>
      <c r="N40" s="55">
        <f t="shared" si="12"/>
        <v>392700</v>
      </c>
      <c r="O40" s="102">
        <f t="shared" si="13"/>
        <v>392700</v>
      </c>
      <c r="P40" s="102">
        <f t="shared" si="14"/>
        <v>392700</v>
      </c>
      <c r="Q40" s="102">
        <f t="shared" si="15"/>
        <v>392700</v>
      </c>
      <c r="R40" s="102">
        <v>392700</v>
      </c>
      <c r="S40" s="102">
        <v>0</v>
      </c>
      <c r="T40" s="102">
        <v>0</v>
      </c>
      <c r="U40" s="102"/>
      <c r="V40" s="64"/>
      <c r="W40" s="65">
        <f t="shared" si="6"/>
        <v>392700</v>
      </c>
      <c r="X40" s="65"/>
      <c r="Y40" s="55">
        <f t="shared" si="16"/>
        <v>0</v>
      </c>
      <c r="Z40" s="55">
        <f t="shared" si="17"/>
        <v>0</v>
      </c>
      <c r="AA40" s="55">
        <f t="shared" si="18"/>
        <v>0</v>
      </c>
      <c r="AB40" s="55">
        <f t="shared" si="21"/>
        <v>0</v>
      </c>
      <c r="AC40" s="55">
        <f t="shared" si="21"/>
        <v>0</v>
      </c>
      <c r="AD40" s="55">
        <f t="shared" si="21"/>
        <v>0</v>
      </c>
      <c r="AE40" s="55">
        <f t="shared" si="20"/>
        <v>0</v>
      </c>
      <c r="AF40" s="55"/>
      <c r="AG40" s="25">
        <v>259414</v>
      </c>
      <c r="AH40" s="25">
        <v>259414</v>
      </c>
      <c r="AI40" s="25">
        <v>259414</v>
      </c>
      <c r="AJ40" s="25">
        <v>0</v>
      </c>
      <c r="AK40" s="25"/>
      <c r="AL40" s="34">
        <f t="shared" si="2"/>
        <v>0.66059078176725239</v>
      </c>
      <c r="AM40" s="34">
        <f t="shared" si="2"/>
        <v>0.66059078176725239</v>
      </c>
      <c r="AN40" s="34">
        <f t="shared" si="2"/>
        <v>0.66059078176725239</v>
      </c>
      <c r="AO40" s="34">
        <f t="shared" si="2"/>
        <v>0</v>
      </c>
      <c r="AP40" s="34">
        <f t="shared" si="2"/>
        <v>0</v>
      </c>
      <c r="AQ40" s="90">
        <f t="shared" si="7"/>
        <v>0</v>
      </c>
      <c r="AR40" s="90"/>
      <c r="AS40" s="90"/>
      <c r="AT40" s="4"/>
      <c r="AU40" s="4"/>
      <c r="AV40" s="1"/>
      <c r="AW40" s="1"/>
      <c r="AX40" s="1"/>
      <c r="AY40" s="1"/>
      <c r="AZ40" s="1"/>
      <c r="BA40" s="1"/>
    </row>
    <row r="41" spans="1:53" s="2" customFormat="1" ht="29.25" customHeight="1" x14ac:dyDescent="0.25">
      <c r="A41" s="11">
        <v>23</v>
      </c>
      <c r="B41" s="27" t="s">
        <v>39</v>
      </c>
      <c r="C41" s="22">
        <f t="shared" si="8"/>
        <v>666200</v>
      </c>
      <c r="D41" s="23">
        <f t="shared" si="9"/>
        <v>666200</v>
      </c>
      <c r="E41" s="23">
        <f t="shared" si="10"/>
        <v>426400</v>
      </c>
      <c r="F41" s="22">
        <v>239800</v>
      </c>
      <c r="G41" s="22"/>
      <c r="H41" s="22">
        <f t="shared" si="11"/>
        <v>666200</v>
      </c>
      <c r="I41" s="22">
        <v>666200</v>
      </c>
      <c r="J41" s="22">
        <v>426400</v>
      </c>
      <c r="K41" s="22">
        <v>239800</v>
      </c>
      <c r="L41" s="22"/>
      <c r="M41" s="22"/>
      <c r="N41" s="55">
        <f t="shared" si="12"/>
        <v>666200</v>
      </c>
      <c r="O41" s="102">
        <f t="shared" si="13"/>
        <v>666200</v>
      </c>
      <c r="P41" s="102">
        <f t="shared" si="14"/>
        <v>666200</v>
      </c>
      <c r="Q41" s="102">
        <f t="shared" si="15"/>
        <v>666200</v>
      </c>
      <c r="R41" s="102">
        <v>426400</v>
      </c>
      <c r="S41" s="102">
        <v>239800</v>
      </c>
      <c r="T41" s="102">
        <v>0</v>
      </c>
      <c r="U41" s="102"/>
      <c r="V41" s="64"/>
      <c r="W41" s="65">
        <f t="shared" si="6"/>
        <v>666200</v>
      </c>
      <c r="X41" s="65"/>
      <c r="Y41" s="55">
        <f t="shared" si="16"/>
        <v>0</v>
      </c>
      <c r="Z41" s="55">
        <f t="shared" si="17"/>
        <v>0</v>
      </c>
      <c r="AA41" s="55">
        <f t="shared" si="18"/>
        <v>0</v>
      </c>
      <c r="AB41" s="55">
        <f t="shared" si="21"/>
        <v>0</v>
      </c>
      <c r="AC41" s="55">
        <f t="shared" si="21"/>
        <v>0</v>
      </c>
      <c r="AD41" s="55">
        <f t="shared" si="21"/>
        <v>0</v>
      </c>
      <c r="AE41" s="55">
        <f t="shared" si="20"/>
        <v>0</v>
      </c>
      <c r="AF41" s="55"/>
      <c r="AG41" s="25">
        <v>376033</v>
      </c>
      <c r="AH41" s="25">
        <v>376033</v>
      </c>
      <c r="AI41" s="25">
        <v>257145</v>
      </c>
      <c r="AJ41" s="25">
        <v>118888</v>
      </c>
      <c r="AK41" s="25"/>
      <c r="AL41" s="34">
        <f t="shared" si="2"/>
        <v>0.56444461122785949</v>
      </c>
      <c r="AM41" s="34">
        <f t="shared" si="2"/>
        <v>0.56444461122785949</v>
      </c>
      <c r="AN41" s="34">
        <f t="shared" si="2"/>
        <v>0.60306050656660415</v>
      </c>
      <c r="AO41" s="34">
        <f t="shared" si="2"/>
        <v>0.49577981651376146</v>
      </c>
      <c r="AP41" s="34">
        <f t="shared" si="2"/>
        <v>0</v>
      </c>
      <c r="AQ41" s="90">
        <f t="shared" si="7"/>
        <v>173155</v>
      </c>
      <c r="AR41" s="90">
        <v>153485</v>
      </c>
      <c r="AS41" s="90">
        <v>19670</v>
      </c>
      <c r="AT41" s="4" t="s">
        <v>251</v>
      </c>
      <c r="AU41" s="4"/>
      <c r="AV41" s="1"/>
      <c r="AW41" s="1"/>
      <c r="AX41" s="1"/>
      <c r="AY41" s="1"/>
      <c r="AZ41" s="1"/>
      <c r="BA41" s="1"/>
    </row>
    <row r="42" spans="1:53" s="2" customFormat="1" ht="29.25" customHeight="1" x14ac:dyDescent="0.25">
      <c r="A42" s="11">
        <v>24</v>
      </c>
      <c r="B42" s="27" t="s">
        <v>40</v>
      </c>
      <c r="C42" s="22">
        <f t="shared" si="8"/>
        <v>1455947</v>
      </c>
      <c r="D42" s="23">
        <f t="shared" si="9"/>
        <v>1455947</v>
      </c>
      <c r="E42" s="23">
        <f t="shared" si="10"/>
        <v>1306500</v>
      </c>
      <c r="F42" s="22">
        <v>399811</v>
      </c>
      <c r="G42" s="22"/>
      <c r="H42" s="22">
        <f t="shared" si="11"/>
        <v>1455947</v>
      </c>
      <c r="I42" s="22">
        <v>1455947</v>
      </c>
      <c r="J42" s="22">
        <v>1306500</v>
      </c>
      <c r="K42" s="22">
        <v>149447</v>
      </c>
      <c r="L42" s="22"/>
      <c r="M42" s="22"/>
      <c r="N42" s="55">
        <f t="shared" si="12"/>
        <v>1455947</v>
      </c>
      <c r="O42" s="102">
        <f t="shared" si="13"/>
        <v>1455947</v>
      </c>
      <c r="P42" s="102">
        <f t="shared" si="14"/>
        <v>1455947</v>
      </c>
      <c r="Q42" s="102">
        <f t="shared" si="15"/>
        <v>1455947</v>
      </c>
      <c r="R42" s="102">
        <v>1306500</v>
      </c>
      <c r="S42" s="102">
        <v>149447</v>
      </c>
      <c r="T42" s="102">
        <v>0</v>
      </c>
      <c r="U42" s="102"/>
      <c r="V42" s="64"/>
      <c r="W42" s="65">
        <f t="shared" si="6"/>
        <v>1455947</v>
      </c>
      <c r="X42" s="65"/>
      <c r="Y42" s="55">
        <f t="shared" si="16"/>
        <v>0</v>
      </c>
      <c r="Z42" s="55">
        <f t="shared" si="17"/>
        <v>0</v>
      </c>
      <c r="AA42" s="55">
        <f t="shared" si="18"/>
        <v>0</v>
      </c>
      <c r="AB42" s="55">
        <f t="shared" si="21"/>
        <v>0</v>
      </c>
      <c r="AC42" s="55">
        <f t="shared" si="21"/>
        <v>0</v>
      </c>
      <c r="AD42" s="55">
        <f t="shared" si="21"/>
        <v>0</v>
      </c>
      <c r="AE42" s="55">
        <f t="shared" si="20"/>
        <v>0</v>
      </c>
      <c r="AF42" s="55"/>
      <c r="AG42" s="25">
        <v>652432</v>
      </c>
      <c r="AH42" s="25">
        <v>652432</v>
      </c>
      <c r="AI42" s="26">
        <v>599914</v>
      </c>
      <c r="AJ42" s="25">
        <v>52518</v>
      </c>
      <c r="AK42" s="25"/>
      <c r="AL42" s="34">
        <f t="shared" si="2"/>
        <v>0.44811521298508805</v>
      </c>
      <c r="AM42" s="34">
        <f t="shared" si="2"/>
        <v>0.44811521298508805</v>
      </c>
      <c r="AN42" s="47">
        <f t="shared" si="2"/>
        <v>0.45917642556448529</v>
      </c>
      <c r="AO42" s="34">
        <f t="shared" si="2"/>
        <v>0.13135706621378601</v>
      </c>
      <c r="AP42" s="34">
        <f t="shared" si="2"/>
        <v>0</v>
      </c>
      <c r="AQ42" s="90">
        <f t="shared" si="7"/>
        <v>213636</v>
      </c>
      <c r="AR42" s="90">
        <v>178390</v>
      </c>
      <c r="AS42" s="90">
        <v>35246</v>
      </c>
      <c r="AT42" s="4" t="s">
        <v>254</v>
      </c>
      <c r="AU42" s="4"/>
      <c r="AV42" s="1"/>
      <c r="AW42" s="1"/>
      <c r="AX42" s="1"/>
      <c r="AY42" s="1"/>
      <c r="AZ42" s="1"/>
      <c r="BA42" s="1"/>
    </row>
    <row r="43" spans="1:53" s="2" customFormat="1" ht="29.25" customHeight="1" x14ac:dyDescent="0.25">
      <c r="A43" s="11">
        <v>25</v>
      </c>
      <c r="B43" s="27" t="s">
        <v>41</v>
      </c>
      <c r="C43" s="22">
        <f t="shared" si="8"/>
        <v>7360</v>
      </c>
      <c r="D43" s="23">
        <f t="shared" si="9"/>
        <v>7360</v>
      </c>
      <c r="E43" s="23">
        <f t="shared" si="10"/>
        <v>7360</v>
      </c>
      <c r="F43" s="22">
        <v>0</v>
      </c>
      <c r="G43" s="22"/>
      <c r="H43" s="22">
        <f t="shared" si="11"/>
        <v>7360</v>
      </c>
      <c r="I43" s="23">
        <v>7360</v>
      </c>
      <c r="J43" s="23">
        <v>7360</v>
      </c>
      <c r="K43" s="22">
        <v>0</v>
      </c>
      <c r="L43" s="22"/>
      <c r="M43" s="22"/>
      <c r="N43" s="55">
        <f t="shared" si="12"/>
        <v>7360</v>
      </c>
      <c r="O43" s="102">
        <f t="shared" si="13"/>
        <v>7360</v>
      </c>
      <c r="P43" s="102">
        <f t="shared" si="14"/>
        <v>7360</v>
      </c>
      <c r="Q43" s="102">
        <f>R43+S43</f>
        <v>7360</v>
      </c>
      <c r="R43" s="102">
        <v>7360</v>
      </c>
      <c r="S43" s="102">
        <v>0</v>
      </c>
      <c r="T43" s="102">
        <v>0</v>
      </c>
      <c r="U43" s="102"/>
      <c r="V43" s="64"/>
      <c r="W43" s="65">
        <f t="shared" si="6"/>
        <v>7360</v>
      </c>
      <c r="X43" s="65"/>
      <c r="Y43" s="55">
        <f t="shared" si="16"/>
        <v>0</v>
      </c>
      <c r="Z43" s="55">
        <f t="shared" si="17"/>
        <v>0</v>
      </c>
      <c r="AA43" s="55">
        <f t="shared" si="18"/>
        <v>0</v>
      </c>
      <c r="AB43" s="55">
        <f t="shared" si="21"/>
        <v>0</v>
      </c>
      <c r="AC43" s="55">
        <f t="shared" si="21"/>
        <v>0</v>
      </c>
      <c r="AD43" s="55">
        <f t="shared" si="21"/>
        <v>0</v>
      </c>
      <c r="AE43" s="55">
        <f t="shared" si="20"/>
        <v>0</v>
      </c>
      <c r="AF43" s="55"/>
      <c r="AG43" s="25">
        <v>7360</v>
      </c>
      <c r="AH43" s="25">
        <v>7360</v>
      </c>
      <c r="AI43" s="25">
        <v>7360</v>
      </c>
      <c r="AJ43" s="25">
        <v>0</v>
      </c>
      <c r="AK43" s="25"/>
      <c r="AL43" s="34">
        <f t="shared" si="2"/>
        <v>1</v>
      </c>
      <c r="AM43" s="34">
        <f t="shared" si="2"/>
        <v>1</v>
      </c>
      <c r="AN43" s="34">
        <f t="shared" si="2"/>
        <v>1</v>
      </c>
      <c r="AO43" s="34">
        <f t="shared" si="2"/>
        <v>0</v>
      </c>
      <c r="AP43" s="34">
        <f t="shared" si="2"/>
        <v>0</v>
      </c>
      <c r="AQ43" s="90">
        <f t="shared" si="7"/>
        <v>0</v>
      </c>
      <c r="AR43" s="90"/>
      <c r="AS43" s="90"/>
      <c r="AT43" s="4"/>
      <c r="AU43" s="4"/>
      <c r="AV43" s="1"/>
      <c r="AW43" s="1"/>
      <c r="AX43" s="1"/>
      <c r="AY43" s="1"/>
      <c r="AZ43" s="1"/>
      <c r="BA43" s="1"/>
    </row>
    <row r="44" spans="1:53" s="2" customFormat="1" ht="29.25" customHeight="1" x14ac:dyDescent="0.25">
      <c r="A44" s="11">
        <v>26</v>
      </c>
      <c r="B44" s="27" t="s">
        <v>42</v>
      </c>
      <c r="C44" s="22">
        <f t="shared" si="8"/>
        <v>16579507</v>
      </c>
      <c r="D44" s="23">
        <f t="shared" si="9"/>
        <v>16579507</v>
      </c>
      <c r="E44" s="23">
        <f t="shared" si="10"/>
        <v>16579507</v>
      </c>
      <c r="F44" s="22">
        <v>0</v>
      </c>
      <c r="G44" s="22"/>
      <c r="H44" s="22">
        <f t="shared" si="11"/>
        <v>16579507</v>
      </c>
      <c r="I44" s="22">
        <v>16579507</v>
      </c>
      <c r="J44" s="22">
        <v>16579507</v>
      </c>
      <c r="K44" s="22">
        <v>0</v>
      </c>
      <c r="L44" s="22"/>
      <c r="M44" s="22"/>
      <c r="N44" s="55">
        <f t="shared" si="12"/>
        <v>16579507</v>
      </c>
      <c r="O44" s="102">
        <f t="shared" si="13"/>
        <v>16579507</v>
      </c>
      <c r="P44" s="102">
        <f t="shared" si="14"/>
        <v>16579507</v>
      </c>
      <c r="Q44" s="102">
        <f t="shared" si="15"/>
        <v>16579507</v>
      </c>
      <c r="R44" s="102">
        <v>16579507</v>
      </c>
      <c r="S44" s="102">
        <v>0</v>
      </c>
      <c r="T44" s="102">
        <v>0</v>
      </c>
      <c r="U44" s="102"/>
      <c r="V44" s="64"/>
      <c r="W44" s="65">
        <f t="shared" si="6"/>
        <v>16579507</v>
      </c>
      <c r="X44" s="65"/>
      <c r="Y44" s="55">
        <f t="shared" si="16"/>
        <v>0</v>
      </c>
      <c r="Z44" s="55">
        <f t="shared" si="17"/>
        <v>0</v>
      </c>
      <c r="AA44" s="55">
        <f t="shared" si="18"/>
        <v>0</v>
      </c>
      <c r="AB44" s="55">
        <f>J44-R44</f>
        <v>0</v>
      </c>
      <c r="AC44" s="55">
        <f>K44-S44</f>
        <v>0</v>
      </c>
      <c r="AD44" s="55">
        <f>L44-T44</f>
        <v>0</v>
      </c>
      <c r="AE44" s="55">
        <f t="shared" si="20"/>
        <v>0</v>
      </c>
      <c r="AF44" s="55"/>
      <c r="AG44" s="25">
        <v>479756</v>
      </c>
      <c r="AH44" s="25">
        <v>479756</v>
      </c>
      <c r="AI44" s="25">
        <v>479756</v>
      </c>
      <c r="AJ44" s="25">
        <v>0</v>
      </c>
      <c r="AK44" s="25"/>
      <c r="AL44" s="34">
        <f>IF(C44=0,0,AG44/544600)</f>
        <v>0.88093279471171504</v>
      </c>
      <c r="AM44" s="34">
        <f t="shared" ref="AM44:AP44" si="22">IF(D44=0,0,AH44/544600)</f>
        <v>0.88093279471171504</v>
      </c>
      <c r="AN44" s="34">
        <f t="shared" si="22"/>
        <v>0.88093279471171504</v>
      </c>
      <c r="AO44" s="34">
        <f t="shared" si="22"/>
        <v>0</v>
      </c>
      <c r="AP44" s="34">
        <f t="shared" si="22"/>
        <v>0</v>
      </c>
      <c r="AQ44" s="90">
        <f t="shared" si="7"/>
        <v>0</v>
      </c>
      <c r="AR44" s="90"/>
      <c r="AS44" s="90"/>
      <c r="AT44" s="4"/>
      <c r="AU44" s="4"/>
      <c r="AV44" s="1"/>
      <c r="AW44" s="1"/>
      <c r="AX44" s="1"/>
      <c r="AY44" s="1"/>
      <c r="AZ44" s="1"/>
      <c r="BA44" s="1"/>
    </row>
    <row r="45" spans="1:53" s="2" customFormat="1" ht="29.25" customHeight="1" x14ac:dyDescent="0.25">
      <c r="A45" s="11">
        <v>27</v>
      </c>
      <c r="B45" s="27" t="s">
        <v>43</v>
      </c>
      <c r="C45" s="22">
        <f t="shared" si="8"/>
        <v>54000</v>
      </c>
      <c r="D45" s="23">
        <f t="shared" si="9"/>
        <v>54000</v>
      </c>
      <c r="E45" s="23">
        <f t="shared" si="10"/>
        <v>54000</v>
      </c>
      <c r="F45" s="22">
        <v>0</v>
      </c>
      <c r="G45" s="22"/>
      <c r="H45" s="22">
        <f t="shared" si="11"/>
        <v>54000</v>
      </c>
      <c r="I45" s="23">
        <v>54000</v>
      </c>
      <c r="J45" s="23">
        <v>54000</v>
      </c>
      <c r="K45" s="22">
        <v>0</v>
      </c>
      <c r="L45" s="22"/>
      <c r="M45" s="22"/>
      <c r="N45" s="55">
        <f t="shared" si="12"/>
        <v>54000</v>
      </c>
      <c r="O45" s="102">
        <f t="shared" si="13"/>
        <v>54000</v>
      </c>
      <c r="P45" s="102">
        <f t="shared" si="14"/>
        <v>54000</v>
      </c>
      <c r="Q45" s="102">
        <f t="shared" si="15"/>
        <v>54000</v>
      </c>
      <c r="R45" s="102">
        <v>54000</v>
      </c>
      <c r="S45" s="102">
        <v>0</v>
      </c>
      <c r="T45" s="102">
        <v>0</v>
      </c>
      <c r="U45" s="102"/>
      <c r="V45" s="64"/>
      <c r="W45" s="65">
        <f t="shared" si="6"/>
        <v>54000</v>
      </c>
      <c r="X45" s="65"/>
      <c r="Y45" s="55">
        <f t="shared" si="16"/>
        <v>0</v>
      </c>
      <c r="Z45" s="55">
        <f t="shared" si="17"/>
        <v>0</v>
      </c>
      <c r="AA45" s="55">
        <f t="shared" si="18"/>
        <v>0</v>
      </c>
      <c r="AB45" s="55">
        <f t="shared" ref="AB45:AD55" si="23">J45-R45</f>
        <v>0</v>
      </c>
      <c r="AC45" s="55">
        <f t="shared" si="23"/>
        <v>0</v>
      </c>
      <c r="AD45" s="55">
        <f t="shared" si="23"/>
        <v>0</v>
      </c>
      <c r="AE45" s="55">
        <f t="shared" si="20"/>
        <v>0</v>
      </c>
      <c r="AF45" s="55"/>
      <c r="AG45" s="25">
        <v>1300</v>
      </c>
      <c r="AH45" s="25">
        <v>1300</v>
      </c>
      <c r="AI45" s="25">
        <v>1300</v>
      </c>
      <c r="AJ45" s="25">
        <v>0</v>
      </c>
      <c r="AK45" s="25"/>
      <c r="AL45" s="34">
        <f t="shared" si="2"/>
        <v>2.4074074074074074E-2</v>
      </c>
      <c r="AM45" s="34">
        <f t="shared" si="2"/>
        <v>2.4074074074074074E-2</v>
      </c>
      <c r="AN45" s="34">
        <f t="shared" si="2"/>
        <v>2.4074074074074074E-2</v>
      </c>
      <c r="AO45" s="34">
        <f t="shared" si="2"/>
        <v>0</v>
      </c>
      <c r="AP45" s="34">
        <f t="shared" si="2"/>
        <v>0</v>
      </c>
      <c r="AQ45" s="90">
        <f t="shared" si="7"/>
        <v>52700</v>
      </c>
      <c r="AR45" s="91">
        <v>52700</v>
      </c>
      <c r="AS45" s="90"/>
      <c r="AT45" s="4"/>
      <c r="AU45" s="4" t="s">
        <v>232</v>
      </c>
      <c r="AV45" s="1"/>
      <c r="AW45" s="1"/>
      <c r="AX45" s="1"/>
      <c r="AY45" s="1"/>
      <c r="AZ45" s="1"/>
      <c r="BA45" s="1"/>
    </row>
    <row r="46" spans="1:53" s="2" customFormat="1" ht="29.25" customHeight="1" x14ac:dyDescent="0.25">
      <c r="A46" s="11">
        <v>28</v>
      </c>
      <c r="B46" s="27" t="s">
        <v>44</v>
      </c>
      <c r="C46" s="22">
        <f t="shared" si="8"/>
        <v>167600</v>
      </c>
      <c r="D46" s="23">
        <f t="shared" si="9"/>
        <v>167600</v>
      </c>
      <c r="E46" s="23">
        <f t="shared" si="10"/>
        <v>167600</v>
      </c>
      <c r="F46" s="22">
        <v>0</v>
      </c>
      <c r="G46" s="22"/>
      <c r="H46" s="22">
        <f t="shared" si="11"/>
        <v>167600</v>
      </c>
      <c r="I46" s="22">
        <v>167600</v>
      </c>
      <c r="J46" s="22">
        <v>167600</v>
      </c>
      <c r="K46" s="22">
        <v>0</v>
      </c>
      <c r="L46" s="22"/>
      <c r="M46" s="22"/>
      <c r="N46" s="55">
        <f t="shared" si="12"/>
        <v>167600</v>
      </c>
      <c r="O46" s="102">
        <f t="shared" si="13"/>
        <v>167600</v>
      </c>
      <c r="P46" s="102">
        <f t="shared" si="14"/>
        <v>167600</v>
      </c>
      <c r="Q46" s="102">
        <f t="shared" si="15"/>
        <v>167600</v>
      </c>
      <c r="R46" s="102">
        <v>167600</v>
      </c>
      <c r="S46" s="102">
        <v>0</v>
      </c>
      <c r="T46" s="102">
        <v>0</v>
      </c>
      <c r="U46" s="102"/>
      <c r="V46" s="64"/>
      <c r="W46" s="65">
        <f t="shared" si="6"/>
        <v>167600</v>
      </c>
      <c r="X46" s="65"/>
      <c r="Y46" s="55">
        <f t="shared" si="16"/>
        <v>0</v>
      </c>
      <c r="Z46" s="55">
        <f t="shared" si="17"/>
        <v>0</v>
      </c>
      <c r="AA46" s="55">
        <f t="shared" si="18"/>
        <v>0</v>
      </c>
      <c r="AB46" s="55">
        <f t="shared" si="23"/>
        <v>0</v>
      </c>
      <c r="AC46" s="55">
        <f t="shared" si="23"/>
        <v>0</v>
      </c>
      <c r="AD46" s="55">
        <f t="shared" si="23"/>
        <v>0</v>
      </c>
      <c r="AE46" s="55">
        <f t="shared" si="20"/>
        <v>0</v>
      </c>
      <c r="AF46" s="55"/>
      <c r="AG46" s="25">
        <v>139049</v>
      </c>
      <c r="AH46" s="25">
        <v>139049</v>
      </c>
      <c r="AI46" s="25">
        <v>139049</v>
      </c>
      <c r="AJ46" s="25">
        <v>0</v>
      </c>
      <c r="AK46" s="25"/>
      <c r="AL46" s="34">
        <f t="shared" si="2"/>
        <v>0.82964797136038182</v>
      </c>
      <c r="AM46" s="34">
        <f t="shared" si="2"/>
        <v>0.82964797136038182</v>
      </c>
      <c r="AN46" s="34">
        <f t="shared" si="2"/>
        <v>0.82964797136038182</v>
      </c>
      <c r="AO46" s="34">
        <f t="shared" si="2"/>
        <v>0</v>
      </c>
      <c r="AP46" s="34">
        <f t="shared" si="2"/>
        <v>0</v>
      </c>
      <c r="AQ46" s="90">
        <f t="shared" si="7"/>
        <v>0</v>
      </c>
      <c r="AR46" s="90"/>
      <c r="AS46" s="90"/>
      <c r="AT46" s="4"/>
      <c r="AU46" s="4"/>
      <c r="AV46" s="1"/>
      <c r="AW46" s="1"/>
      <c r="AX46" s="1"/>
      <c r="AY46" s="1"/>
      <c r="AZ46" s="1"/>
      <c r="BA46" s="1"/>
    </row>
    <row r="47" spans="1:53" s="2" customFormat="1" ht="29.25" customHeight="1" x14ac:dyDescent="0.25">
      <c r="A47" s="11">
        <v>29</v>
      </c>
      <c r="B47" s="27" t="s">
        <v>45</v>
      </c>
      <c r="C47" s="22">
        <f t="shared" si="8"/>
        <v>100000</v>
      </c>
      <c r="D47" s="23">
        <f t="shared" si="9"/>
        <v>100000</v>
      </c>
      <c r="E47" s="23">
        <f t="shared" si="10"/>
        <v>100000</v>
      </c>
      <c r="F47" s="22">
        <v>0</v>
      </c>
      <c r="G47" s="22"/>
      <c r="H47" s="22">
        <f t="shared" si="11"/>
        <v>100000</v>
      </c>
      <c r="I47" s="22">
        <v>100000</v>
      </c>
      <c r="J47" s="22">
        <v>100000</v>
      </c>
      <c r="K47" s="22">
        <v>0</v>
      </c>
      <c r="L47" s="22"/>
      <c r="M47" s="22"/>
      <c r="N47" s="55">
        <f t="shared" si="12"/>
        <v>100000</v>
      </c>
      <c r="O47" s="102">
        <f t="shared" si="13"/>
        <v>100000</v>
      </c>
      <c r="P47" s="102">
        <f t="shared" si="14"/>
        <v>100000</v>
      </c>
      <c r="Q47" s="102">
        <f t="shared" si="15"/>
        <v>100000</v>
      </c>
      <c r="R47" s="102">
        <v>100000</v>
      </c>
      <c r="S47" s="102">
        <v>0</v>
      </c>
      <c r="T47" s="102">
        <v>0</v>
      </c>
      <c r="U47" s="102"/>
      <c r="V47" s="64"/>
      <c r="W47" s="65">
        <f t="shared" si="6"/>
        <v>100000</v>
      </c>
      <c r="X47" s="65"/>
      <c r="Y47" s="55">
        <f t="shared" si="16"/>
        <v>0</v>
      </c>
      <c r="Z47" s="55">
        <f t="shared" si="17"/>
        <v>0</v>
      </c>
      <c r="AA47" s="55">
        <f t="shared" si="18"/>
        <v>0</v>
      </c>
      <c r="AB47" s="55">
        <f t="shared" si="23"/>
        <v>0</v>
      </c>
      <c r="AC47" s="55">
        <f t="shared" si="23"/>
        <v>0</v>
      </c>
      <c r="AD47" s="55">
        <f t="shared" si="23"/>
        <v>0</v>
      </c>
      <c r="AE47" s="55">
        <f t="shared" si="20"/>
        <v>0</v>
      </c>
      <c r="AF47" s="55"/>
      <c r="AG47" s="25">
        <v>69254</v>
      </c>
      <c r="AH47" s="25">
        <v>69254</v>
      </c>
      <c r="AI47" s="25">
        <v>69254</v>
      </c>
      <c r="AJ47" s="25">
        <v>0</v>
      </c>
      <c r="AK47" s="25"/>
      <c r="AL47" s="34">
        <f t="shared" si="2"/>
        <v>0.69254000000000004</v>
      </c>
      <c r="AM47" s="34">
        <f t="shared" si="2"/>
        <v>0.69254000000000004</v>
      </c>
      <c r="AN47" s="34">
        <f t="shared" si="2"/>
        <v>0.69254000000000004</v>
      </c>
      <c r="AO47" s="34">
        <f t="shared" si="2"/>
        <v>0</v>
      </c>
      <c r="AP47" s="34">
        <f t="shared" si="2"/>
        <v>0</v>
      </c>
      <c r="AQ47" s="90">
        <f t="shared" si="7"/>
        <v>0</v>
      </c>
      <c r="AR47" s="90"/>
      <c r="AS47" s="90"/>
      <c r="AT47" s="4"/>
      <c r="AU47" s="4"/>
      <c r="AV47" s="1"/>
      <c r="AW47" s="1"/>
      <c r="AX47" s="1"/>
      <c r="AY47" s="1"/>
      <c r="AZ47" s="1"/>
      <c r="BA47" s="1"/>
    </row>
    <row r="48" spans="1:53" s="2" customFormat="1" ht="29.25" customHeight="1" x14ac:dyDescent="0.25">
      <c r="A48" s="11">
        <v>30</v>
      </c>
      <c r="B48" s="27" t="s">
        <v>46</v>
      </c>
      <c r="C48" s="22">
        <f t="shared" si="8"/>
        <v>3825100</v>
      </c>
      <c r="D48" s="23">
        <f t="shared" si="9"/>
        <v>3825100</v>
      </c>
      <c r="E48" s="23">
        <f t="shared" si="10"/>
        <v>1128000</v>
      </c>
      <c r="F48" s="22">
        <v>2697100</v>
      </c>
      <c r="G48" s="22"/>
      <c r="H48" s="22">
        <f t="shared" si="11"/>
        <v>3825100</v>
      </c>
      <c r="I48" s="22">
        <v>3825100</v>
      </c>
      <c r="J48" s="22">
        <v>1128000</v>
      </c>
      <c r="K48" s="22">
        <v>2697100</v>
      </c>
      <c r="L48" s="22"/>
      <c r="M48" s="22"/>
      <c r="N48" s="55">
        <f t="shared" si="12"/>
        <v>3825100</v>
      </c>
      <c r="O48" s="102">
        <f t="shared" si="13"/>
        <v>3825100</v>
      </c>
      <c r="P48" s="102">
        <f t="shared" si="14"/>
        <v>3825100</v>
      </c>
      <c r="Q48" s="102">
        <f t="shared" si="15"/>
        <v>3825100</v>
      </c>
      <c r="R48" s="102">
        <v>1128000</v>
      </c>
      <c r="S48" s="102">
        <v>2697100</v>
      </c>
      <c r="T48" s="102">
        <v>0</v>
      </c>
      <c r="U48" s="102"/>
      <c r="V48" s="64"/>
      <c r="W48" s="65">
        <f t="shared" si="6"/>
        <v>3825100</v>
      </c>
      <c r="X48" s="65"/>
      <c r="Y48" s="55">
        <f t="shared" si="16"/>
        <v>0</v>
      </c>
      <c r="Z48" s="55">
        <f t="shared" si="17"/>
        <v>0</v>
      </c>
      <c r="AA48" s="55">
        <f t="shared" si="18"/>
        <v>0</v>
      </c>
      <c r="AB48" s="55">
        <f t="shared" si="23"/>
        <v>0</v>
      </c>
      <c r="AC48" s="55">
        <f t="shared" si="23"/>
        <v>0</v>
      </c>
      <c r="AD48" s="55">
        <f t="shared" si="23"/>
        <v>0</v>
      </c>
      <c r="AE48" s="55">
        <f t="shared" si="20"/>
        <v>0</v>
      </c>
      <c r="AF48" s="55"/>
      <c r="AG48" s="25">
        <v>366066</v>
      </c>
      <c r="AH48" s="25">
        <v>366066</v>
      </c>
      <c r="AI48" s="25">
        <v>300410</v>
      </c>
      <c r="AJ48" s="25">
        <v>65656</v>
      </c>
      <c r="AK48" s="25"/>
      <c r="AL48" s="34">
        <f t="shared" si="2"/>
        <v>9.5701027424119636E-2</v>
      </c>
      <c r="AM48" s="34">
        <f t="shared" si="2"/>
        <v>9.5701027424119636E-2</v>
      </c>
      <c r="AN48" s="34">
        <f t="shared" si="2"/>
        <v>0.26632092198581558</v>
      </c>
      <c r="AO48" s="34">
        <f t="shared" si="2"/>
        <v>2.4343183419228059E-2</v>
      </c>
      <c r="AP48" s="34">
        <f t="shared" si="2"/>
        <v>0</v>
      </c>
      <c r="AQ48" s="90">
        <f t="shared" si="7"/>
        <v>3217890</v>
      </c>
      <c r="AR48" s="90">
        <v>658090</v>
      </c>
      <c r="AS48" s="90">
        <v>2559800</v>
      </c>
      <c r="AT48" s="4" t="s">
        <v>255</v>
      </c>
      <c r="AU48" s="4"/>
      <c r="AV48" s="1"/>
      <c r="AW48" s="1"/>
      <c r="AX48" s="1"/>
      <c r="AY48" s="1"/>
      <c r="AZ48" s="1"/>
      <c r="BA48" s="1"/>
    </row>
    <row r="49" spans="1:53" s="2" customFormat="1" ht="29.25" customHeight="1" x14ac:dyDescent="0.25">
      <c r="A49" s="11">
        <v>31</v>
      </c>
      <c r="B49" s="27" t="s">
        <v>47</v>
      </c>
      <c r="C49" s="22">
        <f t="shared" si="8"/>
        <v>137500</v>
      </c>
      <c r="D49" s="23">
        <f t="shared" si="9"/>
        <v>137500</v>
      </c>
      <c r="E49" s="23">
        <f t="shared" si="10"/>
        <v>137500</v>
      </c>
      <c r="F49" s="22">
        <v>0</v>
      </c>
      <c r="G49" s="22"/>
      <c r="H49" s="22">
        <f t="shared" si="11"/>
        <v>137500</v>
      </c>
      <c r="I49" s="22">
        <v>137500</v>
      </c>
      <c r="J49" s="22">
        <v>137500</v>
      </c>
      <c r="K49" s="22">
        <v>0</v>
      </c>
      <c r="L49" s="22"/>
      <c r="M49" s="22"/>
      <c r="N49" s="55">
        <f t="shared" si="12"/>
        <v>129500</v>
      </c>
      <c r="O49" s="102">
        <f t="shared" si="13"/>
        <v>129500</v>
      </c>
      <c r="P49" s="102">
        <f t="shared" si="14"/>
        <v>129500</v>
      </c>
      <c r="Q49" s="102">
        <f t="shared" si="15"/>
        <v>129500</v>
      </c>
      <c r="R49" s="102">
        <v>129500</v>
      </c>
      <c r="S49" s="102">
        <v>0</v>
      </c>
      <c r="T49" s="102">
        <v>0</v>
      </c>
      <c r="U49" s="102"/>
      <c r="V49" s="64"/>
      <c r="W49" s="65">
        <f t="shared" si="6"/>
        <v>129500</v>
      </c>
      <c r="X49" s="65"/>
      <c r="Y49" s="55">
        <f t="shared" si="16"/>
        <v>8000</v>
      </c>
      <c r="Z49" s="55">
        <f t="shared" si="17"/>
        <v>8000</v>
      </c>
      <c r="AA49" s="55">
        <f t="shared" si="18"/>
        <v>8000</v>
      </c>
      <c r="AB49" s="55">
        <f t="shared" si="23"/>
        <v>8000</v>
      </c>
      <c r="AC49" s="55">
        <f t="shared" si="23"/>
        <v>0</v>
      </c>
      <c r="AD49" s="55">
        <f t="shared" si="23"/>
        <v>0</v>
      </c>
      <c r="AE49" s="55">
        <f t="shared" si="20"/>
        <v>0</v>
      </c>
      <c r="AF49" s="55"/>
      <c r="AG49" s="25">
        <v>94312</v>
      </c>
      <c r="AH49" s="25">
        <v>94312</v>
      </c>
      <c r="AI49" s="25">
        <v>94312</v>
      </c>
      <c r="AJ49" s="25">
        <v>0</v>
      </c>
      <c r="AK49" s="25"/>
      <c r="AL49" s="34">
        <f t="shared" ref="AL49:AP80" si="24">IF(C49=0,0,AG49/C49)</f>
        <v>0.6859054545454546</v>
      </c>
      <c r="AM49" s="34">
        <f t="shared" si="24"/>
        <v>0.6859054545454546</v>
      </c>
      <c r="AN49" s="34">
        <f t="shared" si="24"/>
        <v>0.6859054545454546</v>
      </c>
      <c r="AO49" s="34">
        <f t="shared" si="24"/>
        <v>0</v>
      </c>
      <c r="AP49" s="34">
        <f t="shared" si="24"/>
        <v>0</v>
      </c>
      <c r="AQ49" s="90">
        <f t="shared" si="7"/>
        <v>0</v>
      </c>
      <c r="AR49" s="90"/>
      <c r="AS49" s="90"/>
      <c r="AT49" s="4"/>
      <c r="AU49" s="4"/>
      <c r="AV49" s="1"/>
      <c r="AW49" s="1"/>
      <c r="AX49" s="1"/>
      <c r="AY49" s="1"/>
      <c r="AZ49" s="1"/>
      <c r="BA49" s="1"/>
    </row>
    <row r="50" spans="1:53" s="2" customFormat="1" ht="29.25" customHeight="1" x14ac:dyDescent="0.25">
      <c r="A50" s="11">
        <v>32</v>
      </c>
      <c r="B50" s="27" t="s">
        <v>48</v>
      </c>
      <c r="C50" s="22">
        <f t="shared" si="8"/>
        <v>460100</v>
      </c>
      <c r="D50" s="23">
        <f t="shared" si="9"/>
        <v>460100</v>
      </c>
      <c r="E50" s="23">
        <f t="shared" si="10"/>
        <v>460100</v>
      </c>
      <c r="F50" s="22">
        <v>0</v>
      </c>
      <c r="G50" s="22"/>
      <c r="H50" s="22">
        <f t="shared" si="11"/>
        <v>460100</v>
      </c>
      <c r="I50" s="22">
        <v>460100</v>
      </c>
      <c r="J50" s="22">
        <v>460100</v>
      </c>
      <c r="K50" s="22">
        <v>0</v>
      </c>
      <c r="L50" s="22"/>
      <c r="M50" s="22"/>
      <c r="N50" s="55">
        <f t="shared" si="12"/>
        <v>250100</v>
      </c>
      <c r="O50" s="102">
        <f t="shared" si="13"/>
        <v>250100</v>
      </c>
      <c r="P50" s="102">
        <f t="shared" si="14"/>
        <v>250100</v>
      </c>
      <c r="Q50" s="102">
        <f t="shared" si="15"/>
        <v>250100</v>
      </c>
      <c r="R50" s="102">
        <v>250100</v>
      </c>
      <c r="S50" s="102">
        <v>0</v>
      </c>
      <c r="T50" s="102">
        <v>0</v>
      </c>
      <c r="U50" s="102"/>
      <c r="V50" s="64"/>
      <c r="W50" s="65">
        <f t="shared" si="6"/>
        <v>250100</v>
      </c>
      <c r="X50" s="65"/>
      <c r="Y50" s="55">
        <f t="shared" si="16"/>
        <v>210000</v>
      </c>
      <c r="Z50" s="55">
        <f t="shared" si="17"/>
        <v>210000</v>
      </c>
      <c r="AA50" s="55">
        <f t="shared" si="18"/>
        <v>210000</v>
      </c>
      <c r="AB50" s="55">
        <f t="shared" si="23"/>
        <v>210000</v>
      </c>
      <c r="AC50" s="55">
        <f t="shared" si="23"/>
        <v>0</v>
      </c>
      <c r="AD50" s="55">
        <f t="shared" si="23"/>
        <v>0</v>
      </c>
      <c r="AE50" s="55">
        <f t="shared" si="20"/>
        <v>0</v>
      </c>
      <c r="AF50" s="55"/>
      <c r="AG50" s="25">
        <v>250124</v>
      </c>
      <c r="AH50" s="25">
        <v>250124</v>
      </c>
      <c r="AI50" s="25">
        <v>250124</v>
      </c>
      <c r="AJ50" s="25">
        <v>0</v>
      </c>
      <c r="AK50" s="25"/>
      <c r="AL50" s="34">
        <f t="shared" si="24"/>
        <v>0.54362964572918926</v>
      </c>
      <c r="AM50" s="34">
        <f t="shared" si="24"/>
        <v>0.54362964572918926</v>
      </c>
      <c r="AN50" s="34">
        <f t="shared" si="24"/>
        <v>0.54362964572918926</v>
      </c>
      <c r="AO50" s="34">
        <f t="shared" si="24"/>
        <v>0</v>
      </c>
      <c r="AP50" s="34">
        <f t="shared" si="24"/>
        <v>0</v>
      </c>
      <c r="AQ50" s="90">
        <f t="shared" si="7"/>
        <v>0</v>
      </c>
      <c r="AR50" s="90"/>
      <c r="AS50" s="90"/>
      <c r="AT50" s="4"/>
      <c r="AU50" s="4"/>
      <c r="AV50" s="1"/>
      <c r="AW50" s="1"/>
      <c r="AX50" s="1"/>
      <c r="AY50" s="1"/>
      <c r="AZ50" s="1"/>
      <c r="BA50" s="1"/>
    </row>
    <row r="51" spans="1:53" s="2" customFormat="1" ht="29.25" customHeight="1" x14ac:dyDescent="0.25">
      <c r="A51" s="11">
        <v>33</v>
      </c>
      <c r="B51" s="27" t="s">
        <v>49</v>
      </c>
      <c r="C51" s="22">
        <f t="shared" si="8"/>
        <v>466747</v>
      </c>
      <c r="D51" s="23">
        <f t="shared" si="9"/>
        <v>466747</v>
      </c>
      <c r="E51" s="23">
        <f t="shared" si="10"/>
        <v>466747</v>
      </c>
      <c r="F51" s="22">
        <v>0</v>
      </c>
      <c r="G51" s="22"/>
      <c r="H51" s="22">
        <f t="shared" si="11"/>
        <v>466747</v>
      </c>
      <c r="I51" s="22">
        <v>466747</v>
      </c>
      <c r="J51" s="22">
        <v>466747</v>
      </c>
      <c r="K51" s="22">
        <v>0</v>
      </c>
      <c r="L51" s="22"/>
      <c r="M51" s="22"/>
      <c r="N51" s="55">
        <f t="shared" si="12"/>
        <v>451536</v>
      </c>
      <c r="O51" s="102">
        <f t="shared" si="13"/>
        <v>451536</v>
      </c>
      <c r="P51" s="102">
        <f t="shared" si="14"/>
        <v>451536</v>
      </c>
      <c r="Q51" s="102">
        <f t="shared" si="15"/>
        <v>451536</v>
      </c>
      <c r="R51" s="102">
        <v>451536</v>
      </c>
      <c r="S51" s="102">
        <v>0</v>
      </c>
      <c r="T51" s="102">
        <v>0</v>
      </c>
      <c r="U51" s="102"/>
      <c r="V51" s="64"/>
      <c r="W51" s="65">
        <f t="shared" si="6"/>
        <v>451536</v>
      </c>
      <c r="X51" s="65"/>
      <c r="Y51" s="55">
        <f t="shared" si="16"/>
        <v>15211</v>
      </c>
      <c r="Z51" s="55">
        <f t="shared" si="17"/>
        <v>15211</v>
      </c>
      <c r="AA51" s="55">
        <f t="shared" si="18"/>
        <v>15211</v>
      </c>
      <c r="AB51" s="55">
        <f t="shared" si="23"/>
        <v>15211</v>
      </c>
      <c r="AC51" s="55">
        <f t="shared" si="23"/>
        <v>0</v>
      </c>
      <c r="AD51" s="55">
        <f t="shared" si="23"/>
        <v>0</v>
      </c>
      <c r="AE51" s="55">
        <f t="shared" si="20"/>
        <v>0</v>
      </c>
      <c r="AF51" s="55"/>
      <c r="AG51" s="25">
        <v>352124</v>
      </c>
      <c r="AH51" s="25">
        <v>352124</v>
      </c>
      <c r="AI51" s="25">
        <v>352124</v>
      </c>
      <c r="AJ51" s="25">
        <v>0</v>
      </c>
      <c r="AK51" s="25"/>
      <c r="AL51" s="34">
        <f t="shared" si="24"/>
        <v>0.75442156028855034</v>
      </c>
      <c r="AM51" s="34">
        <f t="shared" si="24"/>
        <v>0.75442156028855034</v>
      </c>
      <c r="AN51" s="34">
        <f t="shared" si="24"/>
        <v>0.75442156028855034</v>
      </c>
      <c r="AO51" s="34">
        <f t="shared" si="24"/>
        <v>0</v>
      </c>
      <c r="AP51" s="34">
        <f t="shared" si="24"/>
        <v>0</v>
      </c>
      <c r="AQ51" s="90">
        <f t="shared" si="7"/>
        <v>0</v>
      </c>
      <c r="AR51" s="90"/>
      <c r="AS51" s="90"/>
      <c r="AT51" s="4"/>
      <c r="AU51" s="4"/>
      <c r="AV51" s="1"/>
      <c r="AW51" s="1"/>
      <c r="AX51" s="1"/>
      <c r="AY51" s="1"/>
      <c r="AZ51" s="1"/>
      <c r="BA51" s="1"/>
    </row>
    <row r="52" spans="1:53" s="2" customFormat="1" ht="29.25" customHeight="1" x14ac:dyDescent="0.25">
      <c r="A52" s="11">
        <v>34</v>
      </c>
      <c r="B52" s="27" t="s">
        <v>50</v>
      </c>
      <c r="C52" s="22">
        <f t="shared" si="8"/>
        <v>61700</v>
      </c>
      <c r="D52" s="23">
        <f t="shared" si="9"/>
        <v>61700</v>
      </c>
      <c r="E52" s="23">
        <f t="shared" si="10"/>
        <v>61700</v>
      </c>
      <c r="F52" s="22">
        <v>0</v>
      </c>
      <c r="G52" s="22"/>
      <c r="H52" s="22">
        <f t="shared" si="11"/>
        <v>61700</v>
      </c>
      <c r="I52" s="23">
        <v>61700</v>
      </c>
      <c r="J52" s="23">
        <v>61700</v>
      </c>
      <c r="K52" s="22">
        <v>0</v>
      </c>
      <c r="L52" s="22"/>
      <c r="M52" s="22"/>
      <c r="N52" s="55">
        <f t="shared" si="12"/>
        <v>61700</v>
      </c>
      <c r="O52" s="102">
        <f t="shared" si="13"/>
        <v>61700</v>
      </c>
      <c r="P52" s="102">
        <f t="shared" si="14"/>
        <v>61700</v>
      </c>
      <c r="Q52" s="102">
        <f t="shared" si="15"/>
        <v>61700</v>
      </c>
      <c r="R52" s="102">
        <v>61700</v>
      </c>
      <c r="S52" s="102">
        <v>0</v>
      </c>
      <c r="T52" s="102">
        <v>0</v>
      </c>
      <c r="U52" s="102"/>
      <c r="V52" s="64"/>
      <c r="W52" s="65">
        <f t="shared" si="6"/>
        <v>61700</v>
      </c>
      <c r="X52" s="65"/>
      <c r="Y52" s="55">
        <f t="shared" si="16"/>
        <v>0</v>
      </c>
      <c r="Z52" s="55">
        <f t="shared" si="17"/>
        <v>0</v>
      </c>
      <c r="AA52" s="55">
        <f t="shared" si="18"/>
        <v>0</v>
      </c>
      <c r="AB52" s="55">
        <f t="shared" si="23"/>
        <v>0</v>
      </c>
      <c r="AC52" s="55">
        <f t="shared" si="23"/>
        <v>0</v>
      </c>
      <c r="AD52" s="55">
        <f t="shared" si="23"/>
        <v>0</v>
      </c>
      <c r="AE52" s="55">
        <f t="shared" si="20"/>
        <v>0</v>
      </c>
      <c r="AF52" s="55"/>
      <c r="AG52" s="25">
        <v>57147</v>
      </c>
      <c r="AH52" s="25">
        <v>57147</v>
      </c>
      <c r="AI52" s="26">
        <v>57147</v>
      </c>
      <c r="AJ52" s="25">
        <v>0</v>
      </c>
      <c r="AK52" s="25"/>
      <c r="AL52" s="34">
        <f t="shared" si="24"/>
        <v>0.92620745542949756</v>
      </c>
      <c r="AM52" s="34">
        <f t="shared" si="24"/>
        <v>0.92620745542949756</v>
      </c>
      <c r="AN52" s="47">
        <f t="shared" si="24"/>
        <v>0.92620745542949756</v>
      </c>
      <c r="AO52" s="34">
        <f t="shared" si="24"/>
        <v>0</v>
      </c>
      <c r="AP52" s="34">
        <f t="shared" si="24"/>
        <v>0</v>
      </c>
      <c r="AQ52" s="90">
        <f t="shared" si="7"/>
        <v>0</v>
      </c>
      <c r="AR52" s="90"/>
      <c r="AS52" s="90"/>
      <c r="AT52" s="4"/>
      <c r="AU52" s="4"/>
      <c r="AV52" s="1"/>
      <c r="AW52" s="1"/>
      <c r="AX52" s="1"/>
      <c r="AY52" s="1"/>
      <c r="AZ52" s="1"/>
      <c r="BA52" s="1"/>
    </row>
    <row r="53" spans="1:53" s="2" customFormat="1" ht="29.25" customHeight="1" x14ac:dyDescent="0.25">
      <c r="A53" s="11">
        <v>35</v>
      </c>
      <c r="B53" s="27" t="s">
        <v>51</v>
      </c>
      <c r="C53" s="22">
        <f t="shared" si="8"/>
        <v>75400</v>
      </c>
      <c r="D53" s="23">
        <f t="shared" si="9"/>
        <v>75400</v>
      </c>
      <c r="E53" s="23">
        <f t="shared" si="10"/>
        <v>75400</v>
      </c>
      <c r="F53" s="22">
        <v>0</v>
      </c>
      <c r="G53" s="22"/>
      <c r="H53" s="22">
        <f t="shared" si="11"/>
        <v>75400</v>
      </c>
      <c r="I53" s="22">
        <v>75400</v>
      </c>
      <c r="J53" s="22">
        <v>75400</v>
      </c>
      <c r="K53" s="22">
        <v>0</v>
      </c>
      <c r="L53" s="22"/>
      <c r="M53" s="22"/>
      <c r="N53" s="55">
        <f t="shared" si="12"/>
        <v>75400</v>
      </c>
      <c r="O53" s="102">
        <f t="shared" si="13"/>
        <v>75400</v>
      </c>
      <c r="P53" s="102">
        <f t="shared" si="14"/>
        <v>75400</v>
      </c>
      <c r="Q53" s="102">
        <f t="shared" si="15"/>
        <v>75400</v>
      </c>
      <c r="R53" s="102">
        <v>75400</v>
      </c>
      <c r="S53" s="102">
        <v>0</v>
      </c>
      <c r="T53" s="102">
        <v>0</v>
      </c>
      <c r="U53" s="102"/>
      <c r="V53" s="64"/>
      <c r="W53" s="65">
        <f t="shared" si="6"/>
        <v>75400</v>
      </c>
      <c r="X53" s="65"/>
      <c r="Y53" s="55">
        <f t="shared" si="16"/>
        <v>0</v>
      </c>
      <c r="Z53" s="55">
        <f t="shared" si="17"/>
        <v>0</v>
      </c>
      <c r="AA53" s="55">
        <f t="shared" si="18"/>
        <v>0</v>
      </c>
      <c r="AB53" s="55">
        <f t="shared" si="23"/>
        <v>0</v>
      </c>
      <c r="AC53" s="55">
        <f t="shared" si="23"/>
        <v>0</v>
      </c>
      <c r="AD53" s="55">
        <f t="shared" si="23"/>
        <v>0</v>
      </c>
      <c r="AE53" s="55">
        <f t="shared" si="20"/>
        <v>0</v>
      </c>
      <c r="AF53" s="55"/>
      <c r="AG53" s="25">
        <v>75000</v>
      </c>
      <c r="AH53" s="25">
        <v>75000</v>
      </c>
      <c r="AI53" s="25">
        <v>75000</v>
      </c>
      <c r="AJ53" s="25">
        <v>0</v>
      </c>
      <c r="AK53" s="25"/>
      <c r="AL53" s="34">
        <f t="shared" si="24"/>
        <v>0.99469496021220161</v>
      </c>
      <c r="AM53" s="34">
        <f t="shared" si="24"/>
        <v>0.99469496021220161</v>
      </c>
      <c r="AN53" s="34">
        <f t="shared" si="24"/>
        <v>0.99469496021220161</v>
      </c>
      <c r="AO53" s="34">
        <f t="shared" si="24"/>
        <v>0</v>
      </c>
      <c r="AP53" s="34">
        <f t="shared" si="24"/>
        <v>0</v>
      </c>
      <c r="AQ53" s="90">
        <f t="shared" si="7"/>
        <v>0</v>
      </c>
      <c r="AR53" s="90"/>
      <c r="AS53" s="90"/>
      <c r="AT53" s="4"/>
      <c r="AU53" s="4"/>
      <c r="AV53" s="1"/>
      <c r="AW53" s="1"/>
      <c r="AX53" s="1"/>
      <c r="AY53" s="1"/>
      <c r="AZ53" s="1"/>
      <c r="BA53" s="1"/>
    </row>
    <row r="54" spans="1:53" s="2" customFormat="1" ht="29.25" customHeight="1" x14ac:dyDescent="0.25">
      <c r="A54" s="11">
        <v>36</v>
      </c>
      <c r="B54" s="27" t="s">
        <v>52</v>
      </c>
      <c r="C54" s="22">
        <f t="shared" si="8"/>
        <v>458600</v>
      </c>
      <c r="D54" s="23">
        <f t="shared" si="9"/>
        <v>458600</v>
      </c>
      <c r="E54" s="23">
        <f t="shared" si="10"/>
        <v>458600</v>
      </c>
      <c r="F54" s="22">
        <v>0</v>
      </c>
      <c r="G54" s="22"/>
      <c r="H54" s="22">
        <f t="shared" si="11"/>
        <v>458600</v>
      </c>
      <c r="I54" s="22">
        <v>458600</v>
      </c>
      <c r="J54" s="22">
        <v>458600</v>
      </c>
      <c r="K54" s="22">
        <v>0</v>
      </c>
      <c r="L54" s="22"/>
      <c r="M54" s="22"/>
      <c r="N54" s="55">
        <f>SUM(O54,V54)</f>
        <v>458600</v>
      </c>
      <c r="O54" s="102">
        <f t="shared" si="13"/>
        <v>458600</v>
      </c>
      <c r="P54" s="102">
        <f t="shared" si="14"/>
        <v>458600</v>
      </c>
      <c r="Q54" s="102">
        <f t="shared" si="15"/>
        <v>458600</v>
      </c>
      <c r="R54" s="102">
        <v>458600</v>
      </c>
      <c r="S54" s="102">
        <v>0</v>
      </c>
      <c r="T54" s="102">
        <v>0</v>
      </c>
      <c r="U54" s="102"/>
      <c r="V54" s="64"/>
      <c r="W54" s="65">
        <f t="shared" si="6"/>
        <v>458600</v>
      </c>
      <c r="X54" s="65"/>
      <c r="Y54" s="55">
        <f t="shared" si="16"/>
        <v>0</v>
      </c>
      <c r="Z54" s="55">
        <f t="shared" si="17"/>
        <v>0</v>
      </c>
      <c r="AA54" s="55">
        <f t="shared" si="18"/>
        <v>0</v>
      </c>
      <c r="AB54" s="55">
        <f t="shared" si="23"/>
        <v>0</v>
      </c>
      <c r="AC54" s="55">
        <f t="shared" si="23"/>
        <v>0</v>
      </c>
      <c r="AD54" s="55">
        <f t="shared" si="23"/>
        <v>0</v>
      </c>
      <c r="AE54" s="55">
        <f t="shared" si="20"/>
        <v>0</v>
      </c>
      <c r="AF54" s="55"/>
      <c r="AG54" s="25">
        <v>255246</v>
      </c>
      <c r="AH54" s="25">
        <v>255246</v>
      </c>
      <c r="AI54" s="25">
        <v>255246</v>
      </c>
      <c r="AJ54" s="25">
        <v>0</v>
      </c>
      <c r="AK54" s="25"/>
      <c r="AL54" s="34">
        <f t="shared" si="24"/>
        <v>0.55657653728739642</v>
      </c>
      <c r="AM54" s="34">
        <f t="shared" si="24"/>
        <v>0.55657653728739642</v>
      </c>
      <c r="AN54" s="34">
        <f t="shared" si="24"/>
        <v>0.55657653728739642</v>
      </c>
      <c r="AO54" s="34">
        <f t="shared" si="24"/>
        <v>0</v>
      </c>
      <c r="AP54" s="34">
        <f t="shared" si="24"/>
        <v>0</v>
      </c>
      <c r="AQ54" s="90">
        <f t="shared" si="7"/>
        <v>0</v>
      </c>
      <c r="AR54" s="90"/>
      <c r="AS54" s="90"/>
      <c r="AT54" s="4"/>
      <c r="AU54" s="4"/>
      <c r="AV54" s="1"/>
      <c r="AW54" s="1"/>
      <c r="AX54" s="1"/>
      <c r="AY54" s="1"/>
      <c r="AZ54" s="1"/>
      <c r="BA54" s="1"/>
    </row>
    <row r="55" spans="1:53" s="2" customFormat="1" ht="29.25" customHeight="1" x14ac:dyDescent="0.25">
      <c r="A55" s="11">
        <v>37</v>
      </c>
      <c r="B55" s="27" t="s">
        <v>53</v>
      </c>
      <c r="C55" s="22">
        <f t="shared" si="8"/>
        <v>9996</v>
      </c>
      <c r="D55" s="23">
        <f t="shared" si="9"/>
        <v>9996</v>
      </c>
      <c r="E55" s="23">
        <f t="shared" si="10"/>
        <v>9996</v>
      </c>
      <c r="F55" s="22">
        <v>0</v>
      </c>
      <c r="G55" s="22"/>
      <c r="H55" s="22">
        <f t="shared" si="11"/>
        <v>9996</v>
      </c>
      <c r="I55" s="22">
        <v>9996</v>
      </c>
      <c r="J55" s="22">
        <v>9996</v>
      </c>
      <c r="K55" s="22">
        <v>0</v>
      </c>
      <c r="L55" s="22"/>
      <c r="M55" s="22"/>
      <c r="N55" s="55">
        <f t="shared" si="12"/>
        <v>9996</v>
      </c>
      <c r="O55" s="102">
        <f t="shared" si="13"/>
        <v>9996</v>
      </c>
      <c r="P55" s="102">
        <f t="shared" si="14"/>
        <v>9996</v>
      </c>
      <c r="Q55" s="102">
        <f t="shared" si="15"/>
        <v>9996</v>
      </c>
      <c r="R55" s="102">
        <v>9996</v>
      </c>
      <c r="S55" s="102">
        <v>0</v>
      </c>
      <c r="T55" s="102">
        <v>0</v>
      </c>
      <c r="U55" s="102"/>
      <c r="V55" s="64"/>
      <c r="W55" s="65">
        <f t="shared" si="6"/>
        <v>9996</v>
      </c>
      <c r="X55" s="65"/>
      <c r="Y55" s="55">
        <f t="shared" si="16"/>
        <v>0</v>
      </c>
      <c r="Z55" s="55">
        <f t="shared" si="17"/>
        <v>0</v>
      </c>
      <c r="AA55" s="55">
        <f t="shared" si="18"/>
        <v>0</v>
      </c>
      <c r="AB55" s="55">
        <f t="shared" si="23"/>
        <v>0</v>
      </c>
      <c r="AC55" s="55">
        <f t="shared" si="23"/>
        <v>0</v>
      </c>
      <c r="AD55" s="55">
        <f t="shared" si="23"/>
        <v>0</v>
      </c>
      <c r="AE55" s="55">
        <f t="shared" si="20"/>
        <v>0</v>
      </c>
      <c r="AF55" s="55"/>
      <c r="AG55" s="25">
        <v>7000</v>
      </c>
      <c r="AH55" s="25">
        <v>7000</v>
      </c>
      <c r="AI55" s="25">
        <v>7000</v>
      </c>
      <c r="AJ55" s="25">
        <v>0</v>
      </c>
      <c r="AK55" s="25"/>
      <c r="AL55" s="34">
        <f t="shared" si="24"/>
        <v>0.70028011204481788</v>
      </c>
      <c r="AM55" s="34">
        <f t="shared" si="24"/>
        <v>0.70028011204481788</v>
      </c>
      <c r="AN55" s="34">
        <f t="shared" si="24"/>
        <v>0.70028011204481788</v>
      </c>
      <c r="AO55" s="34">
        <f t="shared" si="24"/>
        <v>0</v>
      </c>
      <c r="AP55" s="34">
        <f t="shared" si="24"/>
        <v>0</v>
      </c>
      <c r="AQ55" s="90">
        <f t="shared" si="7"/>
        <v>0</v>
      </c>
      <c r="AR55" s="90"/>
      <c r="AS55" s="90"/>
      <c r="AT55" s="4"/>
      <c r="AU55" s="4"/>
      <c r="AV55" s="1"/>
      <c r="AW55" s="1"/>
      <c r="AX55" s="1"/>
      <c r="AY55" s="1"/>
      <c r="AZ55" s="1"/>
      <c r="BA55" s="1"/>
    </row>
    <row r="56" spans="1:53" s="2" customFormat="1" ht="29.25" customHeight="1" x14ac:dyDescent="0.25">
      <c r="A56" s="11">
        <v>38</v>
      </c>
      <c r="B56" s="27" t="s">
        <v>54</v>
      </c>
      <c r="C56" s="22">
        <f t="shared" si="8"/>
        <v>80100</v>
      </c>
      <c r="D56" s="23">
        <f t="shared" si="9"/>
        <v>80100</v>
      </c>
      <c r="E56" s="23">
        <f t="shared" si="10"/>
        <v>80100</v>
      </c>
      <c r="F56" s="22">
        <v>0</v>
      </c>
      <c r="G56" s="22"/>
      <c r="H56" s="22">
        <f t="shared" si="11"/>
        <v>80100</v>
      </c>
      <c r="I56" s="23">
        <v>80100</v>
      </c>
      <c r="J56" s="23">
        <v>80100</v>
      </c>
      <c r="K56" s="22">
        <v>0</v>
      </c>
      <c r="L56" s="22"/>
      <c r="M56" s="22"/>
      <c r="N56" s="55">
        <f t="shared" si="12"/>
        <v>44099.999999999993</v>
      </c>
      <c r="O56" s="102">
        <f t="shared" si="13"/>
        <v>44099.999999999993</v>
      </c>
      <c r="P56" s="102">
        <f t="shared" si="14"/>
        <v>44099.999999999993</v>
      </c>
      <c r="Q56" s="102">
        <f>R56+S56</f>
        <v>44099.999999999993</v>
      </c>
      <c r="R56" s="102">
        <v>44099.999999999993</v>
      </c>
      <c r="S56" s="102">
        <v>0</v>
      </c>
      <c r="T56" s="102">
        <v>0</v>
      </c>
      <c r="U56" s="102"/>
      <c r="V56" s="64"/>
      <c r="W56" s="65">
        <f t="shared" si="6"/>
        <v>44099.999999999993</v>
      </c>
      <c r="X56" s="65"/>
      <c r="Y56" s="55">
        <f t="shared" si="16"/>
        <v>36000.000000000007</v>
      </c>
      <c r="Z56" s="55">
        <f t="shared" si="17"/>
        <v>36000.000000000007</v>
      </c>
      <c r="AA56" s="55">
        <f t="shared" si="18"/>
        <v>36000.000000000007</v>
      </c>
      <c r="AB56" s="55">
        <f>J56-R56</f>
        <v>36000.000000000007</v>
      </c>
      <c r="AC56" s="55">
        <f>K56-S56</f>
        <v>0</v>
      </c>
      <c r="AD56" s="55">
        <f>L56-T56</f>
        <v>0</v>
      </c>
      <c r="AE56" s="55">
        <f t="shared" si="20"/>
        <v>0</v>
      </c>
      <c r="AF56" s="55"/>
      <c r="AG56" s="25">
        <v>35100</v>
      </c>
      <c r="AH56" s="25">
        <v>35100</v>
      </c>
      <c r="AI56" s="26">
        <v>35100</v>
      </c>
      <c r="AJ56" s="25">
        <v>0</v>
      </c>
      <c r="AK56" s="25"/>
      <c r="AL56" s="34">
        <f t="shared" si="24"/>
        <v>0.43820224719101125</v>
      </c>
      <c r="AM56" s="34">
        <f t="shared" si="24"/>
        <v>0.43820224719101125</v>
      </c>
      <c r="AN56" s="47">
        <f t="shared" si="24"/>
        <v>0.43820224719101125</v>
      </c>
      <c r="AO56" s="34">
        <f t="shared" si="24"/>
        <v>0</v>
      </c>
      <c r="AP56" s="34">
        <f t="shared" si="24"/>
        <v>0</v>
      </c>
      <c r="AQ56" s="90">
        <f t="shared" si="7"/>
        <v>0</v>
      </c>
      <c r="AR56" s="90"/>
      <c r="AS56" s="90"/>
      <c r="AT56" s="4"/>
      <c r="AU56" s="4"/>
      <c r="AV56" s="1"/>
      <c r="AW56" s="1"/>
      <c r="AX56" s="1"/>
      <c r="AY56" s="1"/>
      <c r="AZ56" s="1"/>
      <c r="BA56" s="1"/>
    </row>
    <row r="57" spans="1:53" s="2" customFormat="1" ht="29.25" customHeight="1" x14ac:dyDescent="0.25">
      <c r="A57" s="11">
        <v>39</v>
      </c>
      <c r="B57" s="27" t="s">
        <v>55</v>
      </c>
      <c r="C57" s="22">
        <f t="shared" si="8"/>
        <v>1172477</v>
      </c>
      <c r="D57" s="23">
        <f t="shared" si="9"/>
        <v>1172477</v>
      </c>
      <c r="E57" s="23">
        <f t="shared" si="10"/>
        <v>912500</v>
      </c>
      <c r="F57" s="22">
        <v>259977</v>
      </c>
      <c r="G57" s="22"/>
      <c r="H57" s="22">
        <f t="shared" si="11"/>
        <v>1172477</v>
      </c>
      <c r="I57" s="22">
        <v>1172477</v>
      </c>
      <c r="J57" s="22">
        <v>912500</v>
      </c>
      <c r="K57" s="22">
        <v>259977</v>
      </c>
      <c r="L57" s="22"/>
      <c r="M57" s="22"/>
      <c r="N57" s="55">
        <f t="shared" si="12"/>
        <v>1172477</v>
      </c>
      <c r="O57" s="102">
        <f t="shared" si="13"/>
        <v>1172477</v>
      </c>
      <c r="P57" s="102">
        <f t="shared" si="14"/>
        <v>1172477</v>
      </c>
      <c r="Q57" s="102">
        <f t="shared" si="15"/>
        <v>1172477</v>
      </c>
      <c r="R57" s="102">
        <v>912500</v>
      </c>
      <c r="S57" s="102">
        <v>259977</v>
      </c>
      <c r="T57" s="102">
        <v>0</v>
      </c>
      <c r="U57" s="102"/>
      <c r="V57" s="64"/>
      <c r="W57" s="65">
        <f t="shared" si="6"/>
        <v>1172477</v>
      </c>
      <c r="X57" s="65"/>
      <c r="Y57" s="55">
        <f t="shared" si="16"/>
        <v>0</v>
      </c>
      <c r="Z57" s="55">
        <f t="shared" si="17"/>
        <v>0</v>
      </c>
      <c r="AA57" s="55">
        <f t="shared" si="18"/>
        <v>0</v>
      </c>
      <c r="AB57" s="55">
        <f t="shared" ref="AB57:AD63" si="25">J57-R57</f>
        <v>0</v>
      </c>
      <c r="AC57" s="55">
        <f t="shared" si="25"/>
        <v>0</v>
      </c>
      <c r="AD57" s="55">
        <f t="shared" si="25"/>
        <v>0</v>
      </c>
      <c r="AE57" s="55">
        <f t="shared" si="20"/>
        <v>0</v>
      </c>
      <c r="AF57" s="55"/>
      <c r="AG57" s="25">
        <v>401143</v>
      </c>
      <c r="AH57" s="25">
        <v>401143</v>
      </c>
      <c r="AI57" s="25">
        <v>401143</v>
      </c>
      <c r="AJ57" s="25">
        <v>0</v>
      </c>
      <c r="AK57" s="25"/>
      <c r="AL57" s="34">
        <f t="shared" si="24"/>
        <v>0.34213293736252398</v>
      </c>
      <c r="AM57" s="34">
        <f t="shared" si="24"/>
        <v>0.34213293736252398</v>
      </c>
      <c r="AN57" s="34">
        <f t="shared" si="24"/>
        <v>0.43960876712328767</v>
      </c>
      <c r="AO57" s="34">
        <f t="shared" si="24"/>
        <v>0</v>
      </c>
      <c r="AP57" s="34">
        <f t="shared" si="24"/>
        <v>0</v>
      </c>
      <c r="AQ57" s="90">
        <f t="shared" si="7"/>
        <v>744322</v>
      </c>
      <c r="AR57" s="90">
        <v>484345</v>
      </c>
      <c r="AS57" s="90">
        <v>259977</v>
      </c>
      <c r="AT57" s="4" t="s">
        <v>256</v>
      </c>
      <c r="AU57" s="4"/>
      <c r="AV57" s="1"/>
      <c r="AW57" s="1"/>
      <c r="AX57" s="1"/>
      <c r="AY57" s="1"/>
      <c r="AZ57" s="1"/>
      <c r="BA57" s="1"/>
    </row>
    <row r="58" spans="1:53" s="2" customFormat="1" ht="29.25" customHeight="1" x14ac:dyDescent="0.25">
      <c r="A58" s="11">
        <v>40</v>
      </c>
      <c r="B58" s="27" t="s">
        <v>56</v>
      </c>
      <c r="C58" s="22">
        <f t="shared" si="8"/>
        <v>853940</v>
      </c>
      <c r="D58" s="23">
        <f t="shared" si="9"/>
        <v>853940</v>
      </c>
      <c r="E58" s="23">
        <f t="shared" si="10"/>
        <v>653900</v>
      </c>
      <c r="F58" s="22">
        <v>200040</v>
      </c>
      <c r="G58" s="22"/>
      <c r="H58" s="22">
        <f t="shared" si="11"/>
        <v>853940</v>
      </c>
      <c r="I58" s="22">
        <v>853940</v>
      </c>
      <c r="J58" s="22">
        <v>653900</v>
      </c>
      <c r="K58" s="22">
        <v>200040</v>
      </c>
      <c r="L58" s="22"/>
      <c r="M58" s="22"/>
      <c r="N58" s="55">
        <f t="shared" si="12"/>
        <v>853940</v>
      </c>
      <c r="O58" s="102">
        <f t="shared" si="13"/>
        <v>853940</v>
      </c>
      <c r="P58" s="102">
        <f t="shared" si="14"/>
        <v>853940</v>
      </c>
      <c r="Q58" s="102">
        <f t="shared" si="15"/>
        <v>853940</v>
      </c>
      <c r="R58" s="102">
        <v>653900</v>
      </c>
      <c r="S58" s="102">
        <v>200040</v>
      </c>
      <c r="T58" s="102">
        <v>0</v>
      </c>
      <c r="U58" s="102"/>
      <c r="V58" s="64"/>
      <c r="W58" s="65">
        <f t="shared" si="6"/>
        <v>853940</v>
      </c>
      <c r="X58" s="65"/>
      <c r="Y58" s="55">
        <f t="shared" si="16"/>
        <v>0</v>
      </c>
      <c r="Z58" s="55">
        <f t="shared" si="17"/>
        <v>0</v>
      </c>
      <c r="AA58" s="55">
        <f t="shared" si="18"/>
        <v>0</v>
      </c>
      <c r="AB58" s="55">
        <f t="shared" si="25"/>
        <v>0</v>
      </c>
      <c r="AC58" s="55">
        <f t="shared" si="25"/>
        <v>0</v>
      </c>
      <c r="AD58" s="55">
        <f t="shared" si="25"/>
        <v>0</v>
      </c>
      <c r="AE58" s="55">
        <f t="shared" si="20"/>
        <v>0</v>
      </c>
      <c r="AF58" s="55"/>
      <c r="AG58" s="25">
        <v>295245</v>
      </c>
      <c r="AH58" s="25">
        <v>295245</v>
      </c>
      <c r="AI58" s="26">
        <v>295245</v>
      </c>
      <c r="AJ58" s="26">
        <v>0</v>
      </c>
      <c r="AK58" s="25"/>
      <c r="AL58" s="34">
        <f t="shared" si="24"/>
        <v>0.34574443169309321</v>
      </c>
      <c r="AM58" s="34">
        <f t="shared" si="24"/>
        <v>0.34574443169309321</v>
      </c>
      <c r="AN58" s="47">
        <f t="shared" si="24"/>
        <v>0.45151399296528522</v>
      </c>
      <c r="AO58" s="47">
        <f t="shared" si="24"/>
        <v>0</v>
      </c>
      <c r="AP58" s="34">
        <f t="shared" si="24"/>
        <v>0</v>
      </c>
      <c r="AQ58" s="90">
        <f t="shared" si="7"/>
        <v>355516</v>
      </c>
      <c r="AR58" s="90">
        <v>155476</v>
      </c>
      <c r="AS58" s="90">
        <v>200040</v>
      </c>
      <c r="AT58" s="4" t="s">
        <v>257</v>
      </c>
      <c r="AU58" s="4"/>
      <c r="AV58" s="1"/>
      <c r="AW58" s="1"/>
      <c r="AX58" s="1"/>
      <c r="AY58" s="1"/>
      <c r="AZ58" s="1"/>
      <c r="BA58" s="1"/>
    </row>
    <row r="59" spans="1:53" s="2" customFormat="1" ht="29.25" customHeight="1" x14ac:dyDescent="0.25">
      <c r="A59" s="11">
        <v>41</v>
      </c>
      <c r="B59" s="27" t="s">
        <v>57</v>
      </c>
      <c r="C59" s="22">
        <f t="shared" si="8"/>
        <v>8561312</v>
      </c>
      <c r="D59" s="23">
        <f t="shared" si="9"/>
        <v>8561312</v>
      </c>
      <c r="E59" s="23">
        <f t="shared" si="10"/>
        <v>8561312</v>
      </c>
      <c r="F59" s="22">
        <v>0</v>
      </c>
      <c r="G59" s="22"/>
      <c r="H59" s="22">
        <f t="shared" si="11"/>
        <v>8561312</v>
      </c>
      <c r="I59" s="22">
        <v>8561312</v>
      </c>
      <c r="J59" s="22">
        <v>8561312</v>
      </c>
      <c r="K59" s="22">
        <v>0</v>
      </c>
      <c r="L59" s="22"/>
      <c r="M59" s="22"/>
      <c r="N59" s="55">
        <f t="shared" si="12"/>
        <v>8561312</v>
      </c>
      <c r="O59" s="102">
        <f t="shared" si="13"/>
        <v>8561312</v>
      </c>
      <c r="P59" s="102">
        <f t="shared" si="14"/>
        <v>8561312</v>
      </c>
      <c r="Q59" s="102">
        <f t="shared" si="15"/>
        <v>8561312</v>
      </c>
      <c r="R59" s="102">
        <v>8561312</v>
      </c>
      <c r="S59" s="102">
        <v>0</v>
      </c>
      <c r="T59" s="102">
        <v>0</v>
      </c>
      <c r="U59" s="102"/>
      <c r="V59" s="64"/>
      <c r="W59" s="65">
        <f t="shared" si="6"/>
        <v>8561312</v>
      </c>
      <c r="X59" s="65"/>
      <c r="Y59" s="55">
        <f t="shared" si="16"/>
        <v>0</v>
      </c>
      <c r="Z59" s="55">
        <f t="shared" si="17"/>
        <v>0</v>
      </c>
      <c r="AA59" s="55">
        <f t="shared" si="18"/>
        <v>0</v>
      </c>
      <c r="AB59" s="55">
        <f t="shared" si="25"/>
        <v>0</v>
      </c>
      <c r="AC59" s="55">
        <f t="shared" si="25"/>
        <v>0</v>
      </c>
      <c r="AD59" s="55">
        <f t="shared" si="25"/>
        <v>0</v>
      </c>
      <c r="AE59" s="55">
        <f t="shared" si="20"/>
        <v>0</v>
      </c>
      <c r="AF59" s="55"/>
      <c r="AG59" s="25">
        <v>5868140</v>
      </c>
      <c r="AH59" s="25">
        <v>5868140</v>
      </c>
      <c r="AI59" s="25">
        <v>5868140</v>
      </c>
      <c r="AJ59" s="25">
        <v>0</v>
      </c>
      <c r="AK59" s="25"/>
      <c r="AL59" s="34">
        <f t="shared" si="24"/>
        <v>0.6854253179886447</v>
      </c>
      <c r="AM59" s="34">
        <f t="shared" si="24"/>
        <v>0.6854253179886447</v>
      </c>
      <c r="AN59" s="34">
        <f t="shared" si="24"/>
        <v>0.6854253179886447</v>
      </c>
      <c r="AO59" s="34">
        <f t="shared" si="24"/>
        <v>0</v>
      </c>
      <c r="AP59" s="34">
        <f t="shared" si="24"/>
        <v>0</v>
      </c>
      <c r="AQ59" s="90">
        <f t="shared" si="7"/>
        <v>0</v>
      </c>
      <c r="AR59" s="90"/>
      <c r="AS59" s="90"/>
      <c r="AT59" s="4"/>
      <c r="AU59" s="4"/>
      <c r="AV59" s="1"/>
      <c r="AW59" s="1"/>
      <c r="AX59" s="1"/>
      <c r="AY59" s="1"/>
      <c r="AZ59" s="1"/>
      <c r="BA59" s="1"/>
    </row>
    <row r="60" spans="1:53" s="2" customFormat="1" ht="29.25" customHeight="1" x14ac:dyDescent="0.25">
      <c r="A60" s="11">
        <v>42</v>
      </c>
      <c r="B60" s="27" t="s">
        <v>58</v>
      </c>
      <c r="C60" s="22">
        <f t="shared" si="8"/>
        <v>6702100</v>
      </c>
      <c r="D60" s="23">
        <f t="shared" si="9"/>
        <v>6702100</v>
      </c>
      <c r="E60" s="23">
        <f t="shared" si="10"/>
        <v>6702100</v>
      </c>
      <c r="F60" s="22">
        <v>0</v>
      </c>
      <c r="G60" s="22"/>
      <c r="H60" s="22">
        <f t="shared" si="11"/>
        <v>6702100</v>
      </c>
      <c r="I60" s="22">
        <v>6702100</v>
      </c>
      <c r="J60" s="22">
        <v>6702100</v>
      </c>
      <c r="K60" s="22">
        <v>0</v>
      </c>
      <c r="L60" s="22"/>
      <c r="M60" s="22"/>
      <c r="N60" s="55">
        <f t="shared" si="12"/>
        <v>6702100</v>
      </c>
      <c r="O60" s="102">
        <f t="shared" si="13"/>
        <v>6702100</v>
      </c>
      <c r="P60" s="102">
        <f t="shared" si="14"/>
        <v>6702100</v>
      </c>
      <c r="Q60" s="102">
        <f t="shared" si="15"/>
        <v>6702100</v>
      </c>
      <c r="R60" s="102">
        <v>6702100</v>
      </c>
      <c r="S60" s="102">
        <v>0</v>
      </c>
      <c r="T60" s="102">
        <v>0</v>
      </c>
      <c r="U60" s="102"/>
      <c r="V60" s="64"/>
      <c r="W60" s="65">
        <f t="shared" si="6"/>
        <v>6702100</v>
      </c>
      <c r="X60" s="65"/>
      <c r="Y60" s="55">
        <f t="shared" si="16"/>
        <v>0</v>
      </c>
      <c r="Z60" s="55">
        <f t="shared" si="17"/>
        <v>0</v>
      </c>
      <c r="AA60" s="55">
        <f t="shared" si="18"/>
        <v>0</v>
      </c>
      <c r="AB60" s="55">
        <f t="shared" si="25"/>
        <v>0</v>
      </c>
      <c r="AC60" s="55">
        <f t="shared" si="25"/>
        <v>0</v>
      </c>
      <c r="AD60" s="55">
        <f t="shared" si="25"/>
        <v>0</v>
      </c>
      <c r="AE60" s="55">
        <f t="shared" si="20"/>
        <v>0</v>
      </c>
      <c r="AF60" s="55"/>
      <c r="AG60" s="25">
        <v>3363421</v>
      </c>
      <c r="AH60" s="25">
        <v>3363421</v>
      </c>
      <c r="AI60" s="25">
        <v>3363421</v>
      </c>
      <c r="AJ60" s="25">
        <v>0</v>
      </c>
      <c r="AK60" s="25"/>
      <c r="AL60" s="34">
        <f t="shared" si="24"/>
        <v>0.50184583936378147</v>
      </c>
      <c r="AM60" s="34">
        <f t="shared" si="24"/>
        <v>0.50184583936378147</v>
      </c>
      <c r="AN60" s="34">
        <f t="shared" si="24"/>
        <v>0.50184583936378147</v>
      </c>
      <c r="AO60" s="34">
        <f t="shared" si="24"/>
        <v>0</v>
      </c>
      <c r="AP60" s="34">
        <f t="shared" si="24"/>
        <v>0</v>
      </c>
      <c r="AQ60" s="90">
        <f t="shared" si="7"/>
        <v>0</v>
      </c>
      <c r="AR60" s="90"/>
      <c r="AS60" s="90"/>
      <c r="AT60" s="4"/>
      <c r="AU60" s="4"/>
      <c r="AV60" s="1"/>
      <c r="AW60" s="1"/>
      <c r="AX60" s="1"/>
      <c r="AY60" s="1"/>
      <c r="AZ60" s="1"/>
      <c r="BA60" s="1"/>
    </row>
    <row r="61" spans="1:53" s="2" customFormat="1" ht="29.25" customHeight="1" x14ac:dyDescent="0.25">
      <c r="A61" s="11">
        <v>43</v>
      </c>
      <c r="B61" s="27" t="s">
        <v>59</v>
      </c>
      <c r="C61" s="22">
        <f t="shared" si="8"/>
        <v>231800</v>
      </c>
      <c r="D61" s="23">
        <f t="shared" si="9"/>
        <v>231800</v>
      </c>
      <c r="E61" s="23">
        <f t="shared" si="10"/>
        <v>231800</v>
      </c>
      <c r="F61" s="22">
        <v>0</v>
      </c>
      <c r="G61" s="22"/>
      <c r="H61" s="22">
        <f t="shared" si="11"/>
        <v>231800</v>
      </c>
      <c r="I61" s="22">
        <v>231800</v>
      </c>
      <c r="J61" s="22">
        <v>231800</v>
      </c>
      <c r="K61" s="22">
        <v>0</v>
      </c>
      <c r="L61" s="22"/>
      <c r="M61" s="22"/>
      <c r="N61" s="55">
        <f t="shared" si="12"/>
        <v>231800</v>
      </c>
      <c r="O61" s="102">
        <f t="shared" si="13"/>
        <v>231800</v>
      </c>
      <c r="P61" s="102">
        <f t="shared" si="14"/>
        <v>231800</v>
      </c>
      <c r="Q61" s="102">
        <f t="shared" si="15"/>
        <v>231800</v>
      </c>
      <c r="R61" s="102">
        <v>231800</v>
      </c>
      <c r="S61" s="102">
        <v>0</v>
      </c>
      <c r="T61" s="102">
        <v>0</v>
      </c>
      <c r="U61" s="102"/>
      <c r="V61" s="64"/>
      <c r="W61" s="65">
        <f t="shared" si="6"/>
        <v>231800</v>
      </c>
      <c r="X61" s="65"/>
      <c r="Y61" s="55">
        <f t="shared" si="16"/>
        <v>0</v>
      </c>
      <c r="Z61" s="55">
        <f t="shared" si="17"/>
        <v>0</v>
      </c>
      <c r="AA61" s="55">
        <f t="shared" si="18"/>
        <v>0</v>
      </c>
      <c r="AB61" s="55">
        <f t="shared" si="25"/>
        <v>0</v>
      </c>
      <c r="AC61" s="55">
        <f t="shared" si="25"/>
        <v>0</v>
      </c>
      <c r="AD61" s="55">
        <f t="shared" si="25"/>
        <v>0</v>
      </c>
      <c r="AE61" s="55">
        <f t="shared" si="20"/>
        <v>0</v>
      </c>
      <c r="AF61" s="55"/>
      <c r="AG61" s="25">
        <v>193143</v>
      </c>
      <c r="AH61" s="25">
        <v>193143</v>
      </c>
      <c r="AI61" s="25">
        <v>193143</v>
      </c>
      <c r="AJ61" s="25">
        <v>0</v>
      </c>
      <c r="AK61" s="25"/>
      <c r="AL61" s="34">
        <f t="shared" si="24"/>
        <v>0.83323123382226061</v>
      </c>
      <c r="AM61" s="34">
        <f t="shared" si="24"/>
        <v>0.83323123382226061</v>
      </c>
      <c r="AN61" s="34">
        <f t="shared" si="24"/>
        <v>0.83323123382226061</v>
      </c>
      <c r="AO61" s="34">
        <f t="shared" si="24"/>
        <v>0</v>
      </c>
      <c r="AP61" s="34">
        <f t="shared" si="24"/>
        <v>0</v>
      </c>
      <c r="AQ61" s="90">
        <f t="shared" si="7"/>
        <v>0</v>
      </c>
      <c r="AR61" s="90"/>
      <c r="AS61" s="90"/>
      <c r="AT61" s="4"/>
      <c r="AU61" s="4"/>
      <c r="AV61" s="1"/>
      <c r="AW61" s="1"/>
      <c r="AX61" s="1"/>
      <c r="AY61" s="1"/>
      <c r="AZ61" s="1"/>
      <c r="BA61" s="1"/>
    </row>
    <row r="62" spans="1:53" s="2" customFormat="1" ht="29.25" customHeight="1" x14ac:dyDescent="0.25">
      <c r="A62" s="11">
        <v>44</v>
      </c>
      <c r="B62" s="27" t="s">
        <v>60</v>
      </c>
      <c r="C62" s="22">
        <f t="shared" si="8"/>
        <v>920000</v>
      </c>
      <c r="D62" s="23">
        <f t="shared" si="9"/>
        <v>920000</v>
      </c>
      <c r="E62" s="23">
        <f t="shared" si="10"/>
        <v>920000</v>
      </c>
      <c r="F62" s="22">
        <v>0</v>
      </c>
      <c r="G62" s="22"/>
      <c r="H62" s="22">
        <f t="shared" si="11"/>
        <v>920000</v>
      </c>
      <c r="I62" s="23">
        <v>920000</v>
      </c>
      <c r="J62" s="23">
        <v>920000</v>
      </c>
      <c r="K62" s="22">
        <v>0</v>
      </c>
      <c r="L62" s="22"/>
      <c r="M62" s="22"/>
      <c r="N62" s="55">
        <f t="shared" si="12"/>
        <v>920000</v>
      </c>
      <c r="O62" s="102">
        <f t="shared" si="13"/>
        <v>920000</v>
      </c>
      <c r="P62" s="102">
        <f t="shared" si="14"/>
        <v>920000</v>
      </c>
      <c r="Q62" s="102">
        <f t="shared" si="15"/>
        <v>920000</v>
      </c>
      <c r="R62" s="102">
        <v>920000</v>
      </c>
      <c r="S62" s="102">
        <v>0</v>
      </c>
      <c r="T62" s="102">
        <v>0</v>
      </c>
      <c r="U62" s="102"/>
      <c r="V62" s="64"/>
      <c r="W62" s="65">
        <f t="shared" si="6"/>
        <v>920000</v>
      </c>
      <c r="X62" s="65"/>
      <c r="Y62" s="55">
        <f t="shared" si="16"/>
        <v>0</v>
      </c>
      <c r="Z62" s="55">
        <f t="shared" si="17"/>
        <v>0</v>
      </c>
      <c r="AA62" s="55">
        <f t="shared" si="18"/>
        <v>0</v>
      </c>
      <c r="AB62" s="55">
        <f t="shared" si="25"/>
        <v>0</v>
      </c>
      <c r="AC62" s="55">
        <f t="shared" si="25"/>
        <v>0</v>
      </c>
      <c r="AD62" s="55">
        <f t="shared" si="25"/>
        <v>0</v>
      </c>
      <c r="AE62" s="55">
        <f t="shared" si="20"/>
        <v>0</v>
      </c>
      <c r="AF62" s="55"/>
      <c r="AG62" s="25">
        <v>625000</v>
      </c>
      <c r="AH62" s="25">
        <v>625000</v>
      </c>
      <c r="AI62" s="25">
        <v>625000</v>
      </c>
      <c r="AJ62" s="25">
        <v>0</v>
      </c>
      <c r="AK62" s="25"/>
      <c r="AL62" s="34">
        <f t="shared" si="24"/>
        <v>0.67934782608695654</v>
      </c>
      <c r="AM62" s="34">
        <f t="shared" si="24"/>
        <v>0.67934782608695654</v>
      </c>
      <c r="AN62" s="34">
        <f t="shared" si="24"/>
        <v>0.67934782608695654</v>
      </c>
      <c r="AO62" s="34">
        <f t="shared" si="24"/>
        <v>0</v>
      </c>
      <c r="AP62" s="34">
        <f t="shared" si="24"/>
        <v>0</v>
      </c>
      <c r="AQ62" s="90">
        <f t="shared" si="7"/>
        <v>140000</v>
      </c>
      <c r="AR62" s="90">
        <v>140000</v>
      </c>
      <c r="AS62" s="90"/>
      <c r="AT62" s="4" t="s">
        <v>249</v>
      </c>
      <c r="AU62" s="4"/>
      <c r="AV62" s="1"/>
      <c r="AW62" s="1"/>
      <c r="AX62" s="1"/>
      <c r="AY62" s="1"/>
      <c r="AZ62" s="1"/>
      <c r="BA62" s="1"/>
    </row>
    <row r="63" spans="1:53" s="2" customFormat="1" ht="29.25" customHeight="1" x14ac:dyDescent="0.25">
      <c r="A63" s="11">
        <v>45</v>
      </c>
      <c r="B63" s="27" t="s">
        <v>61</v>
      </c>
      <c r="C63" s="22">
        <f t="shared" si="8"/>
        <v>1963</v>
      </c>
      <c r="D63" s="23">
        <f t="shared" si="9"/>
        <v>1963</v>
      </c>
      <c r="E63" s="23">
        <f t="shared" si="10"/>
        <v>1963</v>
      </c>
      <c r="F63" s="22">
        <v>0</v>
      </c>
      <c r="G63" s="22"/>
      <c r="H63" s="22">
        <f t="shared" si="11"/>
        <v>1963</v>
      </c>
      <c r="I63" s="23">
        <v>1963</v>
      </c>
      <c r="J63" s="23">
        <v>1963</v>
      </c>
      <c r="K63" s="22">
        <v>0</v>
      </c>
      <c r="L63" s="22"/>
      <c r="M63" s="22"/>
      <c r="N63" s="55">
        <f t="shared" si="12"/>
        <v>1963</v>
      </c>
      <c r="O63" s="102">
        <f t="shared" si="13"/>
        <v>1963</v>
      </c>
      <c r="P63" s="102">
        <f t="shared" si="14"/>
        <v>1963</v>
      </c>
      <c r="Q63" s="102">
        <f t="shared" si="15"/>
        <v>1963</v>
      </c>
      <c r="R63" s="102">
        <v>1963</v>
      </c>
      <c r="S63" s="102">
        <v>0</v>
      </c>
      <c r="T63" s="102">
        <v>0</v>
      </c>
      <c r="U63" s="102"/>
      <c r="V63" s="64"/>
      <c r="W63" s="65">
        <f t="shared" si="6"/>
        <v>1963</v>
      </c>
      <c r="X63" s="65"/>
      <c r="Y63" s="55">
        <f t="shared" si="16"/>
        <v>0</v>
      </c>
      <c r="Z63" s="55">
        <f t="shared" si="17"/>
        <v>0</v>
      </c>
      <c r="AA63" s="55">
        <f t="shared" si="18"/>
        <v>0</v>
      </c>
      <c r="AB63" s="55">
        <f t="shared" si="25"/>
        <v>0</v>
      </c>
      <c r="AC63" s="55">
        <f t="shared" si="25"/>
        <v>0</v>
      </c>
      <c r="AD63" s="55">
        <f t="shared" si="25"/>
        <v>0</v>
      </c>
      <c r="AE63" s="55">
        <f t="shared" si="20"/>
        <v>0</v>
      </c>
      <c r="AF63" s="55"/>
      <c r="AG63" s="25">
        <v>1963</v>
      </c>
      <c r="AH63" s="25">
        <v>1963</v>
      </c>
      <c r="AI63" s="25">
        <v>1963</v>
      </c>
      <c r="AJ63" s="25">
        <v>0</v>
      </c>
      <c r="AK63" s="25"/>
      <c r="AL63" s="34">
        <f t="shared" si="24"/>
        <v>1</v>
      </c>
      <c r="AM63" s="34">
        <f t="shared" si="24"/>
        <v>1</v>
      </c>
      <c r="AN63" s="34">
        <f t="shared" si="24"/>
        <v>1</v>
      </c>
      <c r="AO63" s="34">
        <f t="shared" si="24"/>
        <v>0</v>
      </c>
      <c r="AP63" s="34">
        <f t="shared" si="24"/>
        <v>0</v>
      </c>
      <c r="AQ63" s="90">
        <f t="shared" si="7"/>
        <v>0</v>
      </c>
      <c r="AR63" s="90"/>
      <c r="AS63" s="90"/>
      <c r="AT63" s="4"/>
      <c r="AU63" s="4"/>
      <c r="AV63" s="1"/>
      <c r="AW63" s="1"/>
      <c r="AX63" s="1"/>
      <c r="AY63" s="1"/>
      <c r="AZ63" s="1"/>
      <c r="BA63" s="1"/>
    </row>
    <row r="64" spans="1:53" s="2" customFormat="1" ht="47.1" customHeight="1" x14ac:dyDescent="0.25">
      <c r="A64" s="11">
        <v>46</v>
      </c>
      <c r="B64" s="27" t="s">
        <v>62</v>
      </c>
      <c r="C64" s="22">
        <f t="shared" si="8"/>
        <v>31300</v>
      </c>
      <c r="D64" s="23">
        <f t="shared" si="9"/>
        <v>31300</v>
      </c>
      <c r="E64" s="23">
        <f t="shared" si="10"/>
        <v>31300</v>
      </c>
      <c r="F64" s="22"/>
      <c r="G64" s="22"/>
      <c r="H64" s="22">
        <f t="shared" si="11"/>
        <v>31300</v>
      </c>
      <c r="I64" s="22">
        <v>31300</v>
      </c>
      <c r="J64" s="22">
        <v>31300</v>
      </c>
      <c r="K64" s="22"/>
      <c r="L64" s="22"/>
      <c r="M64" s="22"/>
      <c r="N64" s="55">
        <f t="shared" si="12"/>
        <v>31300</v>
      </c>
      <c r="O64" s="102">
        <f t="shared" si="13"/>
        <v>31300</v>
      </c>
      <c r="P64" s="102">
        <f t="shared" si="14"/>
        <v>31300</v>
      </c>
      <c r="Q64" s="102">
        <f t="shared" si="15"/>
        <v>31300</v>
      </c>
      <c r="R64" s="102">
        <v>31300</v>
      </c>
      <c r="S64" s="102">
        <v>0</v>
      </c>
      <c r="T64" s="102">
        <v>0</v>
      </c>
      <c r="U64" s="102"/>
      <c r="V64" s="64"/>
      <c r="W64" s="65">
        <f t="shared" si="6"/>
        <v>31300</v>
      </c>
      <c r="X64" s="65"/>
      <c r="Y64" s="55">
        <f t="shared" si="16"/>
        <v>0</v>
      </c>
      <c r="Z64" s="55">
        <f t="shared" si="17"/>
        <v>0</v>
      </c>
      <c r="AA64" s="55">
        <f t="shared" si="18"/>
        <v>0</v>
      </c>
      <c r="AB64" s="55">
        <f>J64-R64</f>
        <v>0</v>
      </c>
      <c r="AC64" s="55">
        <f>K64-S64</f>
        <v>0</v>
      </c>
      <c r="AD64" s="55">
        <f>L64-T64</f>
        <v>0</v>
      </c>
      <c r="AE64" s="55">
        <f t="shared" si="20"/>
        <v>0</v>
      </c>
      <c r="AF64" s="55"/>
      <c r="AG64" s="25">
        <v>18556</v>
      </c>
      <c r="AH64" s="25">
        <v>18556</v>
      </c>
      <c r="AI64" s="25">
        <v>18556</v>
      </c>
      <c r="AJ64" s="25">
        <v>0</v>
      </c>
      <c r="AK64" s="25"/>
      <c r="AL64" s="34">
        <f t="shared" si="24"/>
        <v>0.59284345047923326</v>
      </c>
      <c r="AM64" s="34">
        <f t="shared" si="24"/>
        <v>0.59284345047923326</v>
      </c>
      <c r="AN64" s="34">
        <f t="shared" si="24"/>
        <v>0.59284345047923326</v>
      </c>
      <c r="AO64" s="34">
        <f t="shared" si="24"/>
        <v>0</v>
      </c>
      <c r="AP64" s="34">
        <f t="shared" si="24"/>
        <v>0</v>
      </c>
      <c r="AQ64" s="90">
        <f t="shared" si="7"/>
        <v>14000</v>
      </c>
      <c r="AR64" s="90">
        <v>14000</v>
      </c>
      <c r="AS64" s="90"/>
      <c r="AT64" s="4"/>
      <c r="AU64" s="4" t="s">
        <v>250</v>
      </c>
      <c r="AV64" s="1"/>
      <c r="AW64" s="1"/>
      <c r="AX64" s="1"/>
      <c r="AY64" s="1"/>
      <c r="AZ64" s="1"/>
      <c r="BA64" s="1"/>
    </row>
    <row r="65" spans="1:53" s="2" customFormat="1" ht="29.25" customHeight="1" x14ac:dyDescent="0.25">
      <c r="A65" s="11">
        <v>47</v>
      </c>
      <c r="B65" s="27" t="s">
        <v>63</v>
      </c>
      <c r="C65" s="22">
        <f t="shared" si="8"/>
        <v>10000</v>
      </c>
      <c r="D65" s="23">
        <f t="shared" si="9"/>
        <v>10000</v>
      </c>
      <c r="E65" s="23">
        <f t="shared" si="10"/>
        <v>10000</v>
      </c>
      <c r="F65" s="22">
        <v>0</v>
      </c>
      <c r="G65" s="22"/>
      <c r="H65" s="22">
        <f t="shared" si="11"/>
        <v>10000</v>
      </c>
      <c r="I65" s="22">
        <v>10000</v>
      </c>
      <c r="J65" s="22">
        <v>10000</v>
      </c>
      <c r="K65" s="22">
        <v>0</v>
      </c>
      <c r="L65" s="22"/>
      <c r="M65" s="22"/>
      <c r="N65" s="55">
        <f t="shared" si="12"/>
        <v>10000</v>
      </c>
      <c r="O65" s="102">
        <f t="shared" si="13"/>
        <v>10000</v>
      </c>
      <c r="P65" s="102">
        <f t="shared" si="14"/>
        <v>10000</v>
      </c>
      <c r="Q65" s="102">
        <f t="shared" si="15"/>
        <v>10000</v>
      </c>
      <c r="R65" s="102">
        <v>10000</v>
      </c>
      <c r="S65" s="102">
        <v>0</v>
      </c>
      <c r="T65" s="102">
        <v>0</v>
      </c>
      <c r="U65" s="102"/>
      <c r="V65" s="64"/>
      <c r="W65" s="65">
        <f t="shared" si="6"/>
        <v>10000</v>
      </c>
      <c r="X65" s="65"/>
      <c r="Y65" s="55">
        <f t="shared" si="16"/>
        <v>0</v>
      </c>
      <c r="Z65" s="55">
        <f t="shared" si="17"/>
        <v>0</v>
      </c>
      <c r="AA65" s="55">
        <f t="shared" si="18"/>
        <v>0</v>
      </c>
      <c r="AB65" s="55">
        <f t="shared" ref="AB65:AD69" si="26">J65-R65</f>
        <v>0</v>
      </c>
      <c r="AC65" s="55">
        <f t="shared" si="26"/>
        <v>0</v>
      </c>
      <c r="AD65" s="55">
        <f t="shared" si="26"/>
        <v>0</v>
      </c>
      <c r="AE65" s="55">
        <f t="shared" si="20"/>
        <v>0</v>
      </c>
      <c r="AF65" s="55"/>
      <c r="AG65" s="25">
        <v>7545</v>
      </c>
      <c r="AH65" s="25">
        <v>7545</v>
      </c>
      <c r="AI65" s="25">
        <v>7545</v>
      </c>
      <c r="AJ65" s="25">
        <v>0</v>
      </c>
      <c r="AK65" s="25"/>
      <c r="AL65" s="34">
        <f t="shared" si="24"/>
        <v>0.75449999999999995</v>
      </c>
      <c r="AM65" s="34">
        <f t="shared" si="24"/>
        <v>0.75449999999999995</v>
      </c>
      <c r="AN65" s="34">
        <f t="shared" si="24"/>
        <v>0.75449999999999995</v>
      </c>
      <c r="AO65" s="34">
        <f t="shared" si="24"/>
        <v>0</v>
      </c>
      <c r="AP65" s="34">
        <f t="shared" si="24"/>
        <v>0</v>
      </c>
      <c r="AQ65" s="90">
        <f t="shared" si="7"/>
        <v>0</v>
      </c>
      <c r="AR65" s="90"/>
      <c r="AS65" s="90"/>
      <c r="AT65" s="4"/>
      <c r="AU65" s="4"/>
      <c r="AV65" s="1"/>
      <c r="AW65" s="1"/>
      <c r="AX65" s="1"/>
      <c r="AY65" s="1"/>
      <c r="AZ65" s="1"/>
      <c r="BA65" s="1"/>
    </row>
    <row r="66" spans="1:53" ht="29.25" customHeight="1" x14ac:dyDescent="0.25">
      <c r="A66" s="11">
        <v>48</v>
      </c>
      <c r="B66" s="27" t="s">
        <v>64</v>
      </c>
      <c r="C66" s="22">
        <f t="shared" si="8"/>
        <v>31500</v>
      </c>
      <c r="D66" s="23">
        <f t="shared" si="9"/>
        <v>31500</v>
      </c>
      <c r="E66" s="23">
        <f t="shared" si="10"/>
        <v>31500</v>
      </c>
      <c r="F66" s="22">
        <v>0</v>
      </c>
      <c r="G66" s="22"/>
      <c r="H66" s="22">
        <f t="shared" si="11"/>
        <v>31500</v>
      </c>
      <c r="I66" s="22">
        <v>31500</v>
      </c>
      <c r="J66" s="22">
        <v>31500</v>
      </c>
      <c r="K66" s="22">
        <v>0</v>
      </c>
      <c r="L66" s="22"/>
      <c r="M66" s="22"/>
      <c r="N66" s="55">
        <f t="shared" si="12"/>
        <v>31500</v>
      </c>
      <c r="O66" s="102">
        <f t="shared" si="13"/>
        <v>31500</v>
      </c>
      <c r="P66" s="102">
        <f t="shared" si="14"/>
        <v>31500</v>
      </c>
      <c r="Q66" s="102">
        <f t="shared" si="15"/>
        <v>31500</v>
      </c>
      <c r="R66" s="102">
        <v>31500</v>
      </c>
      <c r="S66" s="102">
        <v>0</v>
      </c>
      <c r="T66" s="102">
        <v>0</v>
      </c>
      <c r="U66" s="102"/>
      <c r="V66" s="64"/>
      <c r="W66" s="65">
        <f t="shared" si="6"/>
        <v>31500</v>
      </c>
      <c r="X66" s="65"/>
      <c r="Y66" s="55">
        <f t="shared" si="16"/>
        <v>0</v>
      </c>
      <c r="Z66" s="55">
        <f t="shared" si="17"/>
        <v>0</v>
      </c>
      <c r="AA66" s="55">
        <f t="shared" si="18"/>
        <v>0</v>
      </c>
      <c r="AB66" s="55">
        <f t="shared" si="26"/>
        <v>0</v>
      </c>
      <c r="AC66" s="55">
        <f t="shared" si="26"/>
        <v>0</v>
      </c>
      <c r="AD66" s="55">
        <f t="shared" si="26"/>
        <v>0</v>
      </c>
      <c r="AE66" s="55">
        <f t="shared" si="20"/>
        <v>0</v>
      </c>
      <c r="AF66" s="55"/>
      <c r="AG66" s="25">
        <v>25348</v>
      </c>
      <c r="AH66" s="25">
        <v>25348</v>
      </c>
      <c r="AI66" s="25">
        <v>25348</v>
      </c>
      <c r="AJ66" s="25">
        <v>0</v>
      </c>
      <c r="AK66" s="25"/>
      <c r="AL66" s="34">
        <f t="shared" si="24"/>
        <v>0.80469841269841269</v>
      </c>
      <c r="AM66" s="34">
        <f t="shared" si="24"/>
        <v>0.80469841269841269</v>
      </c>
      <c r="AN66" s="34">
        <f t="shared" si="24"/>
        <v>0.80469841269841269</v>
      </c>
      <c r="AO66" s="34">
        <f t="shared" si="24"/>
        <v>0</v>
      </c>
      <c r="AP66" s="34">
        <f t="shared" si="24"/>
        <v>0</v>
      </c>
      <c r="AQ66" s="90">
        <f t="shared" si="7"/>
        <v>0</v>
      </c>
      <c r="AR66" s="90"/>
      <c r="AS66" s="90"/>
      <c r="AT66" s="4"/>
      <c r="AU66" s="4"/>
    </row>
    <row r="67" spans="1:53" ht="29.25" customHeight="1" x14ac:dyDescent="0.25">
      <c r="A67" s="11">
        <v>49</v>
      </c>
      <c r="B67" s="27" t="s">
        <v>65</v>
      </c>
      <c r="C67" s="22">
        <f t="shared" si="8"/>
        <v>624400</v>
      </c>
      <c r="D67" s="23">
        <f t="shared" si="9"/>
        <v>624400</v>
      </c>
      <c r="E67" s="23">
        <f t="shared" si="10"/>
        <v>624400</v>
      </c>
      <c r="F67" s="22">
        <v>0</v>
      </c>
      <c r="G67" s="22"/>
      <c r="H67" s="22">
        <f t="shared" si="11"/>
        <v>624400</v>
      </c>
      <c r="I67" s="22">
        <v>624400</v>
      </c>
      <c r="J67" s="22">
        <v>624400</v>
      </c>
      <c r="K67" s="22">
        <v>0</v>
      </c>
      <c r="L67" s="22"/>
      <c r="M67" s="22"/>
      <c r="N67" s="55">
        <f t="shared" si="12"/>
        <v>624400</v>
      </c>
      <c r="O67" s="102">
        <f t="shared" si="13"/>
        <v>624400</v>
      </c>
      <c r="P67" s="102">
        <f t="shared" si="14"/>
        <v>624400</v>
      </c>
      <c r="Q67" s="102">
        <f t="shared" si="15"/>
        <v>624400</v>
      </c>
      <c r="R67" s="102">
        <v>624400</v>
      </c>
      <c r="S67" s="102">
        <v>0</v>
      </c>
      <c r="T67" s="102">
        <v>0</v>
      </c>
      <c r="U67" s="102"/>
      <c r="V67" s="64"/>
      <c r="W67" s="65">
        <f t="shared" si="6"/>
        <v>624400</v>
      </c>
      <c r="X67" s="65"/>
      <c r="Y67" s="55">
        <f t="shared" si="16"/>
        <v>0</v>
      </c>
      <c r="Z67" s="55">
        <f t="shared" si="17"/>
        <v>0</v>
      </c>
      <c r="AA67" s="55">
        <f t="shared" si="18"/>
        <v>0</v>
      </c>
      <c r="AB67" s="55">
        <f t="shared" si="26"/>
        <v>0</v>
      </c>
      <c r="AC67" s="55">
        <f t="shared" si="26"/>
        <v>0</v>
      </c>
      <c r="AD67" s="55">
        <f t="shared" si="26"/>
        <v>0</v>
      </c>
      <c r="AE67" s="55">
        <f t="shared" si="20"/>
        <v>0</v>
      </c>
      <c r="AF67" s="55"/>
      <c r="AG67" s="25">
        <v>259014</v>
      </c>
      <c r="AH67" s="25">
        <v>259014</v>
      </c>
      <c r="AI67" s="25">
        <v>259014</v>
      </c>
      <c r="AJ67" s="25">
        <v>0</v>
      </c>
      <c r="AK67" s="25"/>
      <c r="AL67" s="34">
        <f t="shared" si="24"/>
        <v>0.41482062780269058</v>
      </c>
      <c r="AM67" s="34">
        <f t="shared" si="24"/>
        <v>0.41482062780269058</v>
      </c>
      <c r="AN67" s="34">
        <f t="shared" si="24"/>
        <v>0.41482062780269058</v>
      </c>
      <c r="AO67" s="34">
        <f t="shared" si="24"/>
        <v>0</v>
      </c>
      <c r="AP67" s="34">
        <f t="shared" si="24"/>
        <v>0</v>
      </c>
      <c r="AQ67" s="90">
        <f t="shared" si="7"/>
        <v>0</v>
      </c>
      <c r="AR67" s="90"/>
      <c r="AS67" s="90"/>
      <c r="AT67" s="4"/>
      <c r="AU67" s="4"/>
    </row>
    <row r="68" spans="1:53" ht="29.25" customHeight="1" x14ac:dyDescent="0.25">
      <c r="A68" s="11">
        <v>50</v>
      </c>
      <c r="B68" s="27" t="s">
        <v>66</v>
      </c>
      <c r="C68" s="22">
        <f t="shared" si="8"/>
        <v>10000</v>
      </c>
      <c r="D68" s="23">
        <f t="shared" si="9"/>
        <v>10000</v>
      </c>
      <c r="E68" s="23">
        <f t="shared" si="10"/>
        <v>10000</v>
      </c>
      <c r="F68" s="22">
        <v>0</v>
      </c>
      <c r="G68" s="22"/>
      <c r="H68" s="22">
        <f t="shared" si="11"/>
        <v>10000</v>
      </c>
      <c r="I68" s="22">
        <v>10000</v>
      </c>
      <c r="J68" s="22">
        <v>10000</v>
      </c>
      <c r="K68" s="22">
        <v>0</v>
      </c>
      <c r="L68" s="22"/>
      <c r="M68" s="22"/>
      <c r="N68" s="55">
        <f t="shared" si="12"/>
        <v>10000</v>
      </c>
      <c r="O68" s="102">
        <f t="shared" si="13"/>
        <v>10000</v>
      </c>
      <c r="P68" s="102">
        <f t="shared" si="14"/>
        <v>10000</v>
      </c>
      <c r="Q68" s="102">
        <f t="shared" si="15"/>
        <v>10000</v>
      </c>
      <c r="R68" s="102">
        <v>10000</v>
      </c>
      <c r="S68" s="102">
        <v>0</v>
      </c>
      <c r="T68" s="102">
        <v>0</v>
      </c>
      <c r="U68" s="102"/>
      <c r="V68" s="64"/>
      <c r="W68" s="65">
        <f t="shared" si="6"/>
        <v>10000</v>
      </c>
      <c r="X68" s="65"/>
      <c r="Y68" s="55">
        <f t="shared" si="16"/>
        <v>0</v>
      </c>
      <c r="Z68" s="55">
        <f t="shared" si="17"/>
        <v>0</v>
      </c>
      <c r="AA68" s="55">
        <f t="shared" si="18"/>
        <v>0</v>
      </c>
      <c r="AB68" s="55">
        <f t="shared" si="26"/>
        <v>0</v>
      </c>
      <c r="AC68" s="55">
        <f t="shared" si="26"/>
        <v>0</v>
      </c>
      <c r="AD68" s="55">
        <f t="shared" si="26"/>
        <v>0</v>
      </c>
      <c r="AE68" s="55">
        <f t="shared" si="20"/>
        <v>0</v>
      </c>
      <c r="AF68" s="55"/>
      <c r="AG68" s="25">
        <v>10000</v>
      </c>
      <c r="AH68" s="25">
        <v>10000</v>
      </c>
      <c r="AI68" s="25">
        <v>10000</v>
      </c>
      <c r="AJ68" s="25">
        <v>0</v>
      </c>
      <c r="AK68" s="25"/>
      <c r="AL68" s="34">
        <f t="shared" si="24"/>
        <v>1</v>
      </c>
      <c r="AM68" s="34">
        <f t="shared" si="24"/>
        <v>1</v>
      </c>
      <c r="AN68" s="34">
        <f t="shared" si="24"/>
        <v>1</v>
      </c>
      <c r="AO68" s="34">
        <f t="shared" si="24"/>
        <v>0</v>
      </c>
      <c r="AP68" s="34">
        <f t="shared" si="24"/>
        <v>0</v>
      </c>
      <c r="AQ68" s="90">
        <f t="shared" si="7"/>
        <v>0</v>
      </c>
      <c r="AR68" s="90"/>
      <c r="AS68" s="90"/>
      <c r="AT68" s="4"/>
      <c r="AU68" s="4"/>
    </row>
    <row r="69" spans="1:53" ht="21" customHeight="1" x14ac:dyDescent="0.25">
      <c r="A69" s="11">
        <v>51</v>
      </c>
      <c r="B69" s="27" t="s">
        <v>67</v>
      </c>
      <c r="C69" s="22">
        <f t="shared" si="8"/>
        <v>9200</v>
      </c>
      <c r="D69" s="23">
        <f t="shared" si="9"/>
        <v>9200</v>
      </c>
      <c r="E69" s="23">
        <f t="shared" si="10"/>
        <v>9200</v>
      </c>
      <c r="F69" s="22">
        <v>0</v>
      </c>
      <c r="G69" s="22"/>
      <c r="H69" s="22">
        <f t="shared" si="11"/>
        <v>9200</v>
      </c>
      <c r="I69" s="22">
        <v>9200</v>
      </c>
      <c r="J69" s="22">
        <v>9200</v>
      </c>
      <c r="K69" s="22">
        <v>0</v>
      </c>
      <c r="L69" s="22"/>
      <c r="M69" s="22"/>
      <c r="N69" s="55">
        <f t="shared" si="12"/>
        <v>9200</v>
      </c>
      <c r="O69" s="102">
        <f>SUM(Q69,T69)</f>
        <v>9200</v>
      </c>
      <c r="P69" s="102">
        <f t="shared" si="14"/>
        <v>9200</v>
      </c>
      <c r="Q69" s="102">
        <f>R69+S69</f>
        <v>9200</v>
      </c>
      <c r="R69" s="102">
        <v>9200</v>
      </c>
      <c r="S69" s="102">
        <v>0</v>
      </c>
      <c r="T69" s="102">
        <v>0</v>
      </c>
      <c r="U69" s="102"/>
      <c r="V69" s="64"/>
      <c r="W69" s="65">
        <f t="shared" si="6"/>
        <v>9200</v>
      </c>
      <c r="X69" s="65"/>
      <c r="Y69" s="55">
        <f t="shared" si="16"/>
        <v>0</v>
      </c>
      <c r="Z69" s="55">
        <f t="shared" si="17"/>
        <v>0</v>
      </c>
      <c r="AA69" s="55">
        <f t="shared" si="18"/>
        <v>0</v>
      </c>
      <c r="AB69" s="55">
        <f t="shared" si="26"/>
        <v>0</v>
      </c>
      <c r="AC69" s="55">
        <f t="shared" si="26"/>
        <v>0</v>
      </c>
      <c r="AD69" s="55">
        <f t="shared" si="26"/>
        <v>0</v>
      </c>
      <c r="AE69" s="55">
        <f t="shared" si="20"/>
        <v>0</v>
      </c>
      <c r="AF69" s="55"/>
      <c r="AG69" s="25">
        <v>6521</v>
      </c>
      <c r="AH69" s="25">
        <v>6521</v>
      </c>
      <c r="AI69" s="25">
        <v>6521</v>
      </c>
      <c r="AJ69" s="25">
        <v>0</v>
      </c>
      <c r="AK69" s="25"/>
      <c r="AL69" s="34">
        <f t="shared" si="24"/>
        <v>0.70880434782608692</v>
      </c>
      <c r="AM69" s="34">
        <f t="shared" si="24"/>
        <v>0.70880434782608692</v>
      </c>
      <c r="AN69" s="34">
        <f t="shared" si="24"/>
        <v>0.70880434782608692</v>
      </c>
      <c r="AO69" s="34">
        <f t="shared" si="24"/>
        <v>0</v>
      </c>
      <c r="AP69" s="34">
        <f t="shared" si="24"/>
        <v>0</v>
      </c>
      <c r="AQ69" s="90">
        <f t="shared" si="7"/>
        <v>0</v>
      </c>
      <c r="AR69" s="90"/>
      <c r="AS69" s="90"/>
      <c r="AT69" s="4"/>
      <c r="AU69" s="4"/>
    </row>
    <row r="70" spans="1:53" ht="23.25" customHeight="1" x14ac:dyDescent="0.25">
      <c r="A70" s="18" t="s">
        <v>68</v>
      </c>
      <c r="B70" s="28" t="s">
        <v>69</v>
      </c>
      <c r="C70" s="29">
        <f>SUM(C71,C86,C98,C113,C119,C126)</f>
        <v>443864727.69999999</v>
      </c>
      <c r="D70" s="29">
        <f t="shared" ref="D70:AF70" si="27">SUM(D71,D86,D98,D113,D119,D126)</f>
        <v>139758832.69999999</v>
      </c>
      <c r="E70" s="29">
        <f t="shared" si="27"/>
        <v>116983166</v>
      </c>
      <c r="F70" s="29">
        <f t="shared" si="27"/>
        <v>22775666.699999999</v>
      </c>
      <c r="G70" s="29">
        <f t="shared" si="27"/>
        <v>304105895</v>
      </c>
      <c r="H70" s="29">
        <f t="shared" si="27"/>
        <v>419864727.69999999</v>
      </c>
      <c r="I70" s="29">
        <f t="shared" si="27"/>
        <v>115758832.7</v>
      </c>
      <c r="J70" s="29">
        <f t="shared" si="27"/>
        <v>92983166</v>
      </c>
      <c r="K70" s="29">
        <f t="shared" si="27"/>
        <v>22775666.699999999</v>
      </c>
      <c r="L70" s="29">
        <f t="shared" si="27"/>
        <v>304105895</v>
      </c>
      <c r="M70" s="29">
        <f t="shared" si="27"/>
        <v>23999999.999999996</v>
      </c>
      <c r="N70" s="29">
        <f t="shared" si="27"/>
        <v>463742316.86800003</v>
      </c>
      <c r="O70" s="104">
        <f t="shared" si="27"/>
        <v>439742316.86800003</v>
      </c>
      <c r="P70" s="104">
        <f t="shared" si="27"/>
        <v>395980612.54299998</v>
      </c>
      <c r="Q70" s="104">
        <f t="shared" si="27"/>
        <v>115135970.617</v>
      </c>
      <c r="R70" s="104">
        <f t="shared" si="27"/>
        <v>92452631.616999999</v>
      </c>
      <c r="S70" s="104">
        <f t="shared" si="27"/>
        <v>22683339</v>
      </c>
      <c r="T70" s="104">
        <f t="shared" si="27"/>
        <v>324606346.25100005</v>
      </c>
      <c r="U70" s="104">
        <f t="shared" si="27"/>
        <v>43761704.325000003</v>
      </c>
      <c r="V70" s="29">
        <v>23999999.999999996</v>
      </c>
      <c r="W70" s="29">
        <f t="shared" si="27"/>
        <v>139135970.61699998</v>
      </c>
      <c r="X70" s="29">
        <f t="shared" si="27"/>
        <v>52</v>
      </c>
      <c r="Y70" s="29">
        <f t="shared" si="27"/>
        <v>23884115.157000002</v>
      </c>
      <c r="Z70" s="29">
        <f t="shared" si="27"/>
        <v>23884115.157000002</v>
      </c>
      <c r="AA70" s="29">
        <f t="shared" si="27"/>
        <v>622862.0830000001</v>
      </c>
      <c r="AB70" s="29">
        <f t="shared" si="27"/>
        <v>530534.38300000015</v>
      </c>
      <c r="AC70" s="29">
        <f t="shared" si="27"/>
        <v>92327.7</v>
      </c>
      <c r="AD70" s="29">
        <f t="shared" si="27"/>
        <v>23261253.074000001</v>
      </c>
      <c r="AE70" s="29">
        <f t="shared" si="27"/>
        <v>0</v>
      </c>
      <c r="AF70" s="29">
        <f t="shared" si="27"/>
        <v>0</v>
      </c>
      <c r="AG70" s="29">
        <v>351768281</v>
      </c>
      <c r="AH70" s="29">
        <v>84857396</v>
      </c>
      <c r="AI70" s="29">
        <v>77848164</v>
      </c>
      <c r="AJ70" s="29">
        <v>7009232</v>
      </c>
      <c r="AK70" s="29">
        <v>266910885</v>
      </c>
      <c r="AL70" s="46">
        <f t="shared" si="24"/>
        <v>0.79251235578636403</v>
      </c>
      <c r="AM70" s="46">
        <f t="shared" si="24"/>
        <v>0.60717018281163715</v>
      </c>
      <c r="AN70" s="46">
        <f t="shared" si="24"/>
        <v>0.66546467036120394</v>
      </c>
      <c r="AO70" s="46">
        <f t="shared" si="24"/>
        <v>0.30775090329188914</v>
      </c>
      <c r="AP70" s="46">
        <f>IF(G70=0,0,AK70/G70)</f>
        <v>0.87769059853311948</v>
      </c>
      <c r="AQ70" s="89">
        <f t="shared" ref="AQ70:AS70" si="28">SUM(AQ71,AQ86,AQ98,AQ113,AQ119,AQ126)</f>
        <v>8882226</v>
      </c>
      <c r="AR70" s="89">
        <f>SUM(AR71,AR86,AR98,AR113,AR119,AR126)</f>
        <v>944143</v>
      </c>
      <c r="AS70" s="89">
        <f t="shared" si="28"/>
        <v>7938083</v>
      </c>
      <c r="AT70" s="4"/>
      <c r="AU70" s="4"/>
    </row>
    <row r="71" spans="1:53" ht="23.25" customHeight="1" x14ac:dyDescent="0.25">
      <c r="A71" s="18"/>
      <c r="B71" s="28" t="s">
        <v>70</v>
      </c>
      <c r="C71" s="20">
        <f>SUM(C72:C85)</f>
        <v>66246056.417963773</v>
      </c>
      <c r="D71" s="20">
        <f t="shared" ref="D71:AF71" si="29">SUM(D72:D85)</f>
        <v>42649725.417963773</v>
      </c>
      <c r="E71" s="20">
        <f t="shared" si="29"/>
        <v>38380403.71796377</v>
      </c>
      <c r="F71" s="20">
        <f t="shared" si="29"/>
        <v>4269321.7</v>
      </c>
      <c r="G71" s="20">
        <f t="shared" si="29"/>
        <v>23596331</v>
      </c>
      <c r="H71" s="20">
        <f t="shared" si="29"/>
        <v>54961394.700000003</v>
      </c>
      <c r="I71" s="20">
        <f t="shared" si="29"/>
        <v>31365063.699999999</v>
      </c>
      <c r="J71" s="20">
        <f t="shared" si="29"/>
        <v>27095742</v>
      </c>
      <c r="K71" s="20">
        <f t="shared" si="29"/>
        <v>4269321.7</v>
      </c>
      <c r="L71" s="20">
        <f t="shared" si="29"/>
        <v>23596331</v>
      </c>
      <c r="M71" s="20">
        <f t="shared" si="29"/>
        <v>11284661.717963768</v>
      </c>
      <c r="N71" s="20">
        <f t="shared" si="29"/>
        <v>75347881.295963764</v>
      </c>
      <c r="O71" s="101">
        <f t="shared" si="29"/>
        <v>64063219.578000002</v>
      </c>
      <c r="P71" s="101">
        <f t="shared" si="29"/>
        <v>54287255.925999999</v>
      </c>
      <c r="Q71" s="101">
        <f t="shared" si="29"/>
        <v>31026419</v>
      </c>
      <c r="R71" s="101">
        <f t="shared" si="29"/>
        <v>26832425</v>
      </c>
      <c r="S71" s="101">
        <f t="shared" si="29"/>
        <v>4193994</v>
      </c>
      <c r="T71" s="101">
        <f t="shared" si="29"/>
        <v>33036800.578000002</v>
      </c>
      <c r="U71" s="101">
        <f t="shared" si="29"/>
        <v>9775963.6520000007</v>
      </c>
      <c r="V71" s="20">
        <v>11284661.717963768</v>
      </c>
      <c r="W71" s="20">
        <f t="shared" si="29"/>
        <v>42311080.71796377</v>
      </c>
      <c r="X71" s="20">
        <f t="shared" si="29"/>
        <v>14</v>
      </c>
      <c r="Y71" s="20">
        <f t="shared" si="29"/>
        <v>674138.77399999998</v>
      </c>
      <c r="Z71" s="20">
        <f t="shared" si="29"/>
        <v>674138.77399999998</v>
      </c>
      <c r="AA71" s="20">
        <f t="shared" si="29"/>
        <v>338644.7</v>
      </c>
      <c r="AB71" s="20">
        <f t="shared" si="29"/>
        <v>263317</v>
      </c>
      <c r="AC71" s="20">
        <f t="shared" si="29"/>
        <v>75327.7</v>
      </c>
      <c r="AD71" s="20">
        <f t="shared" si="29"/>
        <v>335494.07400000002</v>
      </c>
      <c r="AE71" s="20">
        <f t="shared" si="29"/>
        <v>0</v>
      </c>
      <c r="AF71" s="20">
        <f t="shared" si="29"/>
        <v>0</v>
      </c>
      <c r="AG71" s="20">
        <v>54579331</v>
      </c>
      <c r="AH71" s="20">
        <v>26470554</v>
      </c>
      <c r="AI71" s="20">
        <v>25197189</v>
      </c>
      <c r="AJ71" s="20">
        <v>1273365</v>
      </c>
      <c r="AK71" s="20">
        <v>28108777</v>
      </c>
      <c r="AL71" s="46">
        <f t="shared" si="24"/>
        <v>0.82388800105540871</v>
      </c>
      <c r="AM71" s="46">
        <f t="shared" si="24"/>
        <v>0.62065004500241827</v>
      </c>
      <c r="AN71" s="46">
        <f t="shared" si="24"/>
        <v>0.65651182788904783</v>
      </c>
      <c r="AO71" s="46">
        <f t="shared" si="24"/>
        <v>0.29825932302079744</v>
      </c>
      <c r="AP71" s="46">
        <f t="shared" si="24"/>
        <v>1.1912350695538216</v>
      </c>
      <c r="AQ71" s="89">
        <f t="shared" ref="AQ71:AS71" si="30">SUM(AQ72:AQ85)</f>
        <v>1221437</v>
      </c>
      <c r="AR71" s="89">
        <f>SUM(AR72:AR85)</f>
        <v>630000</v>
      </c>
      <c r="AS71" s="89">
        <f t="shared" si="30"/>
        <v>591437</v>
      </c>
      <c r="AT71" s="4"/>
      <c r="AU71" s="4"/>
    </row>
    <row r="72" spans="1:53" ht="29.25" customHeight="1" x14ac:dyDescent="0.25">
      <c r="A72" s="11" t="s">
        <v>71</v>
      </c>
      <c r="B72" s="27" t="s">
        <v>72</v>
      </c>
      <c r="C72" s="22">
        <f>SUM(H72,M72)</f>
        <v>5495197.8809371013</v>
      </c>
      <c r="D72" s="23">
        <v>4528927.8809371013</v>
      </c>
      <c r="E72" s="23">
        <v>3759472.8809371009</v>
      </c>
      <c r="F72" s="25">
        <v>769455</v>
      </c>
      <c r="G72" s="25">
        <v>966270</v>
      </c>
      <c r="H72" s="25">
        <f t="shared" si="11"/>
        <v>4001939.0000000005</v>
      </c>
      <c r="I72" s="25">
        <v>3035669.0000000005</v>
      </c>
      <c r="J72" s="25">
        <v>2266214</v>
      </c>
      <c r="K72" s="25">
        <v>769455</v>
      </c>
      <c r="L72" s="25">
        <v>966270</v>
      </c>
      <c r="M72" s="25">
        <v>1493258.8809371009</v>
      </c>
      <c r="N72" s="55">
        <f t="shared" si="12"/>
        <v>5949780.8809371013</v>
      </c>
      <c r="O72" s="102">
        <f>SUM(Q72,T72)</f>
        <v>4456522</v>
      </c>
      <c r="P72" s="102">
        <f t="shared" ref="P72:P85" si="31">O72-U72</f>
        <v>3811622</v>
      </c>
      <c r="Q72" s="102">
        <f t="shared" ref="Q72:Q84" si="32">R72+S72</f>
        <v>2845352</v>
      </c>
      <c r="R72" s="102">
        <v>2075897</v>
      </c>
      <c r="S72" s="102">
        <v>769455</v>
      </c>
      <c r="T72" s="102">
        <v>1611170</v>
      </c>
      <c r="U72" s="105">
        <v>644900</v>
      </c>
      <c r="V72" s="65">
        <v>1493258.8809371009</v>
      </c>
      <c r="W72" s="65">
        <f t="shared" si="6"/>
        <v>4338610.8809371013</v>
      </c>
      <c r="X72" s="81">
        <f>V72/M72</f>
        <v>1</v>
      </c>
      <c r="Y72" s="55">
        <f t="shared" si="16"/>
        <v>190317</v>
      </c>
      <c r="Z72" s="55">
        <f t="shared" ref="Z72:Z85" si="33">AA72+AD72</f>
        <v>190317</v>
      </c>
      <c r="AA72" s="55">
        <f t="shared" ref="AA72:AA85" si="34">AB72+AC72</f>
        <v>190317</v>
      </c>
      <c r="AB72" s="55">
        <f t="shared" ref="AB72:AC85" si="35">J72-R72</f>
        <v>190317</v>
      </c>
      <c r="AC72" s="55">
        <f t="shared" si="35"/>
        <v>0</v>
      </c>
      <c r="AD72" s="55">
        <f>IF((L72-T72)&lt;0,0,(L72-T72))</f>
        <v>0</v>
      </c>
      <c r="AE72" s="55">
        <f t="shared" si="20"/>
        <v>0</v>
      </c>
      <c r="AF72" s="55"/>
      <c r="AG72" s="25">
        <v>4088588</v>
      </c>
      <c r="AH72" s="25">
        <v>3098588</v>
      </c>
      <c r="AI72" s="25">
        <v>2898588</v>
      </c>
      <c r="AJ72" s="25">
        <v>200000</v>
      </c>
      <c r="AK72" s="25">
        <v>990000</v>
      </c>
      <c r="AL72" s="34">
        <f t="shared" si="24"/>
        <v>0.74402925765118566</v>
      </c>
      <c r="AM72" s="34">
        <f t="shared" si="24"/>
        <v>0.68417693579144756</v>
      </c>
      <c r="AN72" s="34">
        <f t="shared" si="24"/>
        <v>0.77100915255903824</v>
      </c>
      <c r="AO72" s="34">
        <f t="shared" si="24"/>
        <v>0.25992423208634685</v>
      </c>
      <c r="AP72" s="34">
        <f t="shared" si="24"/>
        <v>1.0245583532553013</v>
      </c>
      <c r="AQ72" s="92">
        <f t="shared" ref="AQ72:AQ85" si="36">SUM(AR72,AS72)</f>
        <v>0</v>
      </c>
      <c r="AR72" s="92"/>
      <c r="AS72" s="92"/>
      <c r="AT72" s="4"/>
      <c r="AU72" s="4"/>
    </row>
    <row r="73" spans="1:53" ht="29.25" customHeight="1" x14ac:dyDescent="0.25">
      <c r="A73" s="11" t="s">
        <v>73</v>
      </c>
      <c r="B73" s="27" t="s">
        <v>74</v>
      </c>
      <c r="C73" s="22">
        <f t="shared" ref="C73:C97" si="37">SUM(H73,M73)</f>
        <v>4995354.7813460957</v>
      </c>
      <c r="D73" s="23">
        <v>4024954.7813460957</v>
      </c>
      <c r="E73" s="23">
        <v>3791354.7813460957</v>
      </c>
      <c r="F73" s="25">
        <v>233600</v>
      </c>
      <c r="G73" s="25">
        <v>970400</v>
      </c>
      <c r="H73" s="25">
        <f t="shared" si="11"/>
        <v>4288400</v>
      </c>
      <c r="I73" s="25">
        <v>3318000</v>
      </c>
      <c r="J73" s="25">
        <v>3084400</v>
      </c>
      <c r="K73" s="25">
        <v>233600</v>
      </c>
      <c r="L73" s="25">
        <v>970400</v>
      </c>
      <c r="M73" s="25">
        <v>706954.78134609573</v>
      </c>
      <c r="N73" s="55">
        <f t="shared" si="12"/>
        <v>5216814.7813460957</v>
      </c>
      <c r="O73" s="102">
        <f t="shared" ref="O73:O85" si="38">SUM(Q73,T73)</f>
        <v>4509860</v>
      </c>
      <c r="P73" s="102">
        <f t="shared" si="31"/>
        <v>4288400</v>
      </c>
      <c r="Q73" s="102">
        <f t="shared" si="32"/>
        <v>3318000</v>
      </c>
      <c r="R73" s="102">
        <v>3084400</v>
      </c>
      <c r="S73" s="102">
        <v>233600</v>
      </c>
      <c r="T73" s="102">
        <v>1191860</v>
      </c>
      <c r="U73" s="105">
        <v>221460</v>
      </c>
      <c r="V73" s="65">
        <v>706954.78134609573</v>
      </c>
      <c r="W73" s="65">
        <f>SUM(Q73,V73)</f>
        <v>4024954.7813460957</v>
      </c>
      <c r="X73" s="81">
        <f t="shared" ref="X73:X85" si="39">V73/M73</f>
        <v>1</v>
      </c>
      <c r="Y73" s="55">
        <f t="shared" si="16"/>
        <v>0</v>
      </c>
      <c r="Z73" s="55">
        <f t="shared" si="33"/>
        <v>0</v>
      </c>
      <c r="AA73" s="55">
        <f t="shared" si="34"/>
        <v>0</v>
      </c>
      <c r="AB73" s="55">
        <f t="shared" si="35"/>
        <v>0</v>
      </c>
      <c r="AC73" s="55">
        <f t="shared" si="35"/>
        <v>0</v>
      </c>
      <c r="AD73" s="55">
        <f t="shared" ref="AD73:AD78" si="40">IF((L73-T73)&lt;0,0,(L73-T73))</f>
        <v>0</v>
      </c>
      <c r="AE73" s="55">
        <f>M73-V73</f>
        <v>0</v>
      </c>
      <c r="AF73" s="55"/>
      <c r="AG73" s="25">
        <v>3927764</v>
      </c>
      <c r="AH73" s="25">
        <v>2327764</v>
      </c>
      <c r="AI73" s="25">
        <v>2260000</v>
      </c>
      <c r="AJ73" s="25">
        <v>67764</v>
      </c>
      <c r="AK73" s="25">
        <v>1600000</v>
      </c>
      <c r="AL73" s="34">
        <f t="shared" si="24"/>
        <v>0.78628329156264398</v>
      </c>
      <c r="AM73" s="34">
        <f t="shared" si="24"/>
        <v>0.57833295687896114</v>
      </c>
      <c r="AN73" s="34">
        <f t="shared" si="24"/>
        <v>0.596092987952344</v>
      </c>
      <c r="AO73" s="34">
        <f t="shared" si="24"/>
        <v>0.29008561643835618</v>
      </c>
      <c r="AP73" s="34">
        <f t="shared" si="24"/>
        <v>1.6488046166529267</v>
      </c>
      <c r="AQ73" s="92">
        <f t="shared" si="36"/>
        <v>0</v>
      </c>
      <c r="AR73" s="92"/>
      <c r="AS73" s="92"/>
      <c r="AT73" s="4"/>
      <c r="AU73" s="4"/>
    </row>
    <row r="74" spans="1:53" ht="29.25" customHeight="1" x14ac:dyDescent="0.25">
      <c r="A74" s="11" t="s">
        <v>75</v>
      </c>
      <c r="B74" s="27" t="s">
        <v>76</v>
      </c>
      <c r="C74" s="22">
        <f t="shared" si="37"/>
        <v>4031667.2263827417</v>
      </c>
      <c r="D74" s="23">
        <v>2890387.2263827417</v>
      </c>
      <c r="E74" s="23">
        <v>2447694.2263827417</v>
      </c>
      <c r="F74" s="25">
        <v>442693</v>
      </c>
      <c r="G74" s="25">
        <v>1141280</v>
      </c>
      <c r="H74" s="25">
        <f t="shared" si="11"/>
        <v>2796549</v>
      </c>
      <c r="I74" s="25">
        <v>1655269</v>
      </c>
      <c r="J74" s="25">
        <v>1212576</v>
      </c>
      <c r="K74" s="25">
        <v>442693</v>
      </c>
      <c r="L74" s="25">
        <v>1141280</v>
      </c>
      <c r="M74" s="25">
        <v>1235118.2263827417</v>
      </c>
      <c r="N74" s="55">
        <f t="shared" si="12"/>
        <v>3696173.2263827417</v>
      </c>
      <c r="O74" s="102">
        <f t="shared" si="38"/>
        <v>2461055</v>
      </c>
      <c r="P74" s="102">
        <f t="shared" si="31"/>
        <v>2461055</v>
      </c>
      <c r="Q74" s="102">
        <f t="shared" si="32"/>
        <v>1655269</v>
      </c>
      <c r="R74" s="102">
        <v>1212576</v>
      </c>
      <c r="S74" s="102">
        <v>442693</v>
      </c>
      <c r="T74" s="102">
        <v>805786</v>
      </c>
      <c r="U74" s="105">
        <v>0</v>
      </c>
      <c r="V74" s="65">
        <v>1235118.2263827417</v>
      </c>
      <c r="W74" s="65">
        <f t="shared" si="6"/>
        <v>2890387.2263827417</v>
      </c>
      <c r="X74" s="81">
        <f t="shared" si="39"/>
        <v>1</v>
      </c>
      <c r="Y74" s="55">
        <f t="shared" si="16"/>
        <v>335494</v>
      </c>
      <c r="Z74" s="55">
        <f t="shared" si="33"/>
        <v>335494</v>
      </c>
      <c r="AA74" s="55">
        <f t="shared" si="34"/>
        <v>0</v>
      </c>
      <c r="AB74" s="55">
        <f t="shared" si="35"/>
        <v>0</v>
      </c>
      <c r="AC74" s="55">
        <f t="shared" si="35"/>
        <v>0</v>
      </c>
      <c r="AD74" s="55">
        <f t="shared" si="40"/>
        <v>335494</v>
      </c>
      <c r="AE74" s="55">
        <f t="shared" si="20"/>
        <v>0</v>
      </c>
      <c r="AF74" s="55"/>
      <c r="AG74" s="25">
        <v>1754305</v>
      </c>
      <c r="AH74" s="25">
        <v>1069537</v>
      </c>
      <c r="AI74" s="30">
        <v>924885</v>
      </c>
      <c r="AJ74" s="30">
        <v>144652</v>
      </c>
      <c r="AK74" s="30">
        <v>684768</v>
      </c>
      <c r="AL74" s="34">
        <f t="shared" si="24"/>
        <v>0.43513139887142488</v>
      </c>
      <c r="AM74" s="34">
        <f t="shared" si="24"/>
        <v>0.3700324268795302</v>
      </c>
      <c r="AN74" s="34">
        <f t="shared" si="24"/>
        <v>0.37785969751900594</v>
      </c>
      <c r="AO74" s="34">
        <f t="shared" si="24"/>
        <v>0.32675465842016926</v>
      </c>
      <c r="AP74" s="34">
        <f t="shared" si="24"/>
        <v>0.6</v>
      </c>
      <c r="AQ74" s="92">
        <f t="shared" si="36"/>
        <v>38324</v>
      </c>
      <c r="AR74" s="92"/>
      <c r="AS74" s="92">
        <v>38324</v>
      </c>
      <c r="AT74" s="4" t="s">
        <v>243</v>
      </c>
      <c r="AU74" s="4"/>
    </row>
    <row r="75" spans="1:53" ht="29.25" customHeight="1" x14ac:dyDescent="0.25">
      <c r="A75" s="11" t="s">
        <v>77</v>
      </c>
      <c r="B75" s="27" t="s">
        <v>78</v>
      </c>
      <c r="C75" s="22">
        <f t="shared" si="37"/>
        <v>3340702.6461638557</v>
      </c>
      <c r="D75" s="23">
        <f t="shared" ref="D75" si="41">SUM(I75,M75)</f>
        <v>2072902.6461638557</v>
      </c>
      <c r="E75" s="23">
        <f t="shared" ref="E75" si="42">SUM(J75,M75)</f>
        <v>1670755.6461638557</v>
      </c>
      <c r="F75" s="25">
        <v>402147</v>
      </c>
      <c r="G75" s="25">
        <v>1267800</v>
      </c>
      <c r="H75" s="25">
        <f t="shared" si="11"/>
        <v>2498375</v>
      </c>
      <c r="I75" s="25">
        <v>1230575</v>
      </c>
      <c r="J75" s="25">
        <v>828428</v>
      </c>
      <c r="K75" s="25">
        <v>402147</v>
      </c>
      <c r="L75" s="25">
        <v>1267800</v>
      </c>
      <c r="M75" s="25">
        <v>842327.64616385556</v>
      </c>
      <c r="N75" s="55">
        <f t="shared" si="12"/>
        <v>3340702.5721638557</v>
      </c>
      <c r="O75" s="102">
        <f t="shared" si="38"/>
        <v>2498374.926</v>
      </c>
      <c r="P75" s="102">
        <f t="shared" si="31"/>
        <v>2498374.926</v>
      </c>
      <c r="Q75" s="102">
        <f t="shared" si="32"/>
        <v>1230575</v>
      </c>
      <c r="R75" s="102">
        <v>828428</v>
      </c>
      <c r="S75" s="102">
        <v>402147</v>
      </c>
      <c r="T75" s="102">
        <v>1267799.926</v>
      </c>
      <c r="U75" s="105">
        <v>0</v>
      </c>
      <c r="V75" s="65">
        <v>842327.64616385556</v>
      </c>
      <c r="W75" s="65">
        <f t="shared" si="6"/>
        <v>2072902.6461638557</v>
      </c>
      <c r="X75" s="81">
        <f t="shared" si="39"/>
        <v>1</v>
      </c>
      <c r="Y75" s="55">
        <f t="shared" si="16"/>
        <v>7.4000000022351742E-2</v>
      </c>
      <c r="Z75" s="55">
        <f t="shared" si="33"/>
        <v>7.4000000022351742E-2</v>
      </c>
      <c r="AA75" s="55">
        <f t="shared" si="34"/>
        <v>0</v>
      </c>
      <c r="AB75" s="55">
        <f t="shared" si="35"/>
        <v>0</v>
      </c>
      <c r="AC75" s="55">
        <f t="shared" si="35"/>
        <v>0</v>
      </c>
      <c r="AD75" s="55">
        <f t="shared" si="40"/>
        <v>7.4000000022351742E-2</v>
      </c>
      <c r="AE75" s="55">
        <f t="shared" si="20"/>
        <v>0</v>
      </c>
      <c r="AF75" s="55"/>
      <c r="AG75" s="25">
        <v>2584876</v>
      </c>
      <c r="AH75" s="25">
        <v>1542876</v>
      </c>
      <c r="AI75" s="25">
        <v>1400000</v>
      </c>
      <c r="AJ75" s="31">
        <v>142876</v>
      </c>
      <c r="AK75" s="25">
        <v>1042000</v>
      </c>
      <c r="AL75" s="34">
        <f t="shared" si="24"/>
        <v>0.77375219341003754</v>
      </c>
      <c r="AM75" s="34">
        <f t="shared" si="24"/>
        <v>0.74430702418913364</v>
      </c>
      <c r="AN75" s="34">
        <f t="shared" si="24"/>
        <v>0.83794419801272246</v>
      </c>
      <c r="AO75" s="48">
        <f t="shared" si="24"/>
        <v>0.35528301839874471</v>
      </c>
      <c r="AP75" s="34">
        <f t="shared" si="24"/>
        <v>0.82189619813850767</v>
      </c>
      <c r="AQ75" s="92">
        <f t="shared" si="36"/>
        <v>129185</v>
      </c>
      <c r="AR75" s="92">
        <v>0</v>
      </c>
      <c r="AS75" s="92">
        <v>129185</v>
      </c>
      <c r="AT75" s="4" t="str">
        <f>VLOOKUP(B75,'[1]I Pbo'!$B$20:$U$84,20,0)</f>
        <v>394/BC-UBND 31/8/2022</v>
      </c>
      <c r="AU75" s="4"/>
    </row>
    <row r="76" spans="1:53" ht="29.25" customHeight="1" x14ac:dyDescent="0.25">
      <c r="A76" s="11" t="s">
        <v>79</v>
      </c>
      <c r="B76" s="27" t="s">
        <v>80</v>
      </c>
      <c r="C76" s="22">
        <f t="shared" si="37"/>
        <v>4836732.5759078283</v>
      </c>
      <c r="D76" s="23">
        <v>2747292.5759078288</v>
      </c>
      <c r="E76" s="23">
        <v>2385081.5759078288</v>
      </c>
      <c r="F76" s="25">
        <v>362211</v>
      </c>
      <c r="G76" s="25">
        <v>2089440</v>
      </c>
      <c r="H76" s="25">
        <f t="shared" si="11"/>
        <v>3958296</v>
      </c>
      <c r="I76" s="25">
        <v>1868856</v>
      </c>
      <c r="J76" s="25">
        <v>1506645</v>
      </c>
      <c r="K76" s="25">
        <v>362211</v>
      </c>
      <c r="L76" s="25">
        <v>2089440</v>
      </c>
      <c r="M76" s="25">
        <v>878436.57590782875</v>
      </c>
      <c r="N76" s="55">
        <f t="shared" si="12"/>
        <v>5427279.5759078283</v>
      </c>
      <c r="O76" s="102">
        <f t="shared" si="38"/>
        <v>4548843</v>
      </c>
      <c r="P76" s="102">
        <f t="shared" si="31"/>
        <v>3958296</v>
      </c>
      <c r="Q76" s="102">
        <f t="shared" si="32"/>
        <v>1868856</v>
      </c>
      <c r="R76" s="102">
        <v>1506645</v>
      </c>
      <c r="S76" s="102">
        <v>362211</v>
      </c>
      <c r="T76" s="102">
        <v>2679987</v>
      </c>
      <c r="U76" s="105">
        <v>590547</v>
      </c>
      <c r="V76" s="65">
        <v>878436.57590782875</v>
      </c>
      <c r="W76" s="65">
        <f t="shared" si="6"/>
        <v>2747292.5759078288</v>
      </c>
      <c r="X76" s="81">
        <f t="shared" si="39"/>
        <v>1</v>
      </c>
      <c r="Y76" s="55">
        <f t="shared" si="16"/>
        <v>0</v>
      </c>
      <c r="Z76" s="55">
        <f t="shared" si="33"/>
        <v>0</v>
      </c>
      <c r="AA76" s="55">
        <f t="shared" si="34"/>
        <v>0</v>
      </c>
      <c r="AB76" s="55">
        <f t="shared" si="35"/>
        <v>0</v>
      </c>
      <c r="AC76" s="55">
        <f t="shared" si="35"/>
        <v>0</v>
      </c>
      <c r="AD76" s="55">
        <f t="shared" si="40"/>
        <v>0</v>
      </c>
      <c r="AE76" s="55">
        <f t="shared" si="20"/>
        <v>0</v>
      </c>
      <c r="AF76" s="55"/>
      <c r="AG76" s="25">
        <v>5047292</v>
      </c>
      <c r="AH76" s="25">
        <v>2006582</v>
      </c>
      <c r="AI76" s="25">
        <v>1868632</v>
      </c>
      <c r="AJ76" s="25">
        <v>137950</v>
      </c>
      <c r="AK76" s="25">
        <v>3040710</v>
      </c>
      <c r="AL76" s="34">
        <f t="shared" si="24"/>
        <v>1.0435334021031029</v>
      </c>
      <c r="AM76" s="34">
        <f t="shared" si="24"/>
        <v>0.73038525914442709</v>
      </c>
      <c r="AN76" s="34">
        <f t="shared" si="24"/>
        <v>0.78346670356075621</v>
      </c>
      <c r="AO76" s="34">
        <f t="shared" si="24"/>
        <v>0.38085535778869223</v>
      </c>
      <c r="AP76" s="34">
        <f t="shared" si="24"/>
        <v>1.4552750976338158</v>
      </c>
      <c r="AQ76" s="92">
        <f t="shared" si="36"/>
        <v>10406</v>
      </c>
      <c r="AR76" s="92">
        <v>0</v>
      </c>
      <c r="AS76" s="92">
        <v>10406</v>
      </c>
      <c r="AT76" s="4" t="s">
        <v>244</v>
      </c>
      <c r="AU76" s="4"/>
    </row>
    <row r="77" spans="1:53" ht="29.25" customHeight="1" x14ac:dyDescent="0.25">
      <c r="A77" s="11" t="s">
        <v>81</v>
      </c>
      <c r="B77" s="27" t="s">
        <v>82</v>
      </c>
      <c r="C77" s="22">
        <f t="shared" si="37"/>
        <v>3863178.5999035966</v>
      </c>
      <c r="D77" s="23">
        <v>2524438.5999035966</v>
      </c>
      <c r="E77" s="23">
        <v>2135633.5999035966</v>
      </c>
      <c r="F77" s="25">
        <v>388805</v>
      </c>
      <c r="G77" s="25">
        <v>1338740</v>
      </c>
      <c r="H77" s="25">
        <f t="shared" si="11"/>
        <v>3227751</v>
      </c>
      <c r="I77" s="25">
        <v>1889010.9999999998</v>
      </c>
      <c r="J77" s="25">
        <v>1500205.9999999998</v>
      </c>
      <c r="K77" s="25">
        <v>388805</v>
      </c>
      <c r="L77" s="25">
        <v>1338740</v>
      </c>
      <c r="M77" s="25">
        <v>635427.5999035968</v>
      </c>
      <c r="N77" s="55">
        <f t="shared" si="12"/>
        <v>4485078.5999035966</v>
      </c>
      <c r="O77" s="102">
        <f t="shared" si="38"/>
        <v>3849651</v>
      </c>
      <c r="P77" s="102">
        <f t="shared" si="31"/>
        <v>3227751</v>
      </c>
      <c r="Q77" s="102">
        <f t="shared" si="32"/>
        <v>1889011</v>
      </c>
      <c r="R77" s="102">
        <v>1500206</v>
      </c>
      <c r="S77" s="102">
        <v>388805</v>
      </c>
      <c r="T77" s="102">
        <v>1960640</v>
      </c>
      <c r="U77" s="105">
        <v>621900</v>
      </c>
      <c r="V77" s="65">
        <v>635427.5999035968</v>
      </c>
      <c r="W77" s="65">
        <f t="shared" si="6"/>
        <v>2524438.5999035966</v>
      </c>
      <c r="X77" s="81">
        <f t="shared" si="39"/>
        <v>1</v>
      </c>
      <c r="Y77" s="55">
        <f t="shared" si="16"/>
        <v>0</v>
      </c>
      <c r="Z77" s="55">
        <f t="shared" si="33"/>
        <v>0</v>
      </c>
      <c r="AA77" s="55">
        <f t="shared" si="34"/>
        <v>0</v>
      </c>
      <c r="AB77" s="55">
        <f t="shared" si="35"/>
        <v>0</v>
      </c>
      <c r="AC77" s="55">
        <f t="shared" si="35"/>
        <v>0</v>
      </c>
      <c r="AD77" s="55">
        <f t="shared" si="40"/>
        <v>0</v>
      </c>
      <c r="AE77" s="55">
        <f t="shared" si="20"/>
        <v>0</v>
      </c>
      <c r="AF77" s="55"/>
      <c r="AG77" s="25">
        <v>3888168</v>
      </c>
      <c r="AH77" s="25">
        <v>1898168</v>
      </c>
      <c r="AI77" s="30">
        <v>1809089</v>
      </c>
      <c r="AJ77" s="30">
        <v>89079</v>
      </c>
      <c r="AK77" s="30">
        <v>1990000</v>
      </c>
      <c r="AL77" s="34">
        <f t="shared" si="24"/>
        <v>1.0064686111320422</v>
      </c>
      <c r="AM77" s="34">
        <f t="shared" si="24"/>
        <v>0.75191688166726944</v>
      </c>
      <c r="AN77" s="34">
        <f t="shared" si="24"/>
        <v>0.84709708635491743</v>
      </c>
      <c r="AO77" s="34">
        <f t="shared" si="24"/>
        <v>0.22910970795128663</v>
      </c>
      <c r="AP77" s="34">
        <f t="shared" si="24"/>
        <v>1.4864723546020886</v>
      </c>
      <c r="AQ77" s="92">
        <f t="shared" si="36"/>
        <v>105524</v>
      </c>
      <c r="AR77" s="92">
        <v>0</v>
      </c>
      <c r="AS77" s="92">
        <v>105524</v>
      </c>
      <c r="AT77" s="4" t="str">
        <f>VLOOKUP(B77,'[1]I Pbo'!$B$20:$U$84,20,0)</f>
        <v>Văn bản số 3188/UBND-TKTH ngày 23/9/2022</v>
      </c>
      <c r="AU77" s="4"/>
    </row>
    <row r="78" spans="1:53" ht="29.25" customHeight="1" x14ac:dyDescent="0.25">
      <c r="A78" s="11" t="s">
        <v>83</v>
      </c>
      <c r="B78" s="27" t="s">
        <v>84</v>
      </c>
      <c r="C78" s="22">
        <f t="shared" si="37"/>
        <v>5992282.832834458</v>
      </c>
      <c r="D78" s="23">
        <v>2434974.832834458</v>
      </c>
      <c r="E78" s="23">
        <v>2079774.832834458</v>
      </c>
      <c r="F78" s="25">
        <v>355200</v>
      </c>
      <c r="G78" s="25">
        <v>3557308</v>
      </c>
      <c r="H78" s="25">
        <f t="shared" si="11"/>
        <v>5670191</v>
      </c>
      <c r="I78" s="25">
        <v>2112883</v>
      </c>
      <c r="J78" s="25">
        <v>1757683</v>
      </c>
      <c r="K78" s="25">
        <v>355200</v>
      </c>
      <c r="L78" s="25">
        <v>3557308</v>
      </c>
      <c r="M78" s="25">
        <v>322091.83283445798</v>
      </c>
      <c r="N78" s="55">
        <f t="shared" si="12"/>
        <v>9000900.3118344583</v>
      </c>
      <c r="O78" s="102">
        <f t="shared" si="38"/>
        <v>8678808.4790000003</v>
      </c>
      <c r="P78" s="102">
        <f t="shared" si="31"/>
        <v>5670191</v>
      </c>
      <c r="Q78" s="102">
        <f>R78+S78</f>
        <v>2112883</v>
      </c>
      <c r="R78" s="102">
        <v>1757683</v>
      </c>
      <c r="S78" s="102">
        <v>355200</v>
      </c>
      <c r="T78" s="102">
        <v>6565925.4790000003</v>
      </c>
      <c r="U78" s="105">
        <v>3008617.4790000003</v>
      </c>
      <c r="V78" s="65">
        <v>322091.83283445798</v>
      </c>
      <c r="W78" s="65">
        <f t="shared" si="6"/>
        <v>2434974.832834458</v>
      </c>
      <c r="X78" s="81">
        <f t="shared" si="39"/>
        <v>1</v>
      </c>
      <c r="Y78" s="55">
        <f t="shared" si="16"/>
        <v>0</v>
      </c>
      <c r="Z78" s="55">
        <f t="shared" si="33"/>
        <v>0</v>
      </c>
      <c r="AA78" s="55">
        <f t="shared" si="34"/>
        <v>0</v>
      </c>
      <c r="AB78" s="55">
        <f t="shared" si="35"/>
        <v>0</v>
      </c>
      <c r="AC78" s="55">
        <f t="shared" si="35"/>
        <v>0</v>
      </c>
      <c r="AD78" s="55">
        <f t="shared" si="40"/>
        <v>0</v>
      </c>
      <c r="AE78" s="55">
        <f t="shared" si="20"/>
        <v>0</v>
      </c>
      <c r="AF78" s="55"/>
      <c r="AG78" s="25">
        <v>6935800</v>
      </c>
      <c r="AH78" s="25">
        <v>2035800</v>
      </c>
      <c r="AI78" s="30">
        <v>1870500</v>
      </c>
      <c r="AJ78" s="30">
        <v>165300</v>
      </c>
      <c r="AK78" s="30">
        <v>4900000</v>
      </c>
      <c r="AL78" s="34">
        <f t="shared" si="24"/>
        <v>1.1574553794416345</v>
      </c>
      <c r="AM78" s="34">
        <f t="shared" si="24"/>
        <v>0.83606613610466174</v>
      </c>
      <c r="AN78" s="34">
        <f t="shared" si="24"/>
        <v>0.89937620672655028</v>
      </c>
      <c r="AO78" s="34">
        <f t="shared" si="24"/>
        <v>0.4653716216216216</v>
      </c>
      <c r="AP78" s="34">
        <f t="shared" si="24"/>
        <v>1.3774460912577713</v>
      </c>
      <c r="AQ78" s="92">
        <f t="shared" si="36"/>
        <v>37833</v>
      </c>
      <c r="AR78" s="92">
        <v>0</v>
      </c>
      <c r="AS78" s="92">
        <v>37833</v>
      </c>
      <c r="AT78" s="4" t="s">
        <v>245</v>
      </c>
      <c r="AU78" s="4"/>
    </row>
    <row r="79" spans="1:53" ht="29.25" customHeight="1" x14ac:dyDescent="0.25">
      <c r="A79" s="11" t="s">
        <v>85</v>
      </c>
      <c r="B79" s="27" t="s">
        <v>86</v>
      </c>
      <c r="C79" s="22">
        <f t="shared" si="37"/>
        <v>3342289.0611115443</v>
      </c>
      <c r="D79" s="23">
        <v>2814499.0611115443</v>
      </c>
      <c r="E79" s="23">
        <v>2419947.0611115443</v>
      </c>
      <c r="F79" s="25">
        <v>394552</v>
      </c>
      <c r="G79" s="25">
        <v>527790</v>
      </c>
      <c r="H79" s="25">
        <f t="shared" si="11"/>
        <v>2720821</v>
      </c>
      <c r="I79" s="25">
        <v>2193031</v>
      </c>
      <c r="J79" s="25">
        <v>1798479</v>
      </c>
      <c r="K79" s="25">
        <v>394552</v>
      </c>
      <c r="L79" s="25">
        <v>527790</v>
      </c>
      <c r="M79" s="25">
        <v>621468.06111154414</v>
      </c>
      <c r="N79" s="55">
        <f t="shared" si="12"/>
        <v>3380739.2341115442</v>
      </c>
      <c r="O79" s="102">
        <f t="shared" si="38"/>
        <v>2759271.173</v>
      </c>
      <c r="P79" s="102">
        <f t="shared" si="31"/>
        <v>2720821</v>
      </c>
      <c r="Q79" s="102">
        <f t="shared" si="32"/>
        <v>2193031</v>
      </c>
      <c r="R79" s="102">
        <v>1798479</v>
      </c>
      <c r="S79" s="102">
        <v>394552</v>
      </c>
      <c r="T79" s="102">
        <v>566240.17299999995</v>
      </c>
      <c r="U79" s="105">
        <v>38450.172999999952</v>
      </c>
      <c r="V79" s="65">
        <v>621468.06111154414</v>
      </c>
      <c r="W79" s="65">
        <f t="shared" si="6"/>
        <v>2814499.0611115443</v>
      </c>
      <c r="X79" s="81">
        <f t="shared" si="39"/>
        <v>1</v>
      </c>
      <c r="Y79" s="55"/>
      <c r="Z79" s="55">
        <f t="shared" si="33"/>
        <v>0</v>
      </c>
      <c r="AA79" s="55">
        <f t="shared" si="34"/>
        <v>0</v>
      </c>
      <c r="AB79" s="55">
        <f t="shared" si="35"/>
        <v>0</v>
      </c>
      <c r="AC79" s="55">
        <f t="shared" si="35"/>
        <v>0</v>
      </c>
      <c r="AD79" s="55">
        <f>IF((L79-T79)&lt;0,0,(L79-T79))</f>
        <v>0</v>
      </c>
      <c r="AE79" s="55">
        <f t="shared" si="20"/>
        <v>0</v>
      </c>
      <c r="AF79" s="55"/>
      <c r="AG79" s="25">
        <v>1607807</v>
      </c>
      <c r="AH79" s="25">
        <v>1157807</v>
      </c>
      <c r="AI79" s="30">
        <v>1060057</v>
      </c>
      <c r="AJ79" s="30">
        <v>97750</v>
      </c>
      <c r="AK79" s="30">
        <v>450000</v>
      </c>
      <c r="AL79" s="34">
        <f t="shared" si="24"/>
        <v>0.48104965507241076</v>
      </c>
      <c r="AM79" s="34">
        <f t="shared" si="24"/>
        <v>0.41137231701286886</v>
      </c>
      <c r="AN79" s="34">
        <f t="shared" si="24"/>
        <v>0.43804966523238259</v>
      </c>
      <c r="AO79" s="34">
        <f t="shared" si="24"/>
        <v>0.24774934609379753</v>
      </c>
      <c r="AP79" s="34">
        <f t="shared" si="24"/>
        <v>0.85261183425225939</v>
      </c>
      <c r="AQ79" s="92">
        <f t="shared" si="36"/>
        <v>753772</v>
      </c>
      <c r="AR79" s="93">
        <v>630000</v>
      </c>
      <c r="AS79" s="92">
        <v>123772</v>
      </c>
      <c r="AT79" s="4" t="str">
        <f>VLOOKUP(B79,'[1]I Pbo'!$B$20:$U$84,20,0)</f>
        <v>6278/UBND-TH ngày 22/9/2022</v>
      </c>
      <c r="AU79" s="4" t="s">
        <v>233</v>
      </c>
    </row>
    <row r="80" spans="1:53" ht="29.25" customHeight="1" x14ac:dyDescent="0.25">
      <c r="A80" s="11" t="s">
        <v>87</v>
      </c>
      <c r="B80" s="27" t="s">
        <v>88</v>
      </c>
      <c r="C80" s="22">
        <f t="shared" si="37"/>
        <v>5146670.9095602771</v>
      </c>
      <c r="D80" s="23">
        <v>3960150.9095602767</v>
      </c>
      <c r="E80" s="23">
        <v>3898101.2095602765</v>
      </c>
      <c r="F80" s="32">
        <v>62049.7</v>
      </c>
      <c r="G80" s="32">
        <v>1186520</v>
      </c>
      <c r="H80" s="25">
        <f t="shared" si="11"/>
        <v>4682890.7</v>
      </c>
      <c r="I80" s="25">
        <v>3496370.7</v>
      </c>
      <c r="J80" s="25">
        <v>3434321</v>
      </c>
      <c r="K80" s="32">
        <v>62049.7</v>
      </c>
      <c r="L80" s="32">
        <v>1186520</v>
      </c>
      <c r="M80" s="32">
        <v>463780.20956027659</v>
      </c>
      <c r="N80" s="55">
        <f t="shared" si="12"/>
        <v>5145395.2095602769</v>
      </c>
      <c r="O80" s="102">
        <f t="shared" si="38"/>
        <v>4681615</v>
      </c>
      <c r="P80" s="102">
        <f t="shared" si="31"/>
        <v>4650841</v>
      </c>
      <c r="Q80" s="102">
        <f t="shared" si="32"/>
        <v>3464321</v>
      </c>
      <c r="R80" s="102">
        <v>3434321</v>
      </c>
      <c r="S80" s="102">
        <v>30000</v>
      </c>
      <c r="T80" s="102">
        <v>1217294</v>
      </c>
      <c r="U80" s="105">
        <v>30774</v>
      </c>
      <c r="V80" s="66">
        <v>463780.20956027659</v>
      </c>
      <c r="W80" s="65">
        <f t="shared" si="6"/>
        <v>3928101.2095602765</v>
      </c>
      <c r="X80" s="81">
        <f t="shared" si="39"/>
        <v>1</v>
      </c>
      <c r="Y80" s="55">
        <f t="shared" si="16"/>
        <v>32049.699999999997</v>
      </c>
      <c r="Z80" s="55">
        <f t="shared" si="33"/>
        <v>32049.699999999997</v>
      </c>
      <c r="AA80" s="55">
        <f t="shared" si="34"/>
        <v>32049.699999999997</v>
      </c>
      <c r="AB80" s="55">
        <f t="shared" si="35"/>
        <v>0</v>
      </c>
      <c r="AC80" s="55">
        <f t="shared" si="35"/>
        <v>32049.699999999997</v>
      </c>
      <c r="AD80" s="55">
        <f t="shared" ref="AD80:AD85" si="43">IF((L80-T80)&lt;0,0,(L80-T80))</f>
        <v>0</v>
      </c>
      <c r="AE80" s="55">
        <f t="shared" si="20"/>
        <v>0</v>
      </c>
      <c r="AF80" s="55"/>
      <c r="AG80" s="25">
        <v>4751602</v>
      </c>
      <c r="AH80" s="25">
        <v>3498495</v>
      </c>
      <c r="AI80" s="30">
        <v>3478095</v>
      </c>
      <c r="AJ80" s="30">
        <v>20400</v>
      </c>
      <c r="AK80" s="30">
        <v>1253107</v>
      </c>
      <c r="AL80" s="34">
        <f t="shared" si="24"/>
        <v>0.923237969455865</v>
      </c>
      <c r="AM80" s="34">
        <f t="shared" si="24"/>
        <v>0.88342466736664393</v>
      </c>
      <c r="AN80" s="34">
        <f t="shared" si="24"/>
        <v>0.89225364171402444</v>
      </c>
      <c r="AO80" s="34">
        <f t="shared" si="24"/>
        <v>0.32876871282214098</v>
      </c>
      <c r="AP80" s="34">
        <f t="shared" si="24"/>
        <v>1.0561195765768803</v>
      </c>
      <c r="AQ80" s="92">
        <f t="shared" si="36"/>
        <v>0</v>
      </c>
      <c r="AR80" s="92">
        <v>0</v>
      </c>
      <c r="AS80" s="92"/>
      <c r="AT80" s="4">
        <f>VLOOKUP(B80,'[1]I Pbo'!$B$20:$U$84,20,0)</f>
        <v>0</v>
      </c>
      <c r="AU80" s="4"/>
    </row>
    <row r="81" spans="1:47" ht="29.25" customHeight="1" x14ac:dyDescent="0.25">
      <c r="A81" s="11" t="s">
        <v>89</v>
      </c>
      <c r="B81" s="27" t="s">
        <v>90</v>
      </c>
      <c r="C81" s="22">
        <f t="shared" si="37"/>
        <v>8281578.658950543</v>
      </c>
      <c r="D81" s="23">
        <v>2789755.658950543</v>
      </c>
      <c r="E81" s="23">
        <v>2613677.658950543</v>
      </c>
      <c r="F81" s="25">
        <v>176078</v>
      </c>
      <c r="G81" s="25">
        <v>5491823</v>
      </c>
      <c r="H81" s="25">
        <f t="shared" si="11"/>
        <v>7796386</v>
      </c>
      <c r="I81" s="25">
        <v>2304563</v>
      </c>
      <c r="J81" s="25">
        <v>2128485</v>
      </c>
      <c r="K81" s="25">
        <v>176078</v>
      </c>
      <c r="L81" s="25">
        <v>5491823</v>
      </c>
      <c r="M81" s="25">
        <v>485192.65895054309</v>
      </c>
      <c r="N81" s="55">
        <f t="shared" si="12"/>
        <v>10719500.558950543</v>
      </c>
      <c r="O81" s="102">
        <f t="shared" si="38"/>
        <v>10234307.9</v>
      </c>
      <c r="P81" s="102">
        <f t="shared" si="31"/>
        <v>7753108</v>
      </c>
      <c r="Q81" s="102">
        <f t="shared" si="32"/>
        <v>2261285</v>
      </c>
      <c r="R81" s="102">
        <v>2128485</v>
      </c>
      <c r="S81" s="102">
        <v>132800</v>
      </c>
      <c r="T81" s="102">
        <v>7973022.9000000004</v>
      </c>
      <c r="U81" s="105">
        <v>2481199.9000000004</v>
      </c>
      <c r="V81" s="65">
        <v>485192.65895054309</v>
      </c>
      <c r="W81" s="65">
        <f t="shared" si="6"/>
        <v>2746477.658950543</v>
      </c>
      <c r="X81" s="81">
        <f t="shared" si="39"/>
        <v>1</v>
      </c>
      <c r="Y81" s="55">
        <f t="shared" si="16"/>
        <v>43278</v>
      </c>
      <c r="Z81" s="55">
        <f t="shared" si="33"/>
        <v>43278</v>
      </c>
      <c r="AA81" s="55">
        <f t="shared" si="34"/>
        <v>43278</v>
      </c>
      <c r="AB81" s="55">
        <f t="shared" si="35"/>
        <v>0</v>
      </c>
      <c r="AC81" s="55">
        <f t="shared" si="35"/>
        <v>43278</v>
      </c>
      <c r="AD81" s="55">
        <f t="shared" si="43"/>
        <v>0</v>
      </c>
      <c r="AE81" s="55">
        <f>M81-V81</f>
        <v>0</v>
      </c>
      <c r="AF81" s="55"/>
      <c r="AG81" s="25">
        <v>8848236</v>
      </c>
      <c r="AH81" s="25">
        <v>1774020</v>
      </c>
      <c r="AI81" s="30">
        <v>1728473</v>
      </c>
      <c r="AJ81" s="30">
        <v>45547</v>
      </c>
      <c r="AK81" s="30">
        <v>7074216</v>
      </c>
      <c r="AL81" s="34">
        <f t="shared" ref="AL81:AP112" si="44">IF(C81=0,0,AG81/C81)</f>
        <v>1.0684238312990031</v>
      </c>
      <c r="AM81" s="34">
        <f t="shared" si="44"/>
        <v>0.63590515330914499</v>
      </c>
      <c r="AN81" s="34">
        <f t="shared" si="44"/>
        <v>0.66131835120556726</v>
      </c>
      <c r="AO81" s="34">
        <f t="shared" si="44"/>
        <v>0.25867513261168346</v>
      </c>
      <c r="AP81" s="34">
        <f t="shared" si="44"/>
        <v>1.2881361981258319</v>
      </c>
      <c r="AQ81" s="92">
        <f t="shared" si="36"/>
        <v>0</v>
      </c>
      <c r="AR81" s="92">
        <v>0</v>
      </c>
      <c r="AS81" s="92"/>
      <c r="AT81" s="4">
        <f>VLOOKUP(B81,'[1]I Pbo'!$B$20:$U$84,20,0)</f>
        <v>0</v>
      </c>
      <c r="AU81" s="4"/>
    </row>
    <row r="82" spans="1:47" ht="29.25" customHeight="1" x14ac:dyDescent="0.25">
      <c r="A82" s="11" t="s">
        <v>91</v>
      </c>
      <c r="B82" s="27" t="s">
        <v>92</v>
      </c>
      <c r="C82" s="22">
        <f t="shared" si="37"/>
        <v>4448725.6706654085</v>
      </c>
      <c r="D82" s="23">
        <v>2579035.6706654085</v>
      </c>
      <c r="E82" s="23">
        <v>2156464.6706654085</v>
      </c>
      <c r="F82" s="25">
        <v>422571</v>
      </c>
      <c r="G82" s="25">
        <v>1869690</v>
      </c>
      <c r="H82" s="25">
        <f t="shared" si="11"/>
        <v>3888938</v>
      </c>
      <c r="I82" s="25">
        <v>2019248</v>
      </c>
      <c r="J82" s="25">
        <v>1596677</v>
      </c>
      <c r="K82" s="25">
        <v>422571</v>
      </c>
      <c r="L82" s="25">
        <v>1869690</v>
      </c>
      <c r="M82" s="25">
        <v>559787.6706654086</v>
      </c>
      <c r="N82" s="55">
        <f t="shared" si="12"/>
        <v>5247595.6706654085</v>
      </c>
      <c r="O82" s="102">
        <f t="shared" si="38"/>
        <v>4687808</v>
      </c>
      <c r="P82" s="102">
        <f t="shared" si="31"/>
        <v>3888938</v>
      </c>
      <c r="Q82" s="102">
        <f t="shared" si="32"/>
        <v>2019248</v>
      </c>
      <c r="R82" s="102">
        <v>1596677</v>
      </c>
      <c r="S82" s="102">
        <v>422571</v>
      </c>
      <c r="T82" s="102">
        <v>2668560</v>
      </c>
      <c r="U82" s="105">
        <v>798870</v>
      </c>
      <c r="V82" s="65">
        <v>559787.6706654086</v>
      </c>
      <c r="W82" s="65">
        <f t="shared" si="6"/>
        <v>2579035.6706654085</v>
      </c>
      <c r="X82" s="81">
        <f t="shared" si="39"/>
        <v>1</v>
      </c>
      <c r="Y82" s="55">
        <f t="shared" si="16"/>
        <v>0</v>
      </c>
      <c r="Z82" s="55">
        <f t="shared" si="33"/>
        <v>0</v>
      </c>
      <c r="AA82" s="55">
        <f t="shared" si="34"/>
        <v>0</v>
      </c>
      <c r="AB82" s="55">
        <f t="shared" si="35"/>
        <v>0</v>
      </c>
      <c r="AC82" s="55">
        <f t="shared" si="35"/>
        <v>0</v>
      </c>
      <c r="AD82" s="55">
        <f t="shared" si="43"/>
        <v>0</v>
      </c>
      <c r="AE82" s="55">
        <f t="shared" si="20"/>
        <v>0</v>
      </c>
      <c r="AF82" s="55"/>
      <c r="AG82" s="25">
        <v>3245509</v>
      </c>
      <c r="AH82" s="25">
        <v>1045509</v>
      </c>
      <c r="AI82" s="30">
        <v>935000</v>
      </c>
      <c r="AJ82" s="30">
        <v>110509</v>
      </c>
      <c r="AK82" s="30">
        <v>2200000</v>
      </c>
      <c r="AL82" s="34">
        <f t="shared" si="44"/>
        <v>0.72953677980205955</v>
      </c>
      <c r="AM82" s="34">
        <f t="shared" si="44"/>
        <v>0.40538756865284137</v>
      </c>
      <c r="AN82" s="34">
        <f t="shared" si="44"/>
        <v>0.43358002230172971</v>
      </c>
      <c r="AO82" s="34">
        <f t="shared" si="44"/>
        <v>0.26151581627702802</v>
      </c>
      <c r="AP82" s="34">
        <f t="shared" si="44"/>
        <v>1.1766656504554232</v>
      </c>
      <c r="AQ82" s="92">
        <f t="shared" si="36"/>
        <v>101593</v>
      </c>
      <c r="AR82" s="92">
        <v>0</v>
      </c>
      <c r="AS82" s="92">
        <v>101593</v>
      </c>
      <c r="AT82" s="4" t="s">
        <v>246</v>
      </c>
      <c r="AU82" s="4"/>
    </row>
    <row r="83" spans="1:47" ht="29.25" customHeight="1" x14ac:dyDescent="0.25">
      <c r="A83" s="11" t="s">
        <v>93</v>
      </c>
      <c r="B83" s="27" t="s">
        <v>94</v>
      </c>
      <c r="C83" s="22">
        <f t="shared" si="37"/>
        <v>5452603.7345966352</v>
      </c>
      <c r="D83" s="23">
        <v>3884883.7345966352</v>
      </c>
      <c r="E83" s="23">
        <v>3774083.7345966352</v>
      </c>
      <c r="F83" s="25">
        <v>110800</v>
      </c>
      <c r="G83" s="25">
        <v>1567720</v>
      </c>
      <c r="H83" s="25">
        <f t="shared" si="11"/>
        <v>4419087</v>
      </c>
      <c r="I83" s="25">
        <v>2851367</v>
      </c>
      <c r="J83" s="25">
        <v>2740567</v>
      </c>
      <c r="K83" s="25">
        <v>110800</v>
      </c>
      <c r="L83" s="25">
        <v>1567720</v>
      </c>
      <c r="M83" s="25">
        <v>1033516.7345966351</v>
      </c>
      <c r="N83" s="55">
        <f t="shared" si="12"/>
        <v>5902603.7345966352</v>
      </c>
      <c r="O83" s="102">
        <f t="shared" si="38"/>
        <v>4869087</v>
      </c>
      <c r="P83" s="102">
        <f t="shared" si="31"/>
        <v>4419087</v>
      </c>
      <c r="Q83" s="102">
        <f t="shared" si="32"/>
        <v>2851367</v>
      </c>
      <c r="R83" s="102">
        <v>2740567</v>
      </c>
      <c r="S83" s="102">
        <v>110800</v>
      </c>
      <c r="T83" s="102">
        <v>2017720</v>
      </c>
      <c r="U83" s="105">
        <v>450000</v>
      </c>
      <c r="V83" s="65">
        <v>1033516.7345966351</v>
      </c>
      <c r="W83" s="65">
        <f t="shared" ref="W83:W138" si="45">SUM(Q83,V83)</f>
        <v>3884883.7345966352</v>
      </c>
      <c r="X83" s="81">
        <f t="shared" si="39"/>
        <v>1</v>
      </c>
      <c r="Y83" s="55">
        <f t="shared" si="16"/>
        <v>0</v>
      </c>
      <c r="Z83" s="55">
        <f t="shared" si="33"/>
        <v>0</v>
      </c>
      <c r="AA83" s="55">
        <f t="shared" si="34"/>
        <v>0</v>
      </c>
      <c r="AB83" s="55">
        <f t="shared" si="35"/>
        <v>0</v>
      </c>
      <c r="AC83" s="55">
        <f t="shared" si="35"/>
        <v>0</v>
      </c>
      <c r="AD83" s="55">
        <f t="shared" si="43"/>
        <v>0</v>
      </c>
      <c r="AE83" s="55">
        <f t="shared" si="20"/>
        <v>0</v>
      </c>
      <c r="AF83" s="55"/>
      <c r="AG83" s="25">
        <v>3456397</v>
      </c>
      <c r="AH83" s="25">
        <v>2006397</v>
      </c>
      <c r="AI83" s="25">
        <v>2000000</v>
      </c>
      <c r="AJ83" s="25">
        <v>6397</v>
      </c>
      <c r="AK83" s="25">
        <v>1450000</v>
      </c>
      <c r="AL83" s="34">
        <f t="shared" si="44"/>
        <v>0.63389843976176863</v>
      </c>
      <c r="AM83" s="34">
        <f t="shared" si="44"/>
        <v>0.51646256029032045</v>
      </c>
      <c r="AN83" s="34">
        <f t="shared" si="44"/>
        <v>0.52992994873595589</v>
      </c>
      <c r="AO83" s="34">
        <f t="shared" si="44"/>
        <v>5.7734657039711194E-2</v>
      </c>
      <c r="AP83" s="34">
        <f t="shared" si="44"/>
        <v>0.92491006046998192</v>
      </c>
      <c r="AQ83" s="92">
        <f t="shared" si="36"/>
        <v>44800</v>
      </c>
      <c r="AR83" s="92">
        <v>0</v>
      </c>
      <c r="AS83" s="92">
        <v>44800</v>
      </c>
      <c r="AT83" s="4" t="str">
        <f>VLOOKUP(B83,'[1]I Pbo'!$B$20:$U$84,20,0)</f>
        <v>3400/UBND-TH ngày 07/9/2022</v>
      </c>
      <c r="AU83" s="4"/>
    </row>
    <row r="84" spans="1:47" ht="29.25" customHeight="1" x14ac:dyDescent="0.25">
      <c r="A84" s="11" t="s">
        <v>95</v>
      </c>
      <c r="B84" s="27" t="s">
        <v>96</v>
      </c>
      <c r="C84" s="22">
        <f t="shared" si="37"/>
        <v>3464950.303709256</v>
      </c>
      <c r="D84" s="23">
        <v>2666130.303709256</v>
      </c>
      <c r="E84" s="23">
        <v>2601490.303709256</v>
      </c>
      <c r="F84" s="25">
        <v>64640</v>
      </c>
      <c r="G84" s="25">
        <v>798820</v>
      </c>
      <c r="H84" s="25">
        <f t="shared" ref="H84:H139" si="46">SUM(I84,L84)</f>
        <v>2609645</v>
      </c>
      <c r="I84" s="25">
        <v>1810825</v>
      </c>
      <c r="J84" s="25">
        <v>1746185</v>
      </c>
      <c r="K84" s="25">
        <v>64640</v>
      </c>
      <c r="L84" s="25">
        <v>798820</v>
      </c>
      <c r="M84" s="25">
        <v>855305.303709256</v>
      </c>
      <c r="N84" s="55">
        <f t="shared" ref="N84:N139" si="47">SUM(O84,V84)</f>
        <v>3427150.303709256</v>
      </c>
      <c r="O84" s="102">
        <f t="shared" si="38"/>
        <v>2571845</v>
      </c>
      <c r="P84" s="102">
        <f t="shared" si="31"/>
        <v>2536645</v>
      </c>
      <c r="Q84" s="102">
        <f t="shared" si="32"/>
        <v>1737825</v>
      </c>
      <c r="R84" s="102">
        <v>1673185</v>
      </c>
      <c r="S84" s="102">
        <v>64640</v>
      </c>
      <c r="T84" s="102">
        <v>834020</v>
      </c>
      <c r="U84" s="105">
        <v>35200</v>
      </c>
      <c r="V84" s="65">
        <v>855305.303709256</v>
      </c>
      <c r="W84" s="65">
        <f t="shared" si="45"/>
        <v>2593130.303709256</v>
      </c>
      <c r="X84" s="81">
        <f t="shared" si="39"/>
        <v>1</v>
      </c>
      <c r="Y84" s="55">
        <f t="shared" ref="Y84:Y139" si="48">SUM(Z84,AE84)</f>
        <v>73000</v>
      </c>
      <c r="Z84" s="55">
        <f t="shared" si="33"/>
        <v>73000</v>
      </c>
      <c r="AA84" s="55">
        <f t="shared" si="34"/>
        <v>73000</v>
      </c>
      <c r="AB84" s="55">
        <f t="shared" si="35"/>
        <v>73000</v>
      </c>
      <c r="AC84" s="55">
        <f t="shared" si="35"/>
        <v>0</v>
      </c>
      <c r="AD84" s="55">
        <f t="shared" si="43"/>
        <v>0</v>
      </c>
      <c r="AE84" s="55">
        <f t="shared" ref="AE84:AE139" si="49">M84-V84</f>
        <v>0</v>
      </c>
      <c r="AF84" s="55"/>
      <c r="AG84" s="25">
        <v>2378841</v>
      </c>
      <c r="AH84" s="25">
        <v>1572141</v>
      </c>
      <c r="AI84" s="25">
        <v>1527000</v>
      </c>
      <c r="AJ84" s="31">
        <v>45141</v>
      </c>
      <c r="AK84" s="25">
        <v>806700</v>
      </c>
      <c r="AL84" s="34">
        <f t="shared" si="44"/>
        <v>0.68654404579870376</v>
      </c>
      <c r="AM84" s="34">
        <f t="shared" si="44"/>
        <v>0.58967147922693708</v>
      </c>
      <c r="AN84" s="34">
        <f t="shared" si="44"/>
        <v>0.58697124406836088</v>
      </c>
      <c r="AO84" s="48">
        <f t="shared" si="44"/>
        <v>0.69834467821782176</v>
      </c>
      <c r="AP84" s="34">
        <f t="shared" si="44"/>
        <v>1.009864550211562</v>
      </c>
      <c r="AQ84" s="92">
        <f t="shared" si="36"/>
        <v>0</v>
      </c>
      <c r="AR84" s="92">
        <v>0</v>
      </c>
      <c r="AS84" s="92"/>
      <c r="AT84" s="4">
        <f>VLOOKUP(B84,'[1]I Pbo'!$B$20:$U$84,20,0)</f>
        <v>0</v>
      </c>
      <c r="AU84" s="4"/>
    </row>
    <row r="85" spans="1:47" ht="29.25" customHeight="1" x14ac:dyDescent="0.25">
      <c r="A85" s="11" t="s">
        <v>97</v>
      </c>
      <c r="B85" s="27" t="s">
        <v>98</v>
      </c>
      <c r="C85" s="22">
        <f t="shared" si="37"/>
        <v>3554121.5358944298</v>
      </c>
      <c r="D85" s="23">
        <v>2731391.5358944298</v>
      </c>
      <c r="E85" s="23">
        <v>2646871.5358944298</v>
      </c>
      <c r="F85" s="25">
        <v>84520</v>
      </c>
      <c r="G85" s="25">
        <v>822730</v>
      </c>
      <c r="H85" s="25">
        <f t="shared" si="46"/>
        <v>2402126</v>
      </c>
      <c r="I85" s="25">
        <v>1579396</v>
      </c>
      <c r="J85" s="25">
        <v>1494876</v>
      </c>
      <c r="K85" s="25">
        <v>84520</v>
      </c>
      <c r="L85" s="25">
        <v>822730</v>
      </c>
      <c r="M85" s="25">
        <v>1151995.5358944298</v>
      </c>
      <c r="N85" s="55">
        <f t="shared" si="47"/>
        <v>4408166.6358944299</v>
      </c>
      <c r="O85" s="102">
        <f t="shared" si="38"/>
        <v>3256171.1</v>
      </c>
      <c r="P85" s="102">
        <f t="shared" si="31"/>
        <v>2402126</v>
      </c>
      <c r="Q85" s="102">
        <f>R85+S85</f>
        <v>1579396</v>
      </c>
      <c r="R85" s="102">
        <v>1494876</v>
      </c>
      <c r="S85" s="102">
        <v>84520</v>
      </c>
      <c r="T85" s="102">
        <v>1676775.1</v>
      </c>
      <c r="U85" s="105">
        <v>854045.10000000009</v>
      </c>
      <c r="V85" s="65">
        <v>1151995.5358944298</v>
      </c>
      <c r="W85" s="65">
        <f t="shared" si="45"/>
        <v>2731391.5358944298</v>
      </c>
      <c r="X85" s="81">
        <f t="shared" si="39"/>
        <v>1</v>
      </c>
      <c r="Y85" s="55">
        <f t="shared" si="48"/>
        <v>0</v>
      </c>
      <c r="Z85" s="55">
        <f t="shared" si="33"/>
        <v>0</v>
      </c>
      <c r="AA85" s="55">
        <f t="shared" si="34"/>
        <v>0</v>
      </c>
      <c r="AB85" s="55">
        <f t="shared" si="35"/>
        <v>0</v>
      </c>
      <c r="AC85" s="55">
        <f t="shared" si="35"/>
        <v>0</v>
      </c>
      <c r="AD85" s="55">
        <f t="shared" si="43"/>
        <v>0</v>
      </c>
      <c r="AE85" s="55">
        <f t="shared" si="49"/>
        <v>0</v>
      </c>
      <c r="AF85" s="55"/>
      <c r="AG85" s="25">
        <v>2064146</v>
      </c>
      <c r="AH85" s="25">
        <v>1436870</v>
      </c>
      <c r="AI85" s="30">
        <v>1436870</v>
      </c>
      <c r="AJ85" s="30">
        <v>0</v>
      </c>
      <c r="AK85" s="30">
        <v>627276</v>
      </c>
      <c r="AL85" s="34">
        <f t="shared" si="44"/>
        <v>0.58077529964954822</v>
      </c>
      <c r="AM85" s="34">
        <f t="shared" si="44"/>
        <v>0.52605786505429664</v>
      </c>
      <c r="AN85" s="34">
        <f t="shared" si="44"/>
        <v>0.54285596430143845</v>
      </c>
      <c r="AO85" s="34">
        <f t="shared" si="44"/>
        <v>0</v>
      </c>
      <c r="AP85" s="34">
        <f t="shared" si="44"/>
        <v>0.76243238972688487</v>
      </c>
      <c r="AQ85" s="92">
        <f t="shared" si="36"/>
        <v>0</v>
      </c>
      <c r="AR85" s="92">
        <v>0</v>
      </c>
      <c r="AS85" s="92"/>
      <c r="AT85" s="4">
        <f>VLOOKUP(B85,'[1]I Pbo'!$B$20:$U$84,20,0)</f>
        <v>0</v>
      </c>
      <c r="AU85" s="4"/>
    </row>
    <row r="86" spans="1:47" ht="29.25" customHeight="1" x14ac:dyDescent="0.25">
      <c r="A86" s="18"/>
      <c r="B86" s="28" t="s">
        <v>99</v>
      </c>
      <c r="C86" s="39">
        <f>SUM(C87:C97)</f>
        <v>119176142</v>
      </c>
      <c r="D86" s="39">
        <f t="shared" ref="D86:AF86" si="50">SUM(D87:D97)</f>
        <v>19219522</v>
      </c>
      <c r="E86" s="39">
        <f t="shared" si="50"/>
        <v>13911237</v>
      </c>
      <c r="F86" s="39">
        <f t="shared" si="50"/>
        <v>5308285</v>
      </c>
      <c r="G86" s="39">
        <f t="shared" si="50"/>
        <v>99956620</v>
      </c>
      <c r="H86" s="39">
        <f t="shared" si="50"/>
        <v>118436125</v>
      </c>
      <c r="I86" s="39">
        <f t="shared" si="50"/>
        <v>18479505</v>
      </c>
      <c r="J86" s="39">
        <f t="shared" si="50"/>
        <v>13171220</v>
      </c>
      <c r="K86" s="39">
        <f t="shared" si="50"/>
        <v>5308285</v>
      </c>
      <c r="L86" s="39">
        <f t="shared" si="50"/>
        <v>99956620</v>
      </c>
      <c r="M86" s="39">
        <f t="shared" si="50"/>
        <v>740017</v>
      </c>
      <c r="N86" s="39">
        <f t="shared" si="50"/>
        <v>132927711.81200001</v>
      </c>
      <c r="O86" s="106">
        <f t="shared" si="50"/>
        <v>132187694.81200001</v>
      </c>
      <c r="P86" s="106">
        <f t="shared" si="50"/>
        <v>118149653</v>
      </c>
      <c r="Q86" s="106">
        <f t="shared" si="50"/>
        <v>18212288</v>
      </c>
      <c r="R86" s="106">
        <f t="shared" si="50"/>
        <v>12904003</v>
      </c>
      <c r="S86" s="106">
        <f t="shared" si="50"/>
        <v>5308285</v>
      </c>
      <c r="T86" s="106">
        <f t="shared" si="50"/>
        <v>113975406.81200001</v>
      </c>
      <c r="U86" s="106">
        <f t="shared" si="50"/>
        <v>14038041.811999999</v>
      </c>
      <c r="V86" s="39">
        <v>740017</v>
      </c>
      <c r="W86" s="39">
        <f t="shared" si="50"/>
        <v>18952305</v>
      </c>
      <c r="X86" s="39">
        <f t="shared" si="50"/>
        <v>6</v>
      </c>
      <c r="Y86" s="39">
        <f t="shared" si="50"/>
        <v>286472</v>
      </c>
      <c r="Z86" s="39">
        <f t="shared" si="50"/>
        <v>286472</v>
      </c>
      <c r="AA86" s="39">
        <f t="shared" si="50"/>
        <v>267217</v>
      </c>
      <c r="AB86" s="39">
        <f t="shared" si="50"/>
        <v>267217</v>
      </c>
      <c r="AC86" s="39">
        <f t="shared" si="50"/>
        <v>0</v>
      </c>
      <c r="AD86" s="39">
        <f t="shared" si="50"/>
        <v>19255</v>
      </c>
      <c r="AE86" s="39">
        <f t="shared" si="50"/>
        <v>0</v>
      </c>
      <c r="AF86" s="39">
        <f t="shared" si="50"/>
        <v>0</v>
      </c>
      <c r="AG86" s="39">
        <v>107134148</v>
      </c>
      <c r="AH86" s="39">
        <v>12321843</v>
      </c>
      <c r="AI86" s="39">
        <v>9899131</v>
      </c>
      <c r="AJ86" s="39">
        <v>2422712</v>
      </c>
      <c r="AK86" s="39">
        <v>94812305</v>
      </c>
      <c r="AL86" s="46">
        <f t="shared" si="44"/>
        <v>0.89895633641169559</v>
      </c>
      <c r="AM86" s="46">
        <f t="shared" si="44"/>
        <v>0.64111079349423983</v>
      </c>
      <c r="AN86" s="46">
        <f t="shared" si="44"/>
        <v>0.71159243423140583</v>
      </c>
      <c r="AO86" s="46">
        <f t="shared" si="44"/>
        <v>0.45640202061494439</v>
      </c>
      <c r="AP86" s="46">
        <f t="shared" si="44"/>
        <v>0.94853452427663121</v>
      </c>
      <c r="AQ86" s="94">
        <f t="shared" ref="AQ86:AS86" si="51">SUM(AQ87:AQ97)</f>
        <v>2855966</v>
      </c>
      <c r="AR86" s="94">
        <f>SUM(AR87:AR97)</f>
        <v>269143</v>
      </c>
      <c r="AS86" s="94">
        <f t="shared" si="51"/>
        <v>2586823</v>
      </c>
      <c r="AT86" s="4"/>
      <c r="AU86" s="4"/>
    </row>
    <row r="87" spans="1:47" ht="29.25" customHeight="1" x14ac:dyDescent="0.25">
      <c r="A87" s="11" t="s">
        <v>100</v>
      </c>
      <c r="B87" s="27" t="s">
        <v>101</v>
      </c>
      <c r="C87" s="22">
        <f t="shared" si="37"/>
        <v>51582952</v>
      </c>
      <c r="D87" s="23">
        <f t="shared" ref="D87:D92" si="52">SUM(I87,M87)</f>
        <v>4197625</v>
      </c>
      <c r="E87" s="23">
        <f t="shared" ref="E87:E92" si="53">SUM(J87,M87)</f>
        <v>395124</v>
      </c>
      <c r="F87" s="25">
        <v>3802501</v>
      </c>
      <c r="G87" s="25">
        <v>47385327</v>
      </c>
      <c r="H87" s="25">
        <f t="shared" si="46"/>
        <v>51582952</v>
      </c>
      <c r="I87" s="25">
        <v>4197625</v>
      </c>
      <c r="J87" s="25">
        <v>395124</v>
      </c>
      <c r="K87" s="25">
        <v>3802501</v>
      </c>
      <c r="L87" s="25">
        <v>47385327</v>
      </c>
      <c r="M87" s="25">
        <v>0</v>
      </c>
      <c r="N87" s="55">
        <f t="shared" si="47"/>
        <v>51582952</v>
      </c>
      <c r="O87" s="102">
        <f t="shared" ref="O87:O97" si="54">SUM(Q87,T87)</f>
        <v>51582952</v>
      </c>
      <c r="P87" s="102">
        <f t="shared" ref="P87:P97" si="55">O87-U87</f>
        <v>51582952</v>
      </c>
      <c r="Q87" s="102">
        <f t="shared" ref="Q87:Q139" si="56">R87+S87</f>
        <v>4197625</v>
      </c>
      <c r="R87" s="102">
        <v>395124</v>
      </c>
      <c r="S87" s="102">
        <v>3802501</v>
      </c>
      <c r="T87" s="102">
        <v>47385327</v>
      </c>
      <c r="U87" s="105">
        <v>0</v>
      </c>
      <c r="V87" s="63">
        <v>0</v>
      </c>
      <c r="W87" s="65">
        <f t="shared" si="45"/>
        <v>4197625</v>
      </c>
      <c r="X87" s="81"/>
      <c r="Y87" s="55">
        <f t="shared" si="48"/>
        <v>0</v>
      </c>
      <c r="Z87" s="55">
        <f t="shared" ref="Z87:Z97" si="57">AA87+AD87</f>
        <v>0</v>
      </c>
      <c r="AA87" s="55">
        <f t="shared" ref="AA87:AA97" si="58">AB87+AC87</f>
        <v>0</v>
      </c>
      <c r="AB87" s="55">
        <f t="shared" ref="AB87:AC97" si="59">J87-R87</f>
        <v>0</v>
      </c>
      <c r="AC87" s="55">
        <f t="shared" si="59"/>
        <v>0</v>
      </c>
      <c r="AD87" s="55">
        <f t="shared" ref="AD87:AD97" si="60">IF((L87-T87)&lt;0,0,(L87-T87))</f>
        <v>0</v>
      </c>
      <c r="AE87" s="55">
        <f t="shared" si="49"/>
        <v>0</v>
      </c>
      <c r="AF87" s="55"/>
      <c r="AG87" s="25">
        <v>34747044</v>
      </c>
      <c r="AH87" s="25">
        <v>2337292</v>
      </c>
      <c r="AI87" s="25">
        <v>395124</v>
      </c>
      <c r="AJ87" s="25">
        <v>1942168</v>
      </c>
      <c r="AK87" s="25">
        <v>32409752</v>
      </c>
      <c r="AL87" s="34">
        <f t="shared" si="44"/>
        <v>0.67361487958269628</v>
      </c>
      <c r="AM87" s="34">
        <f t="shared" si="44"/>
        <v>0.55681295970935951</v>
      </c>
      <c r="AN87" s="34">
        <f t="shared" si="44"/>
        <v>1</v>
      </c>
      <c r="AO87" s="34">
        <f t="shared" si="44"/>
        <v>0.51076068093078741</v>
      </c>
      <c r="AP87" s="34">
        <f t="shared" si="44"/>
        <v>0.68396176732092617</v>
      </c>
      <c r="AQ87" s="92">
        <f t="shared" ref="AQ87:AQ97" si="61">SUM(AR87,AS87)</f>
        <v>2217888</v>
      </c>
      <c r="AR87" s="92">
        <v>0</v>
      </c>
      <c r="AS87" s="92">
        <v>2217888</v>
      </c>
      <c r="AT87" s="4" t="str">
        <f>VLOOKUP(B87,'[1]I Pbo'!$B$20:$U$84,20,0)</f>
        <v>3248/UBND-KH&amp;ĐT ngày 03/10/2022</v>
      </c>
      <c r="AU87" s="4"/>
    </row>
    <row r="88" spans="1:47" ht="29.25" customHeight="1" x14ac:dyDescent="0.25">
      <c r="A88" s="11" t="s">
        <v>102</v>
      </c>
      <c r="B88" s="27" t="s">
        <v>103</v>
      </c>
      <c r="C88" s="22">
        <f t="shared" si="37"/>
        <v>12720720</v>
      </c>
      <c r="D88" s="23">
        <f t="shared" si="52"/>
        <v>1288152</v>
      </c>
      <c r="E88" s="23">
        <f t="shared" si="53"/>
        <v>1108990</v>
      </c>
      <c r="F88" s="25">
        <v>179162</v>
      </c>
      <c r="G88" s="25">
        <v>11432568</v>
      </c>
      <c r="H88" s="25">
        <f t="shared" si="46"/>
        <v>12720720</v>
      </c>
      <c r="I88" s="25">
        <v>1288152</v>
      </c>
      <c r="J88" s="25">
        <v>1108990</v>
      </c>
      <c r="K88" s="25">
        <v>179162</v>
      </c>
      <c r="L88" s="25">
        <v>11432568</v>
      </c>
      <c r="M88" s="25">
        <v>0</v>
      </c>
      <c r="N88" s="55">
        <f t="shared" si="47"/>
        <v>14687852.738000002</v>
      </c>
      <c r="O88" s="102">
        <f t="shared" si="54"/>
        <v>14687852.738000002</v>
      </c>
      <c r="P88" s="102">
        <f t="shared" si="55"/>
        <v>12720720</v>
      </c>
      <c r="Q88" s="102">
        <f t="shared" si="56"/>
        <v>1288152</v>
      </c>
      <c r="R88" s="102">
        <v>1108990</v>
      </c>
      <c r="S88" s="102">
        <v>179162</v>
      </c>
      <c r="T88" s="102">
        <v>13399700.738000002</v>
      </c>
      <c r="U88" s="105">
        <v>1967132.7380000018</v>
      </c>
      <c r="V88" s="63">
        <v>0</v>
      </c>
      <c r="W88" s="65">
        <f t="shared" si="45"/>
        <v>1288152</v>
      </c>
      <c r="X88" s="81"/>
      <c r="Y88" s="55">
        <f t="shared" si="48"/>
        <v>0</v>
      </c>
      <c r="Z88" s="55">
        <f t="shared" si="57"/>
        <v>0</v>
      </c>
      <c r="AA88" s="55">
        <f t="shared" si="58"/>
        <v>0</v>
      </c>
      <c r="AB88" s="55">
        <f t="shared" si="59"/>
        <v>0</v>
      </c>
      <c r="AC88" s="55">
        <f t="shared" si="59"/>
        <v>0</v>
      </c>
      <c r="AD88" s="55">
        <f t="shared" si="60"/>
        <v>0</v>
      </c>
      <c r="AE88" s="55">
        <f t="shared" si="49"/>
        <v>0</v>
      </c>
      <c r="AF88" s="55"/>
      <c r="AG88" s="25">
        <v>12798478</v>
      </c>
      <c r="AH88" s="25">
        <v>1087905</v>
      </c>
      <c r="AI88" s="25">
        <v>1086810</v>
      </c>
      <c r="AJ88" s="25">
        <v>1095</v>
      </c>
      <c r="AK88" s="25">
        <v>11710573</v>
      </c>
      <c r="AL88" s="34">
        <f t="shared" si="44"/>
        <v>1.0061127043123346</v>
      </c>
      <c r="AM88" s="34">
        <f t="shared" si="44"/>
        <v>0.84454707208466084</v>
      </c>
      <c r="AN88" s="34">
        <f t="shared" si="44"/>
        <v>0.9799998196557228</v>
      </c>
      <c r="AO88" s="34">
        <f t="shared" si="44"/>
        <v>6.1117870977104522E-3</v>
      </c>
      <c r="AP88" s="34">
        <f t="shared" si="44"/>
        <v>1.0243169338682263</v>
      </c>
      <c r="AQ88" s="92">
        <f t="shared" si="61"/>
        <v>0</v>
      </c>
      <c r="AR88" s="92">
        <v>0</v>
      </c>
      <c r="AS88" s="92">
        <v>0</v>
      </c>
      <c r="AT88" s="4">
        <f>VLOOKUP(B88,'[1]I Pbo'!$B$20:$U$84,20,0)</f>
        <v>0</v>
      </c>
      <c r="AU88" s="4"/>
    </row>
    <row r="89" spans="1:47" ht="29.25" customHeight="1" x14ac:dyDescent="0.25">
      <c r="A89" s="11" t="s">
        <v>104</v>
      </c>
      <c r="B89" s="27" t="s">
        <v>105</v>
      </c>
      <c r="C89" s="22">
        <f t="shared" si="37"/>
        <v>11222520</v>
      </c>
      <c r="D89" s="23">
        <f t="shared" si="52"/>
        <v>950000</v>
      </c>
      <c r="E89" s="23">
        <f t="shared" si="53"/>
        <v>600000</v>
      </c>
      <c r="F89" s="25">
        <v>350000</v>
      </c>
      <c r="G89" s="25">
        <v>10272520</v>
      </c>
      <c r="H89" s="25">
        <f t="shared" si="46"/>
        <v>11222520</v>
      </c>
      <c r="I89" s="25">
        <v>950000</v>
      </c>
      <c r="J89" s="25">
        <v>600000</v>
      </c>
      <c r="K89" s="25">
        <v>350000</v>
      </c>
      <c r="L89" s="25">
        <v>10272520</v>
      </c>
      <c r="M89" s="25">
        <v>0</v>
      </c>
      <c r="N89" s="55">
        <f t="shared" si="47"/>
        <v>15661900.000999998</v>
      </c>
      <c r="O89" s="102">
        <f t="shared" si="54"/>
        <v>15661900.000999998</v>
      </c>
      <c r="P89" s="102">
        <f t="shared" si="55"/>
        <v>11222520</v>
      </c>
      <c r="Q89" s="102">
        <f t="shared" si="56"/>
        <v>950000</v>
      </c>
      <c r="R89" s="102">
        <v>600000</v>
      </c>
      <c r="S89" s="102">
        <v>350000</v>
      </c>
      <c r="T89" s="102">
        <v>14711900.000999998</v>
      </c>
      <c r="U89" s="105">
        <v>4439380.0009999983</v>
      </c>
      <c r="V89" s="63">
        <v>0</v>
      </c>
      <c r="W89" s="65">
        <f t="shared" si="45"/>
        <v>950000</v>
      </c>
      <c r="X89" s="81"/>
      <c r="Y89" s="55">
        <f t="shared" si="48"/>
        <v>0</v>
      </c>
      <c r="Z89" s="55">
        <f t="shared" si="57"/>
        <v>0</v>
      </c>
      <c r="AA89" s="55">
        <f t="shared" si="58"/>
        <v>0</v>
      </c>
      <c r="AB89" s="55">
        <f t="shared" si="59"/>
        <v>0</v>
      </c>
      <c r="AC89" s="55">
        <f t="shared" si="59"/>
        <v>0</v>
      </c>
      <c r="AD89" s="55">
        <f t="shared" si="60"/>
        <v>0</v>
      </c>
      <c r="AE89" s="55">
        <f t="shared" si="49"/>
        <v>0</v>
      </c>
      <c r="AF89" s="55"/>
      <c r="AG89" s="25">
        <v>13457291</v>
      </c>
      <c r="AH89" s="25">
        <v>250739</v>
      </c>
      <c r="AI89" s="25">
        <v>233839</v>
      </c>
      <c r="AJ89" s="25">
        <v>16900</v>
      </c>
      <c r="AK89" s="25">
        <v>13206552</v>
      </c>
      <c r="AL89" s="34">
        <f t="shared" si="44"/>
        <v>1.1991327259831126</v>
      </c>
      <c r="AM89" s="34">
        <f t="shared" si="44"/>
        <v>0.26393578947368423</v>
      </c>
      <c r="AN89" s="34">
        <f t="shared" si="44"/>
        <v>0.38973166666666664</v>
      </c>
      <c r="AO89" s="34">
        <f t="shared" si="44"/>
        <v>4.8285714285714286E-2</v>
      </c>
      <c r="AP89" s="34">
        <f t="shared" si="44"/>
        <v>1.285619497455347</v>
      </c>
      <c r="AQ89" s="92">
        <f t="shared" si="61"/>
        <v>370909</v>
      </c>
      <c r="AR89" s="92">
        <v>48499</v>
      </c>
      <c r="AS89" s="92">
        <v>322410</v>
      </c>
      <c r="AT89" s="4" t="str">
        <f>VLOOKUP(B89,'[1]I Pbo'!$B$20:$U$84,20,0)</f>
        <v>5446/UBND-XD3 ngày 19/10/2022</v>
      </c>
      <c r="AU89" s="4" t="s">
        <v>234</v>
      </c>
    </row>
    <row r="90" spans="1:47" ht="29.25" customHeight="1" x14ac:dyDescent="0.25">
      <c r="A90" s="11" t="s">
        <v>106</v>
      </c>
      <c r="B90" s="27" t="s">
        <v>107</v>
      </c>
      <c r="C90" s="22">
        <f t="shared" si="37"/>
        <v>6044368</v>
      </c>
      <c r="D90" s="23">
        <v>1877098</v>
      </c>
      <c r="E90" s="23">
        <v>1655211</v>
      </c>
      <c r="F90" s="25">
        <v>221887</v>
      </c>
      <c r="G90" s="25">
        <v>4167270</v>
      </c>
      <c r="H90" s="25">
        <f t="shared" si="46"/>
        <v>5935478</v>
      </c>
      <c r="I90" s="25">
        <v>1768208</v>
      </c>
      <c r="J90" s="25">
        <v>1546321</v>
      </c>
      <c r="K90" s="25">
        <v>221887</v>
      </c>
      <c r="L90" s="25">
        <v>4167270</v>
      </c>
      <c r="M90" s="25">
        <v>108890</v>
      </c>
      <c r="N90" s="55">
        <f t="shared" si="47"/>
        <v>5877151</v>
      </c>
      <c r="O90" s="102">
        <f t="shared" si="54"/>
        <v>5768261</v>
      </c>
      <c r="P90" s="102">
        <f t="shared" si="55"/>
        <v>5768261</v>
      </c>
      <c r="Q90" s="102">
        <f t="shared" si="56"/>
        <v>1600991</v>
      </c>
      <c r="R90" s="102">
        <v>1379104</v>
      </c>
      <c r="S90" s="102">
        <v>221887</v>
      </c>
      <c r="T90" s="102">
        <v>4167270.0000000005</v>
      </c>
      <c r="U90" s="105">
        <v>4.6566128730773926E-10</v>
      </c>
      <c r="V90" s="65">
        <v>108890</v>
      </c>
      <c r="W90" s="65">
        <f t="shared" si="45"/>
        <v>1709881</v>
      </c>
      <c r="X90" s="81">
        <f t="shared" ref="X90:X91" si="62">V90/M90</f>
        <v>1</v>
      </c>
      <c r="Y90" s="55">
        <f t="shared" si="48"/>
        <v>167217</v>
      </c>
      <c r="Z90" s="55">
        <f t="shared" si="57"/>
        <v>167217</v>
      </c>
      <c r="AA90" s="55">
        <f t="shared" si="58"/>
        <v>167217</v>
      </c>
      <c r="AB90" s="55">
        <f t="shared" si="59"/>
        <v>167217</v>
      </c>
      <c r="AC90" s="55">
        <f t="shared" si="59"/>
        <v>0</v>
      </c>
      <c r="AD90" s="55">
        <f t="shared" si="60"/>
        <v>0</v>
      </c>
      <c r="AE90" s="55">
        <f t="shared" si="49"/>
        <v>0</v>
      </c>
      <c r="AF90" s="55"/>
      <c r="AG90" s="25">
        <v>4630498</v>
      </c>
      <c r="AH90" s="25">
        <v>1105498</v>
      </c>
      <c r="AI90" s="25">
        <v>995474</v>
      </c>
      <c r="AJ90" s="25">
        <v>110024</v>
      </c>
      <c r="AK90" s="25">
        <v>3525000</v>
      </c>
      <c r="AL90" s="34">
        <f t="shared" si="44"/>
        <v>0.76608472548329287</v>
      </c>
      <c r="AM90" s="34">
        <f t="shared" si="44"/>
        <v>0.58893994879329692</v>
      </c>
      <c r="AN90" s="34">
        <f t="shared" si="44"/>
        <v>0.60141818777183087</v>
      </c>
      <c r="AO90" s="34">
        <f t="shared" si="44"/>
        <v>0.49585599877415082</v>
      </c>
      <c r="AP90" s="34">
        <f t="shared" si="44"/>
        <v>0.84587751693554769</v>
      </c>
      <c r="AQ90" s="92">
        <f t="shared" si="61"/>
        <v>0</v>
      </c>
      <c r="AR90" s="92">
        <v>0</v>
      </c>
      <c r="AS90" s="92">
        <v>0</v>
      </c>
      <c r="AT90" s="4">
        <f>VLOOKUP(B90,'[1]I Pbo'!$B$20:$U$84,20,0)</f>
        <v>0</v>
      </c>
      <c r="AU90" s="4"/>
    </row>
    <row r="91" spans="1:47" ht="29.25" customHeight="1" x14ac:dyDescent="0.25">
      <c r="A91" s="11" t="s">
        <v>108</v>
      </c>
      <c r="B91" s="27" t="s">
        <v>109</v>
      </c>
      <c r="C91" s="22">
        <f t="shared" si="37"/>
        <v>4570230</v>
      </c>
      <c r="D91" s="23">
        <v>1702830</v>
      </c>
      <c r="E91" s="23">
        <v>1702830</v>
      </c>
      <c r="F91" s="25">
        <v>0</v>
      </c>
      <c r="G91" s="25">
        <v>2867400</v>
      </c>
      <c r="H91" s="25">
        <f t="shared" si="46"/>
        <v>4485200</v>
      </c>
      <c r="I91" s="25">
        <v>1617800</v>
      </c>
      <c r="J91" s="25">
        <v>1617800</v>
      </c>
      <c r="K91" s="25">
        <v>0</v>
      </c>
      <c r="L91" s="25">
        <v>2867400</v>
      </c>
      <c r="M91" s="25">
        <v>85030</v>
      </c>
      <c r="N91" s="55">
        <f t="shared" si="47"/>
        <v>9418775</v>
      </c>
      <c r="O91" s="102">
        <f t="shared" si="54"/>
        <v>9333745</v>
      </c>
      <c r="P91" s="102">
        <f t="shared" si="55"/>
        <v>4485200</v>
      </c>
      <c r="Q91" s="102">
        <f t="shared" si="56"/>
        <v>1617800</v>
      </c>
      <c r="R91" s="102">
        <v>1617800</v>
      </c>
      <c r="S91" s="102">
        <v>0</v>
      </c>
      <c r="T91" s="102">
        <v>7715945</v>
      </c>
      <c r="U91" s="105">
        <v>4848545</v>
      </c>
      <c r="V91" s="65">
        <v>85030</v>
      </c>
      <c r="W91" s="65">
        <f t="shared" si="45"/>
        <v>1702830</v>
      </c>
      <c r="X91" s="81">
        <f t="shared" si="62"/>
        <v>1</v>
      </c>
      <c r="Y91" s="55">
        <f t="shared" si="48"/>
        <v>0</v>
      </c>
      <c r="Z91" s="55">
        <f t="shared" si="57"/>
        <v>0</v>
      </c>
      <c r="AA91" s="55">
        <f t="shared" si="58"/>
        <v>0</v>
      </c>
      <c r="AB91" s="55">
        <f t="shared" si="59"/>
        <v>0</v>
      </c>
      <c r="AC91" s="55">
        <f t="shared" si="59"/>
        <v>0</v>
      </c>
      <c r="AD91" s="55">
        <f t="shared" si="60"/>
        <v>0</v>
      </c>
      <c r="AE91" s="55">
        <f t="shared" si="49"/>
        <v>0</v>
      </c>
      <c r="AF91" s="55"/>
      <c r="AG91" s="25">
        <v>6760809</v>
      </c>
      <c r="AH91" s="25">
        <v>1200000</v>
      </c>
      <c r="AI91" s="25">
        <v>1200000</v>
      </c>
      <c r="AJ91" s="25">
        <v>0</v>
      </c>
      <c r="AK91" s="25">
        <v>5560809</v>
      </c>
      <c r="AL91" s="34">
        <f t="shared" si="44"/>
        <v>1.4793148266061007</v>
      </c>
      <c r="AM91" s="34">
        <f t="shared" si="44"/>
        <v>0.70470921935836228</v>
      </c>
      <c r="AN91" s="34">
        <f t="shared" si="44"/>
        <v>0.70470921935836228</v>
      </c>
      <c r="AO91" s="34">
        <f t="shared" si="44"/>
        <v>0</v>
      </c>
      <c r="AP91" s="34">
        <f t="shared" si="44"/>
        <v>1.9393209876543209</v>
      </c>
      <c r="AQ91" s="92">
        <f t="shared" si="61"/>
        <v>16500</v>
      </c>
      <c r="AR91" s="92">
        <v>16500</v>
      </c>
      <c r="AS91" s="92">
        <v>0</v>
      </c>
      <c r="AT91" s="4" t="str">
        <f>VLOOKUP(B91,'[1]I Pbo'!$B$20:$U$84,20,0)</f>
        <v>2638/UBND-TH ngày 06/10/2022</v>
      </c>
      <c r="AU91" s="4" t="s">
        <v>235</v>
      </c>
    </row>
    <row r="92" spans="1:47" ht="29.25" customHeight="1" x14ac:dyDescent="0.25">
      <c r="A92" s="11" t="s">
        <v>110</v>
      </c>
      <c r="B92" s="27" t="s">
        <v>111</v>
      </c>
      <c r="C92" s="22">
        <f t="shared" si="37"/>
        <v>6937401</v>
      </c>
      <c r="D92" s="23">
        <f t="shared" si="52"/>
        <v>793115</v>
      </c>
      <c r="E92" s="23">
        <f t="shared" si="53"/>
        <v>538354</v>
      </c>
      <c r="F92" s="25">
        <v>254761</v>
      </c>
      <c r="G92" s="25">
        <v>6144286</v>
      </c>
      <c r="H92" s="25">
        <f t="shared" si="46"/>
        <v>6937401</v>
      </c>
      <c r="I92" s="25">
        <v>793115</v>
      </c>
      <c r="J92" s="25">
        <v>538354</v>
      </c>
      <c r="K92" s="25">
        <v>254761</v>
      </c>
      <c r="L92" s="25">
        <v>6144286</v>
      </c>
      <c r="M92" s="25">
        <v>0</v>
      </c>
      <c r="N92" s="55">
        <f t="shared" si="47"/>
        <v>6937401</v>
      </c>
      <c r="O92" s="102">
        <f t="shared" si="54"/>
        <v>6937401</v>
      </c>
      <c r="P92" s="102">
        <f t="shared" si="55"/>
        <v>6937401</v>
      </c>
      <c r="Q92" s="102">
        <f t="shared" si="56"/>
        <v>793115</v>
      </c>
      <c r="R92" s="102">
        <v>538354</v>
      </c>
      <c r="S92" s="102">
        <v>254761</v>
      </c>
      <c r="T92" s="102">
        <v>6144286</v>
      </c>
      <c r="U92" s="105">
        <v>0</v>
      </c>
      <c r="V92" s="65">
        <v>0</v>
      </c>
      <c r="W92" s="65">
        <f t="shared" si="45"/>
        <v>793115</v>
      </c>
      <c r="X92" s="65"/>
      <c r="Y92" s="55">
        <f t="shared" si="48"/>
        <v>0</v>
      </c>
      <c r="Z92" s="55">
        <f t="shared" si="57"/>
        <v>0</v>
      </c>
      <c r="AA92" s="55">
        <f t="shared" si="58"/>
        <v>0</v>
      </c>
      <c r="AB92" s="55">
        <f t="shared" si="59"/>
        <v>0</v>
      </c>
      <c r="AC92" s="55">
        <f t="shared" si="59"/>
        <v>0</v>
      </c>
      <c r="AD92" s="55">
        <f t="shared" si="60"/>
        <v>0</v>
      </c>
      <c r="AE92" s="55">
        <f t="shared" si="49"/>
        <v>0</v>
      </c>
      <c r="AF92" s="55"/>
      <c r="AG92" s="25">
        <v>5835047</v>
      </c>
      <c r="AH92" s="25">
        <v>156901</v>
      </c>
      <c r="AI92" s="25">
        <v>108670</v>
      </c>
      <c r="AJ92" s="25">
        <v>48231</v>
      </c>
      <c r="AK92" s="25">
        <v>5678146</v>
      </c>
      <c r="AL92" s="34">
        <f t="shared" si="44"/>
        <v>0.84109985857816205</v>
      </c>
      <c r="AM92" s="34">
        <f t="shared" si="44"/>
        <v>0.19782881423248835</v>
      </c>
      <c r="AN92" s="34">
        <f t="shared" si="44"/>
        <v>0.20185602781812712</v>
      </c>
      <c r="AO92" s="34">
        <f t="shared" si="44"/>
        <v>0.18931861627172133</v>
      </c>
      <c r="AP92" s="34">
        <f t="shared" si="44"/>
        <v>0.92413439087959126</v>
      </c>
      <c r="AQ92" s="92">
        <f t="shared" si="61"/>
        <v>0</v>
      </c>
      <c r="AR92" s="92">
        <v>0</v>
      </c>
      <c r="AS92" s="92">
        <v>0</v>
      </c>
      <c r="AT92" s="4">
        <f>VLOOKUP(B92,'[1]I Pbo'!$B$20:$U$84,20,0)</f>
        <v>0</v>
      </c>
      <c r="AU92" s="4"/>
    </row>
    <row r="93" spans="1:47" ht="29.25" customHeight="1" x14ac:dyDescent="0.25">
      <c r="A93" s="11" t="s">
        <v>112</v>
      </c>
      <c r="B93" s="27" t="s">
        <v>113</v>
      </c>
      <c r="C93" s="22">
        <f t="shared" si="37"/>
        <v>7186837</v>
      </c>
      <c r="D93" s="23">
        <v>837192</v>
      </c>
      <c r="E93" s="23">
        <v>810125</v>
      </c>
      <c r="F93" s="25">
        <v>27067</v>
      </c>
      <c r="G93" s="25">
        <v>6349645</v>
      </c>
      <c r="H93" s="25">
        <f t="shared" si="46"/>
        <v>7186837</v>
      </c>
      <c r="I93" s="25">
        <v>837192</v>
      </c>
      <c r="J93" s="25">
        <v>810125</v>
      </c>
      <c r="K93" s="25">
        <v>27067</v>
      </c>
      <c r="L93" s="25">
        <v>6349645</v>
      </c>
      <c r="M93" s="25">
        <v>0</v>
      </c>
      <c r="N93" s="55">
        <f t="shared" si="47"/>
        <v>7973140</v>
      </c>
      <c r="O93" s="102">
        <f t="shared" si="54"/>
        <v>7973140</v>
      </c>
      <c r="P93" s="102">
        <f t="shared" si="55"/>
        <v>7186837</v>
      </c>
      <c r="Q93" s="102">
        <f>R93+S93</f>
        <v>837192</v>
      </c>
      <c r="R93" s="102">
        <v>810125</v>
      </c>
      <c r="S93" s="102">
        <v>27067</v>
      </c>
      <c r="T93" s="102">
        <v>7135948</v>
      </c>
      <c r="U93" s="105">
        <v>786303</v>
      </c>
      <c r="V93" s="65">
        <v>0</v>
      </c>
      <c r="W93" s="65">
        <f t="shared" si="45"/>
        <v>837192</v>
      </c>
      <c r="X93" s="65"/>
      <c r="Y93" s="55">
        <f t="shared" si="48"/>
        <v>0</v>
      </c>
      <c r="Z93" s="55">
        <f t="shared" si="57"/>
        <v>0</v>
      </c>
      <c r="AA93" s="55">
        <f t="shared" si="58"/>
        <v>0</v>
      </c>
      <c r="AB93" s="55">
        <f t="shared" si="59"/>
        <v>0</v>
      </c>
      <c r="AC93" s="55">
        <f t="shared" si="59"/>
        <v>0</v>
      </c>
      <c r="AD93" s="55">
        <f t="shared" si="60"/>
        <v>0</v>
      </c>
      <c r="AE93" s="55">
        <f t="shared" si="49"/>
        <v>0</v>
      </c>
      <c r="AF93" s="55"/>
      <c r="AG93" s="25">
        <v>5423460</v>
      </c>
      <c r="AH93" s="25">
        <v>351897</v>
      </c>
      <c r="AI93" s="25">
        <v>351897</v>
      </c>
      <c r="AJ93" s="25">
        <v>0</v>
      </c>
      <c r="AK93" s="25">
        <v>5071563</v>
      </c>
      <c r="AL93" s="34">
        <f t="shared" si="44"/>
        <v>0.75463795825618418</v>
      </c>
      <c r="AM93" s="34">
        <f t="shared" si="44"/>
        <v>0.42033010348880545</v>
      </c>
      <c r="AN93" s="34">
        <f t="shared" si="44"/>
        <v>0.43437370776114798</v>
      </c>
      <c r="AO93" s="34">
        <f t="shared" si="44"/>
        <v>0</v>
      </c>
      <c r="AP93" s="34">
        <f t="shared" si="44"/>
        <v>0.79871599120895731</v>
      </c>
      <c r="AQ93" s="92">
        <f t="shared" si="61"/>
        <v>231211</v>
      </c>
      <c r="AR93" s="92">
        <v>204144</v>
      </c>
      <c r="AS93" s="92">
        <v>27067</v>
      </c>
      <c r="AT93" s="4" t="str">
        <f>VLOOKUP(B93,'[1]I Pbo'!$B$20:$U$84,20,0)</f>
        <v>483/UBND-KTTH ngày 20/10/2022</v>
      </c>
      <c r="AU93" s="4" t="s">
        <v>236</v>
      </c>
    </row>
    <row r="94" spans="1:47" ht="29.25" customHeight="1" x14ac:dyDescent="0.25">
      <c r="A94" s="11" t="s">
        <v>114</v>
      </c>
      <c r="B94" s="27" t="s">
        <v>115</v>
      </c>
      <c r="C94" s="22">
        <f t="shared" si="37"/>
        <v>4553247</v>
      </c>
      <c r="D94" s="23">
        <v>1637029</v>
      </c>
      <c r="E94" s="23">
        <v>1607460</v>
      </c>
      <c r="F94" s="25">
        <v>29569</v>
      </c>
      <c r="G94" s="25">
        <v>2916218</v>
      </c>
      <c r="H94" s="25">
        <f t="shared" si="46"/>
        <v>4502477</v>
      </c>
      <c r="I94" s="25">
        <v>1586259</v>
      </c>
      <c r="J94" s="25">
        <v>1556690</v>
      </c>
      <c r="K94" s="25">
        <v>29569</v>
      </c>
      <c r="L94" s="25">
        <v>2916218</v>
      </c>
      <c r="M94" s="25">
        <v>50770</v>
      </c>
      <c r="N94" s="55">
        <f t="shared" si="47"/>
        <v>4533992</v>
      </c>
      <c r="O94" s="102">
        <f t="shared" si="54"/>
        <v>4483222</v>
      </c>
      <c r="P94" s="102">
        <f t="shared" si="55"/>
        <v>4483222</v>
      </c>
      <c r="Q94" s="102">
        <f t="shared" si="56"/>
        <v>1586259</v>
      </c>
      <c r="R94" s="102">
        <v>1556690</v>
      </c>
      <c r="S94" s="102">
        <v>29569</v>
      </c>
      <c r="T94" s="102">
        <v>2896963</v>
      </c>
      <c r="U94" s="105">
        <v>0</v>
      </c>
      <c r="V94" s="65">
        <v>50770</v>
      </c>
      <c r="W94" s="65">
        <f t="shared" si="45"/>
        <v>1637029</v>
      </c>
      <c r="X94" s="81">
        <f t="shared" ref="X94:X104" si="63">V94/M94</f>
        <v>1</v>
      </c>
      <c r="Y94" s="55">
        <f t="shared" si="48"/>
        <v>19255</v>
      </c>
      <c r="Z94" s="55">
        <f t="shared" si="57"/>
        <v>19255</v>
      </c>
      <c r="AA94" s="55">
        <f t="shared" si="58"/>
        <v>0</v>
      </c>
      <c r="AB94" s="55">
        <f t="shared" si="59"/>
        <v>0</v>
      </c>
      <c r="AC94" s="55">
        <f t="shared" si="59"/>
        <v>0</v>
      </c>
      <c r="AD94" s="55">
        <f t="shared" si="60"/>
        <v>19255</v>
      </c>
      <c r="AE94" s="55">
        <f t="shared" si="49"/>
        <v>0</v>
      </c>
      <c r="AF94" s="55"/>
      <c r="AG94" s="25">
        <v>6479961</v>
      </c>
      <c r="AH94" s="25">
        <v>1279961</v>
      </c>
      <c r="AI94" s="25">
        <v>1250770</v>
      </c>
      <c r="AJ94" s="25">
        <v>29191</v>
      </c>
      <c r="AK94" s="25">
        <v>5200000</v>
      </c>
      <c r="AL94" s="34">
        <f t="shared" si="44"/>
        <v>1.4231516541931506</v>
      </c>
      <c r="AM94" s="34">
        <f t="shared" si="44"/>
        <v>0.78188046760320062</v>
      </c>
      <c r="AN94" s="34">
        <f t="shared" si="44"/>
        <v>0.77810334316250485</v>
      </c>
      <c r="AO94" s="34">
        <f t="shared" si="44"/>
        <v>0.98721634143866888</v>
      </c>
      <c r="AP94" s="34">
        <f t="shared" si="44"/>
        <v>1.783131439419138</v>
      </c>
      <c r="AQ94" s="92">
        <f t="shared" si="61"/>
        <v>19458</v>
      </c>
      <c r="AR94" s="92">
        <v>0</v>
      </c>
      <c r="AS94" s="92">
        <v>19458</v>
      </c>
      <c r="AT94" s="4" t="s">
        <v>247</v>
      </c>
      <c r="AU94" s="4"/>
    </row>
    <row r="95" spans="1:47" ht="29.25" customHeight="1" x14ac:dyDescent="0.25">
      <c r="A95" s="11" t="s">
        <v>116</v>
      </c>
      <c r="B95" s="27" t="s">
        <v>117</v>
      </c>
      <c r="C95" s="22">
        <f t="shared" si="37"/>
        <v>4920238</v>
      </c>
      <c r="D95" s="23">
        <v>2087078</v>
      </c>
      <c r="E95" s="23">
        <v>2070234</v>
      </c>
      <c r="F95" s="25">
        <v>16844</v>
      </c>
      <c r="G95" s="25">
        <v>2833160</v>
      </c>
      <c r="H95" s="25">
        <f t="shared" si="46"/>
        <v>4724627</v>
      </c>
      <c r="I95" s="25">
        <v>1891467</v>
      </c>
      <c r="J95" s="25">
        <v>1874623</v>
      </c>
      <c r="K95" s="25">
        <v>16844</v>
      </c>
      <c r="L95" s="25">
        <v>2833160</v>
      </c>
      <c r="M95" s="25">
        <v>195611</v>
      </c>
      <c r="N95" s="55">
        <f t="shared" si="47"/>
        <v>5556238</v>
      </c>
      <c r="O95" s="102">
        <f t="shared" si="54"/>
        <v>5360627</v>
      </c>
      <c r="P95" s="102">
        <f t="shared" si="55"/>
        <v>4724627</v>
      </c>
      <c r="Q95" s="102">
        <f t="shared" si="56"/>
        <v>1891467</v>
      </c>
      <c r="R95" s="102">
        <v>1874623</v>
      </c>
      <c r="S95" s="102">
        <v>16844</v>
      </c>
      <c r="T95" s="102">
        <v>3469160</v>
      </c>
      <c r="U95" s="105">
        <v>636000</v>
      </c>
      <c r="V95" s="65">
        <v>195611</v>
      </c>
      <c r="W95" s="65">
        <f t="shared" si="45"/>
        <v>2087078</v>
      </c>
      <c r="X95" s="81">
        <f t="shared" si="63"/>
        <v>1</v>
      </c>
      <c r="Y95" s="55">
        <f t="shared" si="48"/>
        <v>0</v>
      </c>
      <c r="Z95" s="55">
        <f t="shared" si="57"/>
        <v>0</v>
      </c>
      <c r="AA95" s="55">
        <f t="shared" si="58"/>
        <v>0</v>
      </c>
      <c r="AB95" s="55">
        <f t="shared" si="59"/>
        <v>0</v>
      </c>
      <c r="AC95" s="55">
        <f t="shared" si="59"/>
        <v>0</v>
      </c>
      <c r="AD95" s="55">
        <f t="shared" si="60"/>
        <v>0</v>
      </c>
      <c r="AE95" s="55">
        <f t="shared" si="49"/>
        <v>0</v>
      </c>
      <c r="AF95" s="55"/>
      <c r="AG95" s="25">
        <v>4744318</v>
      </c>
      <c r="AH95" s="25">
        <v>1760840</v>
      </c>
      <c r="AI95" s="33">
        <v>1758704</v>
      </c>
      <c r="AJ95" s="33">
        <v>2136</v>
      </c>
      <c r="AK95" s="33">
        <v>2983478</v>
      </c>
      <c r="AL95" s="34">
        <f t="shared" si="44"/>
        <v>0.96424563202023972</v>
      </c>
      <c r="AM95" s="34">
        <f t="shared" si="44"/>
        <v>0.84368672373528919</v>
      </c>
      <c r="AN95" s="34">
        <f t="shared" si="44"/>
        <v>0.84951942630639821</v>
      </c>
      <c r="AO95" s="34">
        <f t="shared" si="44"/>
        <v>0.12681073379244834</v>
      </c>
      <c r="AP95" s="34">
        <f t="shared" si="44"/>
        <v>1.0530566575837581</v>
      </c>
      <c r="AQ95" s="92">
        <f t="shared" si="61"/>
        <v>0</v>
      </c>
      <c r="AR95" s="92">
        <v>0</v>
      </c>
      <c r="AS95" s="92">
        <v>0</v>
      </c>
      <c r="AT95" s="4">
        <f>VLOOKUP(B95,'[1]I Pbo'!$B$20:$U$84,20,0)</f>
        <v>0</v>
      </c>
      <c r="AU95" s="4"/>
    </row>
    <row r="96" spans="1:47" ht="29.25" customHeight="1" x14ac:dyDescent="0.25">
      <c r="A96" s="11" t="s">
        <v>118</v>
      </c>
      <c r="B96" s="27" t="s">
        <v>119</v>
      </c>
      <c r="C96" s="22">
        <f t="shared" si="37"/>
        <v>5210470</v>
      </c>
      <c r="D96" s="23">
        <v>1892404</v>
      </c>
      <c r="E96" s="23">
        <v>1576333</v>
      </c>
      <c r="F96" s="25">
        <v>316071</v>
      </c>
      <c r="G96" s="25">
        <v>3318066</v>
      </c>
      <c r="H96" s="25">
        <f t="shared" si="46"/>
        <v>5137210</v>
      </c>
      <c r="I96" s="25">
        <v>1819144</v>
      </c>
      <c r="J96" s="25">
        <v>1503073</v>
      </c>
      <c r="K96" s="25">
        <v>316071</v>
      </c>
      <c r="L96" s="25">
        <v>3318066</v>
      </c>
      <c r="M96" s="25">
        <v>73260</v>
      </c>
      <c r="N96" s="55">
        <f t="shared" si="47"/>
        <v>6317270</v>
      </c>
      <c r="O96" s="102">
        <f t="shared" si="54"/>
        <v>6244010</v>
      </c>
      <c r="P96" s="102">
        <f t="shared" si="55"/>
        <v>5037210</v>
      </c>
      <c r="Q96" s="102">
        <f t="shared" si="56"/>
        <v>1719144</v>
      </c>
      <c r="R96" s="102">
        <v>1403073</v>
      </c>
      <c r="S96" s="102">
        <v>316071</v>
      </c>
      <c r="T96" s="102">
        <v>4524866</v>
      </c>
      <c r="U96" s="105">
        <v>1206800</v>
      </c>
      <c r="V96" s="65">
        <v>73260</v>
      </c>
      <c r="W96" s="65">
        <f t="shared" si="45"/>
        <v>1792404</v>
      </c>
      <c r="X96" s="81">
        <f t="shared" si="63"/>
        <v>1</v>
      </c>
      <c r="Y96" s="55">
        <f t="shared" si="48"/>
        <v>100000</v>
      </c>
      <c r="Z96" s="55">
        <f t="shared" si="57"/>
        <v>100000</v>
      </c>
      <c r="AA96" s="55">
        <f t="shared" si="58"/>
        <v>100000</v>
      </c>
      <c r="AB96" s="55">
        <f t="shared" si="59"/>
        <v>100000</v>
      </c>
      <c r="AC96" s="55">
        <f t="shared" si="59"/>
        <v>0</v>
      </c>
      <c r="AD96" s="55">
        <f t="shared" si="60"/>
        <v>0</v>
      </c>
      <c r="AE96" s="55">
        <f t="shared" si="49"/>
        <v>0</v>
      </c>
      <c r="AF96" s="55"/>
      <c r="AG96" s="25">
        <v>6206910</v>
      </c>
      <c r="AH96" s="25">
        <v>1706910</v>
      </c>
      <c r="AI96" s="25">
        <v>1454843</v>
      </c>
      <c r="AJ96" s="25">
        <v>252067</v>
      </c>
      <c r="AK96" s="25">
        <v>4500000</v>
      </c>
      <c r="AL96" s="34">
        <f t="shared" si="44"/>
        <v>1.1912380265120037</v>
      </c>
      <c r="AM96" s="34">
        <f t="shared" si="44"/>
        <v>0.9019797041223756</v>
      </c>
      <c r="AN96" s="34">
        <f t="shared" si="44"/>
        <v>0.92292872127906989</v>
      </c>
      <c r="AO96" s="34">
        <f t="shared" si="44"/>
        <v>0.79750119435190192</v>
      </c>
      <c r="AP96" s="34">
        <f t="shared" si="44"/>
        <v>1.3562117209241769</v>
      </c>
      <c r="AQ96" s="92">
        <f t="shared" si="61"/>
        <v>0</v>
      </c>
      <c r="AR96" s="92">
        <v>0</v>
      </c>
      <c r="AS96" s="92">
        <v>0</v>
      </c>
      <c r="AT96" s="4">
        <f>VLOOKUP(B96,'[1]I Pbo'!$B$20:$U$84,20,0)</f>
        <v>0</v>
      </c>
      <c r="AU96" s="4"/>
    </row>
    <row r="97" spans="1:47" ht="29.25" customHeight="1" x14ac:dyDescent="0.25">
      <c r="A97" s="11" t="s">
        <v>120</v>
      </c>
      <c r="B97" s="27" t="s">
        <v>121</v>
      </c>
      <c r="C97" s="22">
        <f t="shared" si="37"/>
        <v>4227159</v>
      </c>
      <c r="D97" s="23">
        <v>1956999</v>
      </c>
      <c r="E97" s="23">
        <v>1846576</v>
      </c>
      <c r="F97" s="25">
        <v>110423</v>
      </c>
      <c r="G97" s="25">
        <v>2270160</v>
      </c>
      <c r="H97" s="25">
        <f t="shared" si="46"/>
        <v>4000703</v>
      </c>
      <c r="I97" s="25">
        <v>1730543</v>
      </c>
      <c r="J97" s="25">
        <v>1620120</v>
      </c>
      <c r="K97" s="25">
        <v>110423</v>
      </c>
      <c r="L97" s="25">
        <v>2270160</v>
      </c>
      <c r="M97" s="25">
        <v>226456</v>
      </c>
      <c r="N97" s="55">
        <f t="shared" si="47"/>
        <v>4381040.0729999999</v>
      </c>
      <c r="O97" s="102">
        <f t="shared" si="54"/>
        <v>4154584.0729999999</v>
      </c>
      <c r="P97" s="102">
        <f t="shared" si="55"/>
        <v>4000703</v>
      </c>
      <c r="Q97" s="102">
        <f t="shared" si="56"/>
        <v>1730543</v>
      </c>
      <c r="R97" s="102">
        <v>1620120</v>
      </c>
      <c r="S97" s="102">
        <v>110423</v>
      </c>
      <c r="T97" s="102">
        <v>2424041.0729999999</v>
      </c>
      <c r="U97" s="105">
        <v>153881.07299999986</v>
      </c>
      <c r="V97" s="65">
        <v>226456</v>
      </c>
      <c r="W97" s="65">
        <f t="shared" si="45"/>
        <v>1956999</v>
      </c>
      <c r="X97" s="81">
        <f t="shared" si="63"/>
        <v>1</v>
      </c>
      <c r="Y97" s="55">
        <f t="shared" si="48"/>
        <v>0</v>
      </c>
      <c r="Z97" s="55">
        <f t="shared" si="57"/>
        <v>0</v>
      </c>
      <c r="AA97" s="55">
        <f t="shared" si="58"/>
        <v>0</v>
      </c>
      <c r="AB97" s="55">
        <f t="shared" si="59"/>
        <v>0</v>
      </c>
      <c r="AC97" s="55">
        <f t="shared" si="59"/>
        <v>0</v>
      </c>
      <c r="AD97" s="55">
        <f t="shared" si="60"/>
        <v>0</v>
      </c>
      <c r="AE97" s="55">
        <f t="shared" si="49"/>
        <v>0</v>
      </c>
      <c r="AF97" s="55"/>
      <c r="AG97" s="25">
        <v>6050332</v>
      </c>
      <c r="AH97" s="25">
        <v>1083900</v>
      </c>
      <c r="AI97" s="25">
        <v>1063000</v>
      </c>
      <c r="AJ97" s="25">
        <v>20900</v>
      </c>
      <c r="AK97" s="25">
        <v>4966432</v>
      </c>
      <c r="AL97" s="34">
        <f t="shared" si="44"/>
        <v>1.4312998399161234</v>
      </c>
      <c r="AM97" s="34">
        <f t="shared" si="44"/>
        <v>0.55385822884937597</v>
      </c>
      <c r="AN97" s="34">
        <f t="shared" si="44"/>
        <v>0.57566003240592323</v>
      </c>
      <c r="AO97" s="34">
        <f t="shared" si="44"/>
        <v>0.18927216250237722</v>
      </c>
      <c r="AP97" s="34">
        <f t="shared" si="44"/>
        <v>2.1877013073968357</v>
      </c>
      <c r="AQ97" s="92">
        <f t="shared" si="61"/>
        <v>0</v>
      </c>
      <c r="AR97" s="92">
        <v>0</v>
      </c>
      <c r="AS97" s="92">
        <v>0</v>
      </c>
      <c r="AT97" s="4">
        <f>VLOOKUP(B97,'[1]I Pbo'!$B$20:$U$84,20,0)</f>
        <v>0</v>
      </c>
      <c r="AU97" s="4"/>
    </row>
    <row r="98" spans="1:47" ht="29.25" customHeight="1" x14ac:dyDescent="0.25">
      <c r="A98" s="18"/>
      <c r="B98" s="28" t="s">
        <v>122</v>
      </c>
      <c r="C98" s="20">
        <f>SUM(C99:C112)</f>
        <v>85746396.128312975</v>
      </c>
      <c r="D98" s="20">
        <f t="shared" ref="D98:AF98" si="64">SUM(D99:D112)</f>
        <v>38816970.128312953</v>
      </c>
      <c r="E98" s="20">
        <f t="shared" si="64"/>
        <v>32770556.12831296</v>
      </c>
      <c r="F98" s="20">
        <f t="shared" si="64"/>
        <v>6046414</v>
      </c>
      <c r="G98" s="20">
        <f t="shared" si="64"/>
        <v>46929426</v>
      </c>
      <c r="H98" s="20">
        <f t="shared" si="64"/>
        <v>79245968</v>
      </c>
      <c r="I98" s="20">
        <f t="shared" si="64"/>
        <v>32316542</v>
      </c>
      <c r="J98" s="20">
        <f t="shared" si="64"/>
        <v>26270128</v>
      </c>
      <c r="K98" s="20">
        <f t="shared" si="64"/>
        <v>6046414</v>
      </c>
      <c r="L98" s="20">
        <f t="shared" si="64"/>
        <v>46929426</v>
      </c>
      <c r="M98" s="20">
        <f t="shared" si="64"/>
        <v>6500428.1283129603</v>
      </c>
      <c r="N98" s="20">
        <f t="shared" si="64"/>
        <v>94824953.481312975</v>
      </c>
      <c r="O98" s="101">
        <f t="shared" si="64"/>
        <v>88324525.353</v>
      </c>
      <c r="P98" s="101">
        <f t="shared" si="64"/>
        <v>79181146.616999999</v>
      </c>
      <c r="Q98" s="101">
        <f t="shared" si="64"/>
        <v>32299541.616999999</v>
      </c>
      <c r="R98" s="101">
        <f t="shared" si="64"/>
        <v>26270127.616999999</v>
      </c>
      <c r="S98" s="101">
        <f t="shared" si="64"/>
        <v>6029414</v>
      </c>
      <c r="T98" s="101">
        <f t="shared" si="64"/>
        <v>56024983.736000001</v>
      </c>
      <c r="U98" s="101">
        <f t="shared" si="64"/>
        <v>9143378.7359999996</v>
      </c>
      <c r="V98" s="20">
        <v>6500428.1283129603</v>
      </c>
      <c r="W98" s="20">
        <f t="shared" si="64"/>
        <v>38799969.745312952</v>
      </c>
      <c r="X98" s="20">
        <f t="shared" si="64"/>
        <v>13</v>
      </c>
      <c r="Y98" s="20">
        <f t="shared" si="64"/>
        <v>64821.383000000147</v>
      </c>
      <c r="Z98" s="20">
        <f t="shared" si="64"/>
        <v>64821.383000000147</v>
      </c>
      <c r="AA98" s="20">
        <f t="shared" si="64"/>
        <v>17000.383000000147</v>
      </c>
      <c r="AB98" s="20">
        <f t="shared" si="64"/>
        <v>0.38300000014714897</v>
      </c>
      <c r="AC98" s="20">
        <f t="shared" si="64"/>
        <v>17000</v>
      </c>
      <c r="AD98" s="20">
        <f t="shared" si="64"/>
        <v>47821</v>
      </c>
      <c r="AE98" s="20">
        <f t="shared" si="64"/>
        <v>0</v>
      </c>
      <c r="AF98" s="20">
        <f t="shared" si="64"/>
        <v>0</v>
      </c>
      <c r="AG98" s="20">
        <v>71310015</v>
      </c>
      <c r="AH98" s="20">
        <v>24231340</v>
      </c>
      <c r="AI98" s="20">
        <v>22843536</v>
      </c>
      <c r="AJ98" s="20">
        <v>1387804</v>
      </c>
      <c r="AK98" s="20">
        <v>47078675</v>
      </c>
      <c r="AL98" s="46">
        <f t="shared" si="44"/>
        <v>0.83163862529324228</v>
      </c>
      <c r="AM98" s="46">
        <f t="shared" si="44"/>
        <v>0.62424604290085361</v>
      </c>
      <c r="AN98" s="46">
        <f t="shared" si="44"/>
        <v>0.69707501790803428</v>
      </c>
      <c r="AO98" s="46">
        <f t="shared" si="44"/>
        <v>0.22952513671739977</v>
      </c>
      <c r="AP98" s="46">
        <f t="shared" si="44"/>
        <v>1.0031802860746688</v>
      </c>
      <c r="AQ98" s="89">
        <f t="shared" ref="AQ98:AS98" si="65">SUM(AQ99:AQ112)</f>
        <v>1685857</v>
      </c>
      <c r="AR98" s="89">
        <f>SUM(AR99:AR112)</f>
        <v>0</v>
      </c>
      <c r="AS98" s="89">
        <f t="shared" si="65"/>
        <v>1685857</v>
      </c>
      <c r="AT98" s="4"/>
      <c r="AU98" s="4"/>
    </row>
    <row r="99" spans="1:47" ht="29.25" customHeight="1" x14ac:dyDescent="0.25">
      <c r="A99" s="11" t="s">
        <v>123</v>
      </c>
      <c r="B99" s="27" t="s">
        <v>124</v>
      </c>
      <c r="C99" s="22">
        <f t="shared" ref="C99:C112" si="66">SUM(H99,M99)</f>
        <v>11919218.969181938</v>
      </c>
      <c r="D99" s="23">
        <f t="shared" ref="D99" si="67">SUM(I99,M99)</f>
        <v>4810918.9691819381</v>
      </c>
      <c r="E99" s="23">
        <f t="shared" ref="E99" si="68">SUM(J99,M99)</f>
        <v>4191963.9691819381</v>
      </c>
      <c r="F99" s="25">
        <v>618955</v>
      </c>
      <c r="G99" s="25">
        <v>7108300</v>
      </c>
      <c r="H99" s="25">
        <f t="shared" si="46"/>
        <v>10630268</v>
      </c>
      <c r="I99" s="25">
        <v>3521968</v>
      </c>
      <c r="J99" s="25">
        <v>2903013</v>
      </c>
      <c r="K99" s="25">
        <v>618955</v>
      </c>
      <c r="L99" s="25">
        <v>7108300</v>
      </c>
      <c r="M99" s="25">
        <v>1288950.9691819383</v>
      </c>
      <c r="N99" s="55">
        <f t="shared" si="47"/>
        <v>11919218.969181938</v>
      </c>
      <c r="O99" s="102">
        <f t="shared" ref="O99:O112" si="69">SUM(Q99,T99)</f>
        <v>10630268</v>
      </c>
      <c r="P99" s="102">
        <f t="shared" ref="P99:P112" si="70">O99-U99</f>
        <v>10630268</v>
      </c>
      <c r="Q99" s="102">
        <f t="shared" si="56"/>
        <v>3521968</v>
      </c>
      <c r="R99" s="102">
        <v>2903013</v>
      </c>
      <c r="S99" s="102">
        <v>618955</v>
      </c>
      <c r="T99" s="102">
        <v>7108300</v>
      </c>
      <c r="U99" s="105">
        <v>0</v>
      </c>
      <c r="V99" s="65">
        <v>1288950.9691819383</v>
      </c>
      <c r="W99" s="65">
        <f t="shared" si="45"/>
        <v>4810918.9691819381</v>
      </c>
      <c r="X99" s="81">
        <f t="shared" si="63"/>
        <v>1</v>
      </c>
      <c r="Y99" s="55">
        <f t="shared" si="48"/>
        <v>0</v>
      </c>
      <c r="Z99" s="55">
        <f t="shared" ref="Z99:Z112" si="71">AA99+AD99</f>
        <v>0</v>
      </c>
      <c r="AA99" s="55">
        <f t="shared" ref="AA99:AA112" si="72">AB99+AC99</f>
        <v>0</v>
      </c>
      <c r="AB99" s="55">
        <f t="shared" ref="AB99:AC112" si="73">J99-R99</f>
        <v>0</v>
      </c>
      <c r="AC99" s="55">
        <f t="shared" si="73"/>
        <v>0</v>
      </c>
      <c r="AD99" s="55">
        <f t="shared" ref="AD99:AD112" si="74">IF((L99-T99)&lt;0,0,(L99-T99))</f>
        <v>0</v>
      </c>
      <c r="AE99" s="55">
        <f>M99-V99</f>
        <v>0</v>
      </c>
      <c r="AF99" s="55"/>
      <c r="AG99" s="25">
        <v>9316215</v>
      </c>
      <c r="AH99" s="25">
        <v>2666680</v>
      </c>
      <c r="AI99" s="25">
        <v>2471680</v>
      </c>
      <c r="AJ99" s="25">
        <v>195000</v>
      </c>
      <c r="AK99" s="25">
        <v>6649535</v>
      </c>
      <c r="AL99" s="34">
        <f t="shared" si="44"/>
        <v>0.78161287447506367</v>
      </c>
      <c r="AM99" s="34">
        <f t="shared" si="44"/>
        <v>0.55429742572726171</v>
      </c>
      <c r="AN99" s="34">
        <f t="shared" si="44"/>
        <v>0.58962338850501816</v>
      </c>
      <c r="AO99" s="34">
        <f t="shared" si="44"/>
        <v>0.31504713589840944</v>
      </c>
      <c r="AP99" s="34">
        <f t="shared" si="44"/>
        <v>0.9354606586666292</v>
      </c>
      <c r="AQ99" s="92">
        <f t="shared" ref="AQ99:AQ112" si="75">SUM(AR99,AS99)</f>
        <v>267627</v>
      </c>
      <c r="AR99" s="92"/>
      <c r="AS99" s="92">
        <v>267627</v>
      </c>
      <c r="AT99" s="4" t="str">
        <f>VLOOKUP(B99,'[1]I Pbo'!$B$20:$U$84,20,0)</f>
        <v>14800/UBND-THKH ngày 05/10/2022</v>
      </c>
      <c r="AU99" s="4"/>
    </row>
    <row r="100" spans="1:47" ht="20.85" customHeight="1" x14ac:dyDescent="0.25">
      <c r="A100" s="11" t="s">
        <v>125</v>
      </c>
      <c r="B100" s="27" t="s">
        <v>126</v>
      </c>
      <c r="C100" s="22">
        <f t="shared" si="66"/>
        <v>11005521.012168691</v>
      </c>
      <c r="D100" s="23">
        <v>5886841.0121686906</v>
      </c>
      <c r="E100" s="23">
        <v>5404701.0121686906</v>
      </c>
      <c r="F100" s="25">
        <v>482140</v>
      </c>
      <c r="G100" s="25">
        <v>5118680</v>
      </c>
      <c r="H100" s="25">
        <f t="shared" si="46"/>
        <v>9709980</v>
      </c>
      <c r="I100" s="25">
        <v>4591300</v>
      </c>
      <c r="J100" s="25">
        <v>4109160.0000000005</v>
      </c>
      <c r="K100" s="25">
        <v>482140</v>
      </c>
      <c r="L100" s="25">
        <v>5118680</v>
      </c>
      <c r="M100" s="25">
        <v>1295541.0121686901</v>
      </c>
      <c r="N100" s="55">
        <f t="shared" si="47"/>
        <v>11005521.012168691</v>
      </c>
      <c r="O100" s="102">
        <f t="shared" si="69"/>
        <v>9709980</v>
      </c>
      <c r="P100" s="102">
        <f t="shared" si="70"/>
        <v>9709980</v>
      </c>
      <c r="Q100" s="102">
        <f t="shared" si="56"/>
        <v>4591300</v>
      </c>
      <c r="R100" s="102">
        <v>4109160</v>
      </c>
      <c r="S100" s="102">
        <v>482140</v>
      </c>
      <c r="T100" s="102">
        <v>5118680</v>
      </c>
      <c r="U100" s="105">
        <v>0</v>
      </c>
      <c r="V100" s="65">
        <v>1295541.0121686901</v>
      </c>
      <c r="W100" s="65">
        <f t="shared" si="45"/>
        <v>5886841.0121686906</v>
      </c>
      <c r="X100" s="81">
        <f t="shared" si="63"/>
        <v>1</v>
      </c>
      <c r="Y100" s="55">
        <f t="shared" si="48"/>
        <v>0</v>
      </c>
      <c r="Z100" s="55">
        <f t="shared" si="71"/>
        <v>0</v>
      </c>
      <c r="AA100" s="55">
        <f t="shared" si="72"/>
        <v>0</v>
      </c>
      <c r="AB100" s="55">
        <f t="shared" si="73"/>
        <v>0</v>
      </c>
      <c r="AC100" s="55">
        <f t="shared" si="73"/>
        <v>0</v>
      </c>
      <c r="AD100" s="55">
        <f t="shared" si="74"/>
        <v>0</v>
      </c>
      <c r="AE100" s="55">
        <f t="shared" si="49"/>
        <v>0</v>
      </c>
      <c r="AF100" s="55"/>
      <c r="AG100" s="25">
        <v>8312178</v>
      </c>
      <c r="AH100" s="25">
        <v>3938479</v>
      </c>
      <c r="AI100" s="25">
        <v>3851952</v>
      </c>
      <c r="AJ100" s="25">
        <v>86527</v>
      </c>
      <c r="AK100" s="25">
        <v>4373699</v>
      </c>
      <c r="AL100" s="34">
        <f t="shared" si="44"/>
        <v>0.7552734660003203</v>
      </c>
      <c r="AM100" s="34">
        <f t="shared" si="44"/>
        <v>0.66903097805066747</v>
      </c>
      <c r="AN100" s="34">
        <f t="shared" si="44"/>
        <v>0.71270399441658761</v>
      </c>
      <c r="AO100" s="34">
        <f t="shared" si="44"/>
        <v>0.1794644709005683</v>
      </c>
      <c r="AP100" s="34">
        <f t="shared" si="44"/>
        <v>0.85445837598755925</v>
      </c>
      <c r="AQ100" s="92">
        <f t="shared" si="75"/>
        <v>160807</v>
      </c>
      <c r="AR100" s="92"/>
      <c r="AS100" s="92">
        <v>160807</v>
      </c>
      <c r="AT100" s="4" t="str">
        <f>VLOOKUP(B100,'[1]I Pbo'!$B$20:$U$84,20,0)</f>
        <v>7071/UBND-KT ngày 16/9/2022</v>
      </c>
      <c r="AU100" s="4"/>
    </row>
    <row r="101" spans="1:47" ht="29.25" customHeight="1" x14ac:dyDescent="0.25">
      <c r="A101" s="11" t="s">
        <v>127</v>
      </c>
      <c r="B101" s="27" t="s">
        <v>128</v>
      </c>
      <c r="C101" s="22">
        <f t="shared" si="66"/>
        <v>7003027.2294942867</v>
      </c>
      <c r="D101" s="23">
        <f t="shared" ref="D101:D106" si="76">SUM(I101,M101)</f>
        <v>4639637.2294942867</v>
      </c>
      <c r="E101" s="23">
        <f t="shared" ref="E101:E106" si="77">SUM(J101,M101)</f>
        <v>3890037.2294942867</v>
      </c>
      <c r="F101" s="25">
        <v>749600</v>
      </c>
      <c r="G101" s="25">
        <v>2363390</v>
      </c>
      <c r="H101" s="25">
        <f t="shared" si="46"/>
        <v>6788633</v>
      </c>
      <c r="I101" s="25">
        <v>4425243</v>
      </c>
      <c r="J101" s="25">
        <v>3675643</v>
      </c>
      <c r="K101" s="25">
        <v>749600</v>
      </c>
      <c r="L101" s="25">
        <v>2363390</v>
      </c>
      <c r="M101" s="25">
        <v>214394.22949428685</v>
      </c>
      <c r="N101" s="55">
        <f t="shared" si="47"/>
        <v>7352800.2294942867</v>
      </c>
      <c r="O101" s="102">
        <f t="shared" si="69"/>
        <v>7138406</v>
      </c>
      <c r="P101" s="102">
        <f t="shared" si="70"/>
        <v>6788633</v>
      </c>
      <c r="Q101" s="102">
        <f t="shared" si="56"/>
        <v>4425243</v>
      </c>
      <c r="R101" s="102">
        <v>3675643</v>
      </c>
      <c r="S101" s="102">
        <v>749600</v>
      </c>
      <c r="T101" s="102">
        <v>2713163</v>
      </c>
      <c r="U101" s="105">
        <v>349773</v>
      </c>
      <c r="V101" s="65">
        <v>214394.22949428685</v>
      </c>
      <c r="W101" s="65">
        <f t="shared" si="45"/>
        <v>4639637.2294942867</v>
      </c>
      <c r="X101" s="81">
        <f t="shared" si="63"/>
        <v>1</v>
      </c>
      <c r="Y101" s="55">
        <f t="shared" si="48"/>
        <v>0</v>
      </c>
      <c r="Z101" s="55">
        <f t="shared" si="71"/>
        <v>0</v>
      </c>
      <c r="AA101" s="55">
        <f t="shared" si="72"/>
        <v>0</v>
      </c>
      <c r="AB101" s="55">
        <f t="shared" si="73"/>
        <v>0</v>
      </c>
      <c r="AC101" s="55">
        <f t="shared" si="73"/>
        <v>0</v>
      </c>
      <c r="AD101" s="55">
        <f t="shared" si="74"/>
        <v>0</v>
      </c>
      <c r="AE101" s="55">
        <f t="shared" si="49"/>
        <v>0</v>
      </c>
      <c r="AF101" s="55"/>
      <c r="AG101" s="25">
        <v>6800715</v>
      </c>
      <c r="AH101" s="25">
        <v>3300715</v>
      </c>
      <c r="AI101" s="25">
        <v>3200000</v>
      </c>
      <c r="AJ101" s="25">
        <v>100715</v>
      </c>
      <c r="AK101" s="25">
        <v>3500000</v>
      </c>
      <c r="AL101" s="34">
        <f t="shared" si="44"/>
        <v>0.97111074641517614</v>
      </c>
      <c r="AM101" s="34">
        <f t="shared" si="44"/>
        <v>0.71141661227676911</v>
      </c>
      <c r="AN101" s="34">
        <f t="shared" si="44"/>
        <v>0.82261423508689835</v>
      </c>
      <c r="AO101" s="34">
        <f t="shared" si="44"/>
        <v>0.13435832443970117</v>
      </c>
      <c r="AP101" s="34">
        <f t="shared" si="44"/>
        <v>1.4809235885740399</v>
      </c>
      <c r="AQ101" s="92">
        <f t="shared" si="75"/>
        <v>0</v>
      </c>
      <c r="AR101" s="92"/>
      <c r="AS101" s="92">
        <v>0</v>
      </c>
      <c r="AT101" s="4">
        <f>VLOOKUP(B101,'[1]I Pbo'!$B$20:$U$84,20,0)</f>
        <v>0</v>
      </c>
      <c r="AU101" s="4"/>
    </row>
    <row r="102" spans="1:47" ht="29.25" customHeight="1" x14ac:dyDescent="0.25">
      <c r="A102" s="11" t="s">
        <v>129</v>
      </c>
      <c r="B102" s="27" t="s">
        <v>130</v>
      </c>
      <c r="C102" s="22">
        <f t="shared" si="66"/>
        <v>5958440.4906540327</v>
      </c>
      <c r="D102" s="23">
        <f t="shared" si="76"/>
        <v>2881340.4906540327</v>
      </c>
      <c r="E102" s="23">
        <f t="shared" si="77"/>
        <v>2094160.4906540327</v>
      </c>
      <c r="F102" s="25">
        <v>787180</v>
      </c>
      <c r="G102" s="25">
        <v>3077100</v>
      </c>
      <c r="H102" s="25">
        <f t="shared" si="46"/>
        <v>5608806</v>
      </c>
      <c r="I102" s="25">
        <v>2531706</v>
      </c>
      <c r="J102" s="25">
        <v>1744526</v>
      </c>
      <c r="K102" s="25">
        <v>787180</v>
      </c>
      <c r="L102" s="25">
        <v>3077100</v>
      </c>
      <c r="M102" s="25">
        <v>349634.49065403256</v>
      </c>
      <c r="N102" s="55">
        <f t="shared" si="47"/>
        <v>5986410.4906540327</v>
      </c>
      <c r="O102" s="102">
        <f t="shared" si="69"/>
        <v>5636776</v>
      </c>
      <c r="P102" s="102">
        <f t="shared" si="70"/>
        <v>5608806</v>
      </c>
      <c r="Q102" s="102">
        <f t="shared" si="56"/>
        <v>2531706</v>
      </c>
      <c r="R102" s="102">
        <v>1744526</v>
      </c>
      <c r="S102" s="102">
        <v>787180</v>
      </c>
      <c r="T102" s="102">
        <v>3105070</v>
      </c>
      <c r="U102" s="105">
        <v>27970</v>
      </c>
      <c r="V102" s="65">
        <v>349634.49065403256</v>
      </c>
      <c r="W102" s="65">
        <f t="shared" si="45"/>
        <v>2881340.4906540327</v>
      </c>
      <c r="X102" s="81">
        <f t="shared" si="63"/>
        <v>1</v>
      </c>
      <c r="Y102" s="55">
        <f t="shared" si="48"/>
        <v>0</v>
      </c>
      <c r="Z102" s="55">
        <f t="shared" si="71"/>
        <v>0</v>
      </c>
      <c r="AA102" s="55">
        <f t="shared" si="72"/>
        <v>0</v>
      </c>
      <c r="AB102" s="55">
        <f t="shared" si="73"/>
        <v>0</v>
      </c>
      <c r="AC102" s="55">
        <f t="shared" si="73"/>
        <v>0</v>
      </c>
      <c r="AD102" s="55">
        <f t="shared" si="74"/>
        <v>0</v>
      </c>
      <c r="AE102" s="55">
        <f t="shared" si="49"/>
        <v>0</v>
      </c>
      <c r="AF102" s="55"/>
      <c r="AG102" s="25">
        <v>4273263</v>
      </c>
      <c r="AH102" s="25">
        <v>1446147</v>
      </c>
      <c r="AI102" s="25">
        <v>1344689</v>
      </c>
      <c r="AJ102" s="25">
        <v>101458</v>
      </c>
      <c r="AK102" s="33">
        <v>2827116</v>
      </c>
      <c r="AL102" s="34">
        <f t="shared" si="44"/>
        <v>0.71717809495667917</v>
      </c>
      <c r="AM102" s="34">
        <f t="shared" si="44"/>
        <v>0.50190076622001045</v>
      </c>
      <c r="AN102" s="34">
        <f t="shared" si="44"/>
        <v>0.64211363264715049</v>
      </c>
      <c r="AO102" s="34">
        <f t="shared" si="44"/>
        <v>0.1288879290632384</v>
      </c>
      <c r="AP102" s="34">
        <f t="shared" si="44"/>
        <v>0.91875987130739978</v>
      </c>
      <c r="AQ102" s="92">
        <f t="shared" si="75"/>
        <v>420000</v>
      </c>
      <c r="AR102" s="92"/>
      <c r="AS102" s="92">
        <v>420000</v>
      </c>
      <c r="AT102" s="4" t="str">
        <f>VLOOKUP(B102,'[1]I Pbo'!$B$20:$U$84,20,0)</f>
        <v xml:space="preserve">1295/UBND-TH ngày 18/7/2022 </v>
      </c>
      <c r="AU102" s="4"/>
    </row>
    <row r="103" spans="1:47" ht="29.25" customHeight="1" x14ac:dyDescent="0.25">
      <c r="A103" s="11" t="s">
        <v>131</v>
      </c>
      <c r="B103" s="27" t="s">
        <v>132</v>
      </c>
      <c r="C103" s="22">
        <f t="shared" si="66"/>
        <v>3642222.3190237628</v>
      </c>
      <c r="D103" s="23">
        <v>2403312.3190237628</v>
      </c>
      <c r="E103" s="23">
        <v>1711292.3190237631</v>
      </c>
      <c r="F103" s="25">
        <v>692020</v>
      </c>
      <c r="G103" s="25">
        <v>1238910</v>
      </c>
      <c r="H103" s="25">
        <f t="shared" si="46"/>
        <v>3226730</v>
      </c>
      <c r="I103" s="25">
        <v>1987819.9999999998</v>
      </c>
      <c r="J103" s="25">
        <v>1295800</v>
      </c>
      <c r="K103" s="25">
        <v>692020</v>
      </c>
      <c r="L103" s="25">
        <v>1238910</v>
      </c>
      <c r="M103" s="25">
        <v>415492.31902376306</v>
      </c>
      <c r="N103" s="55">
        <f t="shared" si="47"/>
        <v>4122222.3190237628</v>
      </c>
      <c r="O103" s="102">
        <f t="shared" si="69"/>
        <v>3706730</v>
      </c>
      <c r="P103" s="102">
        <f t="shared" si="70"/>
        <v>3226730</v>
      </c>
      <c r="Q103" s="102">
        <f t="shared" si="56"/>
        <v>1987820</v>
      </c>
      <c r="R103" s="102">
        <v>1295800</v>
      </c>
      <c r="S103" s="102">
        <v>692020</v>
      </c>
      <c r="T103" s="102">
        <v>1718910</v>
      </c>
      <c r="U103" s="105">
        <v>480000</v>
      </c>
      <c r="V103" s="65">
        <v>415492.31902376306</v>
      </c>
      <c r="W103" s="65">
        <f t="shared" si="45"/>
        <v>2403312.3190237628</v>
      </c>
      <c r="X103" s="81">
        <f t="shared" si="63"/>
        <v>1</v>
      </c>
      <c r="Y103" s="55">
        <f t="shared" si="48"/>
        <v>0</v>
      </c>
      <c r="Z103" s="55">
        <f t="shared" si="71"/>
        <v>0</v>
      </c>
      <c r="AA103" s="55">
        <f t="shared" si="72"/>
        <v>0</v>
      </c>
      <c r="AB103" s="55">
        <f t="shared" si="73"/>
        <v>0</v>
      </c>
      <c r="AC103" s="55">
        <f t="shared" si="73"/>
        <v>0</v>
      </c>
      <c r="AD103" s="55">
        <f t="shared" si="74"/>
        <v>0</v>
      </c>
      <c r="AE103" s="55">
        <f t="shared" si="49"/>
        <v>0</v>
      </c>
      <c r="AF103" s="55"/>
      <c r="AG103" s="25">
        <v>2135234</v>
      </c>
      <c r="AH103" s="25">
        <v>654983</v>
      </c>
      <c r="AI103" s="25">
        <v>532864</v>
      </c>
      <c r="AJ103" s="25">
        <v>122119</v>
      </c>
      <c r="AK103" s="25">
        <v>1480251</v>
      </c>
      <c r="AL103" s="34">
        <f t="shared" si="44"/>
        <v>0.58624482883634466</v>
      </c>
      <c r="AM103" s="34">
        <f t="shared" si="44"/>
        <v>0.2725334509440942</v>
      </c>
      <c r="AN103" s="34">
        <f t="shared" si="44"/>
        <v>0.3113810504940393</v>
      </c>
      <c r="AO103" s="34">
        <f t="shared" si="44"/>
        <v>0.17646744313748158</v>
      </c>
      <c r="AP103" s="34">
        <f t="shared" si="44"/>
        <v>1.19480107513863</v>
      </c>
      <c r="AQ103" s="92">
        <f t="shared" si="75"/>
        <v>372273</v>
      </c>
      <c r="AR103" s="92"/>
      <c r="AS103" s="92">
        <v>372273</v>
      </c>
      <c r="AT103" s="4" t="str">
        <f>VLOOKUP(B103,'[1]I Pbo'!$B$20:$U$84,20,0)</f>
        <v>164/TTr-UBND ngày 23/9/2022</v>
      </c>
      <c r="AU103" s="4"/>
    </row>
    <row r="104" spans="1:47" ht="29.25" customHeight="1" x14ac:dyDescent="0.25">
      <c r="A104" s="11" t="s">
        <v>133</v>
      </c>
      <c r="B104" s="27" t="s">
        <v>134</v>
      </c>
      <c r="C104" s="22">
        <f t="shared" si="66"/>
        <v>4612815.2440371262</v>
      </c>
      <c r="D104" s="23">
        <f t="shared" si="76"/>
        <v>2464095.2440371262</v>
      </c>
      <c r="E104" s="23">
        <f t="shared" si="77"/>
        <v>1846760.2440371262</v>
      </c>
      <c r="F104" s="25">
        <v>617335</v>
      </c>
      <c r="G104" s="25">
        <v>2148720</v>
      </c>
      <c r="H104" s="25">
        <f t="shared" si="46"/>
        <v>4266055</v>
      </c>
      <c r="I104" s="25">
        <v>2117335</v>
      </c>
      <c r="J104" s="25">
        <v>1500000</v>
      </c>
      <c r="K104" s="25">
        <v>617335</v>
      </c>
      <c r="L104" s="25">
        <v>2148720</v>
      </c>
      <c r="M104" s="25">
        <v>346760.24403712631</v>
      </c>
      <c r="N104" s="55">
        <f t="shared" si="47"/>
        <v>4612815.2440371262</v>
      </c>
      <c r="O104" s="102">
        <f t="shared" si="69"/>
        <v>4266055</v>
      </c>
      <c r="P104" s="102">
        <f t="shared" si="70"/>
        <v>4266055</v>
      </c>
      <c r="Q104" s="102">
        <f t="shared" si="56"/>
        <v>2117335</v>
      </c>
      <c r="R104" s="102">
        <v>1500000</v>
      </c>
      <c r="S104" s="102">
        <v>617335</v>
      </c>
      <c r="T104" s="102">
        <v>2148720</v>
      </c>
      <c r="U104" s="105">
        <v>0</v>
      </c>
      <c r="V104" s="65">
        <v>346760.24403712631</v>
      </c>
      <c r="W104" s="65">
        <f t="shared" si="45"/>
        <v>2464095.2440371262</v>
      </c>
      <c r="X104" s="81">
        <f t="shared" si="63"/>
        <v>1</v>
      </c>
      <c r="Y104" s="55">
        <f t="shared" si="48"/>
        <v>0</v>
      </c>
      <c r="Z104" s="55">
        <f t="shared" si="71"/>
        <v>0</v>
      </c>
      <c r="AA104" s="55">
        <f t="shared" si="72"/>
        <v>0</v>
      </c>
      <c r="AB104" s="55">
        <f t="shared" si="73"/>
        <v>0</v>
      </c>
      <c r="AC104" s="55">
        <f t="shared" si="73"/>
        <v>0</v>
      </c>
      <c r="AD104" s="55">
        <f t="shared" si="74"/>
        <v>0</v>
      </c>
      <c r="AE104" s="55">
        <f t="shared" si="49"/>
        <v>0</v>
      </c>
      <c r="AF104" s="55"/>
      <c r="AG104" s="25">
        <v>3936299</v>
      </c>
      <c r="AH104" s="25">
        <v>1765426</v>
      </c>
      <c r="AI104" s="25">
        <v>1585000</v>
      </c>
      <c r="AJ104" s="25">
        <v>180426</v>
      </c>
      <c r="AK104" s="25">
        <v>2170873</v>
      </c>
      <c r="AL104" s="34">
        <f t="shared" si="44"/>
        <v>0.85333983516646539</v>
      </c>
      <c r="AM104" s="34">
        <f t="shared" si="44"/>
        <v>0.71646013045646728</v>
      </c>
      <c r="AN104" s="34">
        <f t="shared" si="44"/>
        <v>0.85825975792888909</v>
      </c>
      <c r="AO104" s="34">
        <f t="shared" si="44"/>
        <v>0.29226594960596758</v>
      </c>
      <c r="AP104" s="34">
        <f t="shared" si="44"/>
        <v>1.0103098588927362</v>
      </c>
      <c r="AQ104" s="92">
        <f t="shared" si="75"/>
        <v>108863</v>
      </c>
      <c r="AR104" s="92"/>
      <c r="AS104" s="92">
        <v>108863</v>
      </c>
      <c r="AT104" s="4" t="str">
        <f>VLOOKUP(B104,'[1]I Pbo'!$B$20:$U$84,20,0)</f>
        <v>10186/UBND-XDCB ngày 27/9/2022</v>
      </c>
      <c r="AU104" s="4"/>
    </row>
    <row r="105" spans="1:47" ht="29.25" customHeight="1" x14ac:dyDescent="0.25">
      <c r="A105" s="11" t="s">
        <v>135</v>
      </c>
      <c r="B105" s="27" t="s">
        <v>136</v>
      </c>
      <c r="C105" s="22">
        <f t="shared" si="66"/>
        <v>5963336</v>
      </c>
      <c r="D105" s="23">
        <f t="shared" si="76"/>
        <v>535948</v>
      </c>
      <c r="E105" s="23">
        <f t="shared" si="77"/>
        <v>535948</v>
      </c>
      <c r="F105" s="25">
        <v>0</v>
      </c>
      <c r="G105" s="25">
        <v>5427388</v>
      </c>
      <c r="H105" s="25">
        <f t="shared" si="46"/>
        <v>5963336</v>
      </c>
      <c r="I105" s="25">
        <v>535948</v>
      </c>
      <c r="J105" s="25">
        <v>535948</v>
      </c>
      <c r="K105" s="25">
        <v>0</v>
      </c>
      <c r="L105" s="25">
        <v>5427388</v>
      </c>
      <c r="M105" s="25">
        <v>0</v>
      </c>
      <c r="N105" s="55">
        <f t="shared" si="47"/>
        <v>7880730.459999999</v>
      </c>
      <c r="O105" s="102">
        <f t="shared" si="69"/>
        <v>7880730.459999999</v>
      </c>
      <c r="P105" s="102">
        <f t="shared" si="70"/>
        <v>5963335.7239999995</v>
      </c>
      <c r="Q105" s="102">
        <f>R105+S105</f>
        <v>535947.72399999993</v>
      </c>
      <c r="R105" s="102">
        <v>535947.72399999993</v>
      </c>
      <c r="S105" s="102">
        <v>0</v>
      </c>
      <c r="T105" s="102">
        <v>7344782.7359999996</v>
      </c>
      <c r="U105" s="105">
        <v>1917394.7359999996</v>
      </c>
      <c r="V105" s="65">
        <v>0</v>
      </c>
      <c r="W105" s="65">
        <f t="shared" si="45"/>
        <v>535947.72399999993</v>
      </c>
      <c r="X105" s="65"/>
      <c r="Y105" s="55">
        <f t="shared" si="48"/>
        <v>0.27600000007078052</v>
      </c>
      <c r="Z105" s="55">
        <f t="shared" si="71"/>
        <v>0.27600000007078052</v>
      </c>
      <c r="AA105" s="55">
        <f t="shared" si="72"/>
        <v>0.27600000007078052</v>
      </c>
      <c r="AB105" s="55">
        <f t="shared" si="73"/>
        <v>0.27600000007078052</v>
      </c>
      <c r="AC105" s="55">
        <f t="shared" si="73"/>
        <v>0</v>
      </c>
      <c r="AD105" s="55">
        <f t="shared" si="74"/>
        <v>0</v>
      </c>
      <c r="AE105" s="55">
        <f t="shared" si="49"/>
        <v>0</v>
      </c>
      <c r="AF105" s="55"/>
      <c r="AG105" s="25">
        <v>4530000</v>
      </c>
      <c r="AH105" s="25">
        <v>20000</v>
      </c>
      <c r="AI105" s="25">
        <v>20000</v>
      </c>
      <c r="AJ105" s="25">
        <v>0</v>
      </c>
      <c r="AK105" s="25">
        <v>4510000</v>
      </c>
      <c r="AL105" s="34">
        <f t="shared" si="44"/>
        <v>0.75964191855028795</v>
      </c>
      <c r="AM105" s="34">
        <f t="shared" si="44"/>
        <v>3.7317053146947089E-2</v>
      </c>
      <c r="AN105" s="34">
        <f t="shared" si="44"/>
        <v>3.7317053146947089E-2</v>
      </c>
      <c r="AO105" s="34">
        <f t="shared" si="44"/>
        <v>0</v>
      </c>
      <c r="AP105" s="34">
        <f t="shared" si="44"/>
        <v>0.83097062528052168</v>
      </c>
      <c r="AQ105" s="92">
        <f t="shared" si="75"/>
        <v>0</v>
      </c>
      <c r="AR105" s="92"/>
      <c r="AS105" s="92">
        <v>0</v>
      </c>
      <c r="AT105" s="4">
        <f>VLOOKUP(B105,'[1]I Pbo'!$B$20:$U$84,20,0)</f>
        <v>0</v>
      </c>
      <c r="AU105" s="4"/>
    </row>
    <row r="106" spans="1:47" ht="29.25" customHeight="1" x14ac:dyDescent="0.25">
      <c r="A106" s="11" t="s">
        <v>137</v>
      </c>
      <c r="B106" s="27" t="s">
        <v>138</v>
      </c>
      <c r="C106" s="22">
        <f t="shared" si="66"/>
        <v>5844822.276345457</v>
      </c>
      <c r="D106" s="23">
        <f t="shared" si="76"/>
        <v>2304684.2763454574</v>
      </c>
      <c r="E106" s="23">
        <f t="shared" si="77"/>
        <v>1739559.2763454574</v>
      </c>
      <c r="F106" s="25">
        <v>565125</v>
      </c>
      <c r="G106" s="25">
        <v>3540138</v>
      </c>
      <c r="H106" s="25">
        <f t="shared" si="46"/>
        <v>4944264</v>
      </c>
      <c r="I106" s="25">
        <v>1404126</v>
      </c>
      <c r="J106" s="25">
        <v>839001</v>
      </c>
      <c r="K106" s="25">
        <v>565125</v>
      </c>
      <c r="L106" s="25">
        <v>3540138</v>
      </c>
      <c r="M106" s="25">
        <v>900558.2763454573</v>
      </c>
      <c r="N106" s="55">
        <f t="shared" si="47"/>
        <v>6761822.1693454571</v>
      </c>
      <c r="O106" s="102">
        <f t="shared" si="69"/>
        <v>5861263.8930000002</v>
      </c>
      <c r="P106" s="102">
        <f t="shared" si="70"/>
        <v>4944263.8930000002</v>
      </c>
      <c r="Q106" s="102">
        <f t="shared" si="56"/>
        <v>1404125.8929999999</v>
      </c>
      <c r="R106" s="102">
        <v>839000.89299999992</v>
      </c>
      <c r="S106" s="102">
        <v>565125</v>
      </c>
      <c r="T106" s="102">
        <v>4457138</v>
      </c>
      <c r="U106" s="105">
        <v>917000</v>
      </c>
      <c r="V106" s="65">
        <v>900558.2763454573</v>
      </c>
      <c r="W106" s="65">
        <f t="shared" si="45"/>
        <v>2304684.1693454571</v>
      </c>
      <c r="X106" s="81">
        <f t="shared" ref="X106:X118" si="78">V106/M106</f>
        <v>1</v>
      </c>
      <c r="Y106" s="55">
        <f t="shared" si="48"/>
        <v>0.10700000007636845</v>
      </c>
      <c r="Z106" s="55">
        <f t="shared" si="71"/>
        <v>0.10700000007636845</v>
      </c>
      <c r="AA106" s="55">
        <f t="shared" si="72"/>
        <v>0.10700000007636845</v>
      </c>
      <c r="AB106" s="55">
        <f t="shared" si="73"/>
        <v>0.10700000007636845</v>
      </c>
      <c r="AC106" s="55">
        <f t="shared" si="73"/>
        <v>0</v>
      </c>
      <c r="AD106" s="55">
        <f t="shared" si="74"/>
        <v>0</v>
      </c>
      <c r="AE106" s="55">
        <f t="shared" si="49"/>
        <v>0</v>
      </c>
      <c r="AF106" s="55"/>
      <c r="AG106" s="25">
        <v>4845184</v>
      </c>
      <c r="AH106" s="25">
        <v>822357</v>
      </c>
      <c r="AI106" s="25">
        <v>665826</v>
      </c>
      <c r="AJ106" s="25">
        <v>156531</v>
      </c>
      <c r="AK106" s="25">
        <v>4022827</v>
      </c>
      <c r="AL106" s="34">
        <f t="shared" si="44"/>
        <v>0.8289702870194896</v>
      </c>
      <c r="AM106" s="34">
        <f t="shared" si="44"/>
        <v>0.3568198075720867</v>
      </c>
      <c r="AN106" s="34">
        <f t="shared" si="44"/>
        <v>0.38275556863965943</v>
      </c>
      <c r="AO106" s="34">
        <f t="shared" si="44"/>
        <v>0.2769847378898474</v>
      </c>
      <c r="AP106" s="34">
        <f t="shared" si="44"/>
        <v>1.1363475096168567</v>
      </c>
      <c r="AQ106" s="92">
        <f t="shared" si="75"/>
        <v>0</v>
      </c>
      <c r="AR106" s="92"/>
      <c r="AS106" s="92">
        <v>0</v>
      </c>
      <c r="AT106" s="4">
        <f>VLOOKUP(B106,'[1]I Pbo'!$B$20:$U$84,20,0)</f>
        <v>0</v>
      </c>
      <c r="AU106" s="4"/>
    </row>
    <row r="107" spans="1:47" ht="29.25" customHeight="1" x14ac:dyDescent="0.25">
      <c r="A107" s="11" t="s">
        <v>139</v>
      </c>
      <c r="B107" s="27" t="s">
        <v>140</v>
      </c>
      <c r="C107" s="22">
        <f t="shared" si="66"/>
        <v>4553512.3823983502</v>
      </c>
      <c r="D107" s="23">
        <v>2090082.3823983497</v>
      </c>
      <c r="E107" s="23">
        <v>2029746.3823983497</v>
      </c>
      <c r="F107" s="25">
        <v>60336</v>
      </c>
      <c r="G107" s="25">
        <v>2463430</v>
      </c>
      <c r="H107" s="25">
        <f t="shared" si="46"/>
        <v>3983191</v>
      </c>
      <c r="I107" s="25">
        <v>1519761</v>
      </c>
      <c r="J107" s="25">
        <v>1459425</v>
      </c>
      <c r="K107" s="25">
        <v>60336</v>
      </c>
      <c r="L107" s="25">
        <v>2463430</v>
      </c>
      <c r="M107" s="25">
        <v>570321.3823983497</v>
      </c>
      <c r="N107" s="55">
        <f t="shared" si="47"/>
        <v>7073082.3823983502</v>
      </c>
      <c r="O107" s="102">
        <f t="shared" si="69"/>
        <v>6502761</v>
      </c>
      <c r="P107" s="102">
        <f t="shared" si="70"/>
        <v>3971191</v>
      </c>
      <c r="Q107" s="102">
        <f t="shared" si="56"/>
        <v>1507761</v>
      </c>
      <c r="R107" s="102">
        <v>1459425</v>
      </c>
      <c r="S107" s="102">
        <v>48336</v>
      </c>
      <c r="T107" s="102">
        <v>4995000</v>
      </c>
      <c r="U107" s="105">
        <v>2531570</v>
      </c>
      <c r="V107" s="65">
        <v>570321.3823983497</v>
      </c>
      <c r="W107" s="65">
        <f t="shared" si="45"/>
        <v>2078082.3823983497</v>
      </c>
      <c r="X107" s="81">
        <f t="shared" si="78"/>
        <v>1</v>
      </c>
      <c r="Y107" s="55">
        <f t="shared" si="48"/>
        <v>12000</v>
      </c>
      <c r="Z107" s="55">
        <f t="shared" si="71"/>
        <v>12000</v>
      </c>
      <c r="AA107" s="55">
        <f t="shared" si="72"/>
        <v>12000</v>
      </c>
      <c r="AB107" s="55">
        <f t="shared" si="73"/>
        <v>0</v>
      </c>
      <c r="AC107" s="55">
        <f t="shared" si="73"/>
        <v>12000</v>
      </c>
      <c r="AD107" s="55">
        <f t="shared" si="74"/>
        <v>0</v>
      </c>
      <c r="AE107" s="55">
        <f t="shared" si="49"/>
        <v>0</v>
      </c>
      <c r="AF107" s="55"/>
      <c r="AG107" s="25">
        <v>5645603</v>
      </c>
      <c r="AH107" s="25">
        <v>1584402</v>
      </c>
      <c r="AI107" s="25">
        <v>1562227</v>
      </c>
      <c r="AJ107" s="25">
        <v>22175</v>
      </c>
      <c r="AK107" s="25">
        <v>4061201</v>
      </c>
      <c r="AL107" s="34">
        <f t="shared" si="44"/>
        <v>1.2398347749801093</v>
      </c>
      <c r="AM107" s="34">
        <f t="shared" si="44"/>
        <v>0.75805720068407723</v>
      </c>
      <c r="AN107" s="34">
        <f t="shared" si="44"/>
        <v>0.76966610880422981</v>
      </c>
      <c r="AO107" s="34">
        <f t="shared" si="44"/>
        <v>0.36752519225669583</v>
      </c>
      <c r="AP107" s="34">
        <f t="shared" si="44"/>
        <v>1.648596063212675</v>
      </c>
      <c r="AQ107" s="92">
        <f t="shared" si="75"/>
        <v>0</v>
      </c>
      <c r="AR107" s="92"/>
      <c r="AS107" s="92">
        <v>0</v>
      </c>
      <c r="AT107" s="4">
        <f>VLOOKUP(B107,'[1]I Pbo'!$B$20:$U$84,20,0)</f>
        <v>0</v>
      </c>
      <c r="AU107" s="4"/>
    </row>
    <row r="108" spans="1:47" ht="29.25" customHeight="1" x14ac:dyDescent="0.25">
      <c r="A108" s="11" t="s">
        <v>141</v>
      </c>
      <c r="B108" s="27" t="s">
        <v>142</v>
      </c>
      <c r="C108" s="22">
        <f t="shared" si="66"/>
        <v>8785397.4663415272</v>
      </c>
      <c r="D108" s="23">
        <v>3935837.4663415272</v>
      </c>
      <c r="E108" s="23">
        <v>3588969.4663415272</v>
      </c>
      <c r="F108" s="25">
        <v>346868</v>
      </c>
      <c r="G108" s="25">
        <v>4849560</v>
      </c>
      <c r="H108" s="25">
        <f t="shared" si="46"/>
        <v>8480342</v>
      </c>
      <c r="I108" s="25">
        <v>3630782</v>
      </c>
      <c r="J108" s="25">
        <v>3283914</v>
      </c>
      <c r="K108" s="25">
        <v>346868</v>
      </c>
      <c r="L108" s="25">
        <v>4849560</v>
      </c>
      <c r="M108" s="25">
        <v>305055.46634152706</v>
      </c>
      <c r="N108" s="55">
        <f t="shared" si="47"/>
        <v>9788397.4663415272</v>
      </c>
      <c r="O108" s="102">
        <f t="shared" si="69"/>
        <v>9483342</v>
      </c>
      <c r="P108" s="102">
        <f t="shared" si="70"/>
        <v>8480342</v>
      </c>
      <c r="Q108" s="102">
        <f t="shared" si="56"/>
        <v>3630782</v>
      </c>
      <c r="R108" s="102">
        <v>3283914</v>
      </c>
      <c r="S108" s="102">
        <v>346868</v>
      </c>
      <c r="T108" s="102">
        <v>5852560</v>
      </c>
      <c r="U108" s="105">
        <v>1003000</v>
      </c>
      <c r="V108" s="65">
        <v>305055.46634152706</v>
      </c>
      <c r="W108" s="65">
        <f t="shared" si="45"/>
        <v>3935837.4663415272</v>
      </c>
      <c r="X108" s="81">
        <f t="shared" si="78"/>
        <v>1</v>
      </c>
      <c r="Y108" s="55">
        <f t="shared" si="48"/>
        <v>0</v>
      </c>
      <c r="Z108" s="55">
        <f t="shared" si="71"/>
        <v>0</v>
      </c>
      <c r="AA108" s="55">
        <f t="shared" si="72"/>
        <v>0</v>
      </c>
      <c r="AB108" s="55">
        <f t="shared" si="73"/>
        <v>0</v>
      </c>
      <c r="AC108" s="55">
        <f t="shared" si="73"/>
        <v>0</v>
      </c>
      <c r="AD108" s="55">
        <f t="shared" si="74"/>
        <v>0</v>
      </c>
      <c r="AE108" s="55">
        <f t="shared" si="49"/>
        <v>0</v>
      </c>
      <c r="AF108" s="55"/>
      <c r="AG108" s="25">
        <v>8272209</v>
      </c>
      <c r="AH108" s="25">
        <v>3386623</v>
      </c>
      <c r="AI108" s="25">
        <v>3290587</v>
      </c>
      <c r="AJ108" s="25">
        <v>96036</v>
      </c>
      <c r="AK108" s="25">
        <v>4885586</v>
      </c>
      <c r="AL108" s="34">
        <f t="shared" si="44"/>
        <v>0.94158619819904033</v>
      </c>
      <c r="AM108" s="34">
        <f t="shared" si="44"/>
        <v>0.86045804202071441</v>
      </c>
      <c r="AN108" s="34">
        <f t="shared" si="44"/>
        <v>0.91686124132850644</v>
      </c>
      <c r="AO108" s="34">
        <f t="shared" si="44"/>
        <v>0.27686612774888431</v>
      </c>
      <c r="AP108" s="34">
        <f t="shared" si="44"/>
        <v>1.0074287151824084</v>
      </c>
      <c r="AQ108" s="92">
        <f t="shared" si="75"/>
        <v>176010</v>
      </c>
      <c r="AR108" s="92"/>
      <c r="AS108" s="92">
        <v>176010</v>
      </c>
      <c r="AT108" s="4" t="str">
        <f>VLOOKUP(B108,'[1]I Pbo'!$B$20:$U$84,20,0)</f>
        <v>5063/UBND 31/8/2022</v>
      </c>
      <c r="AU108" s="4"/>
    </row>
    <row r="109" spans="1:47" ht="29.25" customHeight="1" x14ac:dyDescent="0.25">
      <c r="A109" s="11" t="s">
        <v>143</v>
      </c>
      <c r="B109" s="27" t="s">
        <v>144</v>
      </c>
      <c r="C109" s="22">
        <f t="shared" si="66"/>
        <v>4376724.979312011</v>
      </c>
      <c r="D109" s="23">
        <v>1491814.9793120108</v>
      </c>
      <c r="E109" s="23">
        <v>1390672.9793120108</v>
      </c>
      <c r="F109" s="25">
        <v>101142</v>
      </c>
      <c r="G109" s="25">
        <v>2884910</v>
      </c>
      <c r="H109" s="25">
        <f t="shared" si="46"/>
        <v>4206527</v>
      </c>
      <c r="I109" s="25">
        <v>1321617</v>
      </c>
      <c r="J109" s="25">
        <v>1220475</v>
      </c>
      <c r="K109" s="25">
        <v>101142</v>
      </c>
      <c r="L109" s="25">
        <v>2884910</v>
      </c>
      <c r="M109" s="25">
        <v>170197.97931201075</v>
      </c>
      <c r="N109" s="55">
        <f t="shared" si="47"/>
        <v>6011369.979312011</v>
      </c>
      <c r="O109" s="102">
        <f t="shared" si="69"/>
        <v>5841172</v>
      </c>
      <c r="P109" s="102">
        <f t="shared" si="70"/>
        <v>4206527</v>
      </c>
      <c r="Q109" s="102">
        <f t="shared" si="56"/>
        <v>1321617</v>
      </c>
      <c r="R109" s="102">
        <v>1220475</v>
      </c>
      <c r="S109" s="102">
        <v>101142</v>
      </c>
      <c r="T109" s="102">
        <v>4519555</v>
      </c>
      <c r="U109" s="105">
        <v>1634645</v>
      </c>
      <c r="V109" s="65">
        <v>170197.97931201075</v>
      </c>
      <c r="W109" s="65">
        <f t="shared" si="45"/>
        <v>1491814.9793120108</v>
      </c>
      <c r="X109" s="81">
        <f t="shared" si="78"/>
        <v>1</v>
      </c>
      <c r="Y109" s="55">
        <f t="shared" si="48"/>
        <v>0</v>
      </c>
      <c r="Z109" s="55">
        <f t="shared" si="71"/>
        <v>0</v>
      </c>
      <c r="AA109" s="55">
        <f t="shared" si="72"/>
        <v>0</v>
      </c>
      <c r="AB109" s="55">
        <f t="shared" si="73"/>
        <v>0</v>
      </c>
      <c r="AC109" s="55">
        <f t="shared" si="73"/>
        <v>0</v>
      </c>
      <c r="AD109" s="55">
        <f t="shared" si="74"/>
        <v>0</v>
      </c>
      <c r="AE109" s="55">
        <f t="shared" si="49"/>
        <v>0</v>
      </c>
      <c r="AF109" s="55"/>
      <c r="AG109" s="25">
        <v>3553542</v>
      </c>
      <c r="AH109" s="25">
        <v>866420</v>
      </c>
      <c r="AI109" s="33">
        <v>848348</v>
      </c>
      <c r="AJ109" s="33">
        <v>18072</v>
      </c>
      <c r="AK109" s="33">
        <v>2687122</v>
      </c>
      <c r="AL109" s="34">
        <f t="shared" si="44"/>
        <v>0.81191804758054287</v>
      </c>
      <c r="AM109" s="34">
        <f t="shared" si="44"/>
        <v>0.58078247773029601</v>
      </c>
      <c r="AN109" s="34">
        <f t="shared" si="44"/>
        <v>0.61002695286399533</v>
      </c>
      <c r="AO109" s="34">
        <f t="shared" si="44"/>
        <v>0.17867948033457912</v>
      </c>
      <c r="AP109" s="34">
        <f t="shared" si="44"/>
        <v>0.93144049554405506</v>
      </c>
      <c r="AQ109" s="92">
        <f t="shared" si="75"/>
        <v>11573</v>
      </c>
      <c r="AR109" s="92"/>
      <c r="AS109" s="92">
        <v>11573</v>
      </c>
      <c r="AT109" s="4" t="str">
        <f>VLOOKUP(B109,'[1]I Pbo'!$B$20:$U$84,20,0)</f>
        <v xml:space="preserve">2192/SKHĐT-KTĐN ngày 29/8/2022 </v>
      </c>
      <c r="AU109" s="4"/>
    </row>
    <row r="110" spans="1:47" ht="29.25" customHeight="1" x14ac:dyDescent="0.25">
      <c r="A110" s="11" t="s">
        <v>145</v>
      </c>
      <c r="B110" s="27" t="s">
        <v>146</v>
      </c>
      <c r="C110" s="22">
        <f t="shared" si="66"/>
        <v>3919635.7626127028</v>
      </c>
      <c r="D110" s="23">
        <v>1021695.762612703</v>
      </c>
      <c r="E110" s="23">
        <v>890716.76261270302</v>
      </c>
      <c r="F110" s="25">
        <v>130979</v>
      </c>
      <c r="G110" s="25">
        <v>2897940</v>
      </c>
      <c r="H110" s="25">
        <f t="shared" si="46"/>
        <v>3716838</v>
      </c>
      <c r="I110" s="25">
        <v>818898</v>
      </c>
      <c r="J110" s="25">
        <v>687919</v>
      </c>
      <c r="K110" s="25">
        <v>130979</v>
      </c>
      <c r="L110" s="25">
        <v>2897940</v>
      </c>
      <c r="M110" s="25">
        <v>202797.76261270299</v>
      </c>
      <c r="N110" s="55">
        <f t="shared" si="47"/>
        <v>3866814.7626127028</v>
      </c>
      <c r="O110" s="102">
        <f t="shared" si="69"/>
        <v>3664017</v>
      </c>
      <c r="P110" s="102">
        <f t="shared" si="70"/>
        <v>3664017</v>
      </c>
      <c r="Q110" s="102">
        <f t="shared" si="56"/>
        <v>813898</v>
      </c>
      <c r="R110" s="102">
        <v>687919</v>
      </c>
      <c r="S110" s="102">
        <v>125979</v>
      </c>
      <c r="T110" s="102">
        <v>2850119</v>
      </c>
      <c r="U110" s="105">
        <v>0</v>
      </c>
      <c r="V110" s="65">
        <v>202797.76261270299</v>
      </c>
      <c r="W110" s="65">
        <f t="shared" si="45"/>
        <v>1016695.762612703</v>
      </c>
      <c r="X110" s="81">
        <f t="shared" si="78"/>
        <v>1</v>
      </c>
      <c r="Y110" s="55">
        <f t="shared" si="48"/>
        <v>52821</v>
      </c>
      <c r="Z110" s="55">
        <f t="shared" si="71"/>
        <v>52821</v>
      </c>
      <c r="AA110" s="55">
        <f t="shared" si="72"/>
        <v>5000</v>
      </c>
      <c r="AB110" s="55">
        <f t="shared" si="73"/>
        <v>0</v>
      </c>
      <c r="AC110" s="55">
        <f t="shared" si="73"/>
        <v>5000</v>
      </c>
      <c r="AD110" s="55">
        <f t="shared" si="74"/>
        <v>47821</v>
      </c>
      <c r="AE110" s="55">
        <f t="shared" si="49"/>
        <v>0</v>
      </c>
      <c r="AF110" s="55"/>
      <c r="AG110" s="25">
        <v>2881284</v>
      </c>
      <c r="AH110" s="25">
        <v>560981</v>
      </c>
      <c r="AI110" s="25">
        <v>519465</v>
      </c>
      <c r="AJ110" s="25">
        <v>41516</v>
      </c>
      <c r="AK110" s="25">
        <v>2320303</v>
      </c>
      <c r="AL110" s="34">
        <f t="shared" si="44"/>
        <v>0.73508973141918399</v>
      </c>
      <c r="AM110" s="34">
        <f t="shared" si="44"/>
        <v>0.5490685393129624</v>
      </c>
      <c r="AN110" s="34">
        <f t="shared" si="44"/>
        <v>0.58319885939529703</v>
      </c>
      <c r="AO110" s="34">
        <f t="shared" si="44"/>
        <v>0.31696684201284175</v>
      </c>
      <c r="AP110" s="34">
        <f t="shared" si="44"/>
        <v>0.80067323685100455</v>
      </c>
      <c r="AQ110" s="92">
        <f t="shared" si="75"/>
        <v>29406</v>
      </c>
      <c r="AR110" s="92"/>
      <c r="AS110" s="92">
        <v>29406</v>
      </c>
      <c r="AT110" s="4" t="str">
        <f>VLOOKUP(B110,'[1]I Pbo'!$B$20:$U$84,20,0)</f>
        <v>Văn bản 8367/UBND-XDNĐ ngày 06/9/2022</v>
      </c>
      <c r="AU110" s="4"/>
    </row>
    <row r="111" spans="1:47" ht="29.25" customHeight="1" x14ac:dyDescent="0.25">
      <c r="A111" s="11" t="s">
        <v>147</v>
      </c>
      <c r="B111" s="27" t="s">
        <v>148</v>
      </c>
      <c r="C111" s="22">
        <f t="shared" si="66"/>
        <v>3069844.9439181145</v>
      </c>
      <c r="D111" s="23">
        <v>2219564.9439181145</v>
      </c>
      <c r="E111" s="23">
        <v>1509564.9439181148</v>
      </c>
      <c r="F111" s="25">
        <v>710000</v>
      </c>
      <c r="G111" s="25">
        <v>850280</v>
      </c>
      <c r="H111" s="25">
        <f t="shared" si="46"/>
        <v>2803318</v>
      </c>
      <c r="I111" s="25">
        <v>1953037.9999999998</v>
      </c>
      <c r="J111" s="25">
        <v>1243038</v>
      </c>
      <c r="K111" s="25">
        <v>710000</v>
      </c>
      <c r="L111" s="25">
        <v>850280</v>
      </c>
      <c r="M111" s="25">
        <v>266526.94391811476</v>
      </c>
      <c r="N111" s="55">
        <f t="shared" si="47"/>
        <v>3089644.9439181145</v>
      </c>
      <c r="O111" s="102">
        <f t="shared" si="69"/>
        <v>2823118</v>
      </c>
      <c r="P111" s="102">
        <f t="shared" si="70"/>
        <v>2803318</v>
      </c>
      <c r="Q111" s="102">
        <f t="shared" si="56"/>
        <v>1953038</v>
      </c>
      <c r="R111" s="102">
        <v>1243038</v>
      </c>
      <c r="S111" s="102">
        <v>710000</v>
      </c>
      <c r="T111" s="102">
        <v>870080</v>
      </c>
      <c r="U111" s="105">
        <v>19800</v>
      </c>
      <c r="V111" s="65">
        <v>266526.94391811476</v>
      </c>
      <c r="W111" s="65">
        <f t="shared" si="45"/>
        <v>2219564.9439181145</v>
      </c>
      <c r="X111" s="81">
        <f t="shared" si="78"/>
        <v>1</v>
      </c>
      <c r="Y111" s="55">
        <f t="shared" si="48"/>
        <v>0</v>
      </c>
      <c r="Z111" s="55">
        <f t="shared" si="71"/>
        <v>0</v>
      </c>
      <c r="AA111" s="55">
        <f t="shared" si="72"/>
        <v>0</v>
      </c>
      <c r="AB111" s="55">
        <f t="shared" si="73"/>
        <v>0</v>
      </c>
      <c r="AC111" s="55">
        <f t="shared" si="73"/>
        <v>0</v>
      </c>
      <c r="AD111" s="55">
        <f t="shared" si="74"/>
        <v>0</v>
      </c>
      <c r="AE111" s="55">
        <f t="shared" si="49"/>
        <v>0</v>
      </c>
      <c r="AF111" s="55"/>
      <c r="AG111" s="25">
        <v>2343065</v>
      </c>
      <c r="AH111" s="25">
        <v>1493065</v>
      </c>
      <c r="AI111" s="35">
        <v>1276000</v>
      </c>
      <c r="AJ111" s="35">
        <v>217065</v>
      </c>
      <c r="AK111" s="35">
        <v>850000</v>
      </c>
      <c r="AL111" s="34">
        <f t="shared" si="44"/>
        <v>0.76325190451133718</v>
      </c>
      <c r="AM111" s="34">
        <f t="shared" si="44"/>
        <v>0.6726836284251041</v>
      </c>
      <c r="AN111" s="34">
        <f t="shared" si="44"/>
        <v>0.84527665082636927</v>
      </c>
      <c r="AO111" s="34">
        <f t="shared" si="44"/>
        <v>0.30572535211267604</v>
      </c>
      <c r="AP111" s="34">
        <f t="shared" si="44"/>
        <v>0.99967069671167141</v>
      </c>
      <c r="AQ111" s="92">
        <f t="shared" si="75"/>
        <v>90985</v>
      </c>
      <c r="AR111" s="92"/>
      <c r="AS111" s="92">
        <v>90985</v>
      </c>
      <c r="AT111" s="4" t="str">
        <f>VLOOKUP(B111,'[1]I Pbo'!$B$20:$U$84,20,0)</f>
        <v>4196/UBND 26/9/2022</v>
      </c>
      <c r="AU111" s="4"/>
    </row>
    <row r="112" spans="1:47" ht="29.25" customHeight="1" x14ac:dyDescent="0.25">
      <c r="A112" s="11" t="s">
        <v>149</v>
      </c>
      <c r="B112" s="27" t="s">
        <v>150</v>
      </c>
      <c r="C112" s="22">
        <f t="shared" si="66"/>
        <v>5091877.052824961</v>
      </c>
      <c r="D112" s="23">
        <v>2131197.052824961</v>
      </c>
      <c r="E112" s="23">
        <v>1946463.0528249613</v>
      </c>
      <c r="F112" s="25">
        <v>184734</v>
      </c>
      <c r="G112" s="25">
        <v>2960680</v>
      </c>
      <c r="H112" s="25">
        <f t="shared" si="46"/>
        <v>4917680</v>
      </c>
      <c r="I112" s="25">
        <v>1956999.9999999998</v>
      </c>
      <c r="J112" s="25">
        <v>1772266</v>
      </c>
      <c r="K112" s="25">
        <v>184734</v>
      </c>
      <c r="L112" s="25">
        <v>2960680</v>
      </c>
      <c r="M112" s="25">
        <v>174197.05282496134</v>
      </c>
      <c r="N112" s="55">
        <f t="shared" si="47"/>
        <v>5354103.052824961</v>
      </c>
      <c r="O112" s="102">
        <f t="shared" si="69"/>
        <v>5179906</v>
      </c>
      <c r="P112" s="102">
        <f t="shared" si="70"/>
        <v>4917680</v>
      </c>
      <c r="Q112" s="102">
        <f t="shared" si="56"/>
        <v>1957000</v>
      </c>
      <c r="R112" s="102">
        <v>1772266</v>
      </c>
      <c r="S112" s="102">
        <v>184734</v>
      </c>
      <c r="T112" s="102">
        <v>3222906</v>
      </c>
      <c r="U112" s="105">
        <v>262226</v>
      </c>
      <c r="V112" s="65">
        <v>174197.05282496134</v>
      </c>
      <c r="W112" s="65">
        <f t="shared" si="45"/>
        <v>2131197.0528249615</v>
      </c>
      <c r="X112" s="81">
        <f t="shared" si="78"/>
        <v>1</v>
      </c>
      <c r="Y112" s="55">
        <f t="shared" si="48"/>
        <v>0</v>
      </c>
      <c r="Z112" s="55">
        <f t="shared" si="71"/>
        <v>0</v>
      </c>
      <c r="AA112" s="55">
        <f t="shared" si="72"/>
        <v>0</v>
      </c>
      <c r="AB112" s="55">
        <f t="shared" si="73"/>
        <v>0</v>
      </c>
      <c r="AC112" s="55">
        <f t="shared" si="73"/>
        <v>0</v>
      </c>
      <c r="AD112" s="55">
        <f t="shared" si="74"/>
        <v>0</v>
      </c>
      <c r="AE112" s="55">
        <f t="shared" si="49"/>
        <v>0</v>
      </c>
      <c r="AF112" s="55"/>
      <c r="AG112" s="25">
        <v>4465224</v>
      </c>
      <c r="AH112" s="25">
        <v>1725062</v>
      </c>
      <c r="AI112" s="25">
        <v>1674898</v>
      </c>
      <c r="AJ112" s="25">
        <v>50164</v>
      </c>
      <c r="AK112" s="25">
        <v>2740162</v>
      </c>
      <c r="AL112" s="34">
        <f t="shared" si="44"/>
        <v>0.87693083585407949</v>
      </c>
      <c r="AM112" s="34">
        <f t="shared" si="44"/>
        <v>0.80943336408680855</v>
      </c>
      <c r="AN112" s="34">
        <f t="shared" si="44"/>
        <v>0.86048281140973593</v>
      </c>
      <c r="AO112" s="34">
        <f t="shared" si="44"/>
        <v>0.27154719759221368</v>
      </c>
      <c r="AP112" s="34">
        <f t="shared" si="44"/>
        <v>0.92551778645446314</v>
      </c>
      <c r="AQ112" s="92">
        <f t="shared" si="75"/>
        <v>48313</v>
      </c>
      <c r="AR112" s="92"/>
      <c r="AS112" s="92">
        <v>48313</v>
      </c>
      <c r="AT112" s="4" t="str">
        <f>VLOOKUP(B112,'[1]I Pbo'!$B$20:$U$84,20,0)</f>
        <v>3302/UBND-ĐTQH ngày 03/10/2022 (thay thế VB 2217/UBND-ĐTQH ngày 13/7/2022 và 2926/UBND-ĐTQH 07/9/2022)</v>
      </c>
      <c r="AU112" s="4"/>
    </row>
    <row r="113" spans="1:47" ht="29.25" customHeight="1" x14ac:dyDescent="0.25">
      <c r="A113" s="18"/>
      <c r="B113" s="28" t="s">
        <v>151</v>
      </c>
      <c r="C113" s="20">
        <f>SUM(C114:C118)</f>
        <v>19942000.064315401</v>
      </c>
      <c r="D113" s="20">
        <f t="shared" ref="D113:AF113" si="79">SUM(D114:D118)</f>
        <v>9592230.064315401</v>
      </c>
      <c r="E113" s="20">
        <f t="shared" si="79"/>
        <v>8391066.064315401</v>
      </c>
      <c r="F113" s="20">
        <f t="shared" si="79"/>
        <v>1201164</v>
      </c>
      <c r="G113" s="20">
        <f t="shared" si="79"/>
        <v>10349770</v>
      </c>
      <c r="H113" s="20">
        <f t="shared" si="79"/>
        <v>17140788</v>
      </c>
      <c r="I113" s="20">
        <f t="shared" si="79"/>
        <v>6791018</v>
      </c>
      <c r="J113" s="20">
        <f t="shared" si="79"/>
        <v>5589854</v>
      </c>
      <c r="K113" s="20">
        <f t="shared" si="79"/>
        <v>1201164</v>
      </c>
      <c r="L113" s="20">
        <f t="shared" si="79"/>
        <v>10349770</v>
      </c>
      <c r="M113" s="20">
        <f t="shared" si="79"/>
        <v>2801212.0643154024</v>
      </c>
      <c r="N113" s="20">
        <f t="shared" si="79"/>
        <v>24974008.8673154</v>
      </c>
      <c r="O113" s="101">
        <f t="shared" si="79"/>
        <v>22172796.802999999</v>
      </c>
      <c r="P113" s="101">
        <f t="shared" si="79"/>
        <v>17140788</v>
      </c>
      <c r="Q113" s="101">
        <f t="shared" si="79"/>
        <v>6791018</v>
      </c>
      <c r="R113" s="101">
        <f t="shared" si="79"/>
        <v>5589854</v>
      </c>
      <c r="S113" s="101">
        <f t="shared" si="79"/>
        <v>1201164</v>
      </c>
      <c r="T113" s="101">
        <f t="shared" si="79"/>
        <v>15381778.802999999</v>
      </c>
      <c r="U113" s="101">
        <f t="shared" si="79"/>
        <v>5032008.8029999994</v>
      </c>
      <c r="V113" s="20">
        <v>2801212.0643154024</v>
      </c>
      <c r="W113" s="20">
        <f t="shared" si="79"/>
        <v>9592230.064315401</v>
      </c>
      <c r="X113" s="20">
        <f t="shared" si="79"/>
        <v>5</v>
      </c>
      <c r="Y113" s="20">
        <f t="shared" si="79"/>
        <v>0</v>
      </c>
      <c r="Z113" s="20">
        <f t="shared" si="79"/>
        <v>0</v>
      </c>
      <c r="AA113" s="20">
        <f t="shared" si="79"/>
        <v>0</v>
      </c>
      <c r="AB113" s="20">
        <f t="shared" si="79"/>
        <v>0</v>
      </c>
      <c r="AC113" s="20">
        <f t="shared" si="79"/>
        <v>0</v>
      </c>
      <c r="AD113" s="20">
        <f t="shared" si="79"/>
        <v>0</v>
      </c>
      <c r="AE113" s="20">
        <f t="shared" si="79"/>
        <v>0</v>
      </c>
      <c r="AF113" s="20">
        <f t="shared" si="79"/>
        <v>0</v>
      </c>
      <c r="AG113" s="20">
        <v>14163607</v>
      </c>
      <c r="AH113" s="20">
        <v>4735882</v>
      </c>
      <c r="AI113" s="20">
        <v>4290302</v>
      </c>
      <c r="AJ113" s="20">
        <v>445580</v>
      </c>
      <c r="AK113" s="20">
        <v>9427725</v>
      </c>
      <c r="AL113" s="46">
        <f t="shared" ref="AL113:AP139" si="80">IF(C113=0,0,AG113/C113)</f>
        <v>0.71024004384317652</v>
      </c>
      <c r="AM113" s="46">
        <f t="shared" si="80"/>
        <v>0.4937206435048116</v>
      </c>
      <c r="AN113" s="46">
        <f t="shared" si="80"/>
        <v>0.51129403190439915</v>
      </c>
      <c r="AO113" s="46">
        <f t="shared" si="80"/>
        <v>0.37095683853328937</v>
      </c>
      <c r="AP113" s="46">
        <f t="shared" si="80"/>
        <v>0.91091154682664444</v>
      </c>
      <c r="AQ113" s="89">
        <f t="shared" ref="AQ113:AS113" si="81">SUM(AQ114:AQ118)</f>
        <v>392279</v>
      </c>
      <c r="AR113" s="89">
        <f>SUM(AR114:AR118)</f>
        <v>0</v>
      </c>
      <c r="AS113" s="89">
        <f t="shared" si="81"/>
        <v>392279</v>
      </c>
      <c r="AT113" s="4"/>
      <c r="AU113" s="4"/>
    </row>
    <row r="114" spans="1:47" ht="29.25" customHeight="1" x14ac:dyDescent="0.25">
      <c r="A114" s="11" t="s">
        <v>152</v>
      </c>
      <c r="B114" s="27" t="s">
        <v>153</v>
      </c>
      <c r="C114" s="22">
        <f>SUM(H114,M114)</f>
        <v>4801056.5156696625</v>
      </c>
      <c r="D114" s="23">
        <f t="shared" ref="D114" si="82">SUM(I114,M114)</f>
        <v>2242626.515669662</v>
      </c>
      <c r="E114" s="23">
        <f t="shared" ref="E114" si="83">SUM(J114,M114)</f>
        <v>1918191.515669662</v>
      </c>
      <c r="F114" s="25">
        <v>324435</v>
      </c>
      <c r="G114" s="25">
        <v>2558430</v>
      </c>
      <c r="H114" s="25">
        <f t="shared" si="46"/>
        <v>4027592</v>
      </c>
      <c r="I114" s="25">
        <v>1469162</v>
      </c>
      <c r="J114" s="25">
        <v>1144727</v>
      </c>
      <c r="K114" s="25">
        <v>324435</v>
      </c>
      <c r="L114" s="25">
        <v>2558430</v>
      </c>
      <c r="M114" s="25">
        <v>773464.51566966216</v>
      </c>
      <c r="N114" s="55">
        <f t="shared" si="47"/>
        <v>5639459.5156696625</v>
      </c>
      <c r="O114" s="102">
        <f t="shared" ref="O114:O118" si="84">SUM(Q114,T114)</f>
        <v>4865995</v>
      </c>
      <c r="P114" s="102">
        <f t="shared" ref="P114:P118" si="85">O114-U114</f>
        <v>4027592</v>
      </c>
      <c r="Q114" s="102">
        <f t="shared" si="56"/>
        <v>1469162</v>
      </c>
      <c r="R114" s="102">
        <v>1144727</v>
      </c>
      <c r="S114" s="102">
        <v>324435</v>
      </c>
      <c r="T114" s="102">
        <v>3396833</v>
      </c>
      <c r="U114" s="105">
        <v>838403</v>
      </c>
      <c r="V114" s="65">
        <v>773464.51566966216</v>
      </c>
      <c r="W114" s="65">
        <f t="shared" si="45"/>
        <v>2242626.515669662</v>
      </c>
      <c r="X114" s="81">
        <f t="shared" si="78"/>
        <v>1</v>
      </c>
      <c r="Y114" s="55">
        <f t="shared" si="48"/>
        <v>0</v>
      </c>
      <c r="Z114" s="55">
        <f t="shared" ref="Z114:Z118" si="86">AA114+AD114</f>
        <v>0</v>
      </c>
      <c r="AA114" s="55">
        <f t="shared" ref="AA114:AA118" si="87">AB114+AC114</f>
        <v>0</v>
      </c>
      <c r="AB114" s="55">
        <f t="shared" ref="AB114:AC118" si="88">J114-R114</f>
        <v>0</v>
      </c>
      <c r="AC114" s="55">
        <f t="shared" si="88"/>
        <v>0</v>
      </c>
      <c r="AD114" s="55">
        <f t="shared" ref="AD114:AD118" si="89">IF((L114-T114)&lt;0,0,(L114-T114))</f>
        <v>0</v>
      </c>
      <c r="AE114" s="55"/>
      <c r="AF114" s="55"/>
      <c r="AG114" s="25">
        <v>2875711</v>
      </c>
      <c r="AH114" s="25">
        <v>805542</v>
      </c>
      <c r="AI114" s="25">
        <v>715021</v>
      </c>
      <c r="AJ114" s="25">
        <v>90521</v>
      </c>
      <c r="AK114" s="25">
        <v>2070169</v>
      </c>
      <c r="AL114" s="34">
        <f t="shared" si="80"/>
        <v>0.59897461956847831</v>
      </c>
      <c r="AM114" s="34">
        <f t="shared" si="80"/>
        <v>0.35919578867525348</v>
      </c>
      <c r="AN114" s="34">
        <f t="shared" si="80"/>
        <v>0.37275787853246667</v>
      </c>
      <c r="AO114" s="34">
        <f t="shared" si="80"/>
        <v>0.27901120409326985</v>
      </c>
      <c r="AP114" s="34">
        <f t="shared" si="80"/>
        <v>0.80915600583170144</v>
      </c>
      <c r="AQ114" s="92">
        <f>SUM(AR114,AS114)</f>
        <v>182662</v>
      </c>
      <c r="AR114" s="92"/>
      <c r="AS114" s="92">
        <v>182662</v>
      </c>
      <c r="AT114" s="4" t="str">
        <f>VLOOKUP(B114,'[1]I Pbo'!$B$20:$U$84,20,0)</f>
        <v>Văn bản số 8486/UBND-TH ngày 05/10/2022</v>
      </c>
      <c r="AU114" s="4"/>
    </row>
    <row r="115" spans="1:47" ht="29.25" customHeight="1" x14ac:dyDescent="0.25">
      <c r="A115" s="11" t="s">
        <v>154</v>
      </c>
      <c r="B115" s="27" t="s">
        <v>155</v>
      </c>
      <c r="C115" s="22">
        <f>SUM(H115,M115)</f>
        <v>2825504.5875801309</v>
      </c>
      <c r="D115" s="23">
        <v>1929274.5875801309</v>
      </c>
      <c r="E115" s="23">
        <v>1683362.5875801309</v>
      </c>
      <c r="F115" s="25">
        <v>245912</v>
      </c>
      <c r="G115" s="25">
        <v>896230</v>
      </c>
      <c r="H115" s="25">
        <f t="shared" si="46"/>
        <v>2374642</v>
      </c>
      <c r="I115" s="25">
        <v>1478412</v>
      </c>
      <c r="J115" s="25">
        <v>1232500</v>
      </c>
      <c r="K115" s="25">
        <v>245912</v>
      </c>
      <c r="L115" s="25">
        <v>896230</v>
      </c>
      <c r="M115" s="25">
        <v>450862.58758013102</v>
      </c>
      <c r="N115" s="55">
        <f t="shared" si="47"/>
        <v>3030427.5875801309</v>
      </c>
      <c r="O115" s="102">
        <f t="shared" si="84"/>
        <v>2579565</v>
      </c>
      <c r="P115" s="102">
        <f t="shared" si="85"/>
        <v>2374642</v>
      </c>
      <c r="Q115" s="102">
        <f t="shared" si="56"/>
        <v>1478412</v>
      </c>
      <c r="R115" s="102">
        <v>1232500</v>
      </c>
      <c r="S115" s="102">
        <v>245912</v>
      </c>
      <c r="T115" s="102">
        <v>1101153</v>
      </c>
      <c r="U115" s="105">
        <v>204923</v>
      </c>
      <c r="V115" s="65">
        <v>450862.58758013102</v>
      </c>
      <c r="W115" s="65">
        <f t="shared" si="45"/>
        <v>1929274.5875801309</v>
      </c>
      <c r="X115" s="81">
        <f t="shared" si="78"/>
        <v>1</v>
      </c>
      <c r="Y115" s="55">
        <f t="shared" si="48"/>
        <v>0</v>
      </c>
      <c r="Z115" s="55">
        <f t="shared" si="86"/>
        <v>0</v>
      </c>
      <c r="AA115" s="55">
        <f t="shared" si="87"/>
        <v>0</v>
      </c>
      <c r="AB115" s="55">
        <f t="shared" si="88"/>
        <v>0</v>
      </c>
      <c r="AC115" s="55">
        <f t="shared" si="88"/>
        <v>0</v>
      </c>
      <c r="AD115" s="55">
        <f t="shared" si="89"/>
        <v>0</v>
      </c>
      <c r="AE115" s="55">
        <f t="shared" si="49"/>
        <v>0</v>
      </c>
      <c r="AF115" s="55"/>
      <c r="AG115" s="25">
        <v>1915001</v>
      </c>
      <c r="AH115" s="25">
        <v>1013684</v>
      </c>
      <c r="AI115" s="25">
        <v>860379</v>
      </c>
      <c r="AJ115" s="25">
        <v>153305</v>
      </c>
      <c r="AK115" s="25">
        <v>901317</v>
      </c>
      <c r="AL115" s="34">
        <f t="shared" si="80"/>
        <v>0.67775540284649805</v>
      </c>
      <c r="AM115" s="34">
        <f t="shared" si="80"/>
        <v>0.52542235642643975</v>
      </c>
      <c r="AN115" s="34">
        <f t="shared" si="80"/>
        <v>0.51110735521145978</v>
      </c>
      <c r="AO115" s="34">
        <f t="shared" si="80"/>
        <v>0.62341406682065126</v>
      </c>
      <c r="AP115" s="34">
        <f t="shared" si="80"/>
        <v>1.0056759983486381</v>
      </c>
      <c r="AQ115" s="92">
        <f>SUM(AR115,AS115)</f>
        <v>145453</v>
      </c>
      <c r="AR115" s="92"/>
      <c r="AS115" s="92">
        <v>145453</v>
      </c>
      <c r="AT115" s="4" t="str">
        <f>VLOOKUP(B115,'[1]I Pbo'!$B$20:$U$84,20,0)</f>
        <v>Văn bản số 3993/UBND-KT ngày 19/7/2022</v>
      </c>
      <c r="AU115" s="4"/>
    </row>
    <row r="116" spans="1:47" ht="29.25" customHeight="1" x14ac:dyDescent="0.25">
      <c r="A116" s="11" t="s">
        <v>156</v>
      </c>
      <c r="B116" s="27" t="s">
        <v>157</v>
      </c>
      <c r="C116" s="22">
        <f>SUM(H116,M116)</f>
        <v>4012968.0361904381</v>
      </c>
      <c r="D116" s="23">
        <f t="shared" ref="D116" si="90">SUM(I116,M116)</f>
        <v>1909858.0361904383</v>
      </c>
      <c r="E116" s="23">
        <f t="shared" ref="E116" si="91">SUM(J116,M116)</f>
        <v>1684343.0361904383</v>
      </c>
      <c r="F116" s="25">
        <v>225515</v>
      </c>
      <c r="G116" s="25">
        <v>2103110</v>
      </c>
      <c r="H116" s="25">
        <f t="shared" si="46"/>
        <v>3350315</v>
      </c>
      <c r="I116" s="25">
        <v>1247205</v>
      </c>
      <c r="J116" s="25">
        <v>1021690</v>
      </c>
      <c r="K116" s="25">
        <v>225515</v>
      </c>
      <c r="L116" s="25">
        <v>2103110</v>
      </c>
      <c r="M116" s="25">
        <v>662653.03619043832</v>
      </c>
      <c r="N116" s="55">
        <f t="shared" si="47"/>
        <v>6525774.0361904381</v>
      </c>
      <c r="O116" s="102">
        <f t="shared" si="84"/>
        <v>5863121</v>
      </c>
      <c r="P116" s="102">
        <f t="shared" si="85"/>
        <v>3350315</v>
      </c>
      <c r="Q116" s="102">
        <f t="shared" si="56"/>
        <v>1247205</v>
      </c>
      <c r="R116" s="102">
        <v>1021690</v>
      </c>
      <c r="S116" s="102">
        <v>225515</v>
      </c>
      <c r="T116" s="102">
        <v>4615916</v>
      </c>
      <c r="U116" s="105">
        <v>2512806</v>
      </c>
      <c r="V116" s="65">
        <v>662653.03619043832</v>
      </c>
      <c r="W116" s="65">
        <f t="shared" si="45"/>
        <v>1909858.0361904383</v>
      </c>
      <c r="X116" s="81">
        <f t="shared" si="78"/>
        <v>1</v>
      </c>
      <c r="Y116" s="55">
        <f t="shared" si="48"/>
        <v>0</v>
      </c>
      <c r="Z116" s="55">
        <f t="shared" si="86"/>
        <v>0</v>
      </c>
      <c r="AA116" s="55">
        <f t="shared" si="87"/>
        <v>0</v>
      </c>
      <c r="AB116" s="55">
        <f t="shared" si="88"/>
        <v>0</v>
      </c>
      <c r="AC116" s="55">
        <f t="shared" si="88"/>
        <v>0</v>
      </c>
      <c r="AD116" s="55">
        <f t="shared" si="89"/>
        <v>0</v>
      </c>
      <c r="AE116" s="55">
        <f t="shared" si="49"/>
        <v>0</v>
      </c>
      <c r="AF116" s="55"/>
      <c r="AG116" s="25">
        <v>1973128</v>
      </c>
      <c r="AH116" s="25">
        <v>717692</v>
      </c>
      <c r="AI116" s="25">
        <v>645000</v>
      </c>
      <c r="AJ116" s="25">
        <v>72692</v>
      </c>
      <c r="AK116" s="25">
        <v>1255436</v>
      </c>
      <c r="AL116" s="34">
        <f t="shared" si="80"/>
        <v>0.49168794323941728</v>
      </c>
      <c r="AM116" s="34">
        <f t="shared" si="80"/>
        <v>0.37578290448831903</v>
      </c>
      <c r="AN116" s="34">
        <f t="shared" si="80"/>
        <v>0.38293862125545891</v>
      </c>
      <c r="AO116" s="34">
        <f t="shared" si="80"/>
        <v>0.32233776023767818</v>
      </c>
      <c r="AP116" s="34">
        <f t="shared" si="80"/>
        <v>0.59694262306774248</v>
      </c>
      <c r="AQ116" s="92">
        <f>SUM(AR116,AS116)</f>
        <v>64164</v>
      </c>
      <c r="AR116" s="92"/>
      <c r="AS116" s="92">
        <v>64164</v>
      </c>
      <c r="AT116" s="4" t="str">
        <f>VLOOKUP(B116,'[1]I Pbo'!$B$20:$U$84,20,0)</f>
        <v>2170/UBND-KTTH ngày 24/9/2022.</v>
      </c>
      <c r="AU116" s="4"/>
    </row>
    <row r="117" spans="1:47" ht="29.25" customHeight="1" x14ac:dyDescent="0.25">
      <c r="A117" s="11" t="s">
        <v>158</v>
      </c>
      <c r="B117" s="27" t="s">
        <v>159</v>
      </c>
      <c r="C117" s="22">
        <f>SUM(H117,M117)</f>
        <v>3012836.2253203169</v>
      </c>
      <c r="D117" s="23">
        <v>2163216.2253203169</v>
      </c>
      <c r="E117" s="23">
        <v>1871048.2253203169</v>
      </c>
      <c r="F117" s="25">
        <v>292168</v>
      </c>
      <c r="G117" s="25">
        <v>849620</v>
      </c>
      <c r="H117" s="25">
        <f t="shared" si="46"/>
        <v>2340425</v>
      </c>
      <c r="I117" s="25">
        <v>1490805</v>
      </c>
      <c r="J117" s="25">
        <v>1198637</v>
      </c>
      <c r="K117" s="25">
        <v>292168</v>
      </c>
      <c r="L117" s="25">
        <v>849620</v>
      </c>
      <c r="M117" s="25">
        <v>672411.22532031673</v>
      </c>
      <c r="N117" s="55">
        <f t="shared" si="47"/>
        <v>4013884.0283203167</v>
      </c>
      <c r="O117" s="102">
        <f t="shared" si="84"/>
        <v>3341472.8029999998</v>
      </c>
      <c r="P117" s="102">
        <f t="shared" si="85"/>
        <v>2340425</v>
      </c>
      <c r="Q117" s="102">
        <f t="shared" si="56"/>
        <v>1490805</v>
      </c>
      <c r="R117" s="102">
        <v>1198637</v>
      </c>
      <c r="S117" s="102">
        <v>292168</v>
      </c>
      <c r="T117" s="102">
        <v>1850667.8029999998</v>
      </c>
      <c r="U117" s="105">
        <v>1001047.8029999998</v>
      </c>
      <c r="V117" s="65">
        <v>672411.22532031673</v>
      </c>
      <c r="W117" s="65">
        <f t="shared" si="45"/>
        <v>2163216.2253203169</v>
      </c>
      <c r="X117" s="81">
        <f t="shared" si="78"/>
        <v>1</v>
      </c>
      <c r="Y117" s="55">
        <f t="shared" si="48"/>
        <v>0</v>
      </c>
      <c r="Z117" s="55">
        <f t="shared" si="86"/>
        <v>0</v>
      </c>
      <c r="AA117" s="55">
        <f t="shared" si="87"/>
        <v>0</v>
      </c>
      <c r="AB117" s="55">
        <f t="shared" si="88"/>
        <v>0</v>
      </c>
      <c r="AC117" s="55">
        <f t="shared" si="88"/>
        <v>0</v>
      </c>
      <c r="AD117" s="55">
        <f t="shared" si="89"/>
        <v>0</v>
      </c>
      <c r="AE117" s="55">
        <f t="shared" si="49"/>
        <v>0</v>
      </c>
      <c r="AF117" s="55"/>
      <c r="AG117" s="25">
        <v>3001652</v>
      </c>
      <c r="AH117" s="25">
        <v>1509463</v>
      </c>
      <c r="AI117" s="25">
        <v>1405911</v>
      </c>
      <c r="AJ117" s="25">
        <v>103552</v>
      </c>
      <c r="AK117" s="25">
        <v>1492189</v>
      </c>
      <c r="AL117" s="34">
        <f t="shared" si="80"/>
        <v>0.99628780840248699</v>
      </c>
      <c r="AM117" s="34">
        <f t="shared" si="80"/>
        <v>0.69778646366083319</v>
      </c>
      <c r="AN117" s="34">
        <f t="shared" si="80"/>
        <v>0.75140286657192545</v>
      </c>
      <c r="AO117" s="34">
        <f t="shared" si="80"/>
        <v>0.35442622053065359</v>
      </c>
      <c r="AP117" s="34">
        <f t="shared" si="80"/>
        <v>1.7563016407335044</v>
      </c>
      <c r="AQ117" s="92">
        <f>SUM(AR117,AS117)</f>
        <v>0</v>
      </c>
      <c r="AR117" s="92"/>
      <c r="AS117" s="92">
        <v>0</v>
      </c>
      <c r="AT117" s="4">
        <f>VLOOKUP(B117,'[1]I Pbo'!$B$20:$U$84,20,0)</f>
        <v>0</v>
      </c>
      <c r="AU117" s="4"/>
    </row>
    <row r="118" spans="1:47" ht="29.25" customHeight="1" x14ac:dyDescent="0.25">
      <c r="A118" s="11" t="s">
        <v>160</v>
      </c>
      <c r="B118" s="27" t="s">
        <v>161</v>
      </c>
      <c r="C118" s="22">
        <f>SUM(H118,M118)</f>
        <v>5289634.6995548541</v>
      </c>
      <c r="D118" s="23">
        <v>1347254.6995548538</v>
      </c>
      <c r="E118" s="23">
        <v>1234120.6995548538</v>
      </c>
      <c r="F118" s="25">
        <v>113134</v>
      </c>
      <c r="G118" s="25">
        <v>3942380</v>
      </c>
      <c r="H118" s="25">
        <f t="shared" si="46"/>
        <v>5047814</v>
      </c>
      <c r="I118" s="25">
        <v>1105434</v>
      </c>
      <c r="J118" s="25">
        <v>992300</v>
      </c>
      <c r="K118" s="25">
        <v>113134</v>
      </c>
      <c r="L118" s="25">
        <v>3942380</v>
      </c>
      <c r="M118" s="25">
        <v>241820.6995548539</v>
      </c>
      <c r="N118" s="55">
        <f t="shared" si="47"/>
        <v>5764463.6995548541</v>
      </c>
      <c r="O118" s="102">
        <f t="shared" si="84"/>
        <v>5522643</v>
      </c>
      <c r="P118" s="102">
        <f t="shared" si="85"/>
        <v>5047814</v>
      </c>
      <c r="Q118" s="102">
        <f t="shared" si="56"/>
        <v>1105434</v>
      </c>
      <c r="R118" s="102">
        <v>992300</v>
      </c>
      <c r="S118" s="102">
        <v>113134</v>
      </c>
      <c r="T118" s="102">
        <v>4417209</v>
      </c>
      <c r="U118" s="105">
        <v>474829</v>
      </c>
      <c r="V118" s="65">
        <v>241820.6995548539</v>
      </c>
      <c r="W118" s="65">
        <f t="shared" si="45"/>
        <v>1347254.6995548538</v>
      </c>
      <c r="X118" s="81">
        <f t="shared" si="78"/>
        <v>1</v>
      </c>
      <c r="Y118" s="55">
        <f t="shared" si="48"/>
        <v>0</v>
      </c>
      <c r="Z118" s="55">
        <f t="shared" si="86"/>
        <v>0</v>
      </c>
      <c r="AA118" s="55">
        <f t="shared" si="87"/>
        <v>0</v>
      </c>
      <c r="AB118" s="55">
        <f t="shared" si="88"/>
        <v>0</v>
      </c>
      <c r="AC118" s="55">
        <f t="shared" si="88"/>
        <v>0</v>
      </c>
      <c r="AD118" s="55">
        <f t="shared" si="89"/>
        <v>0</v>
      </c>
      <c r="AE118" s="55">
        <f t="shared" si="49"/>
        <v>0</v>
      </c>
      <c r="AF118" s="55"/>
      <c r="AG118" s="25">
        <v>4398115</v>
      </c>
      <c r="AH118" s="25">
        <v>689501</v>
      </c>
      <c r="AI118" s="25">
        <v>663991</v>
      </c>
      <c r="AJ118" s="25">
        <v>25510</v>
      </c>
      <c r="AK118" s="25">
        <v>3708614</v>
      </c>
      <c r="AL118" s="34">
        <f t="shared" si="80"/>
        <v>0.83145911765327019</v>
      </c>
      <c r="AM118" s="34">
        <f t="shared" si="80"/>
        <v>0.51178221922537581</v>
      </c>
      <c r="AN118" s="34">
        <f t="shared" si="80"/>
        <v>0.53802760154618667</v>
      </c>
      <c r="AO118" s="34">
        <f t="shared" si="80"/>
        <v>0.22548482330687503</v>
      </c>
      <c r="AP118" s="34">
        <f t="shared" si="80"/>
        <v>0.9407043461056519</v>
      </c>
      <c r="AQ118" s="92">
        <f>SUM(AR118,AS118)</f>
        <v>0</v>
      </c>
      <c r="AR118" s="92"/>
      <c r="AS118" s="92">
        <v>0</v>
      </c>
      <c r="AT118" s="4">
        <f>VLOOKUP(B118,'[1]I Pbo'!$B$20:$U$84,20,0)</f>
        <v>0</v>
      </c>
      <c r="AU118" s="4"/>
    </row>
    <row r="119" spans="1:47" ht="29.25" customHeight="1" x14ac:dyDescent="0.25">
      <c r="A119" s="18"/>
      <c r="B119" s="28" t="s">
        <v>162</v>
      </c>
      <c r="C119" s="20">
        <f>SUM(C120:C125)</f>
        <v>90266966.362482026</v>
      </c>
      <c r="D119" s="20">
        <f t="shared" ref="D119:AF119" si="92">SUM(D120:D125)</f>
        <v>6586688.3624820281</v>
      </c>
      <c r="E119" s="20">
        <f t="shared" si="92"/>
        <v>5500052.3624820281</v>
      </c>
      <c r="F119" s="20">
        <f t="shared" si="92"/>
        <v>1086636</v>
      </c>
      <c r="G119" s="20">
        <f t="shared" si="92"/>
        <v>83680278</v>
      </c>
      <c r="H119" s="20">
        <f t="shared" si="92"/>
        <v>89879179</v>
      </c>
      <c r="I119" s="20">
        <f t="shared" si="92"/>
        <v>6198901</v>
      </c>
      <c r="J119" s="20">
        <f t="shared" si="92"/>
        <v>5112265</v>
      </c>
      <c r="K119" s="20">
        <f t="shared" si="92"/>
        <v>1086636</v>
      </c>
      <c r="L119" s="20">
        <f t="shared" si="92"/>
        <v>83680278</v>
      </c>
      <c r="M119" s="20">
        <f t="shared" si="92"/>
        <v>387787.36248202808</v>
      </c>
      <c r="N119" s="20">
        <f t="shared" si="92"/>
        <v>72863015.684482023</v>
      </c>
      <c r="O119" s="101">
        <f t="shared" si="92"/>
        <v>72475228.321999997</v>
      </c>
      <c r="P119" s="101">
        <f t="shared" si="92"/>
        <v>67554588</v>
      </c>
      <c r="Q119" s="101">
        <f t="shared" si="92"/>
        <v>6198901</v>
      </c>
      <c r="R119" s="101">
        <f t="shared" si="92"/>
        <v>5112265</v>
      </c>
      <c r="S119" s="101">
        <f t="shared" si="92"/>
        <v>1086636</v>
      </c>
      <c r="T119" s="101">
        <f t="shared" si="92"/>
        <v>66276327.321999997</v>
      </c>
      <c r="U119" s="101">
        <f t="shared" si="92"/>
        <v>4920640.3220000006</v>
      </c>
      <c r="V119" s="20">
        <v>387787.36248202808</v>
      </c>
      <c r="W119" s="20">
        <f t="shared" si="92"/>
        <v>6586688.3624820281</v>
      </c>
      <c r="X119" s="20">
        <f t="shared" si="92"/>
        <v>2</v>
      </c>
      <c r="Y119" s="20">
        <f t="shared" si="92"/>
        <v>22324591</v>
      </c>
      <c r="Z119" s="20">
        <f t="shared" si="92"/>
        <v>22324591</v>
      </c>
      <c r="AA119" s="20">
        <f t="shared" si="92"/>
        <v>0</v>
      </c>
      <c r="AB119" s="20">
        <f t="shared" si="92"/>
        <v>0</v>
      </c>
      <c r="AC119" s="20">
        <f t="shared" si="92"/>
        <v>0</v>
      </c>
      <c r="AD119" s="20">
        <f t="shared" si="92"/>
        <v>22324591</v>
      </c>
      <c r="AE119" s="20">
        <f t="shared" si="92"/>
        <v>0</v>
      </c>
      <c r="AF119" s="20">
        <f t="shared" si="92"/>
        <v>0</v>
      </c>
      <c r="AG119" s="20">
        <v>52286906</v>
      </c>
      <c r="AH119" s="20">
        <v>2993985</v>
      </c>
      <c r="AI119" s="20">
        <v>2894162</v>
      </c>
      <c r="AJ119" s="20">
        <v>99823</v>
      </c>
      <c r="AK119" s="20">
        <v>49292921</v>
      </c>
      <c r="AL119" s="46">
        <f t="shared" si="80"/>
        <v>0.57924740474863445</v>
      </c>
      <c r="AM119" s="46">
        <f t="shared" si="80"/>
        <v>0.45455088129777432</v>
      </c>
      <c r="AN119" s="46">
        <f t="shared" si="80"/>
        <v>0.52620626300618367</v>
      </c>
      <c r="AO119" s="46">
        <f t="shared" si="80"/>
        <v>9.186424892972439E-2</v>
      </c>
      <c r="AP119" s="46">
        <f t="shared" si="80"/>
        <v>0.58906258652725796</v>
      </c>
      <c r="AQ119" s="89">
        <f t="shared" ref="AQ119:AS119" si="93">SUM(AQ120:AQ125)</f>
        <v>88821</v>
      </c>
      <c r="AR119" s="89">
        <f>SUM(AR120:AR125)</f>
        <v>0</v>
      </c>
      <c r="AS119" s="89">
        <f t="shared" si="93"/>
        <v>88821</v>
      </c>
      <c r="AT119" s="4"/>
      <c r="AU119" s="4"/>
    </row>
    <row r="120" spans="1:47" ht="29.25" customHeight="1" x14ac:dyDescent="0.25">
      <c r="A120" s="11" t="s">
        <v>163</v>
      </c>
      <c r="B120" s="27" t="s">
        <v>164</v>
      </c>
      <c r="C120" s="22">
        <f t="shared" ref="C120:C125" si="94">SUM(H120,M120)</f>
        <v>54268239</v>
      </c>
      <c r="D120" s="23">
        <f t="shared" ref="D120" si="95">SUM(I120,M120)</f>
        <v>2479640</v>
      </c>
      <c r="E120" s="23">
        <f t="shared" ref="E120" si="96">SUM(J120,M120)</f>
        <v>1768640</v>
      </c>
      <c r="F120" s="25">
        <v>711000</v>
      </c>
      <c r="G120" s="25">
        <v>51788599</v>
      </c>
      <c r="H120" s="25">
        <f t="shared" si="46"/>
        <v>54268239</v>
      </c>
      <c r="I120" s="25">
        <v>2479640</v>
      </c>
      <c r="J120" s="25">
        <v>1768640</v>
      </c>
      <c r="K120" s="25">
        <v>711000</v>
      </c>
      <c r="L120" s="25">
        <v>51788599</v>
      </c>
      <c r="M120" s="25">
        <v>0</v>
      </c>
      <c r="N120" s="55">
        <f t="shared" si="47"/>
        <v>31943648</v>
      </c>
      <c r="O120" s="102">
        <f t="shared" ref="O120:O125" si="97">SUM(Q120,T120)</f>
        <v>31943648</v>
      </c>
      <c r="P120" s="102">
        <f t="shared" ref="P120:P125" si="98">O120-U120</f>
        <v>31943648</v>
      </c>
      <c r="Q120" s="102">
        <f t="shared" si="56"/>
        <v>2479640</v>
      </c>
      <c r="R120" s="102">
        <v>1768640</v>
      </c>
      <c r="S120" s="102">
        <v>711000</v>
      </c>
      <c r="T120" s="102">
        <v>29464008</v>
      </c>
      <c r="U120" s="105">
        <v>0</v>
      </c>
      <c r="V120" s="63">
        <v>0</v>
      </c>
      <c r="W120" s="65">
        <f t="shared" si="45"/>
        <v>2479640</v>
      </c>
      <c r="X120" s="65"/>
      <c r="Y120" s="55">
        <f t="shared" si="48"/>
        <v>22324591</v>
      </c>
      <c r="Z120" s="55">
        <f t="shared" ref="Z120:Z125" si="99">AA120+AD120</f>
        <v>22324591</v>
      </c>
      <c r="AA120" s="55">
        <f t="shared" ref="AA120:AA125" si="100">AB120+AC120</f>
        <v>0</v>
      </c>
      <c r="AB120" s="55">
        <f t="shared" ref="AB120:AC125" si="101">J120-R120</f>
        <v>0</v>
      </c>
      <c r="AC120" s="55">
        <f t="shared" si="101"/>
        <v>0</v>
      </c>
      <c r="AD120" s="55">
        <f t="shared" ref="AD120:AD125" si="102">IF((L120-T120)&lt;0,0,(L120-T120))</f>
        <v>22324591</v>
      </c>
      <c r="AE120" s="55">
        <f t="shared" si="49"/>
        <v>0</v>
      </c>
      <c r="AF120" s="55"/>
      <c r="AG120" s="25">
        <v>18576693</v>
      </c>
      <c r="AH120" s="25">
        <v>527204</v>
      </c>
      <c r="AI120" s="25">
        <v>484999</v>
      </c>
      <c r="AJ120" s="25">
        <v>42205</v>
      </c>
      <c r="AK120" s="25">
        <v>18049489</v>
      </c>
      <c r="AL120" s="34">
        <f t="shared" si="80"/>
        <v>0.34231243435041259</v>
      </c>
      <c r="AM120" s="34">
        <f t="shared" si="80"/>
        <v>0.21261312125953769</v>
      </c>
      <c r="AN120" s="34">
        <f t="shared" si="80"/>
        <v>0.27422143567939206</v>
      </c>
      <c r="AO120" s="34">
        <f t="shared" si="80"/>
        <v>5.9360056258790435E-2</v>
      </c>
      <c r="AP120" s="34">
        <f t="shared" si="80"/>
        <v>0.34852244216917316</v>
      </c>
      <c r="AQ120" s="92">
        <f t="shared" ref="AQ120:AQ125" si="103">SUM(AR120,AS120)</f>
        <v>0</v>
      </c>
      <c r="AR120" s="92"/>
      <c r="AS120" s="92"/>
      <c r="AT120" s="4">
        <f>VLOOKUP(B120,'[1]I Pbo'!$B$20:$U$84,20,0)</f>
        <v>0</v>
      </c>
      <c r="AU120" s="4"/>
    </row>
    <row r="121" spans="1:47" ht="29.25" customHeight="1" x14ac:dyDescent="0.25">
      <c r="A121" s="11" t="s">
        <v>165</v>
      </c>
      <c r="B121" s="27" t="s">
        <v>166</v>
      </c>
      <c r="C121" s="22">
        <f t="shared" si="94"/>
        <v>7883012</v>
      </c>
      <c r="D121" s="23">
        <v>547912</v>
      </c>
      <c r="E121" s="23">
        <v>449079</v>
      </c>
      <c r="F121" s="25">
        <v>98833</v>
      </c>
      <c r="G121" s="25">
        <v>7335100</v>
      </c>
      <c r="H121" s="25">
        <f t="shared" si="46"/>
        <v>7883012</v>
      </c>
      <c r="I121" s="25">
        <v>547912</v>
      </c>
      <c r="J121" s="25">
        <v>449079</v>
      </c>
      <c r="K121" s="25">
        <v>98833</v>
      </c>
      <c r="L121" s="25">
        <v>7335100</v>
      </c>
      <c r="M121" s="25">
        <v>0</v>
      </c>
      <c r="N121" s="55">
        <f t="shared" si="47"/>
        <v>9003220</v>
      </c>
      <c r="O121" s="102">
        <f t="shared" si="97"/>
        <v>9003220</v>
      </c>
      <c r="P121" s="102">
        <f t="shared" si="98"/>
        <v>7883012</v>
      </c>
      <c r="Q121" s="102">
        <f t="shared" si="56"/>
        <v>547912</v>
      </c>
      <c r="R121" s="102">
        <v>449079</v>
      </c>
      <c r="S121" s="102">
        <v>98833</v>
      </c>
      <c r="T121" s="102">
        <v>8455308</v>
      </c>
      <c r="U121" s="105">
        <v>1120208</v>
      </c>
      <c r="V121" s="63">
        <v>0</v>
      </c>
      <c r="W121" s="65">
        <f t="shared" si="45"/>
        <v>547912</v>
      </c>
      <c r="X121" s="65"/>
      <c r="Y121" s="55">
        <f t="shared" si="48"/>
        <v>0</v>
      </c>
      <c r="Z121" s="55">
        <f t="shared" si="99"/>
        <v>0</v>
      </c>
      <c r="AA121" s="55">
        <f t="shared" si="100"/>
        <v>0</v>
      </c>
      <c r="AB121" s="55">
        <f t="shared" si="101"/>
        <v>0</v>
      </c>
      <c r="AC121" s="55">
        <f t="shared" si="101"/>
        <v>0</v>
      </c>
      <c r="AD121" s="55">
        <f t="shared" si="102"/>
        <v>0</v>
      </c>
      <c r="AE121" s="55">
        <f t="shared" si="49"/>
        <v>0</v>
      </c>
      <c r="AF121" s="55"/>
      <c r="AG121" s="25">
        <v>7831198</v>
      </c>
      <c r="AH121" s="25">
        <v>196200</v>
      </c>
      <c r="AI121" s="25">
        <v>196200</v>
      </c>
      <c r="AJ121" s="25">
        <v>0</v>
      </c>
      <c r="AK121" s="25">
        <v>7634998</v>
      </c>
      <c r="AL121" s="34">
        <f t="shared" si="80"/>
        <v>0.99342713165982743</v>
      </c>
      <c r="AM121" s="34">
        <f t="shared" si="80"/>
        <v>0.35808670005402327</v>
      </c>
      <c r="AN121" s="34">
        <f t="shared" si="80"/>
        <v>0.43689417674841174</v>
      </c>
      <c r="AO121" s="34">
        <f t="shared" si="80"/>
        <v>0</v>
      </c>
      <c r="AP121" s="34">
        <f t="shared" si="80"/>
        <v>1.0408853321699771</v>
      </c>
      <c r="AQ121" s="92">
        <f t="shared" si="103"/>
        <v>0</v>
      </c>
      <c r="AR121" s="92"/>
      <c r="AS121" s="92"/>
      <c r="AT121" s="4">
        <f>VLOOKUP(B121,'[1]I Pbo'!$B$20:$U$84,20,0)</f>
        <v>0</v>
      </c>
      <c r="AU121" s="4"/>
    </row>
    <row r="122" spans="1:47" ht="29.25" customHeight="1" x14ac:dyDescent="0.25">
      <c r="A122" s="11" t="s">
        <v>167</v>
      </c>
      <c r="B122" s="27" t="s">
        <v>168</v>
      </c>
      <c r="C122" s="22">
        <f t="shared" si="94"/>
        <v>8929051</v>
      </c>
      <c r="D122" s="23">
        <v>350000</v>
      </c>
      <c r="E122" s="23">
        <v>350000</v>
      </c>
      <c r="F122" s="25">
        <v>0</v>
      </c>
      <c r="G122" s="25">
        <v>8579051</v>
      </c>
      <c r="H122" s="25">
        <f t="shared" si="46"/>
        <v>8929051</v>
      </c>
      <c r="I122" s="25">
        <v>350000</v>
      </c>
      <c r="J122" s="25">
        <v>350000</v>
      </c>
      <c r="K122" s="25">
        <v>0</v>
      </c>
      <c r="L122" s="25">
        <v>8579051</v>
      </c>
      <c r="M122" s="25">
        <v>0</v>
      </c>
      <c r="N122" s="55">
        <f t="shared" si="47"/>
        <v>9059051.3220000006</v>
      </c>
      <c r="O122" s="102">
        <f t="shared" si="97"/>
        <v>9059051.3220000006</v>
      </c>
      <c r="P122" s="102">
        <f t="shared" si="98"/>
        <v>8929051</v>
      </c>
      <c r="Q122" s="102">
        <f t="shared" si="56"/>
        <v>350000</v>
      </c>
      <c r="R122" s="102">
        <v>350000</v>
      </c>
      <c r="S122" s="102">
        <v>0</v>
      </c>
      <c r="T122" s="102">
        <v>8709051.3220000006</v>
      </c>
      <c r="U122" s="105">
        <v>130000.32200000063</v>
      </c>
      <c r="V122" s="63">
        <v>0</v>
      </c>
      <c r="W122" s="65">
        <f t="shared" si="45"/>
        <v>350000</v>
      </c>
      <c r="X122" s="65"/>
      <c r="Y122" s="55">
        <f t="shared" si="48"/>
        <v>0</v>
      </c>
      <c r="Z122" s="55">
        <f t="shared" si="99"/>
        <v>0</v>
      </c>
      <c r="AA122" s="55">
        <f t="shared" si="100"/>
        <v>0</v>
      </c>
      <c r="AB122" s="55">
        <f t="shared" si="101"/>
        <v>0</v>
      </c>
      <c r="AC122" s="55">
        <f t="shared" si="101"/>
        <v>0</v>
      </c>
      <c r="AD122" s="55">
        <f t="shared" si="102"/>
        <v>0</v>
      </c>
      <c r="AE122" s="55">
        <f t="shared" si="49"/>
        <v>0</v>
      </c>
      <c r="AF122" s="55"/>
      <c r="AG122" s="25">
        <v>5085000</v>
      </c>
      <c r="AH122" s="25">
        <v>200000</v>
      </c>
      <c r="AI122" s="25">
        <v>200000</v>
      </c>
      <c r="AJ122" s="25">
        <v>0</v>
      </c>
      <c r="AK122" s="25">
        <v>4885000</v>
      </c>
      <c r="AL122" s="34">
        <f t="shared" si="80"/>
        <v>0.56948941158472499</v>
      </c>
      <c r="AM122" s="34">
        <f t="shared" si="80"/>
        <v>0.5714285714285714</v>
      </c>
      <c r="AN122" s="34">
        <f t="shared" si="80"/>
        <v>0.5714285714285714</v>
      </c>
      <c r="AO122" s="34">
        <f t="shared" si="80"/>
        <v>0</v>
      </c>
      <c r="AP122" s="34">
        <f t="shared" si="80"/>
        <v>0.56941029957742417</v>
      </c>
      <c r="AQ122" s="92">
        <f t="shared" si="103"/>
        <v>0</v>
      </c>
      <c r="AR122" s="92"/>
      <c r="AS122" s="92"/>
      <c r="AT122" s="4">
        <f>VLOOKUP(B122,'[1]I Pbo'!$B$20:$U$84,20,0)</f>
        <v>0</v>
      </c>
      <c r="AU122" s="4"/>
    </row>
    <row r="123" spans="1:47" ht="29.25" customHeight="1" x14ac:dyDescent="0.25">
      <c r="A123" s="11" t="s">
        <v>169</v>
      </c>
      <c r="B123" s="27" t="s">
        <v>170</v>
      </c>
      <c r="C123" s="22">
        <f t="shared" si="94"/>
        <v>7413156.2314820495</v>
      </c>
      <c r="D123" s="23">
        <f t="shared" ref="D123:D125" si="104">SUM(I123,M123)</f>
        <v>1353016.2314820497</v>
      </c>
      <c r="E123" s="23">
        <f t="shared" ref="E123:E125" si="105">SUM(J123,M123)</f>
        <v>1284116.2314820497</v>
      </c>
      <c r="F123" s="25">
        <v>68900</v>
      </c>
      <c r="G123" s="25">
        <v>6060140</v>
      </c>
      <c r="H123" s="25">
        <f t="shared" si="46"/>
        <v>7129040</v>
      </c>
      <c r="I123" s="25">
        <v>1068900</v>
      </c>
      <c r="J123" s="25">
        <v>1000000</v>
      </c>
      <c r="K123" s="25">
        <v>68900</v>
      </c>
      <c r="L123" s="25">
        <v>6060140</v>
      </c>
      <c r="M123" s="25">
        <v>284116.23148204962</v>
      </c>
      <c r="N123" s="55">
        <f t="shared" si="47"/>
        <v>7526352.2314820495</v>
      </c>
      <c r="O123" s="102">
        <f t="shared" si="97"/>
        <v>7242236</v>
      </c>
      <c r="P123" s="102">
        <f t="shared" si="98"/>
        <v>7129040</v>
      </c>
      <c r="Q123" s="102">
        <f t="shared" si="56"/>
        <v>1068900</v>
      </c>
      <c r="R123" s="102">
        <v>1000000</v>
      </c>
      <c r="S123" s="102">
        <v>68900</v>
      </c>
      <c r="T123" s="102">
        <v>6173336</v>
      </c>
      <c r="U123" s="105">
        <v>113196</v>
      </c>
      <c r="V123" s="65">
        <v>284116.23148204962</v>
      </c>
      <c r="W123" s="65">
        <f t="shared" si="45"/>
        <v>1353016.2314820497</v>
      </c>
      <c r="X123" s="81">
        <f t="shared" ref="X123:X124" si="106">V123/M123</f>
        <v>1</v>
      </c>
      <c r="Y123" s="55">
        <f t="shared" si="48"/>
        <v>0</v>
      </c>
      <c r="Z123" s="55">
        <f t="shared" si="99"/>
        <v>0</v>
      </c>
      <c r="AA123" s="55">
        <f t="shared" si="100"/>
        <v>0</v>
      </c>
      <c r="AB123" s="55">
        <f t="shared" si="101"/>
        <v>0</v>
      </c>
      <c r="AC123" s="55">
        <f t="shared" si="101"/>
        <v>0</v>
      </c>
      <c r="AD123" s="55">
        <f t="shared" si="102"/>
        <v>0</v>
      </c>
      <c r="AE123" s="55">
        <f t="shared" si="49"/>
        <v>0</v>
      </c>
      <c r="AF123" s="55"/>
      <c r="AG123" s="25">
        <v>6361215</v>
      </c>
      <c r="AH123" s="25">
        <v>842073</v>
      </c>
      <c r="AI123" s="25">
        <v>842073</v>
      </c>
      <c r="AJ123" s="25">
        <v>0</v>
      </c>
      <c r="AK123" s="25">
        <v>5519142</v>
      </c>
      <c r="AL123" s="34">
        <f t="shared" si="80"/>
        <v>0.85809806260190691</v>
      </c>
      <c r="AM123" s="34">
        <f t="shared" si="80"/>
        <v>0.62236725650927394</v>
      </c>
      <c r="AN123" s="34">
        <f t="shared" si="80"/>
        <v>0.65576073205470664</v>
      </c>
      <c r="AO123" s="34">
        <f t="shared" si="80"/>
        <v>0</v>
      </c>
      <c r="AP123" s="34">
        <f t="shared" si="80"/>
        <v>0.91072846501895999</v>
      </c>
      <c r="AQ123" s="92">
        <f t="shared" si="103"/>
        <v>0</v>
      </c>
      <c r="AR123" s="92"/>
      <c r="AS123" s="92"/>
      <c r="AT123" s="4">
        <f>VLOOKUP(B123,'[1]I Pbo'!$B$20:$U$84,20,0)</f>
        <v>0</v>
      </c>
      <c r="AU123" s="4"/>
    </row>
    <row r="124" spans="1:47" ht="29.25" customHeight="1" x14ac:dyDescent="0.25">
      <c r="A124" s="11" t="s">
        <v>171</v>
      </c>
      <c r="B124" s="27" t="s">
        <v>172</v>
      </c>
      <c r="C124" s="22">
        <f t="shared" si="94"/>
        <v>3898500.1309999786</v>
      </c>
      <c r="D124" s="23">
        <v>1256120.1309999784</v>
      </c>
      <c r="E124" s="23">
        <v>1048217.1309999784</v>
      </c>
      <c r="F124" s="25">
        <v>207903</v>
      </c>
      <c r="G124" s="25">
        <v>2642380</v>
      </c>
      <c r="H124" s="25">
        <f t="shared" si="46"/>
        <v>3794829</v>
      </c>
      <c r="I124" s="25">
        <v>1152449</v>
      </c>
      <c r="J124" s="25">
        <v>944546</v>
      </c>
      <c r="K124" s="25">
        <v>207903</v>
      </c>
      <c r="L124" s="25">
        <v>2642380</v>
      </c>
      <c r="M124" s="25">
        <v>103671.13099997844</v>
      </c>
      <c r="N124" s="55">
        <f t="shared" si="47"/>
        <v>4486500.1309999786</v>
      </c>
      <c r="O124" s="102">
        <f t="shared" si="97"/>
        <v>4382829</v>
      </c>
      <c r="P124" s="102">
        <f t="shared" si="98"/>
        <v>3794829</v>
      </c>
      <c r="Q124" s="102">
        <f t="shared" si="56"/>
        <v>1152449</v>
      </c>
      <c r="R124" s="102">
        <v>944546</v>
      </c>
      <c r="S124" s="102">
        <v>207903</v>
      </c>
      <c r="T124" s="102">
        <v>3230380</v>
      </c>
      <c r="U124" s="105">
        <v>588000</v>
      </c>
      <c r="V124" s="65">
        <v>103671.13099997844</v>
      </c>
      <c r="W124" s="65">
        <f t="shared" si="45"/>
        <v>1256120.1309999784</v>
      </c>
      <c r="X124" s="81">
        <f t="shared" si="106"/>
        <v>1</v>
      </c>
      <c r="Y124" s="55">
        <f t="shared" si="48"/>
        <v>0</v>
      </c>
      <c r="Z124" s="55">
        <f t="shared" si="99"/>
        <v>0</v>
      </c>
      <c r="AA124" s="55">
        <f t="shared" si="100"/>
        <v>0</v>
      </c>
      <c r="AB124" s="55">
        <f t="shared" si="101"/>
        <v>0</v>
      </c>
      <c r="AC124" s="55">
        <f t="shared" si="101"/>
        <v>0</v>
      </c>
      <c r="AD124" s="55">
        <f t="shared" si="102"/>
        <v>0</v>
      </c>
      <c r="AE124" s="55">
        <f t="shared" si="49"/>
        <v>0</v>
      </c>
      <c r="AF124" s="55"/>
      <c r="AG124" s="25">
        <v>4101047</v>
      </c>
      <c r="AH124" s="25">
        <v>1086000</v>
      </c>
      <c r="AI124" s="25">
        <v>1028382</v>
      </c>
      <c r="AJ124" s="25">
        <v>57618</v>
      </c>
      <c r="AK124" s="25">
        <v>3015047</v>
      </c>
      <c r="AL124" s="34">
        <f t="shared" si="80"/>
        <v>1.0519550755916141</v>
      </c>
      <c r="AM124" s="34">
        <f t="shared" si="80"/>
        <v>0.86456698941322729</v>
      </c>
      <c r="AN124" s="34">
        <f t="shared" si="80"/>
        <v>0.98107726880874757</v>
      </c>
      <c r="AO124" s="34">
        <f t="shared" si="80"/>
        <v>0.27713885802513671</v>
      </c>
      <c r="AP124" s="34">
        <f t="shared" si="80"/>
        <v>1.1410345975976204</v>
      </c>
      <c r="AQ124" s="92">
        <f t="shared" si="103"/>
        <v>88821</v>
      </c>
      <c r="AR124" s="92"/>
      <c r="AS124" s="92">
        <v>88821</v>
      </c>
      <c r="AT124" s="4" t="str">
        <f>VLOOKUP(B124,'[1]I Pbo'!$B$20:$U$84,20,0)</f>
        <v>3577/UBND-KT ngày 24/10/2022</v>
      </c>
      <c r="AU124" s="4"/>
    </row>
    <row r="125" spans="1:47" ht="29.25" customHeight="1" x14ac:dyDescent="0.25">
      <c r="A125" s="11" t="s">
        <v>173</v>
      </c>
      <c r="B125" s="27" t="s">
        <v>174</v>
      </c>
      <c r="C125" s="22">
        <f t="shared" si="94"/>
        <v>7875008</v>
      </c>
      <c r="D125" s="23">
        <f t="shared" si="104"/>
        <v>600000</v>
      </c>
      <c r="E125" s="23">
        <f t="shared" si="105"/>
        <v>600000</v>
      </c>
      <c r="F125" s="25">
        <v>0</v>
      </c>
      <c r="G125" s="25">
        <v>7275008</v>
      </c>
      <c r="H125" s="25">
        <f t="shared" si="46"/>
        <v>7875008</v>
      </c>
      <c r="I125" s="25">
        <v>600000</v>
      </c>
      <c r="J125" s="25">
        <v>600000</v>
      </c>
      <c r="K125" s="25">
        <v>0</v>
      </c>
      <c r="L125" s="25">
        <v>7275008</v>
      </c>
      <c r="M125" s="25">
        <v>0</v>
      </c>
      <c r="N125" s="55">
        <f t="shared" si="47"/>
        <v>10844244</v>
      </c>
      <c r="O125" s="102">
        <f t="shared" si="97"/>
        <v>10844244</v>
      </c>
      <c r="P125" s="102">
        <f t="shared" si="98"/>
        <v>7875008</v>
      </c>
      <c r="Q125" s="102">
        <f t="shared" si="56"/>
        <v>600000</v>
      </c>
      <c r="R125" s="102">
        <v>600000</v>
      </c>
      <c r="S125" s="102">
        <v>0</v>
      </c>
      <c r="T125" s="102">
        <v>10244244</v>
      </c>
      <c r="U125" s="105">
        <v>2969236</v>
      </c>
      <c r="V125" s="65">
        <v>0</v>
      </c>
      <c r="W125" s="65">
        <f t="shared" si="45"/>
        <v>600000</v>
      </c>
      <c r="X125" s="65"/>
      <c r="Y125" s="55">
        <f t="shared" si="48"/>
        <v>0</v>
      </c>
      <c r="Z125" s="55">
        <f t="shared" si="99"/>
        <v>0</v>
      </c>
      <c r="AA125" s="55">
        <f t="shared" si="100"/>
        <v>0</v>
      </c>
      <c r="AB125" s="55">
        <f t="shared" si="101"/>
        <v>0</v>
      </c>
      <c r="AC125" s="55">
        <f t="shared" si="101"/>
        <v>0</v>
      </c>
      <c r="AD125" s="55">
        <f t="shared" si="102"/>
        <v>0</v>
      </c>
      <c r="AE125" s="55">
        <f t="shared" si="49"/>
        <v>0</v>
      </c>
      <c r="AF125" s="55"/>
      <c r="AG125" s="25">
        <v>10331753</v>
      </c>
      <c r="AH125" s="25">
        <v>142508</v>
      </c>
      <c r="AI125" s="25">
        <v>142508</v>
      </c>
      <c r="AJ125" s="25">
        <v>0</v>
      </c>
      <c r="AK125" s="25">
        <v>10189245</v>
      </c>
      <c r="AL125" s="34">
        <f t="shared" si="80"/>
        <v>1.311967302128455</v>
      </c>
      <c r="AM125" s="34">
        <f t="shared" si="80"/>
        <v>0.23751333333333333</v>
      </c>
      <c r="AN125" s="34">
        <f t="shared" si="80"/>
        <v>0.23751333333333333</v>
      </c>
      <c r="AO125" s="34">
        <f t="shared" si="80"/>
        <v>0</v>
      </c>
      <c r="AP125" s="34">
        <f t="shared" si="80"/>
        <v>1.4005819649957774</v>
      </c>
      <c r="AQ125" s="92">
        <f t="shared" si="103"/>
        <v>0</v>
      </c>
      <c r="AR125" s="92"/>
      <c r="AS125" s="92"/>
      <c r="AT125" s="4">
        <f>VLOOKUP(B125,'[1]I Pbo'!$B$20:$U$84,20,0)</f>
        <v>0</v>
      </c>
      <c r="AU125" s="4"/>
    </row>
    <row r="126" spans="1:47" ht="29.25" customHeight="1" x14ac:dyDescent="0.25">
      <c r="A126" s="18"/>
      <c r="B126" s="28" t="s">
        <v>175</v>
      </c>
      <c r="C126" s="20">
        <f>SUM(C127:C139)</f>
        <v>62487166.726925828</v>
      </c>
      <c r="D126" s="20">
        <f t="shared" ref="D126:AF126" si="107">SUM(D127:D139)</f>
        <v>22893696.726925839</v>
      </c>
      <c r="E126" s="20">
        <f t="shared" si="107"/>
        <v>18029850.726925839</v>
      </c>
      <c r="F126" s="20">
        <f t="shared" si="107"/>
        <v>4863846</v>
      </c>
      <c r="G126" s="20">
        <f t="shared" si="107"/>
        <v>39593470</v>
      </c>
      <c r="H126" s="20">
        <f t="shared" si="107"/>
        <v>60201273</v>
      </c>
      <c r="I126" s="20">
        <f t="shared" si="107"/>
        <v>20607803</v>
      </c>
      <c r="J126" s="20">
        <f t="shared" si="107"/>
        <v>15743957</v>
      </c>
      <c r="K126" s="20">
        <f t="shared" si="107"/>
        <v>4863846</v>
      </c>
      <c r="L126" s="20">
        <f t="shared" si="107"/>
        <v>39593470</v>
      </c>
      <c r="M126" s="20">
        <f t="shared" si="107"/>
        <v>2285893.7269258387</v>
      </c>
      <c r="N126" s="20">
        <f t="shared" si="107"/>
        <v>62804745.726925828</v>
      </c>
      <c r="O126" s="101">
        <f t="shared" si="107"/>
        <v>60518852</v>
      </c>
      <c r="P126" s="101">
        <f t="shared" si="107"/>
        <v>59667181</v>
      </c>
      <c r="Q126" s="101">
        <f t="shared" si="107"/>
        <v>20607803</v>
      </c>
      <c r="R126" s="101">
        <f t="shared" si="107"/>
        <v>15743957</v>
      </c>
      <c r="S126" s="101">
        <f t="shared" si="107"/>
        <v>4863846</v>
      </c>
      <c r="T126" s="101">
        <f t="shared" si="107"/>
        <v>39911049</v>
      </c>
      <c r="U126" s="101">
        <f t="shared" si="107"/>
        <v>851671</v>
      </c>
      <c r="V126" s="20">
        <v>2285893.7269258387</v>
      </c>
      <c r="W126" s="20">
        <f t="shared" si="107"/>
        <v>22893696.726925839</v>
      </c>
      <c r="X126" s="20">
        <f t="shared" si="107"/>
        <v>12</v>
      </c>
      <c r="Y126" s="20">
        <f t="shared" si="107"/>
        <v>534092</v>
      </c>
      <c r="Z126" s="20">
        <f t="shared" si="107"/>
        <v>534092</v>
      </c>
      <c r="AA126" s="20">
        <f t="shared" si="107"/>
        <v>0</v>
      </c>
      <c r="AB126" s="20">
        <f t="shared" si="107"/>
        <v>0</v>
      </c>
      <c r="AC126" s="20">
        <f t="shared" si="107"/>
        <v>0</v>
      </c>
      <c r="AD126" s="20">
        <f t="shared" si="107"/>
        <v>534092</v>
      </c>
      <c r="AE126" s="20">
        <f t="shared" si="107"/>
        <v>0</v>
      </c>
      <c r="AF126" s="20">
        <f t="shared" si="107"/>
        <v>0</v>
      </c>
      <c r="AG126" s="20">
        <v>52294274</v>
      </c>
      <c r="AH126" s="20">
        <v>14103792</v>
      </c>
      <c r="AI126" s="20">
        <v>12723844</v>
      </c>
      <c r="AJ126" s="20">
        <v>1379948</v>
      </c>
      <c r="AK126" s="20">
        <v>38190482</v>
      </c>
      <c r="AL126" s="46">
        <f t="shared" si="80"/>
        <v>0.83688022259883177</v>
      </c>
      <c r="AM126" s="46">
        <f t="shared" si="80"/>
        <v>0.61605568415747314</v>
      </c>
      <c r="AN126" s="46">
        <f t="shared" si="80"/>
        <v>0.70570989148557783</v>
      </c>
      <c r="AO126" s="46">
        <f t="shared" si="80"/>
        <v>0.28371539723913958</v>
      </c>
      <c r="AP126" s="46">
        <f t="shared" si="80"/>
        <v>0.96456516693283012</v>
      </c>
      <c r="AQ126" s="89">
        <f t="shared" ref="AQ126:AS126" si="108">SUM(AQ127:AQ139)</f>
        <v>2637866</v>
      </c>
      <c r="AR126" s="89">
        <f>SUM(AR127:AR139)</f>
        <v>45000</v>
      </c>
      <c r="AS126" s="89">
        <f t="shared" si="108"/>
        <v>2592866</v>
      </c>
      <c r="AT126" s="4"/>
      <c r="AU126" s="4"/>
    </row>
    <row r="127" spans="1:47" ht="29.25" customHeight="1" x14ac:dyDescent="0.25">
      <c r="A127" s="11" t="s">
        <v>176</v>
      </c>
      <c r="B127" s="27" t="s">
        <v>177</v>
      </c>
      <c r="C127" s="22">
        <f t="shared" ref="C127:C139" si="109">SUM(H127,M127)</f>
        <v>6967586</v>
      </c>
      <c r="D127" s="23">
        <v>1796896</v>
      </c>
      <c r="E127" s="23">
        <v>1609700</v>
      </c>
      <c r="F127" s="25">
        <v>187196</v>
      </c>
      <c r="G127" s="25">
        <v>5170690</v>
      </c>
      <c r="H127" s="25">
        <f t="shared" si="46"/>
        <v>6758505</v>
      </c>
      <c r="I127" s="25">
        <v>1587815</v>
      </c>
      <c r="J127" s="25">
        <v>1400619</v>
      </c>
      <c r="K127" s="25">
        <v>187196</v>
      </c>
      <c r="L127" s="25">
        <v>5170690</v>
      </c>
      <c r="M127" s="25">
        <v>209081</v>
      </c>
      <c r="N127" s="55">
        <f t="shared" si="47"/>
        <v>6994586</v>
      </c>
      <c r="O127" s="102">
        <f t="shared" ref="O127:O139" si="110">SUM(Q127,T127)</f>
        <v>6785505</v>
      </c>
      <c r="P127" s="102">
        <f t="shared" ref="P127:P139" si="111">O127-U127</f>
        <v>6758505</v>
      </c>
      <c r="Q127" s="102">
        <f t="shared" si="56"/>
        <v>1587815</v>
      </c>
      <c r="R127" s="102">
        <v>1400619</v>
      </c>
      <c r="S127" s="102">
        <v>187196</v>
      </c>
      <c r="T127" s="102">
        <v>5197690</v>
      </c>
      <c r="U127" s="105">
        <v>27000</v>
      </c>
      <c r="V127" s="65">
        <v>209081</v>
      </c>
      <c r="W127" s="65">
        <f t="shared" si="45"/>
        <v>1796896</v>
      </c>
      <c r="X127" s="81">
        <f t="shared" ref="X127:X131" si="112">V127/M127</f>
        <v>1</v>
      </c>
      <c r="Y127" s="55">
        <f t="shared" si="48"/>
        <v>0</v>
      </c>
      <c r="Z127" s="55">
        <f t="shared" ref="Z127:Z139" si="113">AA127+AD127</f>
        <v>0</v>
      </c>
      <c r="AA127" s="55">
        <f t="shared" ref="AA127:AA139" si="114">AB127+AC127</f>
        <v>0</v>
      </c>
      <c r="AB127" s="55">
        <f t="shared" ref="AB127:AC139" si="115">J127-R127</f>
        <v>0</v>
      </c>
      <c r="AC127" s="55">
        <f t="shared" si="115"/>
        <v>0</v>
      </c>
      <c r="AD127" s="55">
        <f t="shared" ref="AD127:AD139" si="116">IF((L127-T127)&lt;0,0,(L127-T127))</f>
        <v>0</v>
      </c>
      <c r="AE127" s="55">
        <f t="shared" si="49"/>
        <v>0</v>
      </c>
      <c r="AF127" s="55"/>
      <c r="AG127" s="25">
        <v>7663888</v>
      </c>
      <c r="AH127" s="25">
        <v>1102762</v>
      </c>
      <c r="AI127" s="25">
        <v>1033810</v>
      </c>
      <c r="AJ127" s="25">
        <v>68952</v>
      </c>
      <c r="AK127" s="25">
        <v>6561126</v>
      </c>
      <c r="AL127" s="34">
        <f t="shared" si="80"/>
        <v>1.099934467977862</v>
      </c>
      <c r="AM127" s="34">
        <f t="shared" si="80"/>
        <v>0.61370385375670045</v>
      </c>
      <c r="AN127" s="34">
        <f t="shared" si="80"/>
        <v>0.64223768404050441</v>
      </c>
      <c r="AO127" s="34">
        <f t="shared" si="80"/>
        <v>0.36834120387187763</v>
      </c>
      <c r="AP127" s="34">
        <f t="shared" si="80"/>
        <v>1.2689072444876797</v>
      </c>
      <c r="AQ127" s="92">
        <f t="shared" ref="AQ127:AQ139" si="117">SUM(AR127,AS127)</f>
        <v>62056</v>
      </c>
      <c r="AR127" s="92"/>
      <c r="AS127" s="92">
        <v>62056</v>
      </c>
      <c r="AT127" s="4" t="str">
        <f>VLOOKUP(B127,'[1]I Pbo'!$B$20:$U$84,20,0)</f>
        <v>8856/UBND-KTTC ngày 23/9/2022</v>
      </c>
      <c r="AU127" s="4"/>
    </row>
    <row r="128" spans="1:47" ht="29.25" customHeight="1" x14ac:dyDescent="0.25">
      <c r="A128" s="11" t="s">
        <v>178</v>
      </c>
      <c r="B128" s="27" t="s">
        <v>179</v>
      </c>
      <c r="C128" s="22">
        <f t="shared" si="109"/>
        <v>4396997</v>
      </c>
      <c r="D128" s="23">
        <v>1526755</v>
      </c>
      <c r="E128" s="23">
        <v>1494623</v>
      </c>
      <c r="F128" s="25">
        <v>32132</v>
      </c>
      <c r="G128" s="25">
        <v>2870242</v>
      </c>
      <c r="H128" s="25">
        <f t="shared" si="46"/>
        <v>4238941</v>
      </c>
      <c r="I128" s="25">
        <v>1368699</v>
      </c>
      <c r="J128" s="25">
        <v>1336567</v>
      </c>
      <c r="K128" s="25">
        <v>32132</v>
      </c>
      <c r="L128" s="25">
        <v>2870242</v>
      </c>
      <c r="M128" s="25">
        <v>158056</v>
      </c>
      <c r="N128" s="55">
        <f t="shared" si="47"/>
        <v>4396997</v>
      </c>
      <c r="O128" s="102">
        <f t="shared" si="110"/>
        <v>4238941</v>
      </c>
      <c r="P128" s="102">
        <f t="shared" si="111"/>
        <v>4238941</v>
      </c>
      <c r="Q128" s="102">
        <f t="shared" si="56"/>
        <v>1368699</v>
      </c>
      <c r="R128" s="102">
        <v>1336567</v>
      </c>
      <c r="S128" s="102">
        <v>32132</v>
      </c>
      <c r="T128" s="102">
        <v>2870242</v>
      </c>
      <c r="U128" s="105">
        <v>0</v>
      </c>
      <c r="V128" s="65">
        <v>158056</v>
      </c>
      <c r="W128" s="65">
        <f t="shared" si="45"/>
        <v>1526755</v>
      </c>
      <c r="X128" s="81">
        <f t="shared" si="112"/>
        <v>1</v>
      </c>
      <c r="Y128" s="55">
        <f t="shared" si="48"/>
        <v>0</v>
      </c>
      <c r="Z128" s="55">
        <f t="shared" si="113"/>
        <v>0</v>
      </c>
      <c r="AA128" s="55">
        <f t="shared" si="114"/>
        <v>0</v>
      </c>
      <c r="AB128" s="55">
        <f t="shared" si="115"/>
        <v>0</v>
      </c>
      <c r="AC128" s="55">
        <f t="shared" si="115"/>
        <v>0</v>
      </c>
      <c r="AD128" s="55">
        <f t="shared" si="116"/>
        <v>0</v>
      </c>
      <c r="AE128" s="55">
        <f t="shared" si="49"/>
        <v>0</v>
      </c>
      <c r="AF128" s="55"/>
      <c r="AG128" s="25">
        <v>4067542</v>
      </c>
      <c r="AH128" s="25">
        <v>1042932</v>
      </c>
      <c r="AI128" s="25">
        <v>1023119</v>
      </c>
      <c r="AJ128" s="25">
        <v>19813</v>
      </c>
      <c r="AK128" s="25">
        <v>3024610</v>
      </c>
      <c r="AL128" s="34">
        <f t="shared" si="80"/>
        <v>0.92507272577170285</v>
      </c>
      <c r="AM128" s="34">
        <f t="shared" si="80"/>
        <v>0.68310370688158872</v>
      </c>
      <c r="AN128" s="34">
        <f t="shared" si="80"/>
        <v>0.68453315652174496</v>
      </c>
      <c r="AO128" s="34">
        <f t="shared" si="80"/>
        <v>0.61661272251960664</v>
      </c>
      <c r="AP128" s="34">
        <f t="shared" si="80"/>
        <v>1.0537822246347173</v>
      </c>
      <c r="AQ128" s="92">
        <f t="shared" si="117"/>
        <v>0</v>
      </c>
      <c r="AR128" s="92"/>
      <c r="AS128" s="92">
        <v>0</v>
      </c>
      <c r="AT128" s="4">
        <f>VLOOKUP(B128,'[1]I Pbo'!$B$20:$U$84,20,0)</f>
        <v>0</v>
      </c>
      <c r="AU128" s="4"/>
    </row>
    <row r="129" spans="1:47" ht="29.25" customHeight="1" x14ac:dyDescent="0.25">
      <c r="A129" s="11" t="s">
        <v>180</v>
      </c>
      <c r="B129" s="27" t="s">
        <v>181</v>
      </c>
      <c r="C129" s="22">
        <f t="shared" si="109"/>
        <v>4434978</v>
      </c>
      <c r="D129" s="23">
        <v>2269478</v>
      </c>
      <c r="E129" s="23">
        <v>1489885</v>
      </c>
      <c r="F129" s="25">
        <v>779593</v>
      </c>
      <c r="G129" s="25">
        <v>2165500</v>
      </c>
      <c r="H129" s="25">
        <f t="shared" si="46"/>
        <v>4090177</v>
      </c>
      <c r="I129" s="25">
        <v>1924677</v>
      </c>
      <c r="J129" s="25">
        <v>1145084</v>
      </c>
      <c r="K129" s="25">
        <v>779593</v>
      </c>
      <c r="L129" s="25">
        <v>2165500</v>
      </c>
      <c r="M129" s="25">
        <v>344801</v>
      </c>
      <c r="N129" s="55">
        <f t="shared" si="47"/>
        <v>4534978</v>
      </c>
      <c r="O129" s="102">
        <f t="shared" si="110"/>
        <v>4190177</v>
      </c>
      <c r="P129" s="102">
        <f t="shared" si="111"/>
        <v>4090177</v>
      </c>
      <c r="Q129" s="102">
        <f t="shared" si="56"/>
        <v>1924677</v>
      </c>
      <c r="R129" s="102">
        <v>1145084</v>
      </c>
      <c r="S129" s="102">
        <v>779593</v>
      </c>
      <c r="T129" s="102">
        <v>2265500</v>
      </c>
      <c r="U129" s="105">
        <v>100000</v>
      </c>
      <c r="V129" s="65">
        <v>344801</v>
      </c>
      <c r="W129" s="65">
        <f t="shared" si="45"/>
        <v>2269478</v>
      </c>
      <c r="X129" s="81">
        <f t="shared" si="112"/>
        <v>1</v>
      </c>
      <c r="Y129" s="55">
        <f t="shared" si="48"/>
        <v>0</v>
      </c>
      <c r="Z129" s="55">
        <f t="shared" si="113"/>
        <v>0</v>
      </c>
      <c r="AA129" s="55">
        <f t="shared" si="114"/>
        <v>0</v>
      </c>
      <c r="AB129" s="55">
        <f t="shared" si="115"/>
        <v>0</v>
      </c>
      <c r="AC129" s="55">
        <f t="shared" si="115"/>
        <v>0</v>
      </c>
      <c r="AD129" s="55">
        <f t="shared" si="116"/>
        <v>0</v>
      </c>
      <c r="AE129" s="55">
        <f t="shared" si="49"/>
        <v>0</v>
      </c>
      <c r="AF129" s="55"/>
      <c r="AG129" s="25">
        <v>3164950</v>
      </c>
      <c r="AH129" s="25">
        <v>1164950</v>
      </c>
      <c r="AI129" s="25">
        <v>1120000</v>
      </c>
      <c r="AJ129" s="25">
        <v>44950</v>
      </c>
      <c r="AK129" s="25">
        <v>2000000</v>
      </c>
      <c r="AL129" s="34">
        <f t="shared" si="80"/>
        <v>0.71363375421478981</v>
      </c>
      <c r="AM129" s="34">
        <f t="shared" si="80"/>
        <v>0.51331187171675596</v>
      </c>
      <c r="AN129" s="34">
        <f t="shared" si="80"/>
        <v>0.75173587223174942</v>
      </c>
      <c r="AO129" s="34">
        <f t="shared" si="80"/>
        <v>5.7658290928728193E-2</v>
      </c>
      <c r="AP129" s="34">
        <f t="shared" si="80"/>
        <v>0.92357423227891944</v>
      </c>
      <c r="AQ129" s="92">
        <f t="shared" si="117"/>
        <v>684419</v>
      </c>
      <c r="AR129" s="92"/>
      <c r="AS129" s="92">
        <v>684419</v>
      </c>
      <c r="AT129" s="4" t="str">
        <f>VLOOKUP(B129,'[1]I Pbo'!$B$20:$U$84,20,0)</f>
        <v>6058/TTr-UBND ngày 23/9/2022</v>
      </c>
      <c r="AU129" s="4"/>
    </row>
    <row r="130" spans="1:47" ht="29.25" customHeight="1" x14ac:dyDescent="0.25">
      <c r="A130" s="11" t="s">
        <v>182</v>
      </c>
      <c r="B130" s="27" t="s">
        <v>183</v>
      </c>
      <c r="C130" s="22">
        <f t="shared" si="109"/>
        <v>3971097.4724087361</v>
      </c>
      <c r="D130" s="23">
        <v>1803056.4724087361</v>
      </c>
      <c r="E130" s="23">
        <v>1725756.4724087361</v>
      </c>
      <c r="F130" s="25">
        <v>77300</v>
      </c>
      <c r="G130" s="25">
        <v>2168041</v>
      </c>
      <c r="H130" s="25">
        <f t="shared" si="46"/>
        <v>3759742</v>
      </c>
      <c r="I130" s="25">
        <v>1591701</v>
      </c>
      <c r="J130" s="25">
        <v>1514401</v>
      </c>
      <c r="K130" s="25">
        <v>77300</v>
      </c>
      <c r="L130" s="25">
        <v>2168041</v>
      </c>
      <c r="M130" s="25">
        <v>211355.47240873621</v>
      </c>
      <c r="N130" s="55">
        <f t="shared" si="47"/>
        <v>3971097.4724087361</v>
      </c>
      <c r="O130" s="102">
        <f t="shared" si="110"/>
        <v>3759742</v>
      </c>
      <c r="P130" s="102">
        <f t="shared" si="111"/>
        <v>3759742</v>
      </c>
      <c r="Q130" s="102">
        <f t="shared" si="56"/>
        <v>1591701</v>
      </c>
      <c r="R130" s="102">
        <v>1514401</v>
      </c>
      <c r="S130" s="102">
        <v>77300</v>
      </c>
      <c r="T130" s="102">
        <v>2168041</v>
      </c>
      <c r="U130" s="105">
        <v>0</v>
      </c>
      <c r="V130" s="65">
        <v>211355.47240873621</v>
      </c>
      <c r="W130" s="65">
        <f t="shared" si="45"/>
        <v>1803056.4724087361</v>
      </c>
      <c r="X130" s="81">
        <f t="shared" si="112"/>
        <v>1</v>
      </c>
      <c r="Y130" s="55">
        <f t="shared" si="48"/>
        <v>0</v>
      </c>
      <c r="Z130" s="55">
        <f t="shared" si="113"/>
        <v>0</v>
      </c>
      <c r="AA130" s="55">
        <f t="shared" si="114"/>
        <v>0</v>
      </c>
      <c r="AB130" s="55">
        <f t="shared" si="115"/>
        <v>0</v>
      </c>
      <c r="AC130" s="55">
        <f t="shared" si="115"/>
        <v>0</v>
      </c>
      <c r="AD130" s="55">
        <f t="shared" si="116"/>
        <v>0</v>
      </c>
      <c r="AE130" s="55">
        <f t="shared" si="49"/>
        <v>0</v>
      </c>
      <c r="AF130" s="55"/>
      <c r="AG130" s="25">
        <v>3369655</v>
      </c>
      <c r="AH130" s="25">
        <v>1256835</v>
      </c>
      <c r="AI130" s="25">
        <v>1251291</v>
      </c>
      <c r="AJ130" s="25">
        <v>5544</v>
      </c>
      <c r="AK130" s="25">
        <v>2112820</v>
      </c>
      <c r="AL130" s="34">
        <f t="shared" si="80"/>
        <v>0.84854502399209031</v>
      </c>
      <c r="AM130" s="34">
        <f t="shared" si="80"/>
        <v>0.69705803408418543</v>
      </c>
      <c r="AN130" s="34">
        <f t="shared" si="80"/>
        <v>0.72506811940476301</v>
      </c>
      <c r="AO130" s="34">
        <f t="shared" si="80"/>
        <v>7.1720569210866753E-2</v>
      </c>
      <c r="AP130" s="34">
        <f t="shared" si="80"/>
        <v>0.97452954072363018</v>
      </c>
      <c r="AQ130" s="92">
        <f t="shared" si="117"/>
        <v>13470</v>
      </c>
      <c r="AR130" s="92"/>
      <c r="AS130" s="92">
        <v>13470</v>
      </c>
      <c r="AT130" s="4" t="str">
        <f>VLOOKUP(B130,'[1]I Pbo'!$B$20:$U$84,20,0)</f>
        <v>4591/UBND-CNXD ngày 10/10/2022</v>
      </c>
      <c r="AU130" s="4"/>
    </row>
    <row r="131" spans="1:47" ht="29.25" customHeight="1" x14ac:dyDescent="0.25">
      <c r="A131" s="11" t="s">
        <v>184</v>
      </c>
      <c r="B131" s="27" t="s">
        <v>185</v>
      </c>
      <c r="C131" s="22">
        <f t="shared" si="109"/>
        <v>4541938.5019410532</v>
      </c>
      <c r="D131" s="23">
        <v>1882528.5019410537</v>
      </c>
      <c r="E131" s="23">
        <v>1628857.5019410537</v>
      </c>
      <c r="F131" s="25">
        <v>253671</v>
      </c>
      <c r="G131" s="25">
        <v>2659410</v>
      </c>
      <c r="H131" s="25">
        <f t="shared" si="46"/>
        <v>4418081</v>
      </c>
      <c r="I131" s="25">
        <v>1758671</v>
      </c>
      <c r="J131" s="25">
        <v>1505000</v>
      </c>
      <c r="K131" s="25">
        <v>253671</v>
      </c>
      <c r="L131" s="25">
        <v>2659410</v>
      </c>
      <c r="M131" s="25">
        <v>123857.50194105366</v>
      </c>
      <c r="N131" s="55">
        <f t="shared" si="47"/>
        <v>4731704.5019410532</v>
      </c>
      <c r="O131" s="102">
        <f t="shared" si="110"/>
        <v>4607847</v>
      </c>
      <c r="P131" s="102">
        <f t="shared" si="111"/>
        <v>4418081</v>
      </c>
      <c r="Q131" s="102">
        <f t="shared" si="56"/>
        <v>1758671</v>
      </c>
      <c r="R131" s="102">
        <v>1505000</v>
      </c>
      <c r="S131" s="102">
        <v>253671</v>
      </c>
      <c r="T131" s="102">
        <v>2849176</v>
      </c>
      <c r="U131" s="105">
        <v>189766</v>
      </c>
      <c r="V131" s="65">
        <v>123857.50194105366</v>
      </c>
      <c r="W131" s="65">
        <f t="shared" si="45"/>
        <v>1882528.5019410537</v>
      </c>
      <c r="X131" s="81">
        <f t="shared" si="112"/>
        <v>1</v>
      </c>
      <c r="Y131" s="55">
        <f t="shared" si="48"/>
        <v>0</v>
      </c>
      <c r="Z131" s="55">
        <f t="shared" si="113"/>
        <v>0</v>
      </c>
      <c r="AA131" s="55">
        <f t="shared" si="114"/>
        <v>0</v>
      </c>
      <c r="AB131" s="55">
        <f t="shared" si="115"/>
        <v>0</v>
      </c>
      <c r="AC131" s="55">
        <f t="shared" si="115"/>
        <v>0</v>
      </c>
      <c r="AD131" s="55">
        <f t="shared" si="116"/>
        <v>0</v>
      </c>
      <c r="AE131" s="55">
        <f t="shared" si="49"/>
        <v>0</v>
      </c>
      <c r="AF131" s="55"/>
      <c r="AG131" s="25">
        <v>3711754</v>
      </c>
      <c r="AH131" s="25">
        <v>1456830</v>
      </c>
      <c r="AI131" s="25">
        <v>1400506</v>
      </c>
      <c r="AJ131" s="25">
        <v>56324</v>
      </c>
      <c r="AK131" s="25">
        <v>2254924</v>
      </c>
      <c r="AL131" s="34">
        <f t="shared" si="80"/>
        <v>0.81721802230781782</v>
      </c>
      <c r="AM131" s="34">
        <f t="shared" si="80"/>
        <v>0.77386876134830318</v>
      </c>
      <c r="AN131" s="34">
        <f t="shared" si="80"/>
        <v>0.85980879133445687</v>
      </c>
      <c r="AO131" s="34">
        <f t="shared" si="80"/>
        <v>0.22203562882631439</v>
      </c>
      <c r="AP131" s="34">
        <f t="shared" si="80"/>
        <v>0.84790385837460192</v>
      </c>
      <c r="AQ131" s="92">
        <f t="shared" si="117"/>
        <v>145000</v>
      </c>
      <c r="AR131" s="92">
        <v>45000</v>
      </c>
      <c r="AS131" s="92">
        <v>100000</v>
      </c>
      <c r="AT131" s="4" t="str">
        <f>VLOOKUP(B131,'[1]I Pbo'!$B$20:$U$84,20,0)</f>
        <v>161/TTr-UBND ngày 29/8/2022</v>
      </c>
      <c r="AU131" s="4" t="s">
        <v>237</v>
      </c>
    </row>
    <row r="132" spans="1:47" ht="29.25" customHeight="1" x14ac:dyDescent="0.25">
      <c r="A132" s="11" t="s">
        <v>186</v>
      </c>
      <c r="B132" s="27" t="s">
        <v>187</v>
      </c>
      <c r="C132" s="22">
        <f t="shared" si="109"/>
        <v>8335878</v>
      </c>
      <c r="D132" s="23">
        <v>3023778</v>
      </c>
      <c r="E132" s="23">
        <v>1457685</v>
      </c>
      <c r="F132" s="25">
        <v>1566093</v>
      </c>
      <c r="G132" s="25">
        <v>5312100</v>
      </c>
      <c r="H132" s="25">
        <f t="shared" si="46"/>
        <v>8335878</v>
      </c>
      <c r="I132" s="25">
        <v>3023778</v>
      </c>
      <c r="J132" s="25">
        <v>1457685</v>
      </c>
      <c r="K132" s="25">
        <v>1566093</v>
      </c>
      <c r="L132" s="25">
        <v>5312100</v>
      </c>
      <c r="M132" s="25">
        <v>0</v>
      </c>
      <c r="N132" s="55">
        <f t="shared" si="47"/>
        <v>7801786</v>
      </c>
      <c r="O132" s="102">
        <f t="shared" si="110"/>
        <v>7801786</v>
      </c>
      <c r="P132" s="102">
        <f t="shared" si="111"/>
        <v>7801786</v>
      </c>
      <c r="Q132" s="102">
        <f t="shared" si="56"/>
        <v>3023778</v>
      </c>
      <c r="R132" s="102">
        <v>1457685</v>
      </c>
      <c r="S132" s="102">
        <v>1566093</v>
      </c>
      <c r="T132" s="102">
        <v>4778008</v>
      </c>
      <c r="U132" s="105">
        <v>0</v>
      </c>
      <c r="V132" s="65">
        <v>0</v>
      </c>
      <c r="W132" s="65">
        <f t="shared" si="45"/>
        <v>3023778</v>
      </c>
      <c r="X132" s="65"/>
      <c r="Y132" s="55">
        <f t="shared" si="48"/>
        <v>534092</v>
      </c>
      <c r="Z132" s="55">
        <f t="shared" si="113"/>
        <v>534092</v>
      </c>
      <c r="AA132" s="55">
        <f t="shared" si="114"/>
        <v>0</v>
      </c>
      <c r="AB132" s="55">
        <f t="shared" si="115"/>
        <v>0</v>
      </c>
      <c r="AC132" s="55">
        <f t="shared" si="115"/>
        <v>0</v>
      </c>
      <c r="AD132" s="55">
        <f t="shared" si="116"/>
        <v>534092</v>
      </c>
      <c r="AE132" s="55">
        <f t="shared" si="49"/>
        <v>0</v>
      </c>
      <c r="AF132" s="55"/>
      <c r="AG132" s="25">
        <v>5423203</v>
      </c>
      <c r="AH132" s="25">
        <v>1555395</v>
      </c>
      <c r="AI132" s="25">
        <v>1093264</v>
      </c>
      <c r="AJ132" s="25">
        <v>462131</v>
      </c>
      <c r="AK132" s="25">
        <v>3867808</v>
      </c>
      <c r="AL132" s="34">
        <f t="shared" si="80"/>
        <v>0.65058569715151782</v>
      </c>
      <c r="AM132" s="34">
        <f t="shared" si="80"/>
        <v>0.51438796102094797</v>
      </c>
      <c r="AN132" s="34">
        <f t="shared" si="80"/>
        <v>0.75000017150481757</v>
      </c>
      <c r="AO132" s="34">
        <f t="shared" si="80"/>
        <v>0.29508528548432311</v>
      </c>
      <c r="AP132" s="34">
        <f t="shared" si="80"/>
        <v>0.72811279908134263</v>
      </c>
      <c r="AQ132" s="92">
        <f t="shared" si="117"/>
        <v>1056666</v>
      </c>
      <c r="AR132" s="92"/>
      <c r="AS132" s="92">
        <v>1056666</v>
      </c>
      <c r="AT132" s="4" t="str">
        <f>VLOOKUP(B132,'[1]I Pbo'!$B$20:$U$84,20,0)</f>
        <v>3915/UBND-XD ĐT ngày 03/10/2022</v>
      </c>
      <c r="AU132" s="4"/>
    </row>
    <row r="133" spans="1:47" ht="29.25" customHeight="1" x14ac:dyDescent="0.25">
      <c r="A133" s="11" t="s">
        <v>188</v>
      </c>
      <c r="B133" s="27" t="s">
        <v>189</v>
      </c>
      <c r="C133" s="22">
        <f t="shared" si="109"/>
        <v>3334456.3901034179</v>
      </c>
      <c r="D133" s="23">
        <v>1530076.3901034179</v>
      </c>
      <c r="E133" s="23">
        <v>1263014.3901034179</v>
      </c>
      <c r="F133" s="25">
        <v>267062</v>
      </c>
      <c r="G133" s="25">
        <v>1804380</v>
      </c>
      <c r="H133" s="25">
        <f t="shared" si="46"/>
        <v>3250331</v>
      </c>
      <c r="I133" s="25">
        <v>1445951</v>
      </c>
      <c r="J133" s="25">
        <v>1178889</v>
      </c>
      <c r="K133" s="25">
        <v>267062</v>
      </c>
      <c r="L133" s="25">
        <v>1804380</v>
      </c>
      <c r="M133" s="25">
        <v>84125.390103417842</v>
      </c>
      <c r="N133" s="55">
        <f t="shared" si="47"/>
        <v>3334456.3901034179</v>
      </c>
      <c r="O133" s="102">
        <f t="shared" si="110"/>
        <v>3250331</v>
      </c>
      <c r="P133" s="102">
        <f t="shared" si="111"/>
        <v>3250331</v>
      </c>
      <c r="Q133" s="102">
        <f t="shared" si="56"/>
        <v>1445951</v>
      </c>
      <c r="R133" s="102">
        <v>1178889</v>
      </c>
      <c r="S133" s="102">
        <v>267062</v>
      </c>
      <c r="T133" s="102">
        <v>1804380</v>
      </c>
      <c r="U133" s="105">
        <v>0</v>
      </c>
      <c r="V133" s="65">
        <v>84125.390103417842</v>
      </c>
      <c r="W133" s="65">
        <f t="shared" si="45"/>
        <v>1530076.3901034179</v>
      </c>
      <c r="X133" s="81">
        <f t="shared" ref="X133:X139" si="118">V133/M133</f>
        <v>1</v>
      </c>
      <c r="Y133" s="55">
        <f t="shared" si="48"/>
        <v>0</v>
      </c>
      <c r="Z133" s="55">
        <f t="shared" si="113"/>
        <v>0</v>
      </c>
      <c r="AA133" s="55">
        <f t="shared" si="114"/>
        <v>0</v>
      </c>
      <c r="AB133" s="55">
        <f t="shared" si="115"/>
        <v>0</v>
      </c>
      <c r="AC133" s="55">
        <f t="shared" si="115"/>
        <v>0</v>
      </c>
      <c r="AD133" s="55">
        <f t="shared" si="116"/>
        <v>0</v>
      </c>
      <c r="AE133" s="55">
        <f t="shared" si="49"/>
        <v>0</v>
      </c>
      <c r="AF133" s="55"/>
      <c r="AG133" s="25">
        <v>3074695</v>
      </c>
      <c r="AH133" s="25">
        <v>1155104</v>
      </c>
      <c r="AI133" s="25">
        <v>1046000</v>
      </c>
      <c r="AJ133" s="25">
        <v>109104</v>
      </c>
      <c r="AK133" s="25">
        <v>1919591</v>
      </c>
      <c r="AL133" s="34">
        <f t="shared" si="80"/>
        <v>0.92209782953695751</v>
      </c>
      <c r="AM133" s="34">
        <f t="shared" si="80"/>
        <v>0.75493224225355604</v>
      </c>
      <c r="AN133" s="34">
        <f t="shared" si="80"/>
        <v>0.82817742077693324</v>
      </c>
      <c r="AO133" s="34">
        <f t="shared" si="80"/>
        <v>0.408534347829343</v>
      </c>
      <c r="AP133" s="34">
        <f t="shared" si="80"/>
        <v>1.0638507409747393</v>
      </c>
      <c r="AQ133" s="92">
        <f t="shared" si="117"/>
        <v>71000</v>
      </c>
      <c r="AR133" s="92"/>
      <c r="AS133" s="92">
        <v>71000</v>
      </c>
      <c r="AT133" s="4" t="str">
        <f>VLOOKUP(B133,'[1]I Pbo'!$B$20:$U$84,20,0)</f>
        <v>1494/UBND-NCTH ngày 05/10/2022</v>
      </c>
      <c r="AU133" s="4"/>
    </row>
    <row r="134" spans="1:47" ht="29.25" customHeight="1" x14ac:dyDescent="0.25">
      <c r="A134" s="11" t="s">
        <v>190</v>
      </c>
      <c r="B134" s="27" t="s">
        <v>191</v>
      </c>
      <c r="C134" s="22">
        <f t="shared" si="109"/>
        <v>4500725.1622281959</v>
      </c>
      <c r="D134" s="23">
        <f t="shared" ref="D134:D139" si="119">SUM(I134,M134)</f>
        <v>1932785.1622281959</v>
      </c>
      <c r="E134" s="23">
        <f t="shared" ref="E134:E139" si="120">SUM(J134,M134)</f>
        <v>1604823.1622281959</v>
      </c>
      <c r="F134" s="25">
        <v>327962</v>
      </c>
      <c r="G134" s="25">
        <v>2567940</v>
      </c>
      <c r="H134" s="25">
        <f t="shared" si="46"/>
        <v>4230384</v>
      </c>
      <c r="I134" s="25">
        <v>1662444</v>
      </c>
      <c r="J134" s="25">
        <v>1334482</v>
      </c>
      <c r="K134" s="25">
        <v>327962</v>
      </c>
      <c r="L134" s="25">
        <v>2567940</v>
      </c>
      <c r="M134" s="25">
        <v>270341.16222819581</v>
      </c>
      <c r="N134" s="55">
        <f t="shared" si="47"/>
        <v>4500725.1622281959</v>
      </c>
      <c r="O134" s="102">
        <f t="shared" si="110"/>
        <v>4230384</v>
      </c>
      <c r="P134" s="102">
        <f t="shared" si="111"/>
        <v>4230384</v>
      </c>
      <c r="Q134" s="102">
        <f t="shared" si="56"/>
        <v>1662444</v>
      </c>
      <c r="R134" s="102">
        <v>1334482</v>
      </c>
      <c r="S134" s="102">
        <v>327962</v>
      </c>
      <c r="T134" s="102">
        <v>2567940</v>
      </c>
      <c r="U134" s="105">
        <v>0</v>
      </c>
      <c r="V134" s="65">
        <v>270341.16222819581</v>
      </c>
      <c r="W134" s="65">
        <f t="shared" si="45"/>
        <v>1932785.1622281959</v>
      </c>
      <c r="X134" s="81">
        <f t="shared" si="118"/>
        <v>1</v>
      </c>
      <c r="Y134" s="55">
        <f t="shared" si="48"/>
        <v>0</v>
      </c>
      <c r="Z134" s="55">
        <f t="shared" si="113"/>
        <v>0</v>
      </c>
      <c r="AA134" s="55">
        <f t="shared" si="114"/>
        <v>0</v>
      </c>
      <c r="AB134" s="55">
        <f t="shared" si="115"/>
        <v>0</v>
      </c>
      <c r="AC134" s="55">
        <f t="shared" si="115"/>
        <v>0</v>
      </c>
      <c r="AD134" s="55">
        <f t="shared" si="116"/>
        <v>0</v>
      </c>
      <c r="AE134" s="55">
        <f t="shared" si="49"/>
        <v>0</v>
      </c>
      <c r="AF134" s="55"/>
      <c r="AG134" s="25">
        <v>3377311</v>
      </c>
      <c r="AH134" s="25">
        <v>986057</v>
      </c>
      <c r="AI134" s="25">
        <v>873279</v>
      </c>
      <c r="AJ134" s="25">
        <v>112778</v>
      </c>
      <c r="AK134" s="25">
        <v>2391254</v>
      </c>
      <c r="AL134" s="34">
        <f t="shared" si="80"/>
        <v>0.75039263191267125</v>
      </c>
      <c r="AM134" s="34">
        <f t="shared" si="80"/>
        <v>0.5101741358895947</v>
      </c>
      <c r="AN134" s="34">
        <f t="shared" si="80"/>
        <v>0.54415902047893372</v>
      </c>
      <c r="AO134" s="34">
        <f t="shared" si="80"/>
        <v>0.34387520505424407</v>
      </c>
      <c r="AP134" s="34">
        <f t="shared" si="80"/>
        <v>0.93119543291509921</v>
      </c>
      <c r="AQ134" s="92">
        <f t="shared" si="117"/>
        <v>42748</v>
      </c>
      <c r="AR134" s="92"/>
      <c r="AS134" s="92">
        <v>42748</v>
      </c>
      <c r="AT134" s="4" t="str">
        <f>VLOOKUP(B134,'[1]I Pbo'!$B$20:$U$84,20,0)</f>
        <v>2213/UBND-XD ngày 03/10/2022</v>
      </c>
      <c r="AU134" s="4"/>
    </row>
    <row r="135" spans="1:47" ht="29.25" customHeight="1" x14ac:dyDescent="0.25">
      <c r="A135" s="11" t="s">
        <v>192</v>
      </c>
      <c r="B135" s="27" t="s">
        <v>193</v>
      </c>
      <c r="C135" s="22">
        <f t="shared" si="109"/>
        <v>5565046.469203773</v>
      </c>
      <c r="D135" s="23">
        <f t="shared" si="119"/>
        <v>2065566.4692037727</v>
      </c>
      <c r="E135" s="23">
        <f t="shared" si="120"/>
        <v>1781083.4692037727</v>
      </c>
      <c r="F135" s="25">
        <v>284483</v>
      </c>
      <c r="G135" s="25">
        <v>3499480</v>
      </c>
      <c r="H135" s="25">
        <f t="shared" si="46"/>
        <v>5267557</v>
      </c>
      <c r="I135" s="25">
        <v>1768077</v>
      </c>
      <c r="J135" s="25">
        <v>1483594</v>
      </c>
      <c r="K135" s="25">
        <v>284483</v>
      </c>
      <c r="L135" s="25">
        <v>3499480</v>
      </c>
      <c r="M135" s="25">
        <v>297489.46920377278</v>
      </c>
      <c r="N135" s="55">
        <f t="shared" si="47"/>
        <v>5565046.469203773</v>
      </c>
      <c r="O135" s="102">
        <f t="shared" si="110"/>
        <v>5267557</v>
      </c>
      <c r="P135" s="102">
        <f t="shared" si="111"/>
        <v>5267557</v>
      </c>
      <c r="Q135" s="102">
        <f t="shared" si="56"/>
        <v>1768077</v>
      </c>
      <c r="R135" s="102">
        <v>1483594</v>
      </c>
      <c r="S135" s="102">
        <v>284483</v>
      </c>
      <c r="T135" s="102">
        <v>3499480</v>
      </c>
      <c r="U135" s="105">
        <v>0</v>
      </c>
      <c r="V135" s="65">
        <v>297489.46920377278</v>
      </c>
      <c r="W135" s="65">
        <f t="shared" si="45"/>
        <v>2065566.4692037727</v>
      </c>
      <c r="X135" s="81">
        <f t="shared" si="118"/>
        <v>1</v>
      </c>
      <c r="Y135" s="55">
        <f t="shared" si="48"/>
        <v>0</v>
      </c>
      <c r="Z135" s="55">
        <f t="shared" si="113"/>
        <v>0</v>
      </c>
      <c r="AA135" s="55">
        <f t="shared" si="114"/>
        <v>0</v>
      </c>
      <c r="AB135" s="55">
        <f t="shared" si="115"/>
        <v>0</v>
      </c>
      <c r="AC135" s="55">
        <f t="shared" si="115"/>
        <v>0</v>
      </c>
      <c r="AD135" s="55">
        <f t="shared" si="116"/>
        <v>0</v>
      </c>
      <c r="AE135" s="55">
        <f t="shared" si="49"/>
        <v>0</v>
      </c>
      <c r="AF135" s="55"/>
      <c r="AG135" s="25">
        <v>3473420</v>
      </c>
      <c r="AH135" s="25">
        <v>1208605</v>
      </c>
      <c r="AI135" s="25">
        <v>1028815</v>
      </c>
      <c r="AJ135" s="25">
        <v>179790</v>
      </c>
      <c r="AK135" s="25">
        <v>2264815</v>
      </c>
      <c r="AL135" s="34">
        <f t="shared" si="80"/>
        <v>0.62414932547669533</v>
      </c>
      <c r="AM135" s="34">
        <f t="shared" si="80"/>
        <v>0.58512036190531735</v>
      </c>
      <c r="AN135" s="34">
        <f t="shared" si="80"/>
        <v>0.57763435447521627</v>
      </c>
      <c r="AO135" s="34">
        <f t="shared" si="80"/>
        <v>0.63198855467637782</v>
      </c>
      <c r="AP135" s="34">
        <f t="shared" si="80"/>
        <v>0.64718615337135799</v>
      </c>
      <c r="AQ135" s="92">
        <f t="shared" si="117"/>
        <v>0</v>
      </c>
      <c r="AR135" s="92"/>
      <c r="AS135" s="92">
        <v>0</v>
      </c>
      <c r="AT135" s="4">
        <f>VLOOKUP(B135,'[1]I Pbo'!$B$20:$U$84,20,0)</f>
        <v>0</v>
      </c>
      <c r="AU135" s="4"/>
    </row>
    <row r="136" spans="1:47" ht="29.25" customHeight="1" x14ac:dyDescent="0.25">
      <c r="A136" s="11" t="s">
        <v>194</v>
      </c>
      <c r="B136" s="27" t="s">
        <v>195</v>
      </c>
      <c r="C136" s="22">
        <f t="shared" si="109"/>
        <v>4543683</v>
      </c>
      <c r="D136" s="23">
        <f t="shared" si="119"/>
        <v>1253326</v>
      </c>
      <c r="E136" s="23">
        <f t="shared" si="120"/>
        <v>756326</v>
      </c>
      <c r="F136" s="25">
        <v>497000</v>
      </c>
      <c r="G136" s="25">
        <v>3290357</v>
      </c>
      <c r="H136" s="25">
        <f t="shared" si="46"/>
        <v>4417357</v>
      </c>
      <c r="I136" s="25">
        <v>1127000</v>
      </c>
      <c r="J136" s="25">
        <v>630000</v>
      </c>
      <c r="K136" s="25">
        <v>497000</v>
      </c>
      <c r="L136" s="25">
        <v>3290357</v>
      </c>
      <c r="M136" s="25">
        <v>126326</v>
      </c>
      <c r="N136" s="55">
        <f t="shared" si="47"/>
        <v>4628588</v>
      </c>
      <c r="O136" s="102">
        <f t="shared" si="110"/>
        <v>4502262</v>
      </c>
      <c r="P136" s="102">
        <f t="shared" si="111"/>
        <v>4417357</v>
      </c>
      <c r="Q136" s="102">
        <f t="shared" si="56"/>
        <v>1127000</v>
      </c>
      <c r="R136" s="102">
        <v>630000</v>
      </c>
      <c r="S136" s="102">
        <v>497000</v>
      </c>
      <c r="T136" s="102">
        <v>3375262</v>
      </c>
      <c r="U136" s="105">
        <v>84905</v>
      </c>
      <c r="V136" s="65">
        <v>126326</v>
      </c>
      <c r="W136" s="65">
        <f t="shared" si="45"/>
        <v>1253326</v>
      </c>
      <c r="X136" s="81">
        <f t="shared" si="118"/>
        <v>1</v>
      </c>
      <c r="Y136" s="55">
        <f t="shared" si="48"/>
        <v>0</v>
      </c>
      <c r="Z136" s="55">
        <f t="shared" si="113"/>
        <v>0</v>
      </c>
      <c r="AA136" s="55">
        <f t="shared" si="114"/>
        <v>0</v>
      </c>
      <c r="AB136" s="55">
        <f t="shared" si="115"/>
        <v>0</v>
      </c>
      <c r="AC136" s="55">
        <f t="shared" si="115"/>
        <v>0</v>
      </c>
      <c r="AD136" s="55">
        <f t="shared" si="116"/>
        <v>0</v>
      </c>
      <c r="AE136" s="55">
        <f t="shared" si="49"/>
        <v>0</v>
      </c>
      <c r="AF136" s="55"/>
      <c r="AG136" s="25">
        <v>4603605</v>
      </c>
      <c r="AH136" s="25">
        <v>771626</v>
      </c>
      <c r="AI136" s="25">
        <v>603864</v>
      </c>
      <c r="AJ136" s="25">
        <v>167762</v>
      </c>
      <c r="AK136" s="25">
        <v>3831979</v>
      </c>
      <c r="AL136" s="34">
        <f t="shared" si="80"/>
        <v>1.0131879798832797</v>
      </c>
      <c r="AM136" s="34">
        <f t="shared" si="80"/>
        <v>0.61566264483462407</v>
      </c>
      <c r="AN136" s="34">
        <f t="shared" si="80"/>
        <v>0.79841761356875207</v>
      </c>
      <c r="AO136" s="34">
        <f t="shared" si="80"/>
        <v>0.33754929577464787</v>
      </c>
      <c r="AP136" s="34">
        <f t="shared" si="80"/>
        <v>1.1646088859050856</v>
      </c>
      <c r="AQ136" s="92">
        <f t="shared" si="117"/>
        <v>241300</v>
      </c>
      <c r="AR136" s="92"/>
      <c r="AS136" s="92">
        <v>241300</v>
      </c>
      <c r="AT136" s="4" t="s">
        <v>248</v>
      </c>
      <c r="AU136" s="4"/>
    </row>
    <row r="137" spans="1:47" ht="29.25" customHeight="1" x14ac:dyDescent="0.25">
      <c r="A137" s="11" t="s">
        <v>196</v>
      </c>
      <c r="B137" s="27" t="s">
        <v>197</v>
      </c>
      <c r="C137" s="22">
        <f t="shared" si="109"/>
        <v>4878115.9039306957</v>
      </c>
      <c r="D137" s="23">
        <f t="shared" si="119"/>
        <v>1397425.9039306957</v>
      </c>
      <c r="E137" s="23">
        <f t="shared" si="120"/>
        <v>1298414.9039306957</v>
      </c>
      <c r="F137" s="25">
        <v>99011</v>
      </c>
      <c r="G137" s="25">
        <v>3480690</v>
      </c>
      <c r="H137" s="25">
        <f t="shared" si="46"/>
        <v>4674419</v>
      </c>
      <c r="I137" s="25">
        <v>1193729</v>
      </c>
      <c r="J137" s="25">
        <v>1094718</v>
      </c>
      <c r="K137" s="25">
        <v>99011</v>
      </c>
      <c r="L137" s="25">
        <v>3480690</v>
      </c>
      <c r="M137" s="25">
        <v>203696.90393069584</v>
      </c>
      <c r="N137" s="55">
        <f t="shared" si="47"/>
        <v>5328115.9039306957</v>
      </c>
      <c r="O137" s="102">
        <f t="shared" si="110"/>
        <v>5124419</v>
      </c>
      <c r="P137" s="102">
        <f t="shared" si="111"/>
        <v>4674419</v>
      </c>
      <c r="Q137" s="102">
        <f t="shared" si="56"/>
        <v>1193729</v>
      </c>
      <c r="R137" s="102">
        <v>1094718</v>
      </c>
      <c r="S137" s="102">
        <v>99011</v>
      </c>
      <c r="T137" s="102">
        <v>3930690</v>
      </c>
      <c r="U137" s="105">
        <v>450000</v>
      </c>
      <c r="V137" s="65">
        <v>203696.90393069584</v>
      </c>
      <c r="W137" s="65">
        <f t="shared" si="45"/>
        <v>1397425.9039306957</v>
      </c>
      <c r="X137" s="80">
        <f t="shared" si="118"/>
        <v>1</v>
      </c>
      <c r="Y137" s="55">
        <f t="shared" si="48"/>
        <v>0</v>
      </c>
      <c r="Z137" s="55">
        <f t="shared" si="113"/>
        <v>0</v>
      </c>
      <c r="AA137" s="55">
        <f t="shared" si="114"/>
        <v>0</v>
      </c>
      <c r="AB137" s="55">
        <f t="shared" si="115"/>
        <v>0</v>
      </c>
      <c r="AC137" s="55">
        <f t="shared" si="115"/>
        <v>0</v>
      </c>
      <c r="AD137" s="55">
        <f t="shared" si="116"/>
        <v>0</v>
      </c>
      <c r="AE137" s="55">
        <f t="shared" si="49"/>
        <v>0</v>
      </c>
      <c r="AF137" s="55"/>
      <c r="AG137" s="25">
        <v>4829060</v>
      </c>
      <c r="AH137" s="25">
        <v>1013599</v>
      </c>
      <c r="AI137" s="25">
        <v>960000</v>
      </c>
      <c r="AJ137" s="25">
        <v>53599</v>
      </c>
      <c r="AK137" s="25">
        <v>3815461</v>
      </c>
      <c r="AL137" s="34">
        <f t="shared" si="80"/>
        <v>0.98994367807227224</v>
      </c>
      <c r="AM137" s="34">
        <f t="shared" si="80"/>
        <v>0.7253329118552454</v>
      </c>
      <c r="AN137" s="34">
        <f t="shared" si="80"/>
        <v>0.73936304727694424</v>
      </c>
      <c r="AO137" s="34">
        <f t="shared" si="80"/>
        <v>0.541343891082809</v>
      </c>
      <c r="AP137" s="34">
        <f t="shared" si="80"/>
        <v>1.0961794931464739</v>
      </c>
      <c r="AQ137" s="92">
        <f t="shared" si="117"/>
        <v>0</v>
      </c>
      <c r="AR137" s="92"/>
      <c r="AS137" s="92">
        <v>0</v>
      </c>
      <c r="AT137" s="4">
        <f>VLOOKUP(B137,'[1]I Pbo'!$B$20:$U$84,20,0)</f>
        <v>0</v>
      </c>
      <c r="AU137" s="4"/>
    </row>
    <row r="138" spans="1:47" ht="29.25" customHeight="1" x14ac:dyDescent="0.25">
      <c r="A138" s="11" t="s">
        <v>198</v>
      </c>
      <c r="B138" s="27" t="s">
        <v>199</v>
      </c>
      <c r="C138" s="22">
        <f t="shared" si="109"/>
        <v>3341089.3180215899</v>
      </c>
      <c r="D138" s="23">
        <f t="shared" si="119"/>
        <v>1212939.3180215901</v>
      </c>
      <c r="E138" s="23">
        <f t="shared" si="120"/>
        <v>995596.31802159012</v>
      </c>
      <c r="F138" s="25">
        <v>217343</v>
      </c>
      <c r="G138" s="25">
        <v>2128150</v>
      </c>
      <c r="H138" s="25">
        <f t="shared" si="46"/>
        <v>3268411</v>
      </c>
      <c r="I138" s="25">
        <v>1140261</v>
      </c>
      <c r="J138" s="25">
        <v>922918</v>
      </c>
      <c r="K138" s="25">
        <v>217343</v>
      </c>
      <c r="L138" s="25">
        <v>2128150</v>
      </c>
      <c r="M138" s="25">
        <v>72678.318021590108</v>
      </c>
      <c r="N138" s="55">
        <f t="shared" si="47"/>
        <v>3341089.3180215899</v>
      </c>
      <c r="O138" s="102">
        <f t="shared" si="110"/>
        <v>3268411</v>
      </c>
      <c r="P138" s="102">
        <f t="shared" si="111"/>
        <v>3268411</v>
      </c>
      <c r="Q138" s="102">
        <f t="shared" si="56"/>
        <v>1140261</v>
      </c>
      <c r="R138" s="102">
        <v>922918</v>
      </c>
      <c r="S138" s="102">
        <v>217343</v>
      </c>
      <c r="T138" s="102">
        <v>2128150</v>
      </c>
      <c r="U138" s="105">
        <v>0</v>
      </c>
      <c r="V138" s="65">
        <v>72678.318021590108</v>
      </c>
      <c r="W138" s="65">
        <f t="shared" si="45"/>
        <v>1212939.3180215901</v>
      </c>
      <c r="X138" s="82">
        <f t="shared" si="118"/>
        <v>1</v>
      </c>
      <c r="Y138" s="55">
        <f>SUM(Z138,AE138)</f>
        <v>0</v>
      </c>
      <c r="Z138" s="55">
        <f t="shared" si="113"/>
        <v>0</v>
      </c>
      <c r="AA138" s="55">
        <f t="shared" si="114"/>
        <v>0</v>
      </c>
      <c r="AB138" s="55">
        <f t="shared" si="115"/>
        <v>0</v>
      </c>
      <c r="AC138" s="55">
        <f t="shared" si="115"/>
        <v>0</v>
      </c>
      <c r="AD138" s="55">
        <f t="shared" si="116"/>
        <v>0</v>
      </c>
      <c r="AE138" s="55">
        <f t="shared" si="49"/>
        <v>0</v>
      </c>
      <c r="AF138" s="55"/>
      <c r="AG138" s="25">
        <v>2794041</v>
      </c>
      <c r="AH138" s="25">
        <v>763837</v>
      </c>
      <c r="AI138" s="25">
        <v>707426</v>
      </c>
      <c r="AJ138" s="25">
        <v>56411</v>
      </c>
      <c r="AK138" s="25">
        <v>2030204</v>
      </c>
      <c r="AL138" s="34">
        <f t="shared" si="80"/>
        <v>0.8362664789980766</v>
      </c>
      <c r="AM138" s="34">
        <f t="shared" si="80"/>
        <v>0.62974048961153706</v>
      </c>
      <c r="AN138" s="34">
        <f t="shared" si="80"/>
        <v>0.71055505850581002</v>
      </c>
      <c r="AO138" s="34">
        <f t="shared" si="80"/>
        <v>0.25954827162595528</v>
      </c>
      <c r="AP138" s="34">
        <f t="shared" si="80"/>
        <v>0.95397598853464272</v>
      </c>
      <c r="AQ138" s="92">
        <f t="shared" si="117"/>
        <v>104973</v>
      </c>
      <c r="AR138" s="92"/>
      <c r="AS138" s="92">
        <v>104973</v>
      </c>
      <c r="AT138" s="4" t="str">
        <f>VLOOKUP(B138,'[1]I Pbo'!$B$20:$U$84,20,0)</f>
        <v>369/BC-UBND 17/10/2022</v>
      </c>
      <c r="AU138" s="4"/>
    </row>
    <row r="139" spans="1:47" ht="29.25" customHeight="1" x14ac:dyDescent="0.25">
      <c r="A139" s="11" t="s">
        <v>200</v>
      </c>
      <c r="B139" s="27" t="s">
        <v>201</v>
      </c>
      <c r="C139" s="22">
        <f t="shared" si="109"/>
        <v>3675575.5090883765</v>
      </c>
      <c r="D139" s="23">
        <f t="shared" si="119"/>
        <v>1199085.5090883763</v>
      </c>
      <c r="E139" s="23">
        <f t="shared" si="120"/>
        <v>924085.50908837642</v>
      </c>
      <c r="F139" s="25">
        <v>275000</v>
      </c>
      <c r="G139" s="25">
        <v>2476490</v>
      </c>
      <c r="H139" s="25">
        <f t="shared" si="46"/>
        <v>3491490</v>
      </c>
      <c r="I139" s="25">
        <v>1015000</v>
      </c>
      <c r="J139" s="25">
        <v>740000</v>
      </c>
      <c r="K139" s="25">
        <v>275000</v>
      </c>
      <c r="L139" s="25">
        <v>2476490</v>
      </c>
      <c r="M139" s="25">
        <v>184085.50908837639</v>
      </c>
      <c r="N139" s="55">
        <f t="shared" si="47"/>
        <v>3675575.5090883765</v>
      </c>
      <c r="O139" s="102">
        <f t="shared" si="110"/>
        <v>3491490</v>
      </c>
      <c r="P139" s="102">
        <f t="shared" si="111"/>
        <v>3491490</v>
      </c>
      <c r="Q139" s="102">
        <f t="shared" si="56"/>
        <v>1015000</v>
      </c>
      <c r="R139" s="102">
        <v>740000</v>
      </c>
      <c r="S139" s="102">
        <v>275000</v>
      </c>
      <c r="T139" s="102">
        <v>2476490</v>
      </c>
      <c r="U139" s="105">
        <v>0</v>
      </c>
      <c r="V139" s="65">
        <v>184085.50908837639</v>
      </c>
      <c r="W139" s="65">
        <f>SUM(Q139,V139)</f>
        <v>1199085.5090883763</v>
      </c>
      <c r="X139" s="81">
        <f t="shared" si="118"/>
        <v>1</v>
      </c>
      <c r="Y139" s="55">
        <f t="shared" si="48"/>
        <v>0</v>
      </c>
      <c r="Z139" s="55">
        <f t="shared" si="113"/>
        <v>0</v>
      </c>
      <c r="AA139" s="55">
        <f t="shared" si="114"/>
        <v>0</v>
      </c>
      <c r="AB139" s="55">
        <f t="shared" si="115"/>
        <v>0</v>
      </c>
      <c r="AC139" s="55">
        <f t="shared" si="115"/>
        <v>0</v>
      </c>
      <c r="AD139" s="55">
        <f t="shared" si="116"/>
        <v>0</v>
      </c>
      <c r="AE139" s="55">
        <f t="shared" si="49"/>
        <v>0</v>
      </c>
      <c r="AF139" s="55"/>
      <c r="AG139" s="25">
        <v>2741150</v>
      </c>
      <c r="AH139" s="25">
        <v>625260</v>
      </c>
      <c r="AI139" s="25">
        <v>582470</v>
      </c>
      <c r="AJ139" s="25">
        <v>42790</v>
      </c>
      <c r="AK139" s="25">
        <v>2115890</v>
      </c>
      <c r="AL139" s="34">
        <f t="shared" si="80"/>
        <v>0.74577436736699376</v>
      </c>
      <c r="AM139" s="34">
        <f t="shared" si="80"/>
        <v>0.5214473824100867</v>
      </c>
      <c r="AN139" s="34">
        <f t="shared" si="80"/>
        <v>0.63032045657183278</v>
      </c>
      <c r="AO139" s="34">
        <f t="shared" si="80"/>
        <v>0.15559999999999999</v>
      </c>
      <c r="AP139" s="34">
        <f t="shared" si="80"/>
        <v>0.85439069004922286</v>
      </c>
      <c r="AQ139" s="92">
        <f t="shared" si="117"/>
        <v>216234</v>
      </c>
      <c r="AR139" s="92"/>
      <c r="AS139" s="92">
        <v>216234</v>
      </c>
      <c r="AT139" s="4" t="str">
        <f>VLOOKUP(B139,'[1]I Pbo'!$B$20:$U$84,20,0)</f>
        <v>6987/UBND-TH 14/10/2022</v>
      </c>
      <c r="AU139" s="4"/>
    </row>
    <row r="140" spans="1:47" ht="5.25" customHeight="1" x14ac:dyDescent="0.25">
      <c r="A140" s="8"/>
      <c r="B140" s="5"/>
      <c r="C140" s="3"/>
      <c r="D140" s="3"/>
      <c r="E140" s="3"/>
      <c r="F140" s="3"/>
      <c r="G140" s="3"/>
      <c r="H140" s="3"/>
      <c r="I140" s="3"/>
      <c r="J140" s="3"/>
      <c r="K140" s="3"/>
      <c r="L140" s="3"/>
      <c r="M140" s="3"/>
      <c r="N140" s="57"/>
      <c r="O140" s="107"/>
      <c r="P140" s="107"/>
      <c r="Q140" s="107"/>
      <c r="R140" s="107"/>
      <c r="S140" s="107"/>
      <c r="T140" s="107"/>
      <c r="U140" s="107"/>
      <c r="V140" s="64"/>
      <c r="W140" s="64"/>
      <c r="X140" s="64"/>
      <c r="Y140" s="57"/>
      <c r="Z140" s="58"/>
      <c r="AA140" s="58"/>
      <c r="AB140" s="58"/>
      <c r="AC140" s="58"/>
      <c r="AD140" s="58"/>
      <c r="AE140" s="57"/>
      <c r="AF140" s="57"/>
      <c r="AG140" s="4"/>
      <c r="AH140" s="4"/>
      <c r="AI140" s="4"/>
      <c r="AJ140" s="4"/>
      <c r="AK140" s="4"/>
      <c r="AL140" s="4"/>
      <c r="AM140" s="4"/>
      <c r="AN140" s="4"/>
      <c r="AO140" s="4"/>
      <c r="AP140" s="4"/>
      <c r="AQ140" s="87"/>
      <c r="AR140" s="87"/>
      <c r="AS140" s="87"/>
      <c r="AT140" s="84"/>
    </row>
  </sheetData>
  <autoFilter ref="A17:BA139"/>
  <mergeCells count="78">
    <mergeCell ref="A1:AS1"/>
    <mergeCell ref="A2:AS2"/>
    <mergeCell ref="A3:AS3"/>
    <mergeCell ref="A4:AS4"/>
    <mergeCell ref="A5:A12"/>
    <mergeCell ref="B5:B12"/>
    <mergeCell ref="C5:G6"/>
    <mergeCell ref="H5:M5"/>
    <mergeCell ref="N5:V5"/>
    <mergeCell ref="Y5:AE5"/>
    <mergeCell ref="AG5:AK6"/>
    <mergeCell ref="AL5:AP6"/>
    <mergeCell ref="AQ5:AS6"/>
    <mergeCell ref="C7:C12"/>
    <mergeCell ref="D7:G7"/>
    <mergeCell ref="H7:H12"/>
    <mergeCell ref="AT5:AT12"/>
    <mergeCell ref="AU5:AU12"/>
    <mergeCell ref="Y6:Y12"/>
    <mergeCell ref="Z6:AD6"/>
    <mergeCell ref="AE6:AE12"/>
    <mergeCell ref="AQ7:AQ12"/>
    <mergeCell ref="AH8:AJ8"/>
    <mergeCell ref="AK8:AK12"/>
    <mergeCell ref="AM8:AO8"/>
    <mergeCell ref="AP8:AP12"/>
    <mergeCell ref="AR7:AS8"/>
    <mergeCell ref="AA8:AC8"/>
    <mergeCell ref="AD8:AD12"/>
    <mergeCell ref="AA7:AD7"/>
    <mergeCell ref="AG7:AG12"/>
    <mergeCell ref="AH7:AK7"/>
    <mergeCell ref="I7:L7"/>
    <mergeCell ref="O7:P9"/>
    <mergeCell ref="Q7:U7"/>
    <mergeCell ref="Z7:Z12"/>
    <mergeCell ref="H6:L6"/>
    <mergeCell ref="M6:M12"/>
    <mergeCell ref="N6:N12"/>
    <mergeCell ref="O6:U6"/>
    <mergeCell ref="V6:V12"/>
    <mergeCell ref="R9:S9"/>
    <mergeCell ref="T8:T12"/>
    <mergeCell ref="U8:U12"/>
    <mergeCell ref="D8:F8"/>
    <mergeCell ref="G8:G12"/>
    <mergeCell ref="I8:K8"/>
    <mergeCell ref="L8:L12"/>
    <mergeCell ref="Q8:S8"/>
    <mergeCell ref="D9:D12"/>
    <mergeCell ref="E9:F9"/>
    <mergeCell ref="I9:I12"/>
    <mergeCell ref="J9:K9"/>
    <mergeCell ref="Q9:Q12"/>
    <mergeCell ref="AM9:AM12"/>
    <mergeCell ref="AN9:AO9"/>
    <mergeCell ref="AB10:AB12"/>
    <mergeCell ref="AC10:AC12"/>
    <mergeCell ref="AI10:AI12"/>
    <mergeCell ref="AJ10:AJ12"/>
    <mergeCell ref="AN10:AN12"/>
    <mergeCell ref="AO10:AO12"/>
    <mergeCell ref="AR9:AR12"/>
    <mergeCell ref="AS9:AS12"/>
    <mergeCell ref="E10:E12"/>
    <mergeCell ref="F10:F12"/>
    <mergeCell ref="J10:J12"/>
    <mergeCell ref="K10:K12"/>
    <mergeCell ref="O10:O12"/>
    <mergeCell ref="P10:P12"/>
    <mergeCell ref="R10:R12"/>
    <mergeCell ref="S10:S12"/>
    <mergeCell ref="AA9:AA12"/>
    <mergeCell ref="AB9:AC9"/>
    <mergeCell ref="AH9:AH12"/>
    <mergeCell ref="AI9:AJ9"/>
    <mergeCell ref="AL7:AL12"/>
    <mergeCell ref="AM7:AP7"/>
  </mergeCells>
  <printOptions horizontalCentered="1"/>
  <pageMargins left="0.25" right="0.25" top="0.75" bottom="0.75" header="0.3" footer="0.3"/>
  <pageSetup paperSize="9" scale="71" fitToHeight="0" orientation="portrait" useFirstPageNumber="1" r:id="rId1"/>
  <headerFooter differentFirst="1">
    <oddHeader>&amp;C&amp;P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A140"/>
  <sheetViews>
    <sheetView showZeros="0" view="pageBreakPreview" zoomScale="70" zoomScaleNormal="130" zoomScaleSheetLayoutView="70" workbookViewId="0">
      <pane xSplit="2" ySplit="17" topLeftCell="D18" activePane="bottomRight" state="frozen"/>
      <selection activeCell="Q7" sqref="Q7:U7"/>
      <selection pane="topRight" activeCell="Q7" sqref="Q7:U7"/>
      <selection pane="bottomLeft" activeCell="Q7" sqref="Q7:U7"/>
      <selection pane="bottomRight" activeCell="BE36" sqref="BE36"/>
    </sheetView>
  </sheetViews>
  <sheetFormatPr defaultColWidth="9.140625" defaultRowHeight="15" x14ac:dyDescent="0.25"/>
  <cols>
    <col min="1" max="1" width="4.7109375" style="2" customWidth="1"/>
    <col min="2" max="2" width="32.28515625" style="6" customWidth="1"/>
    <col min="3" max="3" width="17.140625" style="1" customWidth="1"/>
    <col min="4" max="4" width="15.85546875" style="1" customWidth="1"/>
    <col min="5" max="5" width="14.42578125" style="1" customWidth="1"/>
    <col min="6" max="6" width="12" style="1" customWidth="1"/>
    <col min="7" max="7" width="11.5703125" style="1" customWidth="1"/>
    <col min="8" max="9" width="11.85546875" style="1" hidden="1" customWidth="1"/>
    <col min="10" max="10" width="11.42578125" style="1" hidden="1" customWidth="1"/>
    <col min="11" max="11" width="11" style="1" hidden="1" customWidth="1"/>
    <col min="12" max="12" width="11.7109375" style="1" hidden="1" customWidth="1"/>
    <col min="13" max="13" width="10.85546875" style="1" hidden="1" customWidth="1"/>
    <col min="14" max="14" width="15.85546875" style="59" hidden="1" customWidth="1"/>
    <col min="15" max="15" width="15.42578125" style="108" hidden="1" customWidth="1"/>
    <col min="16" max="16" width="15.5703125" style="108" hidden="1" customWidth="1"/>
    <col min="17" max="17" width="11.5703125" style="108" hidden="1" customWidth="1"/>
    <col min="18" max="19" width="11.85546875" style="108" hidden="1" customWidth="1"/>
    <col min="20" max="20" width="12.85546875" style="108" hidden="1" customWidth="1"/>
    <col min="21" max="21" width="11.85546875" style="108" hidden="1" customWidth="1"/>
    <col min="22" max="24" width="11.85546875" style="67" hidden="1" customWidth="1"/>
    <col min="25" max="25" width="11.85546875" style="59" hidden="1" customWidth="1"/>
    <col min="26" max="26" width="15.7109375" style="60" hidden="1" customWidth="1"/>
    <col min="27" max="30" width="11.85546875" style="60" hidden="1" customWidth="1"/>
    <col min="31" max="32" width="11.85546875" style="59" hidden="1" customWidth="1"/>
    <col min="33" max="33" width="17.28515625" style="1" hidden="1" customWidth="1"/>
    <col min="34" max="35" width="12" style="1" hidden="1" customWidth="1"/>
    <col min="36" max="36" width="10.85546875" style="1" hidden="1" customWidth="1"/>
    <col min="37" max="37" width="12.140625" style="1" hidden="1" customWidth="1"/>
    <col min="38" max="38" width="9.85546875" style="1" customWidth="1"/>
    <col min="39" max="39" width="9.140625" style="1" customWidth="1"/>
    <col min="40" max="40" width="9.85546875" style="1" customWidth="1"/>
    <col min="41" max="42" width="8.7109375" style="1" customWidth="1"/>
    <col min="43" max="43" width="10.42578125" style="95" hidden="1" customWidth="1"/>
    <col min="44" max="44" width="10" style="95" hidden="1" customWidth="1"/>
    <col min="45" max="45" width="11.140625" style="95" hidden="1" customWidth="1"/>
    <col min="46" max="46" width="22.28515625" style="1" hidden="1" customWidth="1"/>
    <col min="47" max="47" width="27.140625" style="1" hidden="1" customWidth="1"/>
    <col min="48" max="16384" width="9.140625" style="1"/>
  </cols>
  <sheetData>
    <row r="1" spans="1:47" ht="15" customHeight="1" x14ac:dyDescent="0.25">
      <c r="A1" s="174" t="s">
        <v>0</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row>
    <row r="2" spans="1:47" ht="22.5" customHeight="1" x14ac:dyDescent="0.25">
      <c r="A2" s="174" t="s">
        <v>266</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row>
    <row r="3" spans="1:47" s="2" customFormat="1" ht="15.6" customHeight="1" x14ac:dyDescent="0.25">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row>
    <row r="4" spans="1:47" ht="15.6" customHeight="1" x14ac:dyDescent="0.25">
      <c r="A4" s="179" t="s">
        <v>1</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row>
    <row r="5" spans="1:47" ht="33" customHeight="1" x14ac:dyDescent="0.25">
      <c r="A5" s="142" t="s">
        <v>2</v>
      </c>
      <c r="B5" s="142" t="s">
        <v>3</v>
      </c>
      <c r="C5" s="142" t="s">
        <v>259</v>
      </c>
      <c r="D5" s="142"/>
      <c r="E5" s="142"/>
      <c r="F5" s="142"/>
      <c r="G5" s="142"/>
      <c r="H5" s="143" t="s">
        <v>7</v>
      </c>
      <c r="I5" s="144"/>
      <c r="J5" s="144"/>
      <c r="K5" s="144"/>
      <c r="L5" s="144"/>
      <c r="M5" s="145"/>
      <c r="N5" s="146" t="s">
        <v>4</v>
      </c>
      <c r="O5" s="146"/>
      <c r="P5" s="146"/>
      <c r="Q5" s="146"/>
      <c r="R5" s="146"/>
      <c r="S5" s="146"/>
      <c r="T5" s="146"/>
      <c r="U5" s="146"/>
      <c r="V5" s="146"/>
      <c r="W5" s="70"/>
      <c r="X5" s="70"/>
      <c r="Y5" s="150" t="s">
        <v>5</v>
      </c>
      <c r="Z5" s="151"/>
      <c r="AA5" s="151"/>
      <c r="AB5" s="151"/>
      <c r="AC5" s="151"/>
      <c r="AD5" s="151"/>
      <c r="AE5" s="152"/>
      <c r="AF5" s="71"/>
      <c r="AG5" s="153" t="s">
        <v>456</v>
      </c>
      <c r="AH5" s="154"/>
      <c r="AI5" s="154"/>
      <c r="AJ5" s="154"/>
      <c r="AK5" s="155"/>
      <c r="AL5" s="142" t="s">
        <v>457</v>
      </c>
      <c r="AM5" s="142"/>
      <c r="AN5" s="142"/>
      <c r="AO5" s="142"/>
      <c r="AP5" s="142"/>
      <c r="AQ5" s="159" t="s">
        <v>224</v>
      </c>
      <c r="AR5" s="159"/>
      <c r="AS5" s="159"/>
      <c r="AT5" s="160" t="s">
        <v>225</v>
      </c>
      <c r="AU5" s="147" t="s">
        <v>227</v>
      </c>
    </row>
    <row r="6" spans="1:47" ht="55.5" customHeight="1" x14ac:dyDescent="0.25">
      <c r="A6" s="142"/>
      <c r="B6" s="142"/>
      <c r="C6" s="142"/>
      <c r="D6" s="142"/>
      <c r="E6" s="142"/>
      <c r="F6" s="142"/>
      <c r="G6" s="142"/>
      <c r="H6" s="162" t="s">
        <v>258</v>
      </c>
      <c r="I6" s="163"/>
      <c r="J6" s="163"/>
      <c r="K6" s="163"/>
      <c r="L6" s="164"/>
      <c r="M6" s="165" t="s">
        <v>207</v>
      </c>
      <c r="N6" s="146" t="s">
        <v>206</v>
      </c>
      <c r="O6" s="168" t="s">
        <v>214</v>
      </c>
      <c r="P6" s="168"/>
      <c r="Q6" s="168"/>
      <c r="R6" s="168"/>
      <c r="S6" s="168"/>
      <c r="T6" s="168"/>
      <c r="U6" s="168"/>
      <c r="V6" s="161" t="s">
        <v>213</v>
      </c>
      <c r="W6" s="72"/>
      <c r="X6" s="72"/>
      <c r="Y6" s="146" t="s">
        <v>206</v>
      </c>
      <c r="Z6" s="150" t="s">
        <v>214</v>
      </c>
      <c r="AA6" s="151"/>
      <c r="AB6" s="151"/>
      <c r="AC6" s="151"/>
      <c r="AD6" s="152"/>
      <c r="AE6" s="146" t="s">
        <v>213</v>
      </c>
      <c r="AF6" s="50"/>
      <c r="AG6" s="156"/>
      <c r="AH6" s="157"/>
      <c r="AI6" s="157"/>
      <c r="AJ6" s="157"/>
      <c r="AK6" s="158"/>
      <c r="AL6" s="142"/>
      <c r="AM6" s="142"/>
      <c r="AN6" s="142"/>
      <c r="AO6" s="142"/>
      <c r="AP6" s="142"/>
      <c r="AQ6" s="159"/>
      <c r="AR6" s="159"/>
      <c r="AS6" s="159"/>
      <c r="AT6" s="160"/>
      <c r="AU6" s="148"/>
    </row>
    <row r="7" spans="1:47" ht="15.75" customHeight="1" x14ac:dyDescent="0.25">
      <c r="A7" s="142"/>
      <c r="B7" s="142"/>
      <c r="C7" s="142" t="s">
        <v>206</v>
      </c>
      <c r="D7" s="142" t="s">
        <v>7</v>
      </c>
      <c r="E7" s="142"/>
      <c r="F7" s="142"/>
      <c r="G7" s="142"/>
      <c r="H7" s="142" t="s">
        <v>6</v>
      </c>
      <c r="I7" s="142" t="s">
        <v>7</v>
      </c>
      <c r="J7" s="142"/>
      <c r="K7" s="142"/>
      <c r="L7" s="142"/>
      <c r="M7" s="166"/>
      <c r="N7" s="146"/>
      <c r="O7" s="168" t="s">
        <v>6</v>
      </c>
      <c r="P7" s="168"/>
      <c r="Q7" s="168" t="s">
        <v>7</v>
      </c>
      <c r="R7" s="168"/>
      <c r="S7" s="168"/>
      <c r="T7" s="168"/>
      <c r="U7" s="168"/>
      <c r="V7" s="161"/>
      <c r="W7" s="72"/>
      <c r="X7" s="72"/>
      <c r="Y7" s="146"/>
      <c r="Z7" s="171" t="s">
        <v>6</v>
      </c>
      <c r="AA7" s="146" t="s">
        <v>7</v>
      </c>
      <c r="AB7" s="146"/>
      <c r="AC7" s="146"/>
      <c r="AD7" s="146"/>
      <c r="AE7" s="146"/>
      <c r="AF7" s="50"/>
      <c r="AG7" s="142" t="s">
        <v>6</v>
      </c>
      <c r="AH7" s="142" t="s">
        <v>7</v>
      </c>
      <c r="AI7" s="142"/>
      <c r="AJ7" s="142"/>
      <c r="AK7" s="142"/>
      <c r="AL7" s="142" t="s">
        <v>6</v>
      </c>
      <c r="AM7" s="142" t="s">
        <v>7</v>
      </c>
      <c r="AN7" s="142"/>
      <c r="AO7" s="142"/>
      <c r="AP7" s="142"/>
      <c r="AQ7" s="159" t="s">
        <v>206</v>
      </c>
      <c r="AR7" s="182" t="s">
        <v>7</v>
      </c>
      <c r="AS7" s="182"/>
      <c r="AT7" s="160"/>
      <c r="AU7" s="148"/>
    </row>
    <row r="8" spans="1:47" ht="15.75" customHeight="1" x14ac:dyDescent="0.25">
      <c r="A8" s="142"/>
      <c r="B8" s="142"/>
      <c r="C8" s="142"/>
      <c r="D8" s="142" t="s">
        <v>8</v>
      </c>
      <c r="E8" s="142"/>
      <c r="F8" s="142"/>
      <c r="G8" s="142" t="s">
        <v>9</v>
      </c>
      <c r="H8" s="142"/>
      <c r="I8" s="142" t="s">
        <v>8</v>
      </c>
      <c r="J8" s="142"/>
      <c r="K8" s="142"/>
      <c r="L8" s="142" t="s">
        <v>9</v>
      </c>
      <c r="M8" s="166"/>
      <c r="N8" s="146"/>
      <c r="O8" s="168"/>
      <c r="P8" s="168"/>
      <c r="Q8" s="168" t="s">
        <v>8</v>
      </c>
      <c r="R8" s="168"/>
      <c r="S8" s="168"/>
      <c r="T8" s="168" t="s">
        <v>9</v>
      </c>
      <c r="U8" s="168" t="s">
        <v>10</v>
      </c>
      <c r="V8" s="161"/>
      <c r="W8" s="72"/>
      <c r="X8" s="72"/>
      <c r="Y8" s="146"/>
      <c r="Z8" s="172"/>
      <c r="AA8" s="146" t="s">
        <v>8</v>
      </c>
      <c r="AB8" s="146"/>
      <c r="AC8" s="146"/>
      <c r="AD8" s="146" t="s">
        <v>9</v>
      </c>
      <c r="AE8" s="146"/>
      <c r="AF8" s="50"/>
      <c r="AG8" s="142"/>
      <c r="AH8" s="142" t="s">
        <v>8</v>
      </c>
      <c r="AI8" s="142"/>
      <c r="AJ8" s="142"/>
      <c r="AK8" s="142" t="s">
        <v>9</v>
      </c>
      <c r="AL8" s="142"/>
      <c r="AM8" s="142" t="s">
        <v>8</v>
      </c>
      <c r="AN8" s="142"/>
      <c r="AO8" s="142"/>
      <c r="AP8" s="142" t="s">
        <v>9</v>
      </c>
      <c r="AQ8" s="159"/>
      <c r="AR8" s="182"/>
      <c r="AS8" s="182"/>
      <c r="AT8" s="160"/>
      <c r="AU8" s="148"/>
    </row>
    <row r="9" spans="1:47" ht="15.75" customHeight="1" x14ac:dyDescent="0.25">
      <c r="A9" s="142"/>
      <c r="B9" s="142"/>
      <c r="C9" s="142"/>
      <c r="D9" s="142" t="s">
        <v>11</v>
      </c>
      <c r="E9" s="169" t="s">
        <v>7</v>
      </c>
      <c r="F9" s="169"/>
      <c r="G9" s="142"/>
      <c r="H9" s="142"/>
      <c r="I9" s="142" t="s">
        <v>11</v>
      </c>
      <c r="J9" s="169" t="s">
        <v>7</v>
      </c>
      <c r="K9" s="169"/>
      <c r="L9" s="142"/>
      <c r="M9" s="166"/>
      <c r="N9" s="146"/>
      <c r="O9" s="168"/>
      <c r="P9" s="168"/>
      <c r="Q9" s="168" t="s">
        <v>11</v>
      </c>
      <c r="R9" s="170" t="s">
        <v>7</v>
      </c>
      <c r="S9" s="170"/>
      <c r="T9" s="168"/>
      <c r="U9" s="168"/>
      <c r="V9" s="161"/>
      <c r="W9" s="72"/>
      <c r="X9" s="72"/>
      <c r="Y9" s="146"/>
      <c r="Z9" s="172"/>
      <c r="AA9" s="146" t="s">
        <v>11</v>
      </c>
      <c r="AB9" s="181" t="s">
        <v>7</v>
      </c>
      <c r="AC9" s="181"/>
      <c r="AD9" s="146"/>
      <c r="AE9" s="146"/>
      <c r="AF9" s="50"/>
      <c r="AG9" s="142"/>
      <c r="AH9" s="142" t="s">
        <v>11</v>
      </c>
      <c r="AI9" s="169" t="s">
        <v>7</v>
      </c>
      <c r="AJ9" s="169"/>
      <c r="AK9" s="142"/>
      <c r="AL9" s="142"/>
      <c r="AM9" s="142" t="s">
        <v>11</v>
      </c>
      <c r="AN9" s="169" t="s">
        <v>7</v>
      </c>
      <c r="AO9" s="169"/>
      <c r="AP9" s="142"/>
      <c r="AQ9" s="159"/>
      <c r="AR9" s="159" t="s">
        <v>12</v>
      </c>
      <c r="AS9" s="159" t="s">
        <v>13</v>
      </c>
      <c r="AT9" s="160"/>
      <c r="AU9" s="148"/>
    </row>
    <row r="10" spans="1:47" ht="24.95" customHeight="1" x14ac:dyDescent="0.25">
      <c r="A10" s="142"/>
      <c r="B10" s="142"/>
      <c r="C10" s="142"/>
      <c r="D10" s="142"/>
      <c r="E10" s="142" t="s">
        <v>12</v>
      </c>
      <c r="F10" s="142" t="s">
        <v>13</v>
      </c>
      <c r="G10" s="142"/>
      <c r="H10" s="142"/>
      <c r="I10" s="142"/>
      <c r="J10" s="153" t="s">
        <v>12</v>
      </c>
      <c r="K10" s="165" t="s">
        <v>13</v>
      </c>
      <c r="L10" s="142"/>
      <c r="M10" s="166"/>
      <c r="N10" s="146"/>
      <c r="O10" s="168" t="s">
        <v>212</v>
      </c>
      <c r="P10" s="168" t="s">
        <v>211</v>
      </c>
      <c r="Q10" s="168"/>
      <c r="R10" s="168" t="s">
        <v>12</v>
      </c>
      <c r="S10" s="168" t="s">
        <v>13</v>
      </c>
      <c r="T10" s="168"/>
      <c r="U10" s="168"/>
      <c r="V10" s="161"/>
      <c r="W10" s="72"/>
      <c r="X10" s="72"/>
      <c r="Y10" s="146"/>
      <c r="Z10" s="172"/>
      <c r="AA10" s="146"/>
      <c r="AB10" s="175" t="s">
        <v>12</v>
      </c>
      <c r="AC10" s="171" t="s">
        <v>13</v>
      </c>
      <c r="AD10" s="146"/>
      <c r="AE10" s="146"/>
      <c r="AF10" s="50"/>
      <c r="AG10" s="142"/>
      <c r="AH10" s="142"/>
      <c r="AI10" s="165" t="s">
        <v>12</v>
      </c>
      <c r="AJ10" s="165" t="s">
        <v>13</v>
      </c>
      <c r="AK10" s="142"/>
      <c r="AL10" s="142"/>
      <c r="AM10" s="142"/>
      <c r="AN10" s="165" t="s">
        <v>12</v>
      </c>
      <c r="AO10" s="165" t="s">
        <v>13</v>
      </c>
      <c r="AP10" s="142"/>
      <c r="AQ10" s="159"/>
      <c r="AR10" s="159"/>
      <c r="AS10" s="159"/>
      <c r="AT10" s="160"/>
      <c r="AU10" s="148"/>
    </row>
    <row r="11" spans="1:47" ht="18" customHeight="1" x14ac:dyDescent="0.25">
      <c r="A11" s="142"/>
      <c r="B11" s="142"/>
      <c r="C11" s="142"/>
      <c r="D11" s="142"/>
      <c r="E11" s="142"/>
      <c r="F11" s="142" t="s">
        <v>13</v>
      </c>
      <c r="G11" s="142"/>
      <c r="H11" s="142"/>
      <c r="I11" s="142"/>
      <c r="J11" s="178"/>
      <c r="K11" s="166" t="s">
        <v>13</v>
      </c>
      <c r="L11" s="142"/>
      <c r="M11" s="166"/>
      <c r="N11" s="146"/>
      <c r="O11" s="168"/>
      <c r="P11" s="168"/>
      <c r="Q11" s="168"/>
      <c r="R11" s="168"/>
      <c r="S11" s="168" t="s">
        <v>13</v>
      </c>
      <c r="T11" s="168"/>
      <c r="U11" s="168"/>
      <c r="V11" s="161"/>
      <c r="W11" s="72"/>
      <c r="X11" s="72"/>
      <c r="Y11" s="146"/>
      <c r="Z11" s="172"/>
      <c r="AA11" s="146"/>
      <c r="AB11" s="176"/>
      <c r="AC11" s="172" t="s">
        <v>13</v>
      </c>
      <c r="AD11" s="146"/>
      <c r="AE11" s="146"/>
      <c r="AF11" s="50"/>
      <c r="AG11" s="142"/>
      <c r="AH11" s="142"/>
      <c r="AI11" s="166"/>
      <c r="AJ11" s="166" t="s">
        <v>13</v>
      </c>
      <c r="AK11" s="142"/>
      <c r="AL11" s="142"/>
      <c r="AM11" s="142"/>
      <c r="AN11" s="166"/>
      <c r="AO11" s="166" t="s">
        <v>13</v>
      </c>
      <c r="AP11" s="142"/>
      <c r="AQ11" s="159"/>
      <c r="AR11" s="159"/>
      <c r="AS11" s="159"/>
      <c r="AT11" s="160"/>
      <c r="AU11" s="148"/>
    </row>
    <row r="12" spans="1:47" ht="48" customHeight="1" x14ac:dyDescent="0.25">
      <c r="A12" s="142"/>
      <c r="B12" s="142"/>
      <c r="C12" s="142"/>
      <c r="D12" s="142"/>
      <c r="E12" s="142"/>
      <c r="F12" s="142" t="s">
        <v>13</v>
      </c>
      <c r="G12" s="142"/>
      <c r="H12" s="142"/>
      <c r="I12" s="142"/>
      <c r="J12" s="156"/>
      <c r="K12" s="167" t="s">
        <v>13</v>
      </c>
      <c r="L12" s="142"/>
      <c r="M12" s="167"/>
      <c r="N12" s="146"/>
      <c r="O12" s="168"/>
      <c r="P12" s="168"/>
      <c r="Q12" s="168"/>
      <c r="R12" s="168"/>
      <c r="S12" s="168" t="s">
        <v>13</v>
      </c>
      <c r="T12" s="168"/>
      <c r="U12" s="168"/>
      <c r="V12" s="161"/>
      <c r="W12" s="72"/>
      <c r="X12" s="72"/>
      <c r="Y12" s="146"/>
      <c r="Z12" s="173"/>
      <c r="AA12" s="146"/>
      <c r="AB12" s="177"/>
      <c r="AC12" s="173" t="s">
        <v>13</v>
      </c>
      <c r="AD12" s="146"/>
      <c r="AE12" s="146"/>
      <c r="AF12" s="50"/>
      <c r="AG12" s="142"/>
      <c r="AH12" s="142"/>
      <c r="AI12" s="167"/>
      <c r="AJ12" s="167" t="s">
        <v>13</v>
      </c>
      <c r="AK12" s="142"/>
      <c r="AL12" s="142"/>
      <c r="AM12" s="142"/>
      <c r="AN12" s="167"/>
      <c r="AO12" s="167" t="s">
        <v>13</v>
      </c>
      <c r="AP12" s="142"/>
      <c r="AQ12" s="159"/>
      <c r="AR12" s="159"/>
      <c r="AS12" s="159"/>
      <c r="AT12" s="160"/>
      <c r="AU12" s="149"/>
    </row>
    <row r="13" spans="1:47" s="59" customFormat="1" ht="30.6" hidden="1" customHeight="1" x14ac:dyDescent="0.25">
      <c r="A13" s="50"/>
      <c r="B13" s="50"/>
      <c r="C13" s="49"/>
      <c r="D13" s="11" t="s">
        <v>11</v>
      </c>
      <c r="E13" s="15">
        <f>SUM(E17,G17)</f>
        <v>545461248</v>
      </c>
      <c r="F13" s="15">
        <f>F17</f>
        <v>34585585.700000003</v>
      </c>
      <c r="G13" s="12">
        <v>0.99389831545923646</v>
      </c>
      <c r="H13" s="50"/>
      <c r="I13" s="11"/>
      <c r="J13" s="13"/>
      <c r="K13" s="68"/>
      <c r="L13" s="49"/>
      <c r="M13" s="49"/>
      <c r="N13" s="73"/>
      <c r="O13" s="96"/>
      <c r="P13" s="97"/>
      <c r="Q13" s="97"/>
      <c r="R13" s="97"/>
      <c r="S13" s="97"/>
      <c r="T13" s="97"/>
      <c r="U13" s="97"/>
      <c r="V13" s="61"/>
      <c r="W13" s="61"/>
      <c r="X13" s="61"/>
      <c r="Y13" s="49"/>
      <c r="Z13" s="79">
        <f>Y17-AA17</f>
        <v>23261253.074000001</v>
      </c>
      <c r="AA13" s="50"/>
      <c r="AB13" s="50" t="s">
        <v>295</v>
      </c>
      <c r="AC13" s="50" t="s">
        <v>294</v>
      </c>
      <c r="AD13" s="50"/>
      <c r="AE13" s="49"/>
      <c r="AF13" s="49"/>
      <c r="AG13" s="50"/>
      <c r="AH13" s="50"/>
      <c r="AI13" s="68"/>
      <c r="AJ13" s="68"/>
      <c r="AK13" s="50"/>
      <c r="AL13" s="50"/>
      <c r="AM13" s="50"/>
      <c r="AN13" s="68"/>
      <c r="AO13" s="68"/>
      <c r="AP13" s="50"/>
      <c r="AQ13" s="87"/>
      <c r="AR13" s="87"/>
      <c r="AS13" s="87"/>
      <c r="AT13" s="83"/>
      <c r="AU13" s="83"/>
    </row>
    <row r="14" spans="1:47" s="59" customFormat="1" ht="30.6" hidden="1" customHeight="1" x14ac:dyDescent="0.25">
      <c r="A14" s="50"/>
      <c r="B14" s="50"/>
      <c r="C14" s="51"/>
      <c r="D14" s="51" t="s">
        <v>293</v>
      </c>
      <c r="E14" s="15">
        <f>SUM(E18,G18)</f>
        <v>124372187</v>
      </c>
      <c r="F14" s="15">
        <f>F18</f>
        <v>11809919</v>
      </c>
      <c r="G14" s="14">
        <v>0.92255054312786777</v>
      </c>
      <c r="H14" s="69"/>
      <c r="I14" s="15"/>
      <c r="J14" s="15"/>
      <c r="K14" s="69"/>
      <c r="L14" s="51"/>
      <c r="M14" s="51"/>
      <c r="N14" s="51" t="s">
        <v>217</v>
      </c>
      <c r="O14" s="98">
        <f>SUM(P17,V17)</f>
        <v>551170507.54299998</v>
      </c>
      <c r="P14" s="100">
        <f>O14/C17</f>
        <v>0.95021725060922424</v>
      </c>
      <c r="Q14" s="99"/>
      <c r="R14" s="100"/>
      <c r="S14" s="100"/>
      <c r="T14" s="100"/>
      <c r="U14" s="100"/>
      <c r="V14" s="62"/>
      <c r="W14" s="62"/>
      <c r="X14" s="62"/>
      <c r="Y14" s="51" t="s">
        <v>217</v>
      </c>
      <c r="Z14" s="53">
        <f>Y17</f>
        <v>28876326.157000002</v>
      </c>
      <c r="AA14" s="54">
        <f>1-P14</f>
        <v>4.978274939077576E-2</v>
      </c>
      <c r="AB14" s="54">
        <f>Z18/C18</f>
        <v>3.6658347756789722E-2</v>
      </c>
      <c r="AC14" s="54">
        <f>Z70/C70</f>
        <v>5.3809446136352683E-2</v>
      </c>
      <c r="AD14" s="50"/>
      <c r="AE14" s="51"/>
      <c r="AF14" s="51"/>
      <c r="AG14" s="50"/>
      <c r="AH14" s="50"/>
      <c r="AI14" s="68"/>
      <c r="AJ14" s="68"/>
      <c r="AK14" s="50"/>
      <c r="AL14" s="50"/>
      <c r="AM14" s="50"/>
      <c r="AN14" s="68"/>
      <c r="AO14" s="68"/>
      <c r="AP14" s="50"/>
      <c r="AQ14" s="87"/>
      <c r="AR14" s="87"/>
      <c r="AS14" s="87"/>
      <c r="AT14" s="83"/>
      <c r="AU14" s="83"/>
    </row>
    <row r="15" spans="1:47" s="59" customFormat="1" ht="30.6" hidden="1" customHeight="1" x14ac:dyDescent="0.25">
      <c r="A15" s="50"/>
      <c r="B15" s="50"/>
      <c r="C15" s="51"/>
      <c r="D15" s="51" t="s">
        <v>294</v>
      </c>
      <c r="E15" s="134">
        <f>SUM(E70,G70)</f>
        <v>421089061</v>
      </c>
      <c r="F15" s="15">
        <f>F70</f>
        <v>22775666.699999999</v>
      </c>
      <c r="G15" s="14"/>
      <c r="H15" s="69"/>
      <c r="I15" s="15"/>
      <c r="J15" s="15"/>
      <c r="K15" s="69"/>
      <c r="L15" s="51"/>
      <c r="M15" s="51"/>
      <c r="N15" s="51" t="s">
        <v>218</v>
      </c>
      <c r="O15" s="98">
        <f>O14-O16</f>
        <v>516677249.54299998</v>
      </c>
      <c r="P15" s="100">
        <f>O15/SUM(J17,L17,M17)</f>
        <v>0.94722998460011587</v>
      </c>
      <c r="Q15" s="99"/>
      <c r="R15" s="100"/>
      <c r="S15" s="100"/>
      <c r="T15" s="100"/>
      <c r="U15" s="100"/>
      <c r="V15" s="62"/>
      <c r="W15" s="62"/>
      <c r="X15" s="62"/>
      <c r="Y15" s="51" t="s">
        <v>218</v>
      </c>
      <c r="Z15" s="52">
        <f>SUM(AB17,AD17,AE17)</f>
        <v>28783998.457000002</v>
      </c>
      <c r="AA15" s="54">
        <f t="shared" ref="AA15:AA16" si="0">1-P15</f>
        <v>5.2770015399884129E-2</v>
      </c>
      <c r="AB15" s="50"/>
      <c r="AC15" s="50"/>
      <c r="AD15" s="50" t="s">
        <v>220</v>
      </c>
      <c r="AE15" s="52">
        <f>AA17+AE17</f>
        <v>5615073.0830000006</v>
      </c>
      <c r="AF15" s="52"/>
      <c r="AG15" s="50"/>
      <c r="AH15" s="50"/>
      <c r="AI15" s="68"/>
      <c r="AJ15" s="68"/>
      <c r="AK15" s="50"/>
      <c r="AL15" s="50"/>
      <c r="AM15" s="50"/>
      <c r="AN15" s="68"/>
      <c r="AO15" s="68"/>
      <c r="AP15" s="50"/>
      <c r="AQ15" s="87"/>
      <c r="AR15" s="87"/>
      <c r="AS15" s="87"/>
      <c r="AT15" s="83"/>
      <c r="AU15" s="83"/>
    </row>
    <row r="16" spans="1:47" s="59" customFormat="1" ht="30.6" hidden="1" customHeight="1" x14ac:dyDescent="0.25">
      <c r="A16" s="50"/>
      <c r="B16" s="50"/>
      <c r="C16" s="51"/>
      <c r="D16" s="14">
        <v>0.9253310461368135</v>
      </c>
      <c r="E16" s="14">
        <v>7.4668953863186602E-2</v>
      </c>
      <c r="F16" s="15"/>
      <c r="G16" s="14"/>
      <c r="H16" s="69"/>
      <c r="I16" s="14"/>
      <c r="J16" s="14"/>
      <c r="K16" s="69"/>
      <c r="L16" s="51"/>
      <c r="M16" s="51"/>
      <c r="N16" s="51" t="s">
        <v>219</v>
      </c>
      <c r="O16" s="98">
        <f>S17</f>
        <v>34493258</v>
      </c>
      <c r="P16" s="100">
        <f>O16/K17</f>
        <v>0.99733045723727609</v>
      </c>
      <c r="Q16" s="100"/>
      <c r="R16" s="100"/>
      <c r="S16" s="100"/>
      <c r="T16" s="100"/>
      <c r="U16" s="100"/>
      <c r="V16" s="62"/>
      <c r="W16" s="62"/>
      <c r="X16" s="62"/>
      <c r="Y16" s="51" t="s">
        <v>219</v>
      </c>
      <c r="Z16" s="52">
        <f>Z14-Z15</f>
        <v>92327.699999999255</v>
      </c>
      <c r="AA16" s="54">
        <f t="shared" si="0"/>
        <v>2.6695427627239088E-3</v>
      </c>
      <c r="AB16" s="50"/>
      <c r="AC16" s="50"/>
      <c r="AD16" s="50" t="s">
        <v>221</v>
      </c>
      <c r="AE16" s="52">
        <f>AD17</f>
        <v>23261253.074000001</v>
      </c>
      <c r="AF16" s="52"/>
      <c r="AG16" s="50"/>
      <c r="AH16" s="50"/>
      <c r="AI16" s="68"/>
      <c r="AJ16" s="68"/>
      <c r="AK16" s="50"/>
      <c r="AL16" s="50"/>
      <c r="AM16" s="50"/>
      <c r="AN16" s="68"/>
      <c r="AO16" s="68"/>
      <c r="AP16" s="50"/>
      <c r="AQ16" s="87"/>
      <c r="AR16" s="87"/>
      <c r="AS16" s="87"/>
      <c r="AT16" s="83"/>
      <c r="AU16" s="83"/>
    </row>
    <row r="17" spans="1:47" x14ac:dyDescent="0.25">
      <c r="A17" s="16"/>
      <c r="B17" s="16" t="s">
        <v>14</v>
      </c>
      <c r="C17" s="17">
        <f>SUM(C18,C70)</f>
        <v>580046833.70000005</v>
      </c>
      <c r="D17" s="17">
        <f t="shared" ref="D17:AF17" si="1">SUM(D18,D70)</f>
        <v>275940938.69999999</v>
      </c>
      <c r="E17" s="17">
        <f t="shared" si="1"/>
        <v>241355353</v>
      </c>
      <c r="F17" s="17">
        <f t="shared" si="1"/>
        <v>34585585.700000003</v>
      </c>
      <c r="G17" s="17">
        <f t="shared" si="1"/>
        <v>304105895</v>
      </c>
      <c r="H17" s="17">
        <f t="shared" si="1"/>
        <v>556046833.70000005</v>
      </c>
      <c r="I17" s="17">
        <f t="shared" si="1"/>
        <v>251940938.69999999</v>
      </c>
      <c r="J17" s="17">
        <f t="shared" si="1"/>
        <v>217355353</v>
      </c>
      <c r="K17" s="17">
        <f t="shared" si="1"/>
        <v>34585585.700000003</v>
      </c>
      <c r="L17" s="17">
        <f t="shared" si="1"/>
        <v>304105895</v>
      </c>
      <c r="M17" s="17">
        <f t="shared" si="1"/>
        <v>23999999.999999996</v>
      </c>
      <c r="N17" s="17">
        <f>SUM(N18,N70)</f>
        <v>594932211.86800003</v>
      </c>
      <c r="O17" s="98">
        <f t="shared" si="1"/>
        <v>570932211.86800003</v>
      </c>
      <c r="P17" s="98">
        <f t="shared" si="1"/>
        <v>527170507.54299998</v>
      </c>
      <c r="Q17" s="98">
        <f t="shared" si="1"/>
        <v>246325865.61699998</v>
      </c>
      <c r="R17" s="98">
        <f t="shared" si="1"/>
        <v>211832607.61699998</v>
      </c>
      <c r="S17" s="98">
        <f t="shared" si="1"/>
        <v>34493258</v>
      </c>
      <c r="T17" s="98">
        <f t="shared" si="1"/>
        <v>324606346.25100005</v>
      </c>
      <c r="U17" s="98">
        <f t="shared" si="1"/>
        <v>43761704.325000003</v>
      </c>
      <c r="V17" s="17">
        <v>23999999.999999996</v>
      </c>
      <c r="W17" s="17">
        <f t="shared" si="1"/>
        <v>270325865.61699998</v>
      </c>
      <c r="X17" s="17">
        <f t="shared" si="1"/>
        <v>52</v>
      </c>
      <c r="Y17" s="17">
        <f t="shared" si="1"/>
        <v>28876326.157000002</v>
      </c>
      <c r="Z17" s="17">
        <f t="shared" si="1"/>
        <v>28876326.157000002</v>
      </c>
      <c r="AA17" s="17">
        <f t="shared" si="1"/>
        <v>5615073.0830000006</v>
      </c>
      <c r="AB17" s="17">
        <f t="shared" si="1"/>
        <v>5522745.3830000004</v>
      </c>
      <c r="AC17" s="17">
        <f t="shared" si="1"/>
        <v>92327.7</v>
      </c>
      <c r="AD17" s="17">
        <f t="shared" si="1"/>
        <v>23261253.074000001</v>
      </c>
      <c r="AE17" s="17">
        <f t="shared" si="1"/>
        <v>0</v>
      </c>
      <c r="AF17" s="17">
        <f t="shared" si="1"/>
        <v>0</v>
      </c>
      <c r="AG17" s="17">
        <v>539276507.99985969</v>
      </c>
      <c r="AH17" s="17">
        <v>209587480.99751565</v>
      </c>
      <c r="AI17" s="17">
        <v>194897410.73870769</v>
      </c>
      <c r="AJ17" s="17">
        <v>14690070.258808</v>
      </c>
      <c r="AK17" s="17">
        <v>329689027.00234395</v>
      </c>
      <c r="AL17" s="46">
        <f t="shared" ref="AL17:AP48" si="2">IF(C17=0,0,AG17/C17)</f>
        <v>0.92971201059736019</v>
      </c>
      <c r="AM17" s="46">
        <f t="shared" si="2"/>
        <v>0.75953746473761508</v>
      </c>
      <c r="AN17" s="46">
        <f t="shared" si="2"/>
        <v>0.80751227729640496</v>
      </c>
      <c r="AO17" s="46">
        <f t="shared" si="2"/>
        <v>0.42474545280891396</v>
      </c>
      <c r="AP17" s="46">
        <f t="shared" si="2"/>
        <v>1.0841257352224098</v>
      </c>
      <c r="AQ17" s="88">
        <f t="shared" ref="AQ17:AS17" si="3">SUM(AQ18,AQ70)</f>
        <v>18378934</v>
      </c>
      <c r="AR17" s="88">
        <f t="shared" si="3"/>
        <v>6494480</v>
      </c>
      <c r="AS17" s="88">
        <f t="shared" si="3"/>
        <v>11884454</v>
      </c>
      <c r="AT17" s="4"/>
      <c r="AU17" s="4"/>
    </row>
    <row r="18" spans="1:47" ht="29.45" customHeight="1" x14ac:dyDescent="0.25">
      <c r="A18" s="18" t="s">
        <v>15</v>
      </c>
      <c r="B18" s="19" t="s">
        <v>16</v>
      </c>
      <c r="C18" s="20">
        <f>SUM(C19:C69)</f>
        <v>136182106</v>
      </c>
      <c r="D18" s="20">
        <f>SUM(D19:D69)</f>
        <v>136182106</v>
      </c>
      <c r="E18" s="20">
        <f t="shared" ref="E18:AF18" si="4">SUM(E19:E69)</f>
        <v>124372187</v>
      </c>
      <c r="F18" s="20">
        <f t="shared" si="4"/>
        <v>11809919</v>
      </c>
      <c r="G18" s="20">
        <f t="shared" si="4"/>
        <v>0</v>
      </c>
      <c r="H18" s="20">
        <f t="shared" si="4"/>
        <v>136182106</v>
      </c>
      <c r="I18" s="20">
        <f t="shared" si="4"/>
        <v>136182106</v>
      </c>
      <c r="J18" s="20">
        <f t="shared" si="4"/>
        <v>124372187</v>
      </c>
      <c r="K18" s="20">
        <f t="shared" si="4"/>
        <v>11809919</v>
      </c>
      <c r="L18" s="20">
        <f t="shared" si="4"/>
        <v>0</v>
      </c>
      <c r="M18" s="20">
        <f t="shared" si="4"/>
        <v>0</v>
      </c>
      <c r="N18" s="20">
        <f t="shared" si="4"/>
        <v>131189895</v>
      </c>
      <c r="O18" s="101">
        <f t="shared" si="4"/>
        <v>131189895</v>
      </c>
      <c r="P18" s="101">
        <f t="shared" si="4"/>
        <v>131189895</v>
      </c>
      <c r="Q18" s="101">
        <f t="shared" si="4"/>
        <v>131189895</v>
      </c>
      <c r="R18" s="101">
        <f t="shared" si="4"/>
        <v>119379976</v>
      </c>
      <c r="S18" s="101">
        <f t="shared" si="4"/>
        <v>11809919</v>
      </c>
      <c r="T18" s="101">
        <f t="shared" si="4"/>
        <v>0</v>
      </c>
      <c r="U18" s="101">
        <f t="shared" si="4"/>
        <v>0</v>
      </c>
      <c r="V18" s="20">
        <v>0</v>
      </c>
      <c r="W18" s="20">
        <f t="shared" si="4"/>
        <v>131189895</v>
      </c>
      <c r="X18" s="20">
        <f t="shared" si="4"/>
        <v>0</v>
      </c>
      <c r="Y18" s="20">
        <f t="shared" si="4"/>
        <v>4992211</v>
      </c>
      <c r="Z18" s="20">
        <f t="shared" si="4"/>
        <v>4992211</v>
      </c>
      <c r="AA18" s="20">
        <f t="shared" si="4"/>
        <v>4992211</v>
      </c>
      <c r="AB18" s="20">
        <f t="shared" si="4"/>
        <v>4992211</v>
      </c>
      <c r="AC18" s="20">
        <f t="shared" si="4"/>
        <v>0</v>
      </c>
      <c r="AD18" s="20">
        <f t="shared" si="4"/>
        <v>0</v>
      </c>
      <c r="AE18" s="20">
        <f t="shared" si="4"/>
        <v>0</v>
      </c>
      <c r="AF18" s="20">
        <f t="shared" si="4"/>
        <v>0</v>
      </c>
      <c r="AG18" s="20">
        <v>103205479.38106598</v>
      </c>
      <c r="AH18" s="20">
        <v>103205479.38106598</v>
      </c>
      <c r="AI18" s="20">
        <v>96501388.342433006</v>
      </c>
      <c r="AJ18" s="20">
        <v>6704091.0386329992</v>
      </c>
      <c r="AK18" s="20">
        <v>0</v>
      </c>
      <c r="AL18" s="46">
        <f t="shared" si="2"/>
        <v>0.75784904795837116</v>
      </c>
      <c r="AM18" s="46">
        <f t="shared" si="2"/>
        <v>0.75784904795837116</v>
      </c>
      <c r="AN18" s="46">
        <f t="shared" si="2"/>
        <v>0.77590810831711921</v>
      </c>
      <c r="AO18" s="46">
        <f t="shared" si="2"/>
        <v>0.5676661320567058</v>
      </c>
      <c r="AP18" s="46">
        <f t="shared" si="2"/>
        <v>0</v>
      </c>
      <c r="AQ18" s="89">
        <f t="shared" ref="AQ18:AS18" si="5">SUM(AQ19:AQ69)</f>
        <v>9496708</v>
      </c>
      <c r="AR18" s="89">
        <f t="shared" si="5"/>
        <v>5550337</v>
      </c>
      <c r="AS18" s="89">
        <f t="shared" si="5"/>
        <v>3946371</v>
      </c>
      <c r="AT18" s="4"/>
      <c r="AU18" s="4"/>
    </row>
    <row r="19" spans="1:47" ht="29.25" customHeight="1" x14ac:dyDescent="0.25">
      <c r="A19" s="11">
        <v>1</v>
      </c>
      <c r="B19" s="21" t="s">
        <v>17</v>
      </c>
      <c r="C19" s="22">
        <f>SUM(H19,M19)</f>
        <v>65200</v>
      </c>
      <c r="D19" s="23">
        <f>SUM(I19,M19)</f>
        <v>65200</v>
      </c>
      <c r="E19" s="23">
        <f>SUM(J19,M19)</f>
        <v>65200</v>
      </c>
      <c r="F19" s="22">
        <v>0</v>
      </c>
      <c r="G19" s="24"/>
      <c r="H19" s="22">
        <f>SUM(I19,L19)</f>
        <v>65200</v>
      </c>
      <c r="I19" s="23">
        <v>65200</v>
      </c>
      <c r="J19" s="23">
        <v>65200</v>
      </c>
      <c r="K19" s="22">
        <v>0</v>
      </c>
      <c r="L19" s="24"/>
      <c r="M19" s="24"/>
      <c r="N19" s="55">
        <f>SUM(O19,V19)</f>
        <v>65200</v>
      </c>
      <c r="O19" s="102">
        <f>SUM(Q19,T19)</f>
        <v>65200</v>
      </c>
      <c r="P19" s="102">
        <f>O19-U19</f>
        <v>65200</v>
      </c>
      <c r="Q19" s="102">
        <f>R19+S19</f>
        <v>65200</v>
      </c>
      <c r="R19" s="102">
        <v>65200</v>
      </c>
      <c r="S19" s="102">
        <v>0</v>
      </c>
      <c r="T19" s="102">
        <v>0</v>
      </c>
      <c r="U19" s="102"/>
      <c r="V19" s="64"/>
      <c r="W19" s="65">
        <f t="shared" ref="W19:W82" si="6">SUM(Q19,V19)</f>
        <v>65200</v>
      </c>
      <c r="X19" s="65"/>
      <c r="Y19" s="55">
        <f>SUM(Z19,AE19)</f>
        <v>0</v>
      </c>
      <c r="Z19" s="55">
        <f>AA19+AD19</f>
        <v>0</v>
      </c>
      <c r="AA19" s="55">
        <f>AB19+AC19</f>
        <v>0</v>
      </c>
      <c r="AB19" s="55">
        <f>J19-R19</f>
        <v>0</v>
      </c>
      <c r="AC19" s="55">
        <f>K19-S19</f>
        <v>0</v>
      </c>
      <c r="AD19" s="55">
        <f>L19-T19</f>
        <v>0</v>
      </c>
      <c r="AE19" s="55">
        <f>M19-V19</f>
        <v>0</v>
      </c>
      <c r="AF19" s="55"/>
      <c r="AG19" s="25">
        <v>52890</v>
      </c>
      <c r="AH19" s="25">
        <v>52890</v>
      </c>
      <c r="AI19" s="26">
        <v>52890</v>
      </c>
      <c r="AJ19" s="25">
        <v>0</v>
      </c>
      <c r="AK19" s="25"/>
      <c r="AL19" s="34">
        <f t="shared" si="2"/>
        <v>0.81119631901840494</v>
      </c>
      <c r="AM19" s="34">
        <f t="shared" si="2"/>
        <v>0.81119631901840494</v>
      </c>
      <c r="AN19" s="34">
        <f t="shared" si="2"/>
        <v>0.81119631901840494</v>
      </c>
      <c r="AO19" s="34">
        <f t="shared" si="2"/>
        <v>0</v>
      </c>
      <c r="AP19" s="34">
        <f t="shared" si="2"/>
        <v>0</v>
      </c>
      <c r="AQ19" s="90">
        <f t="shared" ref="AQ19:AQ69" si="7">SUM(AR19,AS19)</f>
        <v>16344</v>
      </c>
      <c r="AR19" s="90">
        <v>16344</v>
      </c>
      <c r="AS19" s="90"/>
      <c r="AT19" s="4" t="s">
        <v>228</v>
      </c>
      <c r="AU19" s="4"/>
    </row>
    <row r="20" spans="1:47" ht="29.25" customHeight="1" x14ac:dyDescent="0.25">
      <c r="A20" s="11">
        <v>2</v>
      </c>
      <c r="B20" s="21" t="s">
        <v>18</v>
      </c>
      <c r="C20" s="22">
        <f t="shared" ref="C20:C69" si="8">SUM(H20,M20)</f>
        <v>483000</v>
      </c>
      <c r="D20" s="23">
        <f t="shared" ref="D20:D69" si="9">SUM(I20,M20)</f>
        <v>483000</v>
      </c>
      <c r="E20" s="23">
        <f t="shared" ref="E20:E69" si="10">SUM(J20,M20)</f>
        <v>483000</v>
      </c>
      <c r="F20" s="22">
        <v>0</v>
      </c>
      <c r="G20" s="22"/>
      <c r="H20" s="22">
        <f t="shared" ref="H20:H83" si="11">SUM(I20,L20)</f>
        <v>483000</v>
      </c>
      <c r="I20" s="23">
        <v>483000</v>
      </c>
      <c r="J20" s="23">
        <v>483000</v>
      </c>
      <c r="K20" s="22">
        <v>0</v>
      </c>
      <c r="L20" s="22"/>
      <c r="M20" s="22"/>
      <c r="N20" s="55">
        <f t="shared" ref="N20:N83" si="12">SUM(O20,V20)</f>
        <v>483000</v>
      </c>
      <c r="O20" s="102">
        <f t="shared" ref="O20:O68" si="13">SUM(Q20,T20)</f>
        <v>483000</v>
      </c>
      <c r="P20" s="102">
        <f t="shared" ref="P20:P69" si="14">O20-U20</f>
        <v>483000</v>
      </c>
      <c r="Q20" s="102">
        <f t="shared" ref="Q20:Q68" si="15">R20+S20</f>
        <v>483000</v>
      </c>
      <c r="R20" s="102">
        <v>483000</v>
      </c>
      <c r="S20" s="102">
        <v>0</v>
      </c>
      <c r="T20" s="102">
        <v>0</v>
      </c>
      <c r="U20" s="102"/>
      <c r="V20" s="64"/>
      <c r="W20" s="65">
        <f t="shared" si="6"/>
        <v>483000</v>
      </c>
      <c r="X20" s="65"/>
      <c r="Y20" s="55">
        <f t="shared" ref="Y20:Y83" si="16">SUM(Z20,AE20)</f>
        <v>0</v>
      </c>
      <c r="Z20" s="55">
        <f t="shared" ref="Z20:Z69" si="17">AA20+AD20</f>
        <v>0</v>
      </c>
      <c r="AA20" s="55">
        <f t="shared" ref="AA20:AA69" si="18">AB20+AC20</f>
        <v>0</v>
      </c>
      <c r="AB20" s="55">
        <f t="shared" ref="AB20:AD33" si="19">J20-R20</f>
        <v>0</v>
      </c>
      <c r="AC20" s="55">
        <f t="shared" si="19"/>
        <v>0</v>
      </c>
      <c r="AD20" s="55">
        <f t="shared" si="19"/>
        <v>0</v>
      </c>
      <c r="AE20" s="55">
        <f t="shared" ref="AE20:AE83" si="20">M20-V20</f>
        <v>0</v>
      </c>
      <c r="AF20" s="55"/>
      <c r="AG20" s="25">
        <v>357282</v>
      </c>
      <c r="AH20" s="25">
        <v>357282</v>
      </c>
      <c r="AI20" s="25">
        <v>357282</v>
      </c>
      <c r="AJ20" s="25">
        <v>0</v>
      </c>
      <c r="AK20" s="25"/>
      <c r="AL20" s="34">
        <f t="shared" si="2"/>
        <v>0.73971428571428577</v>
      </c>
      <c r="AM20" s="34">
        <f t="shared" si="2"/>
        <v>0.73971428571428577</v>
      </c>
      <c r="AN20" s="34">
        <f t="shared" si="2"/>
        <v>0.73971428571428577</v>
      </c>
      <c r="AO20" s="34">
        <f t="shared" si="2"/>
        <v>0</v>
      </c>
      <c r="AP20" s="34">
        <f t="shared" si="2"/>
        <v>0</v>
      </c>
      <c r="AQ20" s="90">
        <f t="shared" si="7"/>
        <v>31800</v>
      </c>
      <c r="AR20" s="90">
        <v>31800</v>
      </c>
      <c r="AS20" s="90"/>
      <c r="AT20" s="4"/>
      <c r="AU20" s="4"/>
    </row>
    <row r="21" spans="1:47" ht="29.25" customHeight="1" x14ac:dyDescent="0.25">
      <c r="A21" s="11">
        <v>3</v>
      </c>
      <c r="B21" s="21" t="s">
        <v>19</v>
      </c>
      <c r="C21" s="22">
        <f t="shared" si="8"/>
        <v>269776</v>
      </c>
      <c r="D21" s="23">
        <f t="shared" si="9"/>
        <v>269776</v>
      </c>
      <c r="E21" s="23">
        <f t="shared" si="10"/>
        <v>269776</v>
      </c>
      <c r="F21" s="22">
        <v>0</v>
      </c>
      <c r="G21" s="22"/>
      <c r="H21" s="22">
        <f t="shared" si="11"/>
        <v>269776</v>
      </c>
      <c r="I21" s="23">
        <v>269776</v>
      </c>
      <c r="J21" s="23">
        <v>269776</v>
      </c>
      <c r="K21" s="22">
        <v>0</v>
      </c>
      <c r="L21" s="22"/>
      <c r="M21" s="22"/>
      <c r="N21" s="55">
        <f t="shared" si="12"/>
        <v>269776</v>
      </c>
      <c r="O21" s="102">
        <f t="shared" si="13"/>
        <v>269776</v>
      </c>
      <c r="P21" s="102">
        <f t="shared" si="14"/>
        <v>269776</v>
      </c>
      <c r="Q21" s="102">
        <f t="shared" si="15"/>
        <v>269776</v>
      </c>
      <c r="R21" s="102">
        <v>269776</v>
      </c>
      <c r="S21" s="102">
        <v>0</v>
      </c>
      <c r="T21" s="102">
        <v>0</v>
      </c>
      <c r="U21" s="102"/>
      <c r="V21" s="64"/>
      <c r="W21" s="65">
        <f t="shared" si="6"/>
        <v>269776</v>
      </c>
      <c r="X21" s="65"/>
      <c r="Y21" s="55">
        <f t="shared" si="16"/>
        <v>0</v>
      </c>
      <c r="Z21" s="55">
        <f t="shared" si="17"/>
        <v>0</v>
      </c>
      <c r="AA21" s="55">
        <f t="shared" si="18"/>
        <v>0</v>
      </c>
      <c r="AB21" s="55">
        <f t="shared" si="19"/>
        <v>0</v>
      </c>
      <c r="AC21" s="55">
        <f t="shared" si="19"/>
        <v>0</v>
      </c>
      <c r="AD21" s="55">
        <f t="shared" si="19"/>
        <v>0</v>
      </c>
      <c r="AE21" s="55">
        <f t="shared" si="20"/>
        <v>0</v>
      </c>
      <c r="AF21" s="55"/>
      <c r="AG21" s="25">
        <v>190321</v>
      </c>
      <c r="AH21" s="25">
        <v>190321</v>
      </c>
      <c r="AI21" s="26">
        <v>190321</v>
      </c>
      <c r="AJ21" s="25">
        <v>0</v>
      </c>
      <c r="AK21" s="25"/>
      <c r="AL21" s="34">
        <f t="shared" si="2"/>
        <v>0.70547787794318251</v>
      </c>
      <c r="AM21" s="34">
        <f t="shared" si="2"/>
        <v>0.70547787794318251</v>
      </c>
      <c r="AN21" s="47">
        <f t="shared" si="2"/>
        <v>0.70547787794318251</v>
      </c>
      <c r="AO21" s="34">
        <f t="shared" si="2"/>
        <v>0</v>
      </c>
      <c r="AP21" s="34">
        <f t="shared" si="2"/>
        <v>0</v>
      </c>
      <c r="AQ21" s="90">
        <f t="shared" si="7"/>
        <v>0</v>
      </c>
      <c r="AR21" s="90"/>
      <c r="AS21" s="90"/>
      <c r="AT21" s="4"/>
      <c r="AU21" s="4"/>
    </row>
    <row r="22" spans="1:47" ht="29.25" customHeight="1" x14ac:dyDescent="0.25">
      <c r="A22" s="11">
        <v>4</v>
      </c>
      <c r="B22" s="27" t="s">
        <v>20</v>
      </c>
      <c r="C22" s="22">
        <f t="shared" si="8"/>
        <v>1000000</v>
      </c>
      <c r="D22" s="23">
        <f t="shared" si="9"/>
        <v>1000000</v>
      </c>
      <c r="E22" s="23">
        <f t="shared" si="10"/>
        <v>1000000</v>
      </c>
      <c r="F22" s="22">
        <v>0</v>
      </c>
      <c r="G22" s="22"/>
      <c r="H22" s="22">
        <f t="shared" si="11"/>
        <v>1000000</v>
      </c>
      <c r="I22" s="22">
        <v>1000000</v>
      </c>
      <c r="J22" s="22">
        <v>1000000</v>
      </c>
      <c r="K22" s="22">
        <v>0</v>
      </c>
      <c r="L22" s="22"/>
      <c r="M22" s="22"/>
      <c r="N22" s="55">
        <f t="shared" si="12"/>
        <v>1000000</v>
      </c>
      <c r="O22" s="102">
        <f t="shared" si="13"/>
        <v>1000000</v>
      </c>
      <c r="P22" s="102">
        <f t="shared" si="14"/>
        <v>1000000</v>
      </c>
      <c r="Q22" s="102">
        <f t="shared" si="15"/>
        <v>1000000</v>
      </c>
      <c r="R22" s="102">
        <v>1000000</v>
      </c>
      <c r="S22" s="102">
        <v>0</v>
      </c>
      <c r="T22" s="102">
        <v>0</v>
      </c>
      <c r="U22" s="102"/>
      <c r="V22" s="64"/>
      <c r="W22" s="65">
        <f t="shared" si="6"/>
        <v>1000000</v>
      </c>
      <c r="X22" s="65"/>
      <c r="Y22" s="55">
        <f t="shared" si="16"/>
        <v>0</v>
      </c>
      <c r="Z22" s="55">
        <f t="shared" si="17"/>
        <v>0</v>
      </c>
      <c r="AA22" s="55">
        <f t="shared" si="18"/>
        <v>0</v>
      </c>
      <c r="AB22" s="55">
        <f t="shared" si="19"/>
        <v>0</v>
      </c>
      <c r="AC22" s="55">
        <f t="shared" si="19"/>
        <v>0</v>
      </c>
      <c r="AD22" s="55">
        <f t="shared" si="19"/>
        <v>0</v>
      </c>
      <c r="AE22" s="55">
        <f t="shared" si="20"/>
        <v>0</v>
      </c>
      <c r="AF22" s="55"/>
      <c r="AG22" s="25">
        <v>818602.35837999999</v>
      </c>
      <c r="AH22" s="25">
        <v>818602.35837999999</v>
      </c>
      <c r="AI22" s="25">
        <v>818602.35837999999</v>
      </c>
      <c r="AJ22" s="25">
        <v>0</v>
      </c>
      <c r="AK22" s="25"/>
      <c r="AL22" s="34">
        <f t="shared" si="2"/>
        <v>0.81860235837999995</v>
      </c>
      <c r="AM22" s="34">
        <f t="shared" si="2"/>
        <v>0.81860235837999995</v>
      </c>
      <c r="AN22" s="34">
        <f t="shared" si="2"/>
        <v>0.81860235837999995</v>
      </c>
      <c r="AO22" s="34">
        <f t="shared" si="2"/>
        <v>0</v>
      </c>
      <c r="AP22" s="34">
        <f t="shared" si="2"/>
        <v>0</v>
      </c>
      <c r="AQ22" s="90">
        <f t="shared" si="7"/>
        <v>299000</v>
      </c>
      <c r="AR22" s="90">
        <v>299000</v>
      </c>
      <c r="AS22" s="90"/>
      <c r="AT22" s="4" t="s">
        <v>226</v>
      </c>
      <c r="AU22" s="4"/>
    </row>
    <row r="23" spans="1:47" ht="29.25" customHeight="1" x14ac:dyDescent="0.25">
      <c r="A23" s="11">
        <v>5</v>
      </c>
      <c r="B23" s="27" t="s">
        <v>21</v>
      </c>
      <c r="C23" s="22">
        <f t="shared" si="8"/>
        <v>786200</v>
      </c>
      <c r="D23" s="23">
        <f t="shared" si="9"/>
        <v>786200</v>
      </c>
      <c r="E23" s="23">
        <f t="shared" si="10"/>
        <v>786200</v>
      </c>
      <c r="F23" s="22">
        <v>0</v>
      </c>
      <c r="G23" s="22"/>
      <c r="H23" s="22">
        <f t="shared" si="11"/>
        <v>786200</v>
      </c>
      <c r="I23" s="22">
        <v>786200</v>
      </c>
      <c r="J23" s="22">
        <v>786200</v>
      </c>
      <c r="K23" s="22">
        <v>0</v>
      </c>
      <c r="L23" s="22"/>
      <c r="M23" s="22"/>
      <c r="N23" s="55">
        <f t="shared" si="12"/>
        <v>786200</v>
      </c>
      <c r="O23" s="102">
        <f t="shared" si="13"/>
        <v>786200</v>
      </c>
      <c r="P23" s="102">
        <f t="shared" si="14"/>
        <v>786200</v>
      </c>
      <c r="Q23" s="102">
        <f t="shared" si="15"/>
        <v>786200</v>
      </c>
      <c r="R23" s="102">
        <v>786200</v>
      </c>
      <c r="S23" s="102">
        <v>0</v>
      </c>
      <c r="T23" s="102">
        <v>0</v>
      </c>
      <c r="U23" s="102"/>
      <c r="V23" s="64"/>
      <c r="W23" s="65">
        <f t="shared" si="6"/>
        <v>786200</v>
      </c>
      <c r="X23" s="65"/>
      <c r="Y23" s="55">
        <f t="shared" si="16"/>
        <v>0</v>
      </c>
      <c r="Z23" s="55">
        <f t="shared" si="17"/>
        <v>0</v>
      </c>
      <c r="AA23" s="55">
        <f t="shared" si="18"/>
        <v>0</v>
      </c>
      <c r="AB23" s="55">
        <f t="shared" si="19"/>
        <v>0</v>
      </c>
      <c r="AC23" s="55">
        <f t="shared" si="19"/>
        <v>0</v>
      </c>
      <c r="AD23" s="55">
        <f t="shared" si="19"/>
        <v>0</v>
      </c>
      <c r="AE23" s="55">
        <f t="shared" si="20"/>
        <v>0</v>
      </c>
      <c r="AF23" s="55"/>
      <c r="AG23" s="25">
        <v>615144</v>
      </c>
      <c r="AH23" s="25">
        <v>615144</v>
      </c>
      <c r="AI23" s="25">
        <v>615144</v>
      </c>
      <c r="AJ23" s="25">
        <v>0</v>
      </c>
      <c r="AK23" s="25"/>
      <c r="AL23" s="34">
        <f t="shared" si="2"/>
        <v>0.78242686339353851</v>
      </c>
      <c r="AM23" s="34">
        <f t="shared" si="2"/>
        <v>0.78242686339353851</v>
      </c>
      <c r="AN23" s="34">
        <f t="shared" si="2"/>
        <v>0.78242686339353851</v>
      </c>
      <c r="AO23" s="34">
        <f t="shared" si="2"/>
        <v>0</v>
      </c>
      <c r="AP23" s="34">
        <f t="shared" si="2"/>
        <v>0</v>
      </c>
      <c r="AQ23" s="90">
        <f t="shared" si="7"/>
        <v>154632</v>
      </c>
      <c r="AR23" s="90">
        <v>154632</v>
      </c>
      <c r="AS23" s="90"/>
      <c r="AT23" s="4" t="s">
        <v>229</v>
      </c>
      <c r="AU23" s="4"/>
    </row>
    <row r="24" spans="1:47" ht="29.25" customHeight="1" x14ac:dyDescent="0.25">
      <c r="A24" s="11">
        <v>6</v>
      </c>
      <c r="B24" s="27" t="s">
        <v>22</v>
      </c>
      <c r="C24" s="22">
        <f t="shared" si="8"/>
        <v>304000</v>
      </c>
      <c r="D24" s="23">
        <f t="shared" si="9"/>
        <v>304000</v>
      </c>
      <c r="E24" s="23">
        <f t="shared" si="10"/>
        <v>304000</v>
      </c>
      <c r="F24" s="22">
        <v>0</v>
      </c>
      <c r="G24" s="22"/>
      <c r="H24" s="22">
        <f t="shared" si="11"/>
        <v>304000</v>
      </c>
      <c r="I24" s="22">
        <v>304000</v>
      </c>
      <c r="J24" s="22">
        <v>304000</v>
      </c>
      <c r="K24" s="22">
        <v>0</v>
      </c>
      <c r="L24" s="22"/>
      <c r="M24" s="22"/>
      <c r="N24" s="55">
        <f t="shared" si="12"/>
        <v>304000</v>
      </c>
      <c r="O24" s="102">
        <f t="shared" si="13"/>
        <v>304000</v>
      </c>
      <c r="P24" s="102">
        <f t="shared" si="14"/>
        <v>304000</v>
      </c>
      <c r="Q24" s="102">
        <f t="shared" si="15"/>
        <v>304000</v>
      </c>
      <c r="R24" s="102">
        <v>304000</v>
      </c>
      <c r="S24" s="102">
        <v>0</v>
      </c>
      <c r="T24" s="102">
        <v>0</v>
      </c>
      <c r="U24" s="102"/>
      <c r="V24" s="64"/>
      <c r="W24" s="65">
        <f t="shared" si="6"/>
        <v>304000</v>
      </c>
      <c r="X24" s="65"/>
      <c r="Y24" s="55">
        <f t="shared" si="16"/>
        <v>0</v>
      </c>
      <c r="Z24" s="55">
        <f t="shared" si="17"/>
        <v>0</v>
      </c>
      <c r="AA24" s="55">
        <f t="shared" si="18"/>
        <v>0</v>
      </c>
      <c r="AB24" s="55">
        <f t="shared" si="19"/>
        <v>0</v>
      </c>
      <c r="AC24" s="55">
        <f t="shared" si="19"/>
        <v>0</v>
      </c>
      <c r="AD24" s="55">
        <f t="shared" si="19"/>
        <v>0</v>
      </c>
      <c r="AE24" s="55">
        <f t="shared" si="20"/>
        <v>0</v>
      </c>
      <c r="AF24" s="55"/>
      <c r="AG24" s="25">
        <v>251145</v>
      </c>
      <c r="AH24" s="25">
        <v>251145</v>
      </c>
      <c r="AI24" s="26">
        <v>251145</v>
      </c>
      <c r="AJ24" s="25">
        <v>0</v>
      </c>
      <c r="AK24" s="25"/>
      <c r="AL24" s="34">
        <f t="shared" si="2"/>
        <v>0.82613486842105266</v>
      </c>
      <c r="AM24" s="34">
        <f t="shared" si="2"/>
        <v>0.82613486842105266</v>
      </c>
      <c r="AN24" s="47">
        <f t="shared" si="2"/>
        <v>0.82613486842105266</v>
      </c>
      <c r="AO24" s="34">
        <f t="shared" si="2"/>
        <v>0</v>
      </c>
      <c r="AP24" s="34">
        <f t="shared" si="2"/>
        <v>0</v>
      </c>
      <c r="AQ24" s="90">
        <f t="shared" si="7"/>
        <v>0</v>
      </c>
      <c r="AR24" s="90"/>
      <c r="AS24" s="90"/>
      <c r="AT24" s="4"/>
      <c r="AU24" s="4"/>
    </row>
    <row r="25" spans="1:47" ht="29.25" customHeight="1" x14ac:dyDescent="0.25">
      <c r="A25" s="11">
        <v>7</v>
      </c>
      <c r="B25" s="27" t="s">
        <v>23</v>
      </c>
      <c r="C25" s="22">
        <f t="shared" si="8"/>
        <v>12100270</v>
      </c>
      <c r="D25" s="23">
        <f t="shared" si="9"/>
        <v>12100270</v>
      </c>
      <c r="E25" s="23">
        <f t="shared" si="10"/>
        <v>12000000</v>
      </c>
      <c r="F25" s="22">
        <v>100270</v>
      </c>
      <c r="G25" s="22"/>
      <c r="H25" s="22">
        <f t="shared" si="11"/>
        <v>12100270</v>
      </c>
      <c r="I25" s="22">
        <v>12100270</v>
      </c>
      <c r="J25" s="22">
        <v>12000000</v>
      </c>
      <c r="K25" s="22">
        <v>100270</v>
      </c>
      <c r="L25" s="22"/>
      <c r="M25" s="22"/>
      <c r="N25" s="55">
        <f t="shared" si="12"/>
        <v>12100270</v>
      </c>
      <c r="O25" s="102">
        <f t="shared" si="13"/>
        <v>12100270</v>
      </c>
      <c r="P25" s="102">
        <f t="shared" si="14"/>
        <v>12100270</v>
      </c>
      <c r="Q25" s="102">
        <f t="shared" si="15"/>
        <v>12100270</v>
      </c>
      <c r="R25" s="102">
        <v>12000000</v>
      </c>
      <c r="S25" s="102">
        <v>100270</v>
      </c>
      <c r="T25" s="102">
        <v>0</v>
      </c>
      <c r="U25" s="102"/>
      <c r="V25" s="64"/>
      <c r="W25" s="65">
        <f t="shared" si="6"/>
        <v>12100270</v>
      </c>
      <c r="X25" s="65"/>
      <c r="Y25" s="55">
        <f t="shared" si="16"/>
        <v>0</v>
      </c>
      <c r="Z25" s="55">
        <f t="shared" si="17"/>
        <v>0</v>
      </c>
      <c r="AA25" s="55">
        <f t="shared" si="18"/>
        <v>0</v>
      </c>
      <c r="AB25" s="55">
        <f t="shared" si="19"/>
        <v>0</v>
      </c>
      <c r="AC25" s="55">
        <f t="shared" si="19"/>
        <v>0</v>
      </c>
      <c r="AD25" s="55">
        <f t="shared" si="19"/>
        <v>0</v>
      </c>
      <c r="AE25" s="55">
        <f t="shared" si="20"/>
        <v>0</v>
      </c>
      <c r="AF25" s="55"/>
      <c r="AG25" s="25">
        <v>12041520.687000001</v>
      </c>
      <c r="AH25" s="25">
        <v>12041520.687000001</v>
      </c>
      <c r="AI25" s="25">
        <v>11958866</v>
      </c>
      <c r="AJ25" s="25">
        <v>82654.687000000005</v>
      </c>
      <c r="AK25" s="25"/>
      <c r="AL25" s="34">
        <f t="shared" si="2"/>
        <v>0.99514479321535809</v>
      </c>
      <c r="AM25" s="34">
        <f t="shared" si="2"/>
        <v>0.99514479321535809</v>
      </c>
      <c r="AN25" s="34">
        <f t="shared" si="2"/>
        <v>0.9965721666666667</v>
      </c>
      <c r="AO25" s="34">
        <f t="shared" si="2"/>
        <v>0.82432120275256815</v>
      </c>
      <c r="AP25" s="34">
        <f t="shared" si="2"/>
        <v>0</v>
      </c>
      <c r="AQ25" s="90">
        <f t="shared" si="7"/>
        <v>0</v>
      </c>
      <c r="AR25" s="90"/>
      <c r="AS25" s="90"/>
      <c r="AT25" s="4"/>
      <c r="AU25" s="4"/>
    </row>
    <row r="26" spans="1:47" ht="29.25" customHeight="1" x14ac:dyDescent="0.25">
      <c r="A26" s="11">
        <v>8</v>
      </c>
      <c r="B26" s="27" t="s">
        <v>24</v>
      </c>
      <c r="C26" s="22">
        <f t="shared" si="8"/>
        <v>6957000</v>
      </c>
      <c r="D26" s="23">
        <f t="shared" si="9"/>
        <v>6957000</v>
      </c>
      <c r="E26" s="23">
        <f t="shared" si="10"/>
        <v>6957000</v>
      </c>
      <c r="F26" s="22">
        <v>0</v>
      </c>
      <c r="G26" s="22"/>
      <c r="H26" s="22">
        <f t="shared" si="11"/>
        <v>6957000</v>
      </c>
      <c r="I26" s="22">
        <v>6957000</v>
      </c>
      <c r="J26" s="22">
        <v>6957000</v>
      </c>
      <c r="K26" s="22">
        <v>0</v>
      </c>
      <c r="L26" s="22"/>
      <c r="M26" s="22"/>
      <c r="N26" s="55">
        <f t="shared" si="12"/>
        <v>6957000</v>
      </c>
      <c r="O26" s="102">
        <f t="shared" si="13"/>
        <v>6957000</v>
      </c>
      <c r="P26" s="102">
        <f t="shared" si="14"/>
        <v>6957000</v>
      </c>
      <c r="Q26" s="102">
        <f t="shared" si="15"/>
        <v>6957000</v>
      </c>
      <c r="R26" s="102">
        <v>6957000</v>
      </c>
      <c r="S26" s="102">
        <v>0</v>
      </c>
      <c r="T26" s="102">
        <v>0</v>
      </c>
      <c r="U26" s="102"/>
      <c r="V26" s="64"/>
      <c r="W26" s="65">
        <f t="shared" si="6"/>
        <v>6957000</v>
      </c>
      <c r="X26" s="65"/>
      <c r="Y26" s="55">
        <f t="shared" si="16"/>
        <v>0</v>
      </c>
      <c r="Z26" s="55">
        <f t="shared" si="17"/>
        <v>0</v>
      </c>
      <c r="AA26" s="55">
        <f t="shared" si="18"/>
        <v>0</v>
      </c>
      <c r="AB26" s="55">
        <f t="shared" si="19"/>
        <v>0</v>
      </c>
      <c r="AC26" s="55">
        <f t="shared" si="19"/>
        <v>0</v>
      </c>
      <c r="AD26" s="55">
        <f t="shared" si="19"/>
        <v>0</v>
      </c>
      <c r="AE26" s="55">
        <f t="shared" si="20"/>
        <v>0</v>
      </c>
      <c r="AF26" s="55"/>
      <c r="AG26" s="25">
        <v>6078757</v>
      </c>
      <c r="AH26" s="25">
        <v>6078757</v>
      </c>
      <c r="AI26" s="25">
        <v>6078757</v>
      </c>
      <c r="AJ26" s="25">
        <v>0</v>
      </c>
      <c r="AK26" s="25"/>
      <c r="AL26" s="34">
        <f t="shared" si="2"/>
        <v>0.87376124766422314</v>
      </c>
      <c r="AM26" s="34">
        <f t="shared" si="2"/>
        <v>0.87376124766422314</v>
      </c>
      <c r="AN26" s="34">
        <f t="shared" si="2"/>
        <v>0.87376124766422314</v>
      </c>
      <c r="AO26" s="34">
        <f t="shared" si="2"/>
        <v>0</v>
      </c>
      <c r="AP26" s="34">
        <f t="shared" si="2"/>
        <v>0</v>
      </c>
      <c r="AQ26" s="90">
        <f t="shared" si="7"/>
        <v>0</v>
      </c>
      <c r="AR26" s="90"/>
      <c r="AS26" s="90"/>
      <c r="AT26" s="4"/>
      <c r="AU26" s="4"/>
    </row>
    <row r="27" spans="1:47" ht="29.25" customHeight="1" x14ac:dyDescent="0.25">
      <c r="A27" s="11">
        <v>9</v>
      </c>
      <c r="B27" s="27" t="s">
        <v>25</v>
      </c>
      <c r="C27" s="22">
        <f t="shared" si="8"/>
        <v>652300</v>
      </c>
      <c r="D27" s="23">
        <f t="shared" si="9"/>
        <v>652300</v>
      </c>
      <c r="E27" s="23">
        <f t="shared" si="10"/>
        <v>652300</v>
      </c>
      <c r="F27" s="22">
        <v>0</v>
      </c>
      <c r="G27" s="22"/>
      <c r="H27" s="22">
        <f t="shared" si="11"/>
        <v>652300</v>
      </c>
      <c r="I27" s="23">
        <v>652300</v>
      </c>
      <c r="J27" s="23">
        <v>652300</v>
      </c>
      <c r="K27" s="22">
        <v>0</v>
      </c>
      <c r="L27" s="22"/>
      <c r="M27" s="22"/>
      <c r="N27" s="55">
        <f t="shared" si="12"/>
        <v>652300</v>
      </c>
      <c r="O27" s="102">
        <f t="shared" si="13"/>
        <v>652300</v>
      </c>
      <c r="P27" s="102">
        <f t="shared" si="14"/>
        <v>652300</v>
      </c>
      <c r="Q27" s="102">
        <f t="shared" si="15"/>
        <v>652300</v>
      </c>
      <c r="R27" s="102">
        <v>652300</v>
      </c>
      <c r="S27" s="102">
        <v>0</v>
      </c>
      <c r="T27" s="102">
        <v>0</v>
      </c>
      <c r="U27" s="102"/>
      <c r="V27" s="64"/>
      <c r="W27" s="65">
        <f t="shared" si="6"/>
        <v>652300</v>
      </c>
      <c r="X27" s="65"/>
      <c r="Y27" s="55">
        <f t="shared" si="16"/>
        <v>0</v>
      </c>
      <c r="Z27" s="55">
        <f t="shared" si="17"/>
        <v>0</v>
      </c>
      <c r="AA27" s="55">
        <f t="shared" si="18"/>
        <v>0</v>
      </c>
      <c r="AB27" s="55">
        <f t="shared" si="19"/>
        <v>0</v>
      </c>
      <c r="AC27" s="55">
        <f t="shared" si="19"/>
        <v>0</v>
      </c>
      <c r="AD27" s="55">
        <f t="shared" si="19"/>
        <v>0</v>
      </c>
      <c r="AE27" s="55">
        <f t="shared" si="20"/>
        <v>0</v>
      </c>
      <c r="AF27" s="55"/>
      <c r="AG27" s="25">
        <v>378436</v>
      </c>
      <c r="AH27" s="25">
        <v>378436</v>
      </c>
      <c r="AI27" s="25">
        <v>378436</v>
      </c>
      <c r="AJ27" s="25">
        <v>0</v>
      </c>
      <c r="AK27" s="25"/>
      <c r="AL27" s="34">
        <f t="shared" si="2"/>
        <v>0.58015636976851137</v>
      </c>
      <c r="AM27" s="34">
        <f t="shared" si="2"/>
        <v>0.58015636976851137</v>
      </c>
      <c r="AN27" s="34">
        <f t="shared" si="2"/>
        <v>0.58015636976851137</v>
      </c>
      <c r="AO27" s="34">
        <f t="shared" si="2"/>
        <v>0</v>
      </c>
      <c r="AP27" s="34">
        <f t="shared" si="2"/>
        <v>0</v>
      </c>
      <c r="AQ27" s="90">
        <f t="shared" si="7"/>
        <v>391684</v>
      </c>
      <c r="AR27" s="90">
        <v>391684</v>
      </c>
      <c r="AS27" s="90"/>
      <c r="AT27" s="4"/>
      <c r="AU27" s="4"/>
    </row>
    <row r="28" spans="1:47" ht="29.25" customHeight="1" x14ac:dyDescent="0.25">
      <c r="A28" s="11">
        <v>10</v>
      </c>
      <c r="B28" s="27" t="s">
        <v>26</v>
      </c>
      <c r="C28" s="22">
        <f t="shared" si="8"/>
        <v>520075</v>
      </c>
      <c r="D28" s="23">
        <f t="shared" si="9"/>
        <v>520075</v>
      </c>
      <c r="E28" s="23">
        <f t="shared" si="10"/>
        <v>520075</v>
      </c>
      <c r="F28" s="22">
        <v>0</v>
      </c>
      <c r="G28" s="22"/>
      <c r="H28" s="22">
        <f t="shared" si="11"/>
        <v>520075</v>
      </c>
      <c r="I28" s="22">
        <v>520075</v>
      </c>
      <c r="J28" s="22">
        <v>520075</v>
      </c>
      <c r="K28" s="22">
        <v>0</v>
      </c>
      <c r="L28" s="22"/>
      <c r="M28" s="22"/>
      <c r="N28" s="55">
        <f t="shared" si="12"/>
        <v>520075</v>
      </c>
      <c r="O28" s="102">
        <f t="shared" si="13"/>
        <v>520075</v>
      </c>
      <c r="P28" s="102">
        <f t="shared" si="14"/>
        <v>520075</v>
      </c>
      <c r="Q28" s="102">
        <f t="shared" si="15"/>
        <v>520075</v>
      </c>
      <c r="R28" s="102">
        <v>520075</v>
      </c>
      <c r="S28" s="102">
        <v>0</v>
      </c>
      <c r="T28" s="102">
        <v>0</v>
      </c>
      <c r="U28" s="102"/>
      <c r="V28" s="64"/>
      <c r="W28" s="65">
        <f t="shared" si="6"/>
        <v>520075</v>
      </c>
      <c r="X28" s="65"/>
      <c r="Y28" s="55">
        <f t="shared" si="16"/>
        <v>0</v>
      </c>
      <c r="Z28" s="55">
        <f t="shared" si="17"/>
        <v>0</v>
      </c>
      <c r="AA28" s="55">
        <f t="shared" si="18"/>
        <v>0</v>
      </c>
      <c r="AB28" s="55">
        <f t="shared" si="19"/>
        <v>0</v>
      </c>
      <c r="AC28" s="55">
        <f t="shared" si="19"/>
        <v>0</v>
      </c>
      <c r="AD28" s="55">
        <f t="shared" si="19"/>
        <v>0</v>
      </c>
      <c r="AE28" s="55">
        <f t="shared" si="20"/>
        <v>0</v>
      </c>
      <c r="AF28" s="55"/>
      <c r="AG28" s="25">
        <v>256356</v>
      </c>
      <c r="AH28" s="25">
        <v>256356</v>
      </c>
      <c r="AI28" s="25">
        <v>256356</v>
      </c>
      <c r="AJ28" s="25">
        <v>0</v>
      </c>
      <c r="AK28" s="25"/>
      <c r="AL28" s="34">
        <f t="shared" si="2"/>
        <v>0.4929212132865452</v>
      </c>
      <c r="AM28" s="34">
        <f t="shared" si="2"/>
        <v>0.4929212132865452</v>
      </c>
      <c r="AN28" s="34">
        <f t="shared" si="2"/>
        <v>0.4929212132865452</v>
      </c>
      <c r="AO28" s="34">
        <f t="shared" si="2"/>
        <v>0</v>
      </c>
      <c r="AP28" s="34">
        <f t="shared" si="2"/>
        <v>0</v>
      </c>
      <c r="AQ28" s="90">
        <f t="shared" si="7"/>
        <v>395000</v>
      </c>
      <c r="AR28" s="90">
        <v>395000</v>
      </c>
      <c r="AS28" s="90"/>
      <c r="AT28" s="4" t="s">
        <v>230</v>
      </c>
      <c r="AU28" s="4"/>
    </row>
    <row r="29" spans="1:47" ht="29.25" customHeight="1" x14ac:dyDescent="0.25">
      <c r="A29" s="11">
        <v>11</v>
      </c>
      <c r="B29" s="27" t="s">
        <v>27</v>
      </c>
      <c r="C29" s="22">
        <f t="shared" si="8"/>
        <v>611300</v>
      </c>
      <c r="D29" s="23">
        <f t="shared" si="9"/>
        <v>611300</v>
      </c>
      <c r="E29" s="23">
        <f t="shared" si="10"/>
        <v>581300</v>
      </c>
      <c r="F29" s="22">
        <v>30000</v>
      </c>
      <c r="G29" s="22"/>
      <c r="H29" s="22">
        <f t="shared" si="11"/>
        <v>611300</v>
      </c>
      <c r="I29" s="23">
        <v>611300</v>
      </c>
      <c r="J29" s="23">
        <v>581300</v>
      </c>
      <c r="K29" s="22">
        <v>30000</v>
      </c>
      <c r="L29" s="22"/>
      <c r="M29" s="22"/>
      <c r="N29" s="55">
        <f t="shared" si="12"/>
        <v>611300</v>
      </c>
      <c r="O29" s="102">
        <f>SUM(Q29,T29)</f>
        <v>611300</v>
      </c>
      <c r="P29" s="102">
        <f t="shared" si="14"/>
        <v>611300</v>
      </c>
      <c r="Q29" s="102">
        <f t="shared" si="15"/>
        <v>611300</v>
      </c>
      <c r="R29" s="103">
        <v>581300</v>
      </c>
      <c r="S29" s="102">
        <v>30000</v>
      </c>
      <c r="T29" s="102">
        <v>0</v>
      </c>
      <c r="U29" s="102"/>
      <c r="V29" s="64"/>
      <c r="W29" s="65">
        <f t="shared" si="6"/>
        <v>611300</v>
      </c>
      <c r="X29" s="65"/>
      <c r="Y29" s="55">
        <f t="shared" si="16"/>
        <v>0</v>
      </c>
      <c r="Z29" s="55">
        <f t="shared" si="17"/>
        <v>0</v>
      </c>
      <c r="AA29" s="55">
        <f t="shared" si="18"/>
        <v>0</v>
      </c>
      <c r="AB29" s="55">
        <f t="shared" si="19"/>
        <v>0</v>
      </c>
      <c r="AC29" s="55">
        <f t="shared" si="19"/>
        <v>0</v>
      </c>
      <c r="AD29" s="55">
        <f t="shared" si="19"/>
        <v>0</v>
      </c>
      <c r="AE29" s="55">
        <f t="shared" si="20"/>
        <v>0</v>
      </c>
      <c r="AF29" s="55"/>
      <c r="AG29" s="25">
        <v>360683.2</v>
      </c>
      <c r="AH29" s="25">
        <v>360683.2</v>
      </c>
      <c r="AI29" s="26">
        <v>338792</v>
      </c>
      <c r="AJ29" s="25">
        <v>21891.200000000001</v>
      </c>
      <c r="AK29" s="25"/>
      <c r="AL29" s="34">
        <f t="shared" si="2"/>
        <v>0.59002650089972197</v>
      </c>
      <c r="AM29" s="34">
        <f t="shared" si="2"/>
        <v>0.59002650089972197</v>
      </c>
      <c r="AN29" s="47">
        <f t="shared" si="2"/>
        <v>0.58281782212282818</v>
      </c>
      <c r="AO29" s="34">
        <f t="shared" si="2"/>
        <v>0.72970666666666673</v>
      </c>
      <c r="AP29" s="34">
        <f t="shared" si="2"/>
        <v>0</v>
      </c>
      <c r="AQ29" s="90">
        <f t="shared" si="7"/>
        <v>218900</v>
      </c>
      <c r="AR29" s="90">
        <v>211000</v>
      </c>
      <c r="AS29" s="90">
        <v>7900</v>
      </c>
      <c r="AT29" s="4"/>
      <c r="AU29" s="4"/>
    </row>
    <row r="30" spans="1:47" ht="29.25" customHeight="1" x14ac:dyDescent="0.25">
      <c r="A30" s="11">
        <v>12</v>
      </c>
      <c r="B30" s="27" t="s">
        <v>28</v>
      </c>
      <c r="C30" s="22">
        <f t="shared" si="8"/>
        <v>734400</v>
      </c>
      <c r="D30" s="23">
        <f t="shared" si="9"/>
        <v>734400</v>
      </c>
      <c r="E30" s="23">
        <f t="shared" si="10"/>
        <v>734400</v>
      </c>
      <c r="F30" s="22">
        <v>0</v>
      </c>
      <c r="G30" s="22"/>
      <c r="H30" s="22">
        <f t="shared" si="11"/>
        <v>734400</v>
      </c>
      <c r="I30" s="22">
        <v>734400</v>
      </c>
      <c r="J30" s="22">
        <v>734400</v>
      </c>
      <c r="K30" s="22">
        <v>0</v>
      </c>
      <c r="L30" s="22"/>
      <c r="M30" s="22"/>
      <c r="N30" s="55">
        <f t="shared" si="12"/>
        <v>734400</v>
      </c>
      <c r="O30" s="102">
        <f t="shared" si="13"/>
        <v>734400</v>
      </c>
      <c r="P30" s="102">
        <f t="shared" si="14"/>
        <v>734400</v>
      </c>
      <c r="Q30" s="102">
        <f t="shared" si="15"/>
        <v>734400</v>
      </c>
      <c r="R30" s="102">
        <v>734400</v>
      </c>
      <c r="S30" s="102">
        <v>0</v>
      </c>
      <c r="T30" s="102">
        <v>0</v>
      </c>
      <c r="U30" s="102"/>
      <c r="V30" s="64"/>
      <c r="W30" s="65">
        <f t="shared" si="6"/>
        <v>734400</v>
      </c>
      <c r="X30" s="65"/>
      <c r="Y30" s="55">
        <f t="shared" si="16"/>
        <v>0</v>
      </c>
      <c r="Z30" s="55">
        <f t="shared" si="17"/>
        <v>0</v>
      </c>
      <c r="AA30" s="55">
        <f t="shared" si="18"/>
        <v>0</v>
      </c>
      <c r="AB30" s="55">
        <f t="shared" si="19"/>
        <v>0</v>
      </c>
      <c r="AC30" s="55">
        <f t="shared" si="19"/>
        <v>0</v>
      </c>
      <c r="AD30" s="55">
        <f t="shared" si="19"/>
        <v>0</v>
      </c>
      <c r="AE30" s="55">
        <f t="shared" si="20"/>
        <v>0</v>
      </c>
      <c r="AF30" s="55"/>
      <c r="AG30" s="25">
        <v>536454</v>
      </c>
      <c r="AH30" s="25">
        <v>536454</v>
      </c>
      <c r="AI30" s="25">
        <v>536454</v>
      </c>
      <c r="AJ30" s="25">
        <v>0</v>
      </c>
      <c r="AK30" s="25"/>
      <c r="AL30" s="34">
        <f t="shared" si="2"/>
        <v>0.73046568627450981</v>
      </c>
      <c r="AM30" s="34">
        <f t="shared" si="2"/>
        <v>0.73046568627450981</v>
      </c>
      <c r="AN30" s="34">
        <f t="shared" si="2"/>
        <v>0.73046568627450981</v>
      </c>
      <c r="AO30" s="34">
        <f t="shared" si="2"/>
        <v>0</v>
      </c>
      <c r="AP30" s="34">
        <f t="shared" si="2"/>
        <v>0</v>
      </c>
      <c r="AQ30" s="90">
        <f t="shared" si="7"/>
        <v>165263</v>
      </c>
      <c r="AR30" s="90">
        <v>165263</v>
      </c>
      <c r="AS30" s="90"/>
      <c r="AT30" s="4" t="s">
        <v>240</v>
      </c>
      <c r="AU30" s="4"/>
    </row>
    <row r="31" spans="1:47" ht="29.25" customHeight="1" x14ac:dyDescent="0.25">
      <c r="A31" s="11">
        <v>13</v>
      </c>
      <c r="B31" s="27" t="s">
        <v>29</v>
      </c>
      <c r="C31" s="22">
        <f t="shared" si="8"/>
        <v>6438060</v>
      </c>
      <c r="D31" s="23">
        <f t="shared" si="9"/>
        <v>6438060</v>
      </c>
      <c r="E31" s="23">
        <f t="shared" si="10"/>
        <v>4538060</v>
      </c>
      <c r="F31" s="22">
        <v>1900000</v>
      </c>
      <c r="G31" s="22"/>
      <c r="H31" s="22">
        <f t="shared" si="11"/>
        <v>6438060</v>
      </c>
      <c r="I31" s="22">
        <v>6438060</v>
      </c>
      <c r="J31" s="22">
        <v>4538060</v>
      </c>
      <c r="K31" s="22">
        <v>1900000</v>
      </c>
      <c r="L31" s="22"/>
      <c r="M31" s="22"/>
      <c r="N31" s="55">
        <f t="shared" si="12"/>
        <v>6438060</v>
      </c>
      <c r="O31" s="102">
        <f t="shared" si="13"/>
        <v>6438060</v>
      </c>
      <c r="P31" s="102">
        <f t="shared" si="14"/>
        <v>6438060</v>
      </c>
      <c r="Q31" s="102">
        <f t="shared" si="15"/>
        <v>6438060</v>
      </c>
      <c r="R31" s="102">
        <v>4538060</v>
      </c>
      <c r="S31" s="102">
        <v>1900000</v>
      </c>
      <c r="T31" s="102">
        <v>0</v>
      </c>
      <c r="U31" s="102"/>
      <c r="V31" s="64"/>
      <c r="W31" s="65">
        <f t="shared" si="6"/>
        <v>6438060</v>
      </c>
      <c r="X31" s="65"/>
      <c r="Y31" s="55">
        <f t="shared" si="16"/>
        <v>0</v>
      </c>
      <c r="Z31" s="55">
        <f t="shared" si="17"/>
        <v>0</v>
      </c>
      <c r="AA31" s="55">
        <f t="shared" si="18"/>
        <v>0</v>
      </c>
      <c r="AB31" s="55">
        <f t="shared" si="19"/>
        <v>0</v>
      </c>
      <c r="AC31" s="55">
        <f t="shared" si="19"/>
        <v>0</v>
      </c>
      <c r="AD31" s="55">
        <f t="shared" si="19"/>
        <v>0</v>
      </c>
      <c r="AE31" s="55">
        <f t="shared" si="20"/>
        <v>0</v>
      </c>
      <c r="AF31" s="55"/>
      <c r="AG31" s="25">
        <v>4819800.5406139996</v>
      </c>
      <c r="AH31" s="25">
        <v>4819800.5406139996</v>
      </c>
      <c r="AI31" s="26">
        <v>3466027</v>
      </c>
      <c r="AJ31" s="25">
        <v>1353773.5406140001</v>
      </c>
      <c r="AK31" s="25"/>
      <c r="AL31" s="34">
        <f t="shared" si="2"/>
        <v>0.74864175553101397</v>
      </c>
      <c r="AM31" s="34">
        <f t="shared" si="2"/>
        <v>0.74864175553101397</v>
      </c>
      <c r="AN31" s="47">
        <f t="shared" si="2"/>
        <v>0.76376843849574483</v>
      </c>
      <c r="AO31" s="34">
        <f t="shared" si="2"/>
        <v>0.71251238979684217</v>
      </c>
      <c r="AP31" s="34">
        <f t="shared" si="2"/>
        <v>0</v>
      </c>
      <c r="AQ31" s="90">
        <f t="shared" si="7"/>
        <v>950000</v>
      </c>
      <c r="AR31" s="90">
        <v>950000</v>
      </c>
      <c r="AS31" s="90"/>
      <c r="AT31" s="4" t="s">
        <v>238</v>
      </c>
      <c r="AU31" s="4" t="s">
        <v>239</v>
      </c>
    </row>
    <row r="32" spans="1:47" ht="29.25" customHeight="1" x14ac:dyDescent="0.25">
      <c r="A32" s="11">
        <v>14</v>
      </c>
      <c r="B32" s="27" t="s">
        <v>30</v>
      </c>
      <c r="C32" s="22">
        <f t="shared" si="8"/>
        <v>825255</v>
      </c>
      <c r="D32" s="23">
        <f t="shared" si="9"/>
        <v>825255</v>
      </c>
      <c r="E32" s="23">
        <f t="shared" si="10"/>
        <v>585900</v>
      </c>
      <c r="F32" s="22">
        <v>239355</v>
      </c>
      <c r="G32" s="22"/>
      <c r="H32" s="22">
        <f t="shared" si="11"/>
        <v>825255</v>
      </c>
      <c r="I32" s="23">
        <v>825255</v>
      </c>
      <c r="J32" s="23">
        <v>585900</v>
      </c>
      <c r="K32" s="22">
        <v>239355</v>
      </c>
      <c r="L32" s="22"/>
      <c r="M32" s="22"/>
      <c r="N32" s="55">
        <f t="shared" si="12"/>
        <v>825255</v>
      </c>
      <c r="O32" s="102">
        <f t="shared" si="13"/>
        <v>825255</v>
      </c>
      <c r="P32" s="102">
        <f t="shared" si="14"/>
        <v>825255</v>
      </c>
      <c r="Q32" s="102">
        <f>R32+S32</f>
        <v>825255</v>
      </c>
      <c r="R32" s="102">
        <v>585900</v>
      </c>
      <c r="S32" s="102">
        <v>239355</v>
      </c>
      <c r="T32" s="102">
        <v>0</v>
      </c>
      <c r="U32" s="102"/>
      <c r="V32" s="64"/>
      <c r="W32" s="65">
        <f t="shared" si="6"/>
        <v>825255</v>
      </c>
      <c r="X32" s="65"/>
      <c r="Y32" s="55">
        <f t="shared" si="16"/>
        <v>0</v>
      </c>
      <c r="Z32" s="55">
        <f t="shared" si="17"/>
        <v>0</v>
      </c>
      <c r="AA32" s="55">
        <f t="shared" si="18"/>
        <v>0</v>
      </c>
      <c r="AB32" s="55">
        <f t="shared" si="19"/>
        <v>0</v>
      </c>
      <c r="AC32" s="55">
        <f t="shared" si="19"/>
        <v>0</v>
      </c>
      <c r="AD32" s="55">
        <f t="shared" si="19"/>
        <v>0</v>
      </c>
      <c r="AE32" s="55">
        <f t="shared" si="20"/>
        <v>0</v>
      </c>
      <c r="AF32" s="55"/>
      <c r="AG32" s="25">
        <v>418571</v>
      </c>
      <c r="AH32" s="25">
        <v>418571</v>
      </c>
      <c r="AI32" s="26">
        <v>418571</v>
      </c>
      <c r="AJ32" s="25">
        <v>0</v>
      </c>
      <c r="AK32" s="25"/>
      <c r="AL32" s="34">
        <f t="shared" si="2"/>
        <v>0.50720201634646256</v>
      </c>
      <c r="AM32" s="34">
        <f t="shared" si="2"/>
        <v>0.50720201634646256</v>
      </c>
      <c r="AN32" s="47">
        <f t="shared" si="2"/>
        <v>0.71440689537463731</v>
      </c>
      <c r="AO32" s="34">
        <f t="shared" si="2"/>
        <v>0</v>
      </c>
      <c r="AP32" s="34">
        <f t="shared" si="2"/>
        <v>0</v>
      </c>
      <c r="AQ32" s="90">
        <f t="shared" si="7"/>
        <v>406684</v>
      </c>
      <c r="AR32" s="90">
        <v>167329</v>
      </c>
      <c r="AS32" s="90">
        <v>239355</v>
      </c>
      <c r="AT32" s="4"/>
      <c r="AU32" s="4" t="s">
        <v>242</v>
      </c>
    </row>
    <row r="33" spans="1:53" ht="29.25" customHeight="1" x14ac:dyDescent="0.25">
      <c r="A33" s="11">
        <v>15</v>
      </c>
      <c r="B33" s="27" t="s">
        <v>31</v>
      </c>
      <c r="C33" s="22">
        <f t="shared" si="8"/>
        <v>55050633</v>
      </c>
      <c r="D33" s="23">
        <f t="shared" si="9"/>
        <v>55050633</v>
      </c>
      <c r="E33" s="23">
        <f t="shared" si="10"/>
        <v>50173900</v>
      </c>
      <c r="F33" s="22">
        <v>4876733</v>
      </c>
      <c r="G33" s="22"/>
      <c r="H33" s="22">
        <f t="shared" si="11"/>
        <v>55050633</v>
      </c>
      <c r="I33" s="23">
        <v>55050633</v>
      </c>
      <c r="J33" s="23">
        <v>50173900</v>
      </c>
      <c r="K33" s="22">
        <v>4876733</v>
      </c>
      <c r="L33" s="22"/>
      <c r="M33" s="22"/>
      <c r="N33" s="55">
        <f t="shared" si="12"/>
        <v>50327633</v>
      </c>
      <c r="O33" s="102">
        <f t="shared" si="13"/>
        <v>50327633</v>
      </c>
      <c r="P33" s="102">
        <f t="shared" si="14"/>
        <v>50327633</v>
      </c>
      <c r="Q33" s="102">
        <f t="shared" si="15"/>
        <v>50327633</v>
      </c>
      <c r="R33" s="102">
        <v>45450900</v>
      </c>
      <c r="S33" s="102">
        <v>4876733</v>
      </c>
      <c r="T33" s="102">
        <v>0</v>
      </c>
      <c r="U33" s="102"/>
      <c r="V33" s="64"/>
      <c r="W33" s="65">
        <f t="shared" si="6"/>
        <v>50327633</v>
      </c>
      <c r="X33" s="65"/>
      <c r="Y33" s="55">
        <f t="shared" si="16"/>
        <v>4723000</v>
      </c>
      <c r="Z33" s="55">
        <f t="shared" si="17"/>
        <v>4723000</v>
      </c>
      <c r="AA33" s="55">
        <f t="shared" si="18"/>
        <v>4723000</v>
      </c>
      <c r="AB33" s="55">
        <f t="shared" si="19"/>
        <v>4723000</v>
      </c>
      <c r="AC33" s="55">
        <f t="shared" si="19"/>
        <v>0</v>
      </c>
      <c r="AD33" s="55">
        <f t="shared" si="19"/>
        <v>0</v>
      </c>
      <c r="AE33" s="55">
        <f t="shared" si="20"/>
        <v>0</v>
      </c>
      <c r="AF33" s="55"/>
      <c r="AG33" s="25">
        <v>53467125</v>
      </c>
      <c r="AH33" s="25">
        <v>53467125</v>
      </c>
      <c r="AI33" s="25">
        <v>48775880</v>
      </c>
      <c r="AJ33" s="25">
        <v>4691245</v>
      </c>
      <c r="AK33" s="25"/>
      <c r="AL33" s="34">
        <f t="shared" si="2"/>
        <v>0.97123542612125824</v>
      </c>
      <c r="AM33" s="34">
        <f t="shared" si="2"/>
        <v>0.97123542612125824</v>
      </c>
      <c r="AN33" s="34">
        <f t="shared" si="2"/>
        <v>0.97213650922092965</v>
      </c>
      <c r="AO33" s="34">
        <f t="shared" si="2"/>
        <v>0.96196470054850247</v>
      </c>
      <c r="AP33" s="34">
        <f t="shared" si="2"/>
        <v>0</v>
      </c>
      <c r="AQ33" s="90">
        <f t="shared" si="7"/>
        <v>0</v>
      </c>
      <c r="AR33" s="90"/>
      <c r="AS33" s="90"/>
      <c r="AT33" s="4"/>
      <c r="AU33" s="4"/>
    </row>
    <row r="34" spans="1:53" s="2" customFormat="1" ht="29.25" customHeight="1" x14ac:dyDescent="0.25">
      <c r="A34" s="11">
        <v>16</v>
      </c>
      <c r="B34" s="27" t="s">
        <v>32</v>
      </c>
      <c r="C34" s="22">
        <f t="shared" si="8"/>
        <v>1213384</v>
      </c>
      <c r="D34" s="23">
        <f t="shared" si="9"/>
        <v>1213384</v>
      </c>
      <c r="E34" s="23">
        <f t="shared" si="10"/>
        <v>1188834</v>
      </c>
      <c r="F34" s="22">
        <v>24550</v>
      </c>
      <c r="G34" s="22"/>
      <c r="H34" s="22">
        <f t="shared" si="11"/>
        <v>1213384</v>
      </c>
      <c r="I34" s="23">
        <v>1213384</v>
      </c>
      <c r="J34" s="23">
        <v>1188834</v>
      </c>
      <c r="K34" s="22">
        <v>24550</v>
      </c>
      <c r="L34" s="22"/>
      <c r="M34" s="22"/>
      <c r="N34" s="55">
        <f t="shared" si="12"/>
        <v>1213384</v>
      </c>
      <c r="O34" s="102">
        <f t="shared" si="13"/>
        <v>1213384</v>
      </c>
      <c r="P34" s="102">
        <f t="shared" si="14"/>
        <v>1213384</v>
      </c>
      <c r="Q34" s="102">
        <f t="shared" si="15"/>
        <v>1213384</v>
      </c>
      <c r="R34" s="102">
        <v>1188834</v>
      </c>
      <c r="S34" s="102">
        <v>24550</v>
      </c>
      <c r="T34" s="102">
        <v>0</v>
      </c>
      <c r="U34" s="102"/>
      <c r="V34" s="64"/>
      <c r="W34" s="65">
        <f t="shared" si="6"/>
        <v>1213384</v>
      </c>
      <c r="X34" s="65"/>
      <c r="Y34" s="55">
        <f t="shared" si="16"/>
        <v>0</v>
      </c>
      <c r="Z34" s="55">
        <f t="shared" si="17"/>
        <v>0</v>
      </c>
      <c r="AA34" s="55">
        <f t="shared" si="18"/>
        <v>0</v>
      </c>
      <c r="AB34" s="55">
        <f>J34-R34</f>
        <v>0</v>
      </c>
      <c r="AC34" s="55">
        <f>K34-S34</f>
        <v>0</v>
      </c>
      <c r="AD34" s="55">
        <f>L34-T34</f>
        <v>0</v>
      </c>
      <c r="AE34" s="55">
        <f t="shared" si="20"/>
        <v>0</v>
      </c>
      <c r="AF34" s="55"/>
      <c r="AG34" s="25">
        <v>924245</v>
      </c>
      <c r="AH34" s="25">
        <v>924245</v>
      </c>
      <c r="AI34" s="25">
        <v>924245</v>
      </c>
      <c r="AJ34" s="25">
        <v>0</v>
      </c>
      <c r="AK34" s="25"/>
      <c r="AL34" s="34">
        <f t="shared" si="2"/>
        <v>0.76170857700447669</v>
      </c>
      <c r="AM34" s="34">
        <f t="shared" si="2"/>
        <v>0.76170857700447669</v>
      </c>
      <c r="AN34" s="34">
        <f t="shared" si="2"/>
        <v>0.77743822939115137</v>
      </c>
      <c r="AO34" s="34">
        <f t="shared" si="2"/>
        <v>0</v>
      </c>
      <c r="AP34" s="34">
        <f t="shared" si="2"/>
        <v>0</v>
      </c>
      <c r="AQ34" s="90">
        <f t="shared" si="7"/>
        <v>167395</v>
      </c>
      <c r="AR34" s="90">
        <v>142845</v>
      </c>
      <c r="AS34" s="90">
        <v>24550</v>
      </c>
      <c r="AT34" s="4" t="s">
        <v>231</v>
      </c>
      <c r="AU34" s="4"/>
      <c r="AV34" s="1"/>
      <c r="AW34" s="1"/>
      <c r="AX34" s="1"/>
      <c r="AY34" s="1"/>
      <c r="AZ34" s="1"/>
      <c r="BA34" s="1"/>
    </row>
    <row r="35" spans="1:53" s="2" customFormat="1" ht="29.25" customHeight="1" x14ac:dyDescent="0.25">
      <c r="A35" s="11">
        <v>17</v>
      </c>
      <c r="B35" s="27" t="s">
        <v>33</v>
      </c>
      <c r="C35" s="22">
        <f t="shared" si="8"/>
        <v>129000</v>
      </c>
      <c r="D35" s="23">
        <f t="shared" si="9"/>
        <v>129000</v>
      </c>
      <c r="E35" s="23">
        <f t="shared" si="10"/>
        <v>129000</v>
      </c>
      <c r="F35" s="22">
        <v>0</v>
      </c>
      <c r="G35" s="22"/>
      <c r="H35" s="22">
        <f t="shared" si="11"/>
        <v>129000</v>
      </c>
      <c r="I35" s="23">
        <v>129000</v>
      </c>
      <c r="J35" s="23">
        <v>129000</v>
      </c>
      <c r="K35" s="22">
        <v>0</v>
      </c>
      <c r="L35" s="22"/>
      <c r="M35" s="22"/>
      <c r="N35" s="55">
        <f t="shared" si="12"/>
        <v>129000</v>
      </c>
      <c r="O35" s="102">
        <f t="shared" si="13"/>
        <v>129000</v>
      </c>
      <c r="P35" s="102">
        <f t="shared" si="14"/>
        <v>129000</v>
      </c>
      <c r="Q35" s="102">
        <f t="shared" si="15"/>
        <v>129000</v>
      </c>
      <c r="R35" s="102">
        <v>129000</v>
      </c>
      <c r="S35" s="102">
        <v>0</v>
      </c>
      <c r="T35" s="102">
        <v>0</v>
      </c>
      <c r="U35" s="102"/>
      <c r="V35" s="64"/>
      <c r="W35" s="65">
        <f t="shared" si="6"/>
        <v>129000</v>
      </c>
      <c r="X35" s="65"/>
      <c r="Y35" s="55">
        <f t="shared" si="16"/>
        <v>0</v>
      </c>
      <c r="Z35" s="55">
        <f t="shared" si="17"/>
        <v>0</v>
      </c>
      <c r="AA35" s="55">
        <f t="shared" si="18"/>
        <v>0</v>
      </c>
      <c r="AB35" s="55">
        <f t="shared" ref="AB35:AD43" si="21">J35-R35</f>
        <v>0</v>
      </c>
      <c r="AC35" s="55">
        <f t="shared" si="21"/>
        <v>0</v>
      </c>
      <c r="AD35" s="55">
        <f t="shared" si="21"/>
        <v>0</v>
      </c>
      <c r="AE35" s="55">
        <f t="shared" si="20"/>
        <v>0</v>
      </c>
      <c r="AF35" s="55"/>
      <c r="AG35" s="25">
        <v>104145</v>
      </c>
      <c r="AH35" s="25">
        <v>104145</v>
      </c>
      <c r="AI35" s="25">
        <v>104145</v>
      </c>
      <c r="AJ35" s="25">
        <v>0</v>
      </c>
      <c r="AK35" s="25"/>
      <c r="AL35" s="34">
        <f t="shared" si="2"/>
        <v>0.80732558139534882</v>
      </c>
      <c r="AM35" s="34">
        <f t="shared" si="2"/>
        <v>0.80732558139534882</v>
      </c>
      <c r="AN35" s="34">
        <f t="shared" si="2"/>
        <v>0.80732558139534882</v>
      </c>
      <c r="AO35" s="34">
        <f t="shared" si="2"/>
        <v>0</v>
      </c>
      <c r="AP35" s="34">
        <f t="shared" si="2"/>
        <v>0</v>
      </c>
      <c r="AQ35" s="90">
        <f t="shared" si="7"/>
        <v>0</v>
      </c>
      <c r="AR35" s="90"/>
      <c r="AS35" s="90"/>
      <c r="AT35" s="4"/>
      <c r="AU35" s="4"/>
      <c r="AV35" s="1"/>
      <c r="AW35" s="1"/>
      <c r="AX35" s="1"/>
      <c r="AY35" s="1"/>
      <c r="AZ35" s="1"/>
      <c r="BA35" s="1"/>
    </row>
    <row r="36" spans="1:53" s="2" customFormat="1" ht="29.25" customHeight="1" x14ac:dyDescent="0.25">
      <c r="A36" s="11">
        <v>18</v>
      </c>
      <c r="B36" s="27" t="s">
        <v>34</v>
      </c>
      <c r="C36" s="22">
        <f t="shared" si="8"/>
        <v>268530</v>
      </c>
      <c r="D36" s="23">
        <f t="shared" si="9"/>
        <v>268530</v>
      </c>
      <c r="E36" s="23">
        <f t="shared" si="10"/>
        <v>268530</v>
      </c>
      <c r="F36" s="22">
        <v>0</v>
      </c>
      <c r="G36" s="22"/>
      <c r="H36" s="22">
        <f t="shared" si="11"/>
        <v>268530</v>
      </c>
      <c r="I36" s="22">
        <v>268530</v>
      </c>
      <c r="J36" s="22">
        <v>268530</v>
      </c>
      <c r="K36" s="22">
        <v>0</v>
      </c>
      <c r="L36" s="22"/>
      <c r="M36" s="22"/>
      <c r="N36" s="55">
        <f t="shared" si="12"/>
        <v>268530</v>
      </c>
      <c r="O36" s="102">
        <f t="shared" si="13"/>
        <v>268530</v>
      </c>
      <c r="P36" s="102">
        <f t="shared" si="14"/>
        <v>268530</v>
      </c>
      <c r="Q36" s="102">
        <f t="shared" si="15"/>
        <v>268530</v>
      </c>
      <c r="R36" s="102">
        <v>268530</v>
      </c>
      <c r="S36" s="102">
        <v>0</v>
      </c>
      <c r="T36" s="102">
        <v>0</v>
      </c>
      <c r="U36" s="102"/>
      <c r="V36" s="64"/>
      <c r="W36" s="65">
        <f t="shared" si="6"/>
        <v>268530</v>
      </c>
      <c r="X36" s="65"/>
      <c r="Y36" s="55">
        <f t="shared" si="16"/>
        <v>0</v>
      </c>
      <c r="Z36" s="55">
        <f t="shared" si="17"/>
        <v>0</v>
      </c>
      <c r="AA36" s="55">
        <f t="shared" si="18"/>
        <v>0</v>
      </c>
      <c r="AB36" s="55">
        <f t="shared" si="21"/>
        <v>0</v>
      </c>
      <c r="AC36" s="55">
        <f t="shared" si="21"/>
        <v>0</v>
      </c>
      <c r="AD36" s="55">
        <f t="shared" si="21"/>
        <v>0</v>
      </c>
      <c r="AE36" s="55">
        <f t="shared" si="20"/>
        <v>0</v>
      </c>
      <c r="AF36" s="55"/>
      <c r="AG36" s="25">
        <v>187000</v>
      </c>
      <c r="AH36" s="25">
        <v>187000</v>
      </c>
      <c r="AI36" s="26">
        <v>187000</v>
      </c>
      <c r="AJ36" s="25">
        <v>0</v>
      </c>
      <c r="AK36" s="25"/>
      <c r="AL36" s="34">
        <f t="shared" si="2"/>
        <v>0.69638401668342453</v>
      </c>
      <c r="AM36" s="34">
        <f t="shared" si="2"/>
        <v>0.69638401668342453</v>
      </c>
      <c r="AN36" s="47">
        <f t="shared" si="2"/>
        <v>0.69638401668342453</v>
      </c>
      <c r="AO36" s="34">
        <f t="shared" si="2"/>
        <v>0</v>
      </c>
      <c r="AP36" s="34">
        <f t="shared" si="2"/>
        <v>0</v>
      </c>
      <c r="AQ36" s="90">
        <f t="shared" si="7"/>
        <v>0</v>
      </c>
      <c r="AR36" s="90"/>
      <c r="AS36" s="90"/>
      <c r="AT36" s="4"/>
      <c r="AU36" s="4"/>
      <c r="AV36" s="1"/>
      <c r="AW36" s="1"/>
      <c r="AX36" s="1"/>
      <c r="AY36" s="1"/>
      <c r="AZ36" s="1"/>
      <c r="BA36" s="1"/>
    </row>
    <row r="37" spans="1:53" s="2" customFormat="1" ht="29.25" customHeight="1" x14ac:dyDescent="0.25">
      <c r="A37" s="11">
        <v>19</v>
      </c>
      <c r="B37" s="27" t="s">
        <v>35</v>
      </c>
      <c r="C37" s="22">
        <f t="shared" si="8"/>
        <v>1399774</v>
      </c>
      <c r="D37" s="23">
        <f t="shared" si="9"/>
        <v>1399774</v>
      </c>
      <c r="E37" s="23">
        <f t="shared" si="10"/>
        <v>487127</v>
      </c>
      <c r="F37" s="22">
        <v>912647</v>
      </c>
      <c r="G37" s="22"/>
      <c r="H37" s="22">
        <f t="shared" si="11"/>
        <v>1399774</v>
      </c>
      <c r="I37" s="22">
        <v>1399774</v>
      </c>
      <c r="J37" s="22">
        <v>487127</v>
      </c>
      <c r="K37" s="22">
        <v>912647</v>
      </c>
      <c r="L37" s="22"/>
      <c r="M37" s="22"/>
      <c r="N37" s="55">
        <f t="shared" si="12"/>
        <v>1399774</v>
      </c>
      <c r="O37" s="102">
        <f t="shared" si="13"/>
        <v>1399774</v>
      </c>
      <c r="P37" s="102">
        <f t="shared" si="14"/>
        <v>1399774</v>
      </c>
      <c r="Q37" s="102">
        <f t="shared" si="15"/>
        <v>1399774</v>
      </c>
      <c r="R37" s="102">
        <v>487127</v>
      </c>
      <c r="S37" s="102">
        <v>912647</v>
      </c>
      <c r="T37" s="102">
        <v>0</v>
      </c>
      <c r="U37" s="102"/>
      <c r="V37" s="64"/>
      <c r="W37" s="65">
        <f t="shared" si="6"/>
        <v>1399774</v>
      </c>
      <c r="X37" s="65"/>
      <c r="Y37" s="55">
        <f t="shared" si="16"/>
        <v>0</v>
      </c>
      <c r="Z37" s="55">
        <f t="shared" si="17"/>
        <v>0</v>
      </c>
      <c r="AA37" s="55">
        <f t="shared" si="18"/>
        <v>0</v>
      </c>
      <c r="AB37" s="55">
        <f t="shared" si="21"/>
        <v>0</v>
      </c>
      <c r="AC37" s="55">
        <f t="shared" si="21"/>
        <v>0</v>
      </c>
      <c r="AD37" s="55">
        <f t="shared" si="21"/>
        <v>0</v>
      </c>
      <c r="AE37" s="55">
        <f t="shared" si="20"/>
        <v>0</v>
      </c>
      <c r="AF37" s="55"/>
      <c r="AG37" s="25">
        <v>540302.77515</v>
      </c>
      <c r="AH37" s="25">
        <v>540302.77515</v>
      </c>
      <c r="AI37" s="26">
        <v>355735</v>
      </c>
      <c r="AJ37" s="25">
        <v>184567.77515</v>
      </c>
      <c r="AK37" s="25"/>
      <c r="AL37" s="34">
        <f t="shared" si="2"/>
        <v>0.38599286395518134</v>
      </c>
      <c r="AM37" s="34">
        <f t="shared" si="2"/>
        <v>0.38599286395518134</v>
      </c>
      <c r="AN37" s="47">
        <f t="shared" si="2"/>
        <v>0.73027157188987679</v>
      </c>
      <c r="AO37" s="34">
        <f t="shared" si="2"/>
        <v>0.20223347597702068</v>
      </c>
      <c r="AP37" s="34">
        <f t="shared" si="2"/>
        <v>0</v>
      </c>
      <c r="AQ37" s="90">
        <f t="shared" si="7"/>
        <v>589549</v>
      </c>
      <c r="AR37" s="90">
        <v>166116</v>
      </c>
      <c r="AS37" s="90">
        <v>423433</v>
      </c>
      <c r="AT37" s="4" t="s">
        <v>253</v>
      </c>
      <c r="AU37" s="4"/>
      <c r="AV37" s="1"/>
      <c r="AW37" s="1"/>
      <c r="AX37" s="1"/>
      <c r="AY37" s="1"/>
      <c r="AZ37" s="1"/>
      <c r="BA37" s="1"/>
    </row>
    <row r="38" spans="1:53" s="2" customFormat="1" ht="29.25" customHeight="1" x14ac:dyDescent="0.25">
      <c r="A38" s="11">
        <v>20</v>
      </c>
      <c r="B38" s="27" t="s">
        <v>36</v>
      </c>
      <c r="C38" s="22">
        <f t="shared" si="8"/>
        <v>1054500</v>
      </c>
      <c r="D38" s="23">
        <f>SUM(I38,M38)</f>
        <v>1054500</v>
      </c>
      <c r="E38" s="23">
        <f t="shared" si="10"/>
        <v>874500</v>
      </c>
      <c r="F38" s="22">
        <v>180000</v>
      </c>
      <c r="G38" s="22"/>
      <c r="H38" s="22">
        <f t="shared" si="11"/>
        <v>1054500</v>
      </c>
      <c r="I38" s="22">
        <v>1054500</v>
      </c>
      <c r="J38" s="22">
        <v>874500</v>
      </c>
      <c r="K38" s="22">
        <v>180000</v>
      </c>
      <c r="L38" s="22"/>
      <c r="M38" s="22"/>
      <c r="N38" s="55">
        <f t="shared" si="12"/>
        <v>1054500</v>
      </c>
      <c r="O38" s="102">
        <f t="shared" si="13"/>
        <v>1054500</v>
      </c>
      <c r="P38" s="102">
        <f t="shared" si="14"/>
        <v>1054500</v>
      </c>
      <c r="Q38" s="102">
        <f t="shared" si="15"/>
        <v>1054500</v>
      </c>
      <c r="R38" s="102">
        <v>874500</v>
      </c>
      <c r="S38" s="102">
        <v>180000</v>
      </c>
      <c r="T38" s="102">
        <v>0</v>
      </c>
      <c r="U38" s="102"/>
      <c r="V38" s="64"/>
      <c r="W38" s="65">
        <f t="shared" si="6"/>
        <v>1054500</v>
      </c>
      <c r="X38" s="65"/>
      <c r="Y38" s="55">
        <f t="shared" si="16"/>
        <v>0</v>
      </c>
      <c r="Z38" s="55">
        <f t="shared" si="17"/>
        <v>0</v>
      </c>
      <c r="AA38" s="55">
        <f t="shared" si="18"/>
        <v>0</v>
      </c>
      <c r="AB38" s="55">
        <f t="shared" si="21"/>
        <v>0</v>
      </c>
      <c r="AC38" s="55">
        <f t="shared" si="21"/>
        <v>0</v>
      </c>
      <c r="AD38" s="55">
        <f t="shared" si="21"/>
        <v>0</v>
      </c>
      <c r="AE38" s="55">
        <f t="shared" si="20"/>
        <v>0</v>
      </c>
      <c r="AF38" s="55"/>
      <c r="AG38" s="25">
        <v>728645</v>
      </c>
      <c r="AH38" s="25">
        <v>728645</v>
      </c>
      <c r="AI38" s="25">
        <v>728645</v>
      </c>
      <c r="AJ38" s="25">
        <v>0</v>
      </c>
      <c r="AK38" s="25"/>
      <c r="AL38" s="34">
        <f t="shared" si="2"/>
        <v>0.69098624940730202</v>
      </c>
      <c r="AM38" s="34">
        <f t="shared" si="2"/>
        <v>0.69098624940730202</v>
      </c>
      <c r="AN38" s="34">
        <f t="shared" si="2"/>
        <v>0.83321326472269863</v>
      </c>
      <c r="AO38" s="34">
        <f t="shared" si="2"/>
        <v>0</v>
      </c>
      <c r="AP38" s="34">
        <f t="shared" si="2"/>
        <v>0</v>
      </c>
      <c r="AQ38" s="90">
        <f t="shared" si="7"/>
        <v>302400</v>
      </c>
      <c r="AR38" s="90">
        <v>126000</v>
      </c>
      <c r="AS38" s="90">
        <v>176400</v>
      </c>
      <c r="AT38" s="4" t="s">
        <v>241</v>
      </c>
      <c r="AU38" s="4"/>
      <c r="AV38" s="1"/>
      <c r="AW38" s="1"/>
      <c r="AX38" s="1"/>
      <c r="AY38" s="1"/>
      <c r="AZ38" s="1"/>
      <c r="BA38" s="1"/>
    </row>
    <row r="39" spans="1:53" s="2" customFormat="1" ht="29.25" customHeight="1" x14ac:dyDescent="0.25">
      <c r="A39" s="11">
        <v>21</v>
      </c>
      <c r="B39" s="27" t="s">
        <v>37</v>
      </c>
      <c r="C39" s="22">
        <f t="shared" si="8"/>
        <v>1160900</v>
      </c>
      <c r="D39" s="23">
        <f t="shared" si="9"/>
        <v>1160900</v>
      </c>
      <c r="E39" s="23">
        <f t="shared" si="10"/>
        <v>1160900</v>
      </c>
      <c r="F39" s="22">
        <v>0</v>
      </c>
      <c r="G39" s="22"/>
      <c r="H39" s="22">
        <f t="shared" si="11"/>
        <v>1160900</v>
      </c>
      <c r="I39" s="22">
        <v>1160900</v>
      </c>
      <c r="J39" s="22">
        <v>1160900</v>
      </c>
      <c r="K39" s="22">
        <v>0</v>
      </c>
      <c r="L39" s="22"/>
      <c r="M39" s="22"/>
      <c r="N39" s="55">
        <f t="shared" si="12"/>
        <v>1160900</v>
      </c>
      <c r="O39" s="102">
        <f t="shared" si="13"/>
        <v>1160900</v>
      </c>
      <c r="P39" s="102">
        <f t="shared" si="14"/>
        <v>1160900</v>
      </c>
      <c r="Q39" s="102">
        <f t="shared" si="15"/>
        <v>1160900</v>
      </c>
      <c r="R39" s="102">
        <v>1160900</v>
      </c>
      <c r="S39" s="102">
        <v>0</v>
      </c>
      <c r="T39" s="102">
        <v>0</v>
      </c>
      <c r="U39" s="102"/>
      <c r="V39" s="64"/>
      <c r="W39" s="65">
        <f t="shared" si="6"/>
        <v>1160900</v>
      </c>
      <c r="X39" s="65"/>
      <c r="Y39" s="55">
        <f t="shared" si="16"/>
        <v>0</v>
      </c>
      <c r="Z39" s="55">
        <f t="shared" si="17"/>
        <v>0</v>
      </c>
      <c r="AA39" s="55">
        <f t="shared" si="18"/>
        <v>0</v>
      </c>
      <c r="AB39" s="55">
        <f t="shared" si="21"/>
        <v>0</v>
      </c>
      <c r="AC39" s="55">
        <f t="shared" si="21"/>
        <v>0</v>
      </c>
      <c r="AD39" s="55">
        <f t="shared" si="21"/>
        <v>0</v>
      </c>
      <c r="AE39" s="55">
        <f t="shared" si="20"/>
        <v>0</v>
      </c>
      <c r="AF39" s="55"/>
      <c r="AG39" s="25">
        <v>519941</v>
      </c>
      <c r="AH39" s="25">
        <v>519941</v>
      </c>
      <c r="AI39" s="25">
        <v>519941</v>
      </c>
      <c r="AJ39" s="25">
        <v>0</v>
      </c>
      <c r="AK39" s="25"/>
      <c r="AL39" s="34">
        <f t="shared" si="2"/>
        <v>0.44787750882935651</v>
      </c>
      <c r="AM39" s="34">
        <f t="shared" si="2"/>
        <v>0.44787750882935651</v>
      </c>
      <c r="AN39" s="34">
        <f t="shared" si="2"/>
        <v>0.44787750882935651</v>
      </c>
      <c r="AO39" s="34">
        <f t="shared" si="2"/>
        <v>0</v>
      </c>
      <c r="AP39" s="34">
        <f t="shared" si="2"/>
        <v>0</v>
      </c>
      <c r="AQ39" s="90">
        <f t="shared" si="7"/>
        <v>496838</v>
      </c>
      <c r="AR39" s="90">
        <v>496838</v>
      </c>
      <c r="AS39" s="90"/>
      <c r="AT39" s="4" t="s">
        <v>252</v>
      </c>
      <c r="AU39" s="4"/>
      <c r="AV39" s="1"/>
      <c r="AW39" s="1"/>
      <c r="AX39" s="1"/>
      <c r="AY39" s="1"/>
      <c r="AZ39" s="1"/>
      <c r="BA39" s="1"/>
    </row>
    <row r="40" spans="1:53" s="2" customFormat="1" ht="29.25" customHeight="1" x14ac:dyDescent="0.25">
      <c r="A40" s="11">
        <v>22</v>
      </c>
      <c r="B40" s="27" t="s">
        <v>38</v>
      </c>
      <c r="C40" s="22">
        <f t="shared" si="8"/>
        <v>392700</v>
      </c>
      <c r="D40" s="23">
        <f t="shared" si="9"/>
        <v>392700</v>
      </c>
      <c r="E40" s="23">
        <f t="shared" si="10"/>
        <v>392700</v>
      </c>
      <c r="F40" s="22">
        <v>0</v>
      </c>
      <c r="G40" s="22"/>
      <c r="H40" s="22">
        <f t="shared" si="11"/>
        <v>392700</v>
      </c>
      <c r="I40" s="22">
        <v>392700</v>
      </c>
      <c r="J40" s="22">
        <v>392700</v>
      </c>
      <c r="K40" s="22">
        <v>0</v>
      </c>
      <c r="L40" s="22"/>
      <c r="M40" s="22"/>
      <c r="N40" s="55">
        <f t="shared" si="12"/>
        <v>392700</v>
      </c>
      <c r="O40" s="102">
        <f t="shared" si="13"/>
        <v>392700</v>
      </c>
      <c r="P40" s="102">
        <f t="shared" si="14"/>
        <v>392700</v>
      </c>
      <c r="Q40" s="102">
        <f t="shared" si="15"/>
        <v>392700</v>
      </c>
      <c r="R40" s="102">
        <v>392700</v>
      </c>
      <c r="S40" s="102">
        <v>0</v>
      </c>
      <c r="T40" s="102">
        <v>0</v>
      </c>
      <c r="U40" s="102"/>
      <c r="V40" s="64"/>
      <c r="W40" s="65">
        <f t="shared" si="6"/>
        <v>392700</v>
      </c>
      <c r="X40" s="65"/>
      <c r="Y40" s="55">
        <f t="shared" si="16"/>
        <v>0</v>
      </c>
      <c r="Z40" s="55">
        <f t="shared" si="17"/>
        <v>0</v>
      </c>
      <c r="AA40" s="55">
        <f t="shared" si="18"/>
        <v>0</v>
      </c>
      <c r="AB40" s="55">
        <f t="shared" si="21"/>
        <v>0</v>
      </c>
      <c r="AC40" s="55">
        <f t="shared" si="21"/>
        <v>0</v>
      </c>
      <c r="AD40" s="55">
        <f t="shared" si="21"/>
        <v>0</v>
      </c>
      <c r="AE40" s="55">
        <f t="shared" si="20"/>
        <v>0</v>
      </c>
      <c r="AF40" s="55"/>
      <c r="AG40" s="25">
        <v>392700</v>
      </c>
      <c r="AH40" s="25">
        <v>392700</v>
      </c>
      <c r="AI40" s="25">
        <v>392700</v>
      </c>
      <c r="AJ40" s="25">
        <v>0</v>
      </c>
      <c r="AK40" s="25"/>
      <c r="AL40" s="34">
        <f t="shared" si="2"/>
        <v>1</v>
      </c>
      <c r="AM40" s="34">
        <f t="shared" si="2"/>
        <v>1</v>
      </c>
      <c r="AN40" s="34">
        <f t="shared" si="2"/>
        <v>1</v>
      </c>
      <c r="AO40" s="34">
        <f t="shared" si="2"/>
        <v>0</v>
      </c>
      <c r="AP40" s="34">
        <f t="shared" si="2"/>
        <v>0</v>
      </c>
      <c r="AQ40" s="90">
        <f t="shared" si="7"/>
        <v>0</v>
      </c>
      <c r="AR40" s="90"/>
      <c r="AS40" s="90"/>
      <c r="AT40" s="4"/>
      <c r="AU40" s="4"/>
      <c r="AV40" s="1"/>
      <c r="AW40" s="1"/>
      <c r="AX40" s="1"/>
      <c r="AY40" s="1"/>
      <c r="AZ40" s="1"/>
      <c r="BA40" s="1"/>
    </row>
    <row r="41" spans="1:53" s="2" customFormat="1" ht="29.25" customHeight="1" x14ac:dyDescent="0.25">
      <c r="A41" s="11">
        <v>23</v>
      </c>
      <c r="B41" s="27" t="s">
        <v>39</v>
      </c>
      <c r="C41" s="22">
        <f t="shared" si="8"/>
        <v>666200</v>
      </c>
      <c r="D41" s="23">
        <f t="shared" si="9"/>
        <v>666200</v>
      </c>
      <c r="E41" s="23">
        <f t="shared" si="10"/>
        <v>426400</v>
      </c>
      <c r="F41" s="22">
        <v>239800</v>
      </c>
      <c r="G41" s="22"/>
      <c r="H41" s="22">
        <f t="shared" si="11"/>
        <v>666200</v>
      </c>
      <c r="I41" s="22">
        <v>666200</v>
      </c>
      <c r="J41" s="22">
        <v>426400</v>
      </c>
      <c r="K41" s="22">
        <v>239800</v>
      </c>
      <c r="L41" s="22"/>
      <c r="M41" s="22"/>
      <c r="N41" s="55">
        <f t="shared" si="12"/>
        <v>666200</v>
      </c>
      <c r="O41" s="102">
        <f t="shared" si="13"/>
        <v>666200</v>
      </c>
      <c r="P41" s="102">
        <f t="shared" si="14"/>
        <v>666200</v>
      </c>
      <c r="Q41" s="102">
        <f t="shared" si="15"/>
        <v>666200</v>
      </c>
      <c r="R41" s="102">
        <v>426400</v>
      </c>
      <c r="S41" s="102">
        <v>239800</v>
      </c>
      <c r="T41" s="102">
        <v>0</v>
      </c>
      <c r="U41" s="102"/>
      <c r="V41" s="64"/>
      <c r="W41" s="65">
        <f t="shared" si="6"/>
        <v>666200</v>
      </c>
      <c r="X41" s="65"/>
      <c r="Y41" s="55">
        <f t="shared" si="16"/>
        <v>0</v>
      </c>
      <c r="Z41" s="55">
        <f t="shared" si="17"/>
        <v>0</v>
      </c>
      <c r="AA41" s="55">
        <f t="shared" si="18"/>
        <v>0</v>
      </c>
      <c r="AB41" s="55">
        <f t="shared" si="21"/>
        <v>0</v>
      </c>
      <c r="AC41" s="55">
        <f t="shared" si="21"/>
        <v>0</v>
      </c>
      <c r="AD41" s="55">
        <f t="shared" si="21"/>
        <v>0</v>
      </c>
      <c r="AE41" s="55">
        <f t="shared" si="20"/>
        <v>0</v>
      </c>
      <c r="AF41" s="55"/>
      <c r="AG41" s="25">
        <v>452203.54907399998</v>
      </c>
      <c r="AH41" s="25">
        <v>452203.54907399998</v>
      </c>
      <c r="AI41" s="25">
        <v>257145</v>
      </c>
      <c r="AJ41" s="25">
        <v>195058.54907400001</v>
      </c>
      <c r="AK41" s="25"/>
      <c r="AL41" s="34">
        <f t="shared" si="2"/>
        <v>0.67878046993995789</v>
      </c>
      <c r="AM41" s="34">
        <f t="shared" si="2"/>
        <v>0.67878046993995789</v>
      </c>
      <c r="AN41" s="34">
        <f t="shared" si="2"/>
        <v>0.60306050656660415</v>
      </c>
      <c r="AO41" s="34">
        <f t="shared" si="2"/>
        <v>0.81342180597998337</v>
      </c>
      <c r="AP41" s="34">
        <f t="shared" si="2"/>
        <v>0</v>
      </c>
      <c r="AQ41" s="90">
        <f t="shared" si="7"/>
        <v>173155</v>
      </c>
      <c r="AR41" s="90">
        <v>153485</v>
      </c>
      <c r="AS41" s="90">
        <v>19670</v>
      </c>
      <c r="AT41" s="4" t="s">
        <v>251</v>
      </c>
      <c r="AU41" s="4"/>
      <c r="AV41" s="1"/>
      <c r="AW41" s="1"/>
      <c r="AX41" s="1"/>
      <c r="AY41" s="1"/>
      <c r="AZ41" s="1"/>
      <c r="BA41" s="1"/>
    </row>
    <row r="42" spans="1:53" s="2" customFormat="1" ht="29.25" customHeight="1" x14ac:dyDescent="0.25">
      <c r="A42" s="11">
        <v>24</v>
      </c>
      <c r="B42" s="27" t="s">
        <v>40</v>
      </c>
      <c r="C42" s="22">
        <f t="shared" si="8"/>
        <v>1455947</v>
      </c>
      <c r="D42" s="23">
        <f t="shared" si="9"/>
        <v>1455947</v>
      </c>
      <c r="E42" s="23">
        <f t="shared" si="10"/>
        <v>1306500</v>
      </c>
      <c r="F42" s="22">
        <v>149447</v>
      </c>
      <c r="G42" s="22"/>
      <c r="H42" s="22">
        <f t="shared" si="11"/>
        <v>1455947</v>
      </c>
      <c r="I42" s="22">
        <v>1455947</v>
      </c>
      <c r="J42" s="22">
        <v>1306500</v>
      </c>
      <c r="K42" s="22">
        <v>149447</v>
      </c>
      <c r="L42" s="22"/>
      <c r="M42" s="22"/>
      <c r="N42" s="55">
        <f t="shared" si="12"/>
        <v>1455947</v>
      </c>
      <c r="O42" s="102">
        <f t="shared" si="13"/>
        <v>1455947</v>
      </c>
      <c r="P42" s="102">
        <f t="shared" si="14"/>
        <v>1455947</v>
      </c>
      <c r="Q42" s="102">
        <f t="shared" si="15"/>
        <v>1455947</v>
      </c>
      <c r="R42" s="102">
        <v>1306500</v>
      </c>
      <c r="S42" s="102">
        <v>149447</v>
      </c>
      <c r="T42" s="102">
        <v>0</v>
      </c>
      <c r="U42" s="102"/>
      <c r="V42" s="64"/>
      <c r="W42" s="65">
        <f t="shared" si="6"/>
        <v>1455947</v>
      </c>
      <c r="X42" s="65"/>
      <c r="Y42" s="55">
        <f t="shared" si="16"/>
        <v>0</v>
      </c>
      <c r="Z42" s="55">
        <f t="shared" si="17"/>
        <v>0</v>
      </c>
      <c r="AA42" s="55">
        <f t="shared" si="18"/>
        <v>0</v>
      </c>
      <c r="AB42" s="55">
        <f t="shared" si="21"/>
        <v>0</v>
      </c>
      <c r="AC42" s="55">
        <f t="shared" si="21"/>
        <v>0</v>
      </c>
      <c r="AD42" s="55">
        <f t="shared" si="21"/>
        <v>0</v>
      </c>
      <c r="AE42" s="55">
        <f t="shared" si="20"/>
        <v>0</v>
      </c>
      <c r="AF42" s="55"/>
      <c r="AG42" s="25">
        <v>1082432.2020439999</v>
      </c>
      <c r="AH42" s="25">
        <v>1082432.2020439999</v>
      </c>
      <c r="AI42" s="26">
        <v>1029914</v>
      </c>
      <c r="AJ42" s="25">
        <v>52518.202043999998</v>
      </c>
      <c r="AK42" s="25"/>
      <c r="AL42" s="34">
        <f t="shared" si="2"/>
        <v>0.74345577280216923</v>
      </c>
      <c r="AM42" s="34">
        <f t="shared" si="2"/>
        <v>0.74345577280216923</v>
      </c>
      <c r="AN42" s="47">
        <f t="shared" si="2"/>
        <v>0.78830003827018758</v>
      </c>
      <c r="AO42" s="34">
        <f t="shared" si="2"/>
        <v>0.35141690394588049</v>
      </c>
      <c r="AP42" s="34">
        <f t="shared" si="2"/>
        <v>0</v>
      </c>
      <c r="AQ42" s="90">
        <f t="shared" si="7"/>
        <v>213636</v>
      </c>
      <c r="AR42" s="90">
        <v>178390</v>
      </c>
      <c r="AS42" s="90">
        <v>35246</v>
      </c>
      <c r="AT42" s="4" t="s">
        <v>254</v>
      </c>
      <c r="AU42" s="4"/>
      <c r="AV42" s="1"/>
      <c r="AW42" s="1"/>
      <c r="AX42" s="1"/>
      <c r="AY42" s="1"/>
      <c r="AZ42" s="1"/>
      <c r="BA42" s="1"/>
    </row>
    <row r="43" spans="1:53" s="2" customFormat="1" ht="29.25" customHeight="1" x14ac:dyDescent="0.25">
      <c r="A43" s="11">
        <v>25</v>
      </c>
      <c r="B43" s="27" t="s">
        <v>41</v>
      </c>
      <c r="C43" s="22">
        <f t="shared" si="8"/>
        <v>7360</v>
      </c>
      <c r="D43" s="23">
        <f t="shared" si="9"/>
        <v>7360</v>
      </c>
      <c r="E43" s="23">
        <f t="shared" si="10"/>
        <v>7360</v>
      </c>
      <c r="F43" s="22">
        <v>0</v>
      </c>
      <c r="G43" s="22"/>
      <c r="H43" s="22">
        <f t="shared" si="11"/>
        <v>7360</v>
      </c>
      <c r="I43" s="23">
        <v>7360</v>
      </c>
      <c r="J43" s="23">
        <v>7360</v>
      </c>
      <c r="K43" s="22">
        <v>0</v>
      </c>
      <c r="L43" s="22"/>
      <c r="M43" s="22"/>
      <c r="N43" s="55">
        <f t="shared" si="12"/>
        <v>7360</v>
      </c>
      <c r="O43" s="102">
        <f t="shared" si="13"/>
        <v>7360</v>
      </c>
      <c r="P43" s="102">
        <f t="shared" si="14"/>
        <v>7360</v>
      </c>
      <c r="Q43" s="102">
        <f>R43+S43</f>
        <v>7360</v>
      </c>
      <c r="R43" s="102">
        <v>7360</v>
      </c>
      <c r="S43" s="102">
        <v>0</v>
      </c>
      <c r="T43" s="102">
        <v>0</v>
      </c>
      <c r="U43" s="102"/>
      <c r="V43" s="64"/>
      <c r="W43" s="65">
        <f t="shared" si="6"/>
        <v>7360</v>
      </c>
      <c r="X43" s="65"/>
      <c r="Y43" s="55">
        <f t="shared" si="16"/>
        <v>0</v>
      </c>
      <c r="Z43" s="55">
        <f t="shared" si="17"/>
        <v>0</v>
      </c>
      <c r="AA43" s="55">
        <f t="shared" si="18"/>
        <v>0</v>
      </c>
      <c r="AB43" s="55">
        <f t="shared" si="21"/>
        <v>0</v>
      </c>
      <c r="AC43" s="55">
        <f t="shared" si="21"/>
        <v>0</v>
      </c>
      <c r="AD43" s="55">
        <f t="shared" si="21"/>
        <v>0</v>
      </c>
      <c r="AE43" s="55">
        <f t="shared" si="20"/>
        <v>0</v>
      </c>
      <c r="AF43" s="55"/>
      <c r="AG43" s="25">
        <v>7360</v>
      </c>
      <c r="AH43" s="25">
        <v>7360</v>
      </c>
      <c r="AI43" s="25">
        <v>7360</v>
      </c>
      <c r="AJ43" s="25">
        <v>0</v>
      </c>
      <c r="AK43" s="25"/>
      <c r="AL43" s="34">
        <f t="shared" si="2"/>
        <v>1</v>
      </c>
      <c r="AM43" s="34">
        <f t="shared" si="2"/>
        <v>1</v>
      </c>
      <c r="AN43" s="34">
        <f t="shared" si="2"/>
        <v>1</v>
      </c>
      <c r="AO43" s="34">
        <f t="shared" si="2"/>
        <v>0</v>
      </c>
      <c r="AP43" s="34">
        <f t="shared" si="2"/>
        <v>0</v>
      </c>
      <c r="AQ43" s="90">
        <f t="shared" si="7"/>
        <v>0</v>
      </c>
      <c r="AR43" s="90"/>
      <c r="AS43" s="90"/>
      <c r="AT43" s="4"/>
      <c r="AU43" s="4"/>
      <c r="AV43" s="1"/>
      <c r="AW43" s="1"/>
      <c r="AX43" s="1"/>
      <c r="AY43" s="1"/>
      <c r="AZ43" s="1"/>
      <c r="BA43" s="1"/>
    </row>
    <row r="44" spans="1:53" s="2" customFormat="1" ht="29.25" customHeight="1" x14ac:dyDescent="0.25">
      <c r="A44" s="11">
        <v>26</v>
      </c>
      <c r="B44" s="27" t="s">
        <v>42</v>
      </c>
      <c r="C44" s="22">
        <f t="shared" si="8"/>
        <v>16579507</v>
      </c>
      <c r="D44" s="23">
        <f t="shared" si="9"/>
        <v>16579507</v>
      </c>
      <c r="E44" s="23">
        <f t="shared" si="10"/>
        <v>16579507</v>
      </c>
      <c r="F44" s="22">
        <v>0</v>
      </c>
      <c r="G44" s="22"/>
      <c r="H44" s="22">
        <f t="shared" si="11"/>
        <v>16579507</v>
      </c>
      <c r="I44" s="22">
        <v>16579507</v>
      </c>
      <c r="J44" s="22">
        <v>16579507</v>
      </c>
      <c r="K44" s="22">
        <v>0</v>
      </c>
      <c r="L44" s="22"/>
      <c r="M44" s="22"/>
      <c r="N44" s="55">
        <f t="shared" si="12"/>
        <v>16579507</v>
      </c>
      <c r="O44" s="102">
        <f t="shared" si="13"/>
        <v>16579507</v>
      </c>
      <c r="P44" s="102">
        <f t="shared" si="14"/>
        <v>16579507</v>
      </c>
      <c r="Q44" s="102">
        <f t="shared" si="15"/>
        <v>16579507</v>
      </c>
      <c r="R44" s="102">
        <v>16579507</v>
      </c>
      <c r="S44" s="102">
        <v>0</v>
      </c>
      <c r="T44" s="102">
        <v>0</v>
      </c>
      <c r="U44" s="102"/>
      <c r="V44" s="64"/>
      <c r="W44" s="65">
        <f t="shared" si="6"/>
        <v>16579507</v>
      </c>
      <c r="X44" s="65"/>
      <c r="Y44" s="55">
        <f t="shared" si="16"/>
        <v>0</v>
      </c>
      <c r="Z44" s="55">
        <f t="shared" si="17"/>
        <v>0</v>
      </c>
      <c r="AA44" s="55">
        <f t="shared" si="18"/>
        <v>0</v>
      </c>
      <c r="AB44" s="55">
        <f>J44-R44</f>
        <v>0</v>
      </c>
      <c r="AC44" s="55">
        <f>K44-S44</f>
        <v>0</v>
      </c>
      <c r="AD44" s="55">
        <f>L44-T44</f>
        <v>0</v>
      </c>
      <c r="AE44" s="55">
        <f t="shared" si="20"/>
        <v>0</v>
      </c>
      <c r="AF44" s="55"/>
      <c r="AG44" s="25">
        <v>640800</v>
      </c>
      <c r="AH44" s="25">
        <v>640800</v>
      </c>
      <c r="AI44" s="25">
        <v>640800</v>
      </c>
      <c r="AJ44" s="25">
        <v>0</v>
      </c>
      <c r="AK44" s="25"/>
      <c r="AL44" s="34">
        <v>1</v>
      </c>
      <c r="AM44" s="34">
        <v>1</v>
      </c>
      <c r="AN44" s="34">
        <v>1</v>
      </c>
      <c r="AO44" s="34">
        <f t="shared" ref="AO44:AP44" si="22">IF(F44=0,0,AJ44/544600)</f>
        <v>0</v>
      </c>
      <c r="AP44" s="34">
        <f t="shared" si="22"/>
        <v>0</v>
      </c>
      <c r="AQ44" s="90">
        <f t="shared" si="7"/>
        <v>0</v>
      </c>
      <c r="AR44" s="90"/>
      <c r="AS44" s="90"/>
      <c r="AT44" s="4"/>
      <c r="AU44" s="4"/>
      <c r="AV44" s="1"/>
      <c r="AW44" s="1"/>
      <c r="AX44" s="1"/>
      <c r="AY44" s="1"/>
      <c r="AZ44" s="1"/>
      <c r="BA44" s="1"/>
    </row>
    <row r="45" spans="1:53" s="2" customFormat="1" ht="29.25" customHeight="1" x14ac:dyDescent="0.25">
      <c r="A45" s="11">
        <v>27</v>
      </c>
      <c r="B45" s="27" t="s">
        <v>43</v>
      </c>
      <c r="C45" s="22">
        <f t="shared" si="8"/>
        <v>54000</v>
      </c>
      <c r="D45" s="23">
        <f t="shared" si="9"/>
        <v>54000</v>
      </c>
      <c r="E45" s="23">
        <f t="shared" si="10"/>
        <v>54000</v>
      </c>
      <c r="F45" s="22">
        <v>0</v>
      </c>
      <c r="G45" s="22"/>
      <c r="H45" s="22">
        <f t="shared" si="11"/>
        <v>54000</v>
      </c>
      <c r="I45" s="23">
        <v>54000</v>
      </c>
      <c r="J45" s="23">
        <v>54000</v>
      </c>
      <c r="K45" s="22">
        <v>0</v>
      </c>
      <c r="L45" s="22"/>
      <c r="M45" s="22"/>
      <c r="N45" s="55">
        <f t="shared" si="12"/>
        <v>54000</v>
      </c>
      <c r="O45" s="102">
        <f t="shared" si="13"/>
        <v>54000</v>
      </c>
      <c r="P45" s="102">
        <f t="shared" si="14"/>
        <v>54000</v>
      </c>
      <c r="Q45" s="102">
        <f t="shared" si="15"/>
        <v>54000</v>
      </c>
      <c r="R45" s="102">
        <v>54000</v>
      </c>
      <c r="S45" s="102">
        <v>0</v>
      </c>
      <c r="T45" s="102">
        <v>0</v>
      </c>
      <c r="U45" s="102"/>
      <c r="V45" s="64"/>
      <c r="W45" s="65">
        <f t="shared" si="6"/>
        <v>54000</v>
      </c>
      <c r="X45" s="65"/>
      <c r="Y45" s="55">
        <f t="shared" si="16"/>
        <v>0</v>
      </c>
      <c r="Z45" s="55">
        <f t="shared" si="17"/>
        <v>0</v>
      </c>
      <c r="AA45" s="55">
        <f t="shared" si="18"/>
        <v>0</v>
      </c>
      <c r="AB45" s="55">
        <f t="shared" ref="AB45:AD55" si="23">J45-R45</f>
        <v>0</v>
      </c>
      <c r="AC45" s="55">
        <f t="shared" si="23"/>
        <v>0</v>
      </c>
      <c r="AD45" s="55">
        <f t="shared" si="23"/>
        <v>0</v>
      </c>
      <c r="AE45" s="55">
        <f t="shared" si="20"/>
        <v>0</v>
      </c>
      <c r="AF45" s="55"/>
      <c r="AG45" s="25">
        <v>1300</v>
      </c>
      <c r="AH45" s="25">
        <v>1300</v>
      </c>
      <c r="AI45" s="25">
        <v>1300</v>
      </c>
      <c r="AJ45" s="25">
        <v>0</v>
      </c>
      <c r="AK45" s="25"/>
      <c r="AL45" s="34">
        <f t="shared" si="2"/>
        <v>2.4074074074074074E-2</v>
      </c>
      <c r="AM45" s="34">
        <f t="shared" si="2"/>
        <v>2.4074074074074074E-2</v>
      </c>
      <c r="AN45" s="34">
        <f t="shared" si="2"/>
        <v>2.4074074074074074E-2</v>
      </c>
      <c r="AO45" s="34">
        <f t="shared" si="2"/>
        <v>0</v>
      </c>
      <c r="AP45" s="34">
        <f t="shared" si="2"/>
        <v>0</v>
      </c>
      <c r="AQ45" s="90">
        <f t="shared" si="7"/>
        <v>52700</v>
      </c>
      <c r="AR45" s="91">
        <v>52700</v>
      </c>
      <c r="AS45" s="90"/>
      <c r="AT45" s="4"/>
      <c r="AU45" s="4" t="s">
        <v>232</v>
      </c>
      <c r="AV45" s="1"/>
      <c r="AW45" s="1"/>
      <c r="AX45" s="1"/>
      <c r="AY45" s="1"/>
      <c r="AZ45" s="1"/>
      <c r="BA45" s="1"/>
    </row>
    <row r="46" spans="1:53" s="2" customFormat="1" ht="29.25" customHeight="1" x14ac:dyDescent="0.25">
      <c r="A46" s="11">
        <v>28</v>
      </c>
      <c r="B46" s="27" t="s">
        <v>44</v>
      </c>
      <c r="C46" s="22">
        <f t="shared" si="8"/>
        <v>167600</v>
      </c>
      <c r="D46" s="23">
        <f t="shared" si="9"/>
        <v>167600</v>
      </c>
      <c r="E46" s="23">
        <f t="shared" si="10"/>
        <v>167600</v>
      </c>
      <c r="F46" s="22">
        <v>0</v>
      </c>
      <c r="G46" s="22"/>
      <c r="H46" s="22">
        <f t="shared" si="11"/>
        <v>167600</v>
      </c>
      <c r="I46" s="22">
        <v>167600</v>
      </c>
      <c r="J46" s="22">
        <v>167600</v>
      </c>
      <c r="K46" s="22">
        <v>0</v>
      </c>
      <c r="L46" s="22"/>
      <c r="M46" s="22"/>
      <c r="N46" s="55">
        <f t="shared" si="12"/>
        <v>167600</v>
      </c>
      <c r="O46" s="102">
        <f t="shared" si="13"/>
        <v>167600</v>
      </c>
      <c r="P46" s="102">
        <f t="shared" si="14"/>
        <v>167600</v>
      </c>
      <c r="Q46" s="102">
        <f t="shared" si="15"/>
        <v>167600</v>
      </c>
      <c r="R46" s="102">
        <v>167600</v>
      </c>
      <c r="S46" s="102">
        <v>0</v>
      </c>
      <c r="T46" s="102">
        <v>0</v>
      </c>
      <c r="U46" s="102"/>
      <c r="V46" s="64"/>
      <c r="W46" s="65">
        <f t="shared" si="6"/>
        <v>167600</v>
      </c>
      <c r="X46" s="65"/>
      <c r="Y46" s="55">
        <f t="shared" si="16"/>
        <v>0</v>
      </c>
      <c r="Z46" s="55">
        <f t="shared" si="17"/>
        <v>0</v>
      </c>
      <c r="AA46" s="55">
        <f t="shared" si="18"/>
        <v>0</v>
      </c>
      <c r="AB46" s="55">
        <f t="shared" si="23"/>
        <v>0</v>
      </c>
      <c r="AC46" s="55">
        <f t="shared" si="23"/>
        <v>0</v>
      </c>
      <c r="AD46" s="55">
        <f t="shared" si="23"/>
        <v>0</v>
      </c>
      <c r="AE46" s="55">
        <f t="shared" si="20"/>
        <v>0</v>
      </c>
      <c r="AF46" s="55"/>
      <c r="AG46" s="25">
        <v>139049</v>
      </c>
      <c r="AH46" s="25">
        <v>139049</v>
      </c>
      <c r="AI46" s="25">
        <v>139049</v>
      </c>
      <c r="AJ46" s="25">
        <v>0</v>
      </c>
      <c r="AK46" s="25"/>
      <c r="AL46" s="34">
        <f t="shared" si="2"/>
        <v>0.82964797136038182</v>
      </c>
      <c r="AM46" s="34">
        <f t="shared" si="2"/>
        <v>0.82964797136038182</v>
      </c>
      <c r="AN46" s="34">
        <f t="shared" si="2"/>
        <v>0.82964797136038182</v>
      </c>
      <c r="AO46" s="34">
        <f t="shared" si="2"/>
        <v>0</v>
      </c>
      <c r="AP46" s="34">
        <f t="shared" si="2"/>
        <v>0</v>
      </c>
      <c r="AQ46" s="90">
        <f t="shared" si="7"/>
        <v>0</v>
      </c>
      <c r="AR46" s="90"/>
      <c r="AS46" s="90"/>
      <c r="AT46" s="4"/>
      <c r="AU46" s="4"/>
      <c r="AV46" s="1"/>
      <c r="AW46" s="1"/>
      <c r="AX46" s="1"/>
      <c r="AY46" s="1"/>
      <c r="AZ46" s="1"/>
      <c r="BA46" s="1"/>
    </row>
    <row r="47" spans="1:53" s="2" customFormat="1" ht="29.25" customHeight="1" x14ac:dyDescent="0.25">
      <c r="A47" s="11">
        <v>29</v>
      </c>
      <c r="B47" s="27" t="s">
        <v>45</v>
      </c>
      <c r="C47" s="22">
        <f t="shared" si="8"/>
        <v>100000</v>
      </c>
      <c r="D47" s="23">
        <f t="shared" si="9"/>
        <v>100000</v>
      </c>
      <c r="E47" s="23">
        <f t="shared" si="10"/>
        <v>100000</v>
      </c>
      <c r="F47" s="22">
        <v>0</v>
      </c>
      <c r="G47" s="22"/>
      <c r="H47" s="22">
        <f t="shared" si="11"/>
        <v>100000</v>
      </c>
      <c r="I47" s="22">
        <v>100000</v>
      </c>
      <c r="J47" s="22">
        <v>100000</v>
      </c>
      <c r="K47" s="22">
        <v>0</v>
      </c>
      <c r="L47" s="22"/>
      <c r="M47" s="22"/>
      <c r="N47" s="55">
        <f t="shared" si="12"/>
        <v>100000</v>
      </c>
      <c r="O47" s="102">
        <f t="shared" si="13"/>
        <v>100000</v>
      </c>
      <c r="P47" s="102">
        <f t="shared" si="14"/>
        <v>100000</v>
      </c>
      <c r="Q47" s="102">
        <f t="shared" si="15"/>
        <v>100000</v>
      </c>
      <c r="R47" s="102">
        <v>100000</v>
      </c>
      <c r="S47" s="102">
        <v>0</v>
      </c>
      <c r="T47" s="102">
        <v>0</v>
      </c>
      <c r="U47" s="102"/>
      <c r="V47" s="64"/>
      <c r="W47" s="65">
        <f t="shared" si="6"/>
        <v>100000</v>
      </c>
      <c r="X47" s="65"/>
      <c r="Y47" s="55">
        <f t="shared" si="16"/>
        <v>0</v>
      </c>
      <c r="Z47" s="55">
        <f t="shared" si="17"/>
        <v>0</v>
      </c>
      <c r="AA47" s="55">
        <f t="shared" si="18"/>
        <v>0</v>
      </c>
      <c r="AB47" s="55">
        <f t="shared" si="23"/>
        <v>0</v>
      </c>
      <c r="AC47" s="55">
        <f t="shared" si="23"/>
        <v>0</v>
      </c>
      <c r="AD47" s="55">
        <f t="shared" si="23"/>
        <v>0</v>
      </c>
      <c r="AE47" s="55">
        <f t="shared" si="20"/>
        <v>0</v>
      </c>
      <c r="AF47" s="55"/>
      <c r="AG47" s="25">
        <v>69254</v>
      </c>
      <c r="AH47" s="25">
        <v>69254</v>
      </c>
      <c r="AI47" s="25">
        <v>69254</v>
      </c>
      <c r="AJ47" s="25">
        <v>0</v>
      </c>
      <c r="AK47" s="25"/>
      <c r="AL47" s="34">
        <f t="shared" si="2"/>
        <v>0.69254000000000004</v>
      </c>
      <c r="AM47" s="34">
        <f t="shared" si="2"/>
        <v>0.69254000000000004</v>
      </c>
      <c r="AN47" s="34">
        <f t="shared" si="2"/>
        <v>0.69254000000000004</v>
      </c>
      <c r="AO47" s="34">
        <f t="shared" si="2"/>
        <v>0</v>
      </c>
      <c r="AP47" s="34">
        <f t="shared" si="2"/>
        <v>0</v>
      </c>
      <c r="AQ47" s="90">
        <f t="shared" si="7"/>
        <v>0</v>
      </c>
      <c r="AR47" s="90"/>
      <c r="AS47" s="90"/>
      <c r="AT47" s="4"/>
      <c r="AU47" s="4"/>
      <c r="AV47" s="1"/>
      <c r="AW47" s="1"/>
      <c r="AX47" s="1"/>
      <c r="AY47" s="1"/>
      <c r="AZ47" s="1"/>
      <c r="BA47" s="1"/>
    </row>
    <row r="48" spans="1:53" s="2" customFormat="1" ht="29.25" customHeight="1" x14ac:dyDescent="0.25">
      <c r="A48" s="11">
        <v>30</v>
      </c>
      <c r="B48" s="27" t="s">
        <v>46</v>
      </c>
      <c r="C48" s="22">
        <f t="shared" si="8"/>
        <v>3825100</v>
      </c>
      <c r="D48" s="23">
        <f t="shared" si="9"/>
        <v>3825100</v>
      </c>
      <c r="E48" s="23">
        <f t="shared" si="10"/>
        <v>1128000</v>
      </c>
      <c r="F48" s="22">
        <v>2697100</v>
      </c>
      <c r="G48" s="22"/>
      <c r="H48" s="22">
        <f t="shared" si="11"/>
        <v>3825100</v>
      </c>
      <c r="I48" s="22">
        <v>3825100</v>
      </c>
      <c r="J48" s="22">
        <v>1128000</v>
      </c>
      <c r="K48" s="22">
        <v>2697100</v>
      </c>
      <c r="L48" s="22"/>
      <c r="M48" s="22"/>
      <c r="N48" s="55">
        <f t="shared" si="12"/>
        <v>3825100</v>
      </c>
      <c r="O48" s="102">
        <f t="shared" si="13"/>
        <v>3825100</v>
      </c>
      <c r="P48" s="102">
        <f t="shared" si="14"/>
        <v>3825100</v>
      </c>
      <c r="Q48" s="102">
        <f t="shared" si="15"/>
        <v>3825100</v>
      </c>
      <c r="R48" s="102">
        <v>1128000</v>
      </c>
      <c r="S48" s="102">
        <v>2697100</v>
      </c>
      <c r="T48" s="102">
        <v>0</v>
      </c>
      <c r="U48" s="102"/>
      <c r="V48" s="64"/>
      <c r="W48" s="65">
        <f t="shared" si="6"/>
        <v>3825100</v>
      </c>
      <c r="X48" s="65"/>
      <c r="Y48" s="55">
        <f t="shared" si="16"/>
        <v>0</v>
      </c>
      <c r="Z48" s="55">
        <f t="shared" si="17"/>
        <v>0</v>
      </c>
      <c r="AA48" s="55">
        <f t="shared" si="18"/>
        <v>0</v>
      </c>
      <c r="AB48" s="55">
        <f t="shared" si="23"/>
        <v>0</v>
      </c>
      <c r="AC48" s="55">
        <f t="shared" si="23"/>
        <v>0</v>
      </c>
      <c r="AD48" s="55">
        <f t="shared" si="23"/>
        <v>0</v>
      </c>
      <c r="AE48" s="55">
        <f t="shared" si="20"/>
        <v>0</v>
      </c>
      <c r="AF48" s="55"/>
      <c r="AG48" s="25">
        <v>522792.08475100005</v>
      </c>
      <c r="AH48" s="25">
        <v>522792.08475100005</v>
      </c>
      <c r="AI48" s="25">
        <v>400410</v>
      </c>
      <c r="AJ48" s="25">
        <v>122382.08475100002</v>
      </c>
      <c r="AK48" s="25"/>
      <c r="AL48" s="34">
        <f t="shared" si="2"/>
        <v>0.13667409603696637</v>
      </c>
      <c r="AM48" s="34">
        <f t="shared" si="2"/>
        <v>0.13667409603696637</v>
      </c>
      <c r="AN48" s="34">
        <f t="shared" si="2"/>
        <v>0.35497340425531915</v>
      </c>
      <c r="AO48" s="34">
        <f t="shared" si="2"/>
        <v>4.5375434633866008E-2</v>
      </c>
      <c r="AP48" s="34">
        <f t="shared" si="2"/>
        <v>0</v>
      </c>
      <c r="AQ48" s="90">
        <f t="shared" si="7"/>
        <v>3217890</v>
      </c>
      <c r="AR48" s="90">
        <v>658090</v>
      </c>
      <c r="AS48" s="90">
        <v>2559800</v>
      </c>
      <c r="AT48" s="4" t="s">
        <v>255</v>
      </c>
      <c r="AU48" s="4"/>
      <c r="AV48" s="1"/>
      <c r="AW48" s="1"/>
      <c r="AX48" s="1"/>
      <c r="AY48" s="1"/>
      <c r="AZ48" s="1"/>
      <c r="BA48" s="1"/>
    </row>
    <row r="49" spans="1:53" s="2" customFormat="1" ht="29.25" customHeight="1" x14ac:dyDescent="0.25">
      <c r="A49" s="11">
        <v>31</v>
      </c>
      <c r="B49" s="27" t="s">
        <v>47</v>
      </c>
      <c r="C49" s="22">
        <f t="shared" si="8"/>
        <v>137500</v>
      </c>
      <c r="D49" s="23">
        <f t="shared" si="9"/>
        <v>137500</v>
      </c>
      <c r="E49" s="23">
        <f t="shared" si="10"/>
        <v>137500</v>
      </c>
      <c r="F49" s="22">
        <v>0</v>
      </c>
      <c r="G49" s="22"/>
      <c r="H49" s="22">
        <f t="shared" si="11"/>
        <v>137500</v>
      </c>
      <c r="I49" s="22">
        <v>137500</v>
      </c>
      <c r="J49" s="22">
        <v>137500</v>
      </c>
      <c r="K49" s="22">
        <v>0</v>
      </c>
      <c r="L49" s="22"/>
      <c r="M49" s="22"/>
      <c r="N49" s="55">
        <f t="shared" si="12"/>
        <v>129500</v>
      </c>
      <c r="O49" s="102">
        <f t="shared" si="13"/>
        <v>129500</v>
      </c>
      <c r="P49" s="102">
        <f t="shared" si="14"/>
        <v>129500</v>
      </c>
      <c r="Q49" s="102">
        <f t="shared" si="15"/>
        <v>129500</v>
      </c>
      <c r="R49" s="102">
        <v>129500</v>
      </c>
      <c r="S49" s="102">
        <v>0</v>
      </c>
      <c r="T49" s="102">
        <v>0</v>
      </c>
      <c r="U49" s="102"/>
      <c r="V49" s="64"/>
      <c r="W49" s="65">
        <f t="shared" si="6"/>
        <v>129500</v>
      </c>
      <c r="X49" s="65"/>
      <c r="Y49" s="55">
        <f t="shared" si="16"/>
        <v>8000</v>
      </c>
      <c r="Z49" s="55">
        <f t="shared" si="17"/>
        <v>8000</v>
      </c>
      <c r="AA49" s="55">
        <f t="shared" si="18"/>
        <v>8000</v>
      </c>
      <c r="AB49" s="55">
        <f t="shared" si="23"/>
        <v>8000</v>
      </c>
      <c r="AC49" s="55">
        <f t="shared" si="23"/>
        <v>0</v>
      </c>
      <c r="AD49" s="55">
        <f t="shared" si="23"/>
        <v>0</v>
      </c>
      <c r="AE49" s="55">
        <f t="shared" si="20"/>
        <v>0</v>
      </c>
      <c r="AF49" s="55"/>
      <c r="AG49" s="25">
        <v>114312</v>
      </c>
      <c r="AH49" s="25">
        <v>114312</v>
      </c>
      <c r="AI49" s="25">
        <v>114312</v>
      </c>
      <c r="AJ49" s="25">
        <v>0</v>
      </c>
      <c r="AK49" s="25"/>
      <c r="AL49" s="34">
        <f t="shared" ref="AL49:AP80" si="24">IF(C49=0,0,AG49/C49)</f>
        <v>0.83135999999999999</v>
      </c>
      <c r="AM49" s="34">
        <f t="shared" si="24"/>
        <v>0.83135999999999999</v>
      </c>
      <c r="AN49" s="34">
        <f t="shared" si="24"/>
        <v>0.83135999999999999</v>
      </c>
      <c r="AO49" s="34">
        <f t="shared" si="24"/>
        <v>0</v>
      </c>
      <c r="AP49" s="34">
        <f t="shared" si="24"/>
        <v>0</v>
      </c>
      <c r="AQ49" s="90">
        <f t="shared" si="7"/>
        <v>0</v>
      </c>
      <c r="AR49" s="90"/>
      <c r="AS49" s="90"/>
      <c r="AT49" s="4"/>
      <c r="AU49" s="4"/>
      <c r="AV49" s="1"/>
      <c r="AW49" s="1"/>
      <c r="AX49" s="1"/>
      <c r="AY49" s="1"/>
      <c r="AZ49" s="1"/>
      <c r="BA49" s="1"/>
    </row>
    <row r="50" spans="1:53" s="2" customFormat="1" ht="29.25" customHeight="1" x14ac:dyDescent="0.25">
      <c r="A50" s="11">
        <v>32</v>
      </c>
      <c r="B50" s="27" t="s">
        <v>48</v>
      </c>
      <c r="C50" s="22">
        <f t="shared" si="8"/>
        <v>460100</v>
      </c>
      <c r="D50" s="23">
        <f t="shared" si="9"/>
        <v>460100</v>
      </c>
      <c r="E50" s="23">
        <f t="shared" si="10"/>
        <v>460100</v>
      </c>
      <c r="F50" s="22">
        <v>0</v>
      </c>
      <c r="G50" s="22"/>
      <c r="H50" s="22">
        <f t="shared" si="11"/>
        <v>460100</v>
      </c>
      <c r="I50" s="22">
        <v>460100</v>
      </c>
      <c r="J50" s="22">
        <v>460100</v>
      </c>
      <c r="K50" s="22">
        <v>0</v>
      </c>
      <c r="L50" s="22"/>
      <c r="M50" s="22"/>
      <c r="N50" s="55">
        <f t="shared" si="12"/>
        <v>250100</v>
      </c>
      <c r="O50" s="102">
        <f t="shared" si="13"/>
        <v>250100</v>
      </c>
      <c r="P50" s="102">
        <f t="shared" si="14"/>
        <v>250100</v>
      </c>
      <c r="Q50" s="102">
        <f t="shared" si="15"/>
        <v>250100</v>
      </c>
      <c r="R50" s="102">
        <v>250100</v>
      </c>
      <c r="S50" s="102">
        <v>0</v>
      </c>
      <c r="T50" s="102">
        <v>0</v>
      </c>
      <c r="U50" s="102"/>
      <c r="V50" s="64"/>
      <c r="W50" s="65">
        <f t="shared" si="6"/>
        <v>250100</v>
      </c>
      <c r="X50" s="65"/>
      <c r="Y50" s="55">
        <f t="shared" si="16"/>
        <v>210000</v>
      </c>
      <c r="Z50" s="55">
        <f t="shared" si="17"/>
        <v>210000</v>
      </c>
      <c r="AA50" s="55">
        <f t="shared" si="18"/>
        <v>210000</v>
      </c>
      <c r="AB50" s="55">
        <f t="shared" si="23"/>
        <v>210000</v>
      </c>
      <c r="AC50" s="55">
        <f t="shared" si="23"/>
        <v>0</v>
      </c>
      <c r="AD50" s="55">
        <f t="shared" si="23"/>
        <v>0</v>
      </c>
      <c r="AE50" s="55">
        <f t="shared" si="20"/>
        <v>0</v>
      </c>
      <c r="AF50" s="55"/>
      <c r="AG50" s="25">
        <v>380124</v>
      </c>
      <c r="AH50" s="25">
        <v>380124</v>
      </c>
      <c r="AI50" s="25">
        <v>380124</v>
      </c>
      <c r="AJ50" s="25">
        <v>0</v>
      </c>
      <c r="AK50" s="25"/>
      <c r="AL50" s="34">
        <f t="shared" si="24"/>
        <v>0.82617691806129101</v>
      </c>
      <c r="AM50" s="34">
        <f t="shared" si="24"/>
        <v>0.82617691806129101</v>
      </c>
      <c r="AN50" s="34">
        <f t="shared" si="24"/>
        <v>0.82617691806129101</v>
      </c>
      <c r="AO50" s="34">
        <f t="shared" si="24"/>
        <v>0</v>
      </c>
      <c r="AP50" s="34">
        <f t="shared" si="24"/>
        <v>0</v>
      </c>
      <c r="AQ50" s="90">
        <f t="shared" si="7"/>
        <v>0</v>
      </c>
      <c r="AR50" s="90"/>
      <c r="AS50" s="90"/>
      <c r="AT50" s="4"/>
      <c r="AU50" s="4"/>
      <c r="AV50" s="1"/>
      <c r="AW50" s="1"/>
      <c r="AX50" s="1"/>
      <c r="AY50" s="1"/>
      <c r="AZ50" s="1"/>
      <c r="BA50" s="1"/>
    </row>
    <row r="51" spans="1:53" s="2" customFormat="1" ht="29.25" customHeight="1" x14ac:dyDescent="0.25">
      <c r="A51" s="11">
        <v>33</v>
      </c>
      <c r="B51" s="27" t="s">
        <v>49</v>
      </c>
      <c r="C51" s="22">
        <f t="shared" si="8"/>
        <v>466747</v>
      </c>
      <c r="D51" s="23">
        <f t="shared" si="9"/>
        <v>466747</v>
      </c>
      <c r="E51" s="23">
        <f t="shared" si="10"/>
        <v>466747</v>
      </c>
      <c r="F51" s="22">
        <v>0</v>
      </c>
      <c r="G51" s="22"/>
      <c r="H51" s="22">
        <f t="shared" si="11"/>
        <v>466747</v>
      </c>
      <c r="I51" s="22">
        <v>466747</v>
      </c>
      <c r="J51" s="22">
        <v>466747</v>
      </c>
      <c r="K51" s="22">
        <v>0</v>
      </c>
      <c r="L51" s="22"/>
      <c r="M51" s="22"/>
      <c r="N51" s="55">
        <f t="shared" si="12"/>
        <v>451536</v>
      </c>
      <c r="O51" s="102">
        <f t="shared" si="13"/>
        <v>451536</v>
      </c>
      <c r="P51" s="102">
        <f t="shared" si="14"/>
        <v>451536</v>
      </c>
      <c r="Q51" s="102">
        <f t="shared" si="15"/>
        <v>451536</v>
      </c>
      <c r="R51" s="102">
        <v>451536</v>
      </c>
      <c r="S51" s="102">
        <v>0</v>
      </c>
      <c r="T51" s="102">
        <v>0</v>
      </c>
      <c r="U51" s="102"/>
      <c r="V51" s="64"/>
      <c r="W51" s="65">
        <f t="shared" si="6"/>
        <v>451536</v>
      </c>
      <c r="X51" s="65"/>
      <c r="Y51" s="55">
        <f t="shared" si="16"/>
        <v>15211</v>
      </c>
      <c r="Z51" s="55">
        <f t="shared" si="17"/>
        <v>15211</v>
      </c>
      <c r="AA51" s="55">
        <f t="shared" si="18"/>
        <v>15211</v>
      </c>
      <c r="AB51" s="55">
        <f t="shared" si="23"/>
        <v>15211</v>
      </c>
      <c r="AC51" s="55">
        <f t="shared" si="23"/>
        <v>0</v>
      </c>
      <c r="AD51" s="55">
        <f t="shared" si="23"/>
        <v>0</v>
      </c>
      <c r="AE51" s="55">
        <f t="shared" si="20"/>
        <v>0</v>
      </c>
      <c r="AF51" s="55"/>
      <c r="AG51" s="25">
        <v>433700</v>
      </c>
      <c r="AH51" s="25">
        <v>433700</v>
      </c>
      <c r="AI51" s="25">
        <v>433700</v>
      </c>
      <c r="AJ51" s="25">
        <v>0</v>
      </c>
      <c r="AK51" s="25"/>
      <c r="AL51" s="34">
        <f t="shared" si="24"/>
        <v>0.92919718819831731</v>
      </c>
      <c r="AM51" s="34">
        <f t="shared" si="24"/>
        <v>0.92919718819831731</v>
      </c>
      <c r="AN51" s="34">
        <f t="shared" si="24"/>
        <v>0.92919718819831731</v>
      </c>
      <c r="AO51" s="34">
        <f t="shared" si="24"/>
        <v>0</v>
      </c>
      <c r="AP51" s="34">
        <f t="shared" si="24"/>
        <v>0</v>
      </c>
      <c r="AQ51" s="90">
        <f t="shared" si="7"/>
        <v>0</v>
      </c>
      <c r="AR51" s="90"/>
      <c r="AS51" s="90"/>
      <c r="AT51" s="4"/>
      <c r="AU51" s="4"/>
      <c r="AV51" s="1"/>
      <c r="AW51" s="1"/>
      <c r="AX51" s="1"/>
      <c r="AY51" s="1"/>
      <c r="AZ51" s="1"/>
      <c r="BA51" s="1"/>
    </row>
    <row r="52" spans="1:53" s="2" customFormat="1" ht="29.25" customHeight="1" x14ac:dyDescent="0.25">
      <c r="A52" s="11">
        <v>34</v>
      </c>
      <c r="B52" s="27" t="s">
        <v>50</v>
      </c>
      <c r="C52" s="22">
        <f t="shared" si="8"/>
        <v>61700</v>
      </c>
      <c r="D52" s="23">
        <f t="shared" si="9"/>
        <v>61700</v>
      </c>
      <c r="E52" s="23">
        <f t="shared" si="10"/>
        <v>61700</v>
      </c>
      <c r="F52" s="22">
        <v>0</v>
      </c>
      <c r="G52" s="22"/>
      <c r="H52" s="22">
        <f t="shared" si="11"/>
        <v>61700</v>
      </c>
      <c r="I52" s="23">
        <v>61700</v>
      </c>
      <c r="J52" s="23">
        <v>61700</v>
      </c>
      <c r="K52" s="22">
        <v>0</v>
      </c>
      <c r="L52" s="22"/>
      <c r="M52" s="22"/>
      <c r="N52" s="55">
        <f t="shared" si="12"/>
        <v>61700</v>
      </c>
      <c r="O52" s="102">
        <f t="shared" si="13"/>
        <v>61700</v>
      </c>
      <c r="P52" s="102">
        <f t="shared" si="14"/>
        <v>61700</v>
      </c>
      <c r="Q52" s="102">
        <f t="shared" si="15"/>
        <v>61700</v>
      </c>
      <c r="R52" s="102">
        <v>61700</v>
      </c>
      <c r="S52" s="102">
        <v>0</v>
      </c>
      <c r="T52" s="102">
        <v>0</v>
      </c>
      <c r="U52" s="102"/>
      <c r="V52" s="64"/>
      <c r="W52" s="65">
        <f t="shared" si="6"/>
        <v>61700</v>
      </c>
      <c r="X52" s="65"/>
      <c r="Y52" s="55">
        <f t="shared" si="16"/>
        <v>0</v>
      </c>
      <c r="Z52" s="55">
        <f t="shared" si="17"/>
        <v>0</v>
      </c>
      <c r="AA52" s="55">
        <f t="shared" si="18"/>
        <v>0</v>
      </c>
      <c r="AB52" s="55">
        <f t="shared" si="23"/>
        <v>0</v>
      </c>
      <c r="AC52" s="55">
        <f t="shared" si="23"/>
        <v>0</v>
      </c>
      <c r="AD52" s="55">
        <f t="shared" si="23"/>
        <v>0</v>
      </c>
      <c r="AE52" s="55">
        <f t="shared" si="20"/>
        <v>0</v>
      </c>
      <c r="AF52" s="55"/>
      <c r="AG52" s="25">
        <v>57147</v>
      </c>
      <c r="AH52" s="25">
        <v>57147</v>
      </c>
      <c r="AI52" s="26">
        <v>57147</v>
      </c>
      <c r="AJ52" s="25">
        <v>0</v>
      </c>
      <c r="AK52" s="25"/>
      <c r="AL52" s="34">
        <f t="shared" si="24"/>
        <v>0.92620745542949756</v>
      </c>
      <c r="AM52" s="34">
        <f t="shared" si="24"/>
        <v>0.92620745542949756</v>
      </c>
      <c r="AN52" s="47">
        <f t="shared" si="24"/>
        <v>0.92620745542949756</v>
      </c>
      <c r="AO52" s="34">
        <f t="shared" si="24"/>
        <v>0</v>
      </c>
      <c r="AP52" s="34">
        <f t="shared" si="24"/>
        <v>0</v>
      </c>
      <c r="AQ52" s="90">
        <f t="shared" si="7"/>
        <v>0</v>
      </c>
      <c r="AR52" s="90"/>
      <c r="AS52" s="90"/>
      <c r="AT52" s="4"/>
      <c r="AU52" s="4"/>
      <c r="AV52" s="1"/>
      <c r="AW52" s="1"/>
      <c r="AX52" s="1"/>
      <c r="AY52" s="1"/>
      <c r="AZ52" s="1"/>
      <c r="BA52" s="1"/>
    </row>
    <row r="53" spans="1:53" s="2" customFormat="1" ht="29.25" customHeight="1" x14ac:dyDescent="0.25">
      <c r="A53" s="11">
        <v>35</v>
      </c>
      <c r="B53" s="27" t="s">
        <v>51</v>
      </c>
      <c r="C53" s="22">
        <f t="shared" si="8"/>
        <v>75400</v>
      </c>
      <c r="D53" s="23">
        <f t="shared" si="9"/>
        <v>75400</v>
      </c>
      <c r="E53" s="23">
        <f t="shared" si="10"/>
        <v>75400</v>
      </c>
      <c r="F53" s="22">
        <v>0</v>
      </c>
      <c r="G53" s="22"/>
      <c r="H53" s="22">
        <f t="shared" si="11"/>
        <v>75400</v>
      </c>
      <c r="I53" s="22">
        <v>75400</v>
      </c>
      <c r="J53" s="22">
        <v>75400</v>
      </c>
      <c r="K53" s="22">
        <v>0</v>
      </c>
      <c r="L53" s="22"/>
      <c r="M53" s="22"/>
      <c r="N53" s="55">
        <f t="shared" si="12"/>
        <v>75400</v>
      </c>
      <c r="O53" s="102">
        <f t="shared" si="13"/>
        <v>75400</v>
      </c>
      <c r="P53" s="102">
        <f t="shared" si="14"/>
        <v>75400</v>
      </c>
      <c r="Q53" s="102">
        <f t="shared" si="15"/>
        <v>75400</v>
      </c>
      <c r="R53" s="102">
        <v>75400</v>
      </c>
      <c r="S53" s="102">
        <v>0</v>
      </c>
      <c r="T53" s="102">
        <v>0</v>
      </c>
      <c r="U53" s="102"/>
      <c r="V53" s="64"/>
      <c r="W53" s="65">
        <f t="shared" si="6"/>
        <v>75400</v>
      </c>
      <c r="X53" s="65"/>
      <c r="Y53" s="55">
        <f t="shared" si="16"/>
        <v>0</v>
      </c>
      <c r="Z53" s="55">
        <f t="shared" si="17"/>
        <v>0</v>
      </c>
      <c r="AA53" s="55">
        <f t="shared" si="18"/>
        <v>0</v>
      </c>
      <c r="AB53" s="55">
        <f t="shared" si="23"/>
        <v>0</v>
      </c>
      <c r="AC53" s="55">
        <f t="shared" si="23"/>
        <v>0</v>
      </c>
      <c r="AD53" s="55">
        <f t="shared" si="23"/>
        <v>0</v>
      </c>
      <c r="AE53" s="55">
        <f t="shared" si="20"/>
        <v>0</v>
      </c>
      <c r="AF53" s="55"/>
      <c r="AG53" s="25">
        <v>75000</v>
      </c>
      <c r="AH53" s="25">
        <v>75000</v>
      </c>
      <c r="AI53" s="25">
        <v>75000</v>
      </c>
      <c r="AJ53" s="25">
        <v>0</v>
      </c>
      <c r="AK53" s="25"/>
      <c r="AL53" s="34">
        <f t="shared" si="24"/>
        <v>0.99469496021220161</v>
      </c>
      <c r="AM53" s="34">
        <f t="shared" si="24"/>
        <v>0.99469496021220161</v>
      </c>
      <c r="AN53" s="34">
        <f t="shared" si="24"/>
        <v>0.99469496021220161</v>
      </c>
      <c r="AO53" s="34">
        <f t="shared" si="24"/>
        <v>0</v>
      </c>
      <c r="AP53" s="34">
        <f t="shared" si="24"/>
        <v>0</v>
      </c>
      <c r="AQ53" s="90">
        <f t="shared" si="7"/>
        <v>0</v>
      </c>
      <c r="AR53" s="90"/>
      <c r="AS53" s="90"/>
      <c r="AT53" s="4"/>
      <c r="AU53" s="4"/>
      <c r="AV53" s="1"/>
      <c r="AW53" s="1"/>
      <c r="AX53" s="1"/>
      <c r="AY53" s="1"/>
      <c r="AZ53" s="1"/>
      <c r="BA53" s="1"/>
    </row>
    <row r="54" spans="1:53" s="2" customFormat="1" ht="29.25" customHeight="1" x14ac:dyDescent="0.25">
      <c r="A54" s="11">
        <v>36</v>
      </c>
      <c r="B54" s="27" t="s">
        <v>52</v>
      </c>
      <c r="C54" s="22">
        <f t="shared" si="8"/>
        <v>458600</v>
      </c>
      <c r="D54" s="23">
        <f t="shared" si="9"/>
        <v>458600</v>
      </c>
      <c r="E54" s="23">
        <f t="shared" si="10"/>
        <v>458600</v>
      </c>
      <c r="F54" s="22">
        <v>0</v>
      </c>
      <c r="G54" s="22"/>
      <c r="H54" s="22">
        <f t="shared" si="11"/>
        <v>458600</v>
      </c>
      <c r="I54" s="22">
        <v>458600</v>
      </c>
      <c r="J54" s="22">
        <v>458600</v>
      </c>
      <c r="K54" s="22">
        <v>0</v>
      </c>
      <c r="L54" s="22"/>
      <c r="M54" s="22"/>
      <c r="N54" s="55">
        <f>SUM(O54,V54)</f>
        <v>458600</v>
      </c>
      <c r="O54" s="102">
        <f t="shared" si="13"/>
        <v>458600</v>
      </c>
      <c r="P54" s="102">
        <f t="shared" si="14"/>
        <v>458600</v>
      </c>
      <c r="Q54" s="102">
        <f t="shared" si="15"/>
        <v>458600</v>
      </c>
      <c r="R54" s="102">
        <v>458600</v>
      </c>
      <c r="S54" s="102">
        <v>0</v>
      </c>
      <c r="T54" s="102">
        <v>0</v>
      </c>
      <c r="U54" s="102"/>
      <c r="V54" s="64"/>
      <c r="W54" s="65">
        <f t="shared" si="6"/>
        <v>458600</v>
      </c>
      <c r="X54" s="65"/>
      <c r="Y54" s="55">
        <f t="shared" si="16"/>
        <v>0</v>
      </c>
      <c r="Z54" s="55">
        <f t="shared" si="17"/>
        <v>0</v>
      </c>
      <c r="AA54" s="55">
        <f t="shared" si="18"/>
        <v>0</v>
      </c>
      <c r="AB54" s="55">
        <f t="shared" si="23"/>
        <v>0</v>
      </c>
      <c r="AC54" s="55">
        <f t="shared" si="23"/>
        <v>0</v>
      </c>
      <c r="AD54" s="55">
        <f t="shared" si="23"/>
        <v>0</v>
      </c>
      <c r="AE54" s="55">
        <f t="shared" si="20"/>
        <v>0</v>
      </c>
      <c r="AF54" s="55"/>
      <c r="AG54" s="25">
        <v>375246</v>
      </c>
      <c r="AH54" s="25">
        <v>375246</v>
      </c>
      <c r="AI54" s="25">
        <v>375246</v>
      </c>
      <c r="AJ54" s="25">
        <v>0</v>
      </c>
      <c r="AK54" s="25"/>
      <c r="AL54" s="34">
        <f t="shared" si="24"/>
        <v>0.81824247710423026</v>
      </c>
      <c r="AM54" s="34">
        <f t="shared" si="24"/>
        <v>0.81824247710423026</v>
      </c>
      <c r="AN54" s="34">
        <f t="shared" si="24"/>
        <v>0.81824247710423026</v>
      </c>
      <c r="AO54" s="34">
        <f t="shared" si="24"/>
        <v>0</v>
      </c>
      <c r="AP54" s="34">
        <f t="shared" si="24"/>
        <v>0</v>
      </c>
      <c r="AQ54" s="90">
        <f t="shared" si="7"/>
        <v>0</v>
      </c>
      <c r="AR54" s="90"/>
      <c r="AS54" s="90"/>
      <c r="AT54" s="4"/>
      <c r="AU54" s="4"/>
      <c r="AV54" s="1"/>
      <c r="AW54" s="1"/>
      <c r="AX54" s="1"/>
      <c r="AY54" s="1"/>
      <c r="AZ54" s="1"/>
      <c r="BA54" s="1"/>
    </row>
    <row r="55" spans="1:53" s="2" customFormat="1" ht="29.25" customHeight="1" x14ac:dyDescent="0.25">
      <c r="A55" s="11">
        <v>37</v>
      </c>
      <c r="B55" s="27" t="s">
        <v>53</v>
      </c>
      <c r="C55" s="22">
        <f t="shared" si="8"/>
        <v>9996</v>
      </c>
      <c r="D55" s="23">
        <f t="shared" si="9"/>
        <v>9996</v>
      </c>
      <c r="E55" s="23">
        <f t="shared" si="10"/>
        <v>9996</v>
      </c>
      <c r="F55" s="22">
        <v>0</v>
      </c>
      <c r="G55" s="22"/>
      <c r="H55" s="22">
        <f t="shared" si="11"/>
        <v>9996</v>
      </c>
      <c r="I55" s="22">
        <v>9996</v>
      </c>
      <c r="J55" s="22">
        <v>9996</v>
      </c>
      <c r="K55" s="22">
        <v>0</v>
      </c>
      <c r="L55" s="22"/>
      <c r="M55" s="22"/>
      <c r="N55" s="55">
        <f t="shared" si="12"/>
        <v>9996</v>
      </c>
      <c r="O55" s="102">
        <f t="shared" si="13"/>
        <v>9996</v>
      </c>
      <c r="P55" s="102">
        <f t="shared" si="14"/>
        <v>9996</v>
      </c>
      <c r="Q55" s="102">
        <f t="shared" si="15"/>
        <v>9996</v>
      </c>
      <c r="R55" s="102">
        <v>9996</v>
      </c>
      <c r="S55" s="102">
        <v>0</v>
      </c>
      <c r="T55" s="102">
        <v>0</v>
      </c>
      <c r="U55" s="102"/>
      <c r="V55" s="64"/>
      <c r="W55" s="65">
        <f t="shared" si="6"/>
        <v>9996</v>
      </c>
      <c r="X55" s="65"/>
      <c r="Y55" s="55">
        <f t="shared" si="16"/>
        <v>0</v>
      </c>
      <c r="Z55" s="55">
        <f t="shared" si="17"/>
        <v>0</v>
      </c>
      <c r="AA55" s="55">
        <f t="shared" si="18"/>
        <v>0</v>
      </c>
      <c r="AB55" s="55">
        <f t="shared" si="23"/>
        <v>0</v>
      </c>
      <c r="AC55" s="55">
        <f t="shared" si="23"/>
        <v>0</v>
      </c>
      <c r="AD55" s="55">
        <f t="shared" si="23"/>
        <v>0</v>
      </c>
      <c r="AE55" s="55">
        <f t="shared" si="20"/>
        <v>0</v>
      </c>
      <c r="AF55" s="55"/>
      <c r="AG55" s="25">
        <v>7000</v>
      </c>
      <c r="AH55" s="25">
        <v>7000</v>
      </c>
      <c r="AI55" s="25">
        <v>7000</v>
      </c>
      <c r="AJ55" s="25">
        <v>0</v>
      </c>
      <c r="AK55" s="25"/>
      <c r="AL55" s="34">
        <f t="shared" si="24"/>
        <v>0.70028011204481788</v>
      </c>
      <c r="AM55" s="34">
        <f t="shared" si="24"/>
        <v>0.70028011204481788</v>
      </c>
      <c r="AN55" s="34">
        <f t="shared" si="24"/>
        <v>0.70028011204481788</v>
      </c>
      <c r="AO55" s="34">
        <f t="shared" si="24"/>
        <v>0</v>
      </c>
      <c r="AP55" s="34">
        <f t="shared" si="24"/>
        <v>0</v>
      </c>
      <c r="AQ55" s="90">
        <f t="shared" si="7"/>
        <v>0</v>
      </c>
      <c r="AR55" s="90"/>
      <c r="AS55" s="90"/>
      <c r="AT55" s="4"/>
      <c r="AU55" s="4"/>
      <c r="AV55" s="1"/>
      <c r="AW55" s="1"/>
      <c r="AX55" s="1"/>
      <c r="AY55" s="1"/>
      <c r="AZ55" s="1"/>
      <c r="BA55" s="1"/>
    </row>
    <row r="56" spans="1:53" s="2" customFormat="1" ht="29.25" customHeight="1" x14ac:dyDescent="0.25">
      <c r="A56" s="11">
        <v>38</v>
      </c>
      <c r="B56" s="27" t="s">
        <v>54</v>
      </c>
      <c r="C56" s="22">
        <f t="shared" si="8"/>
        <v>80100</v>
      </c>
      <c r="D56" s="23">
        <f t="shared" si="9"/>
        <v>80100</v>
      </c>
      <c r="E56" s="23">
        <f t="shared" si="10"/>
        <v>80100</v>
      </c>
      <c r="F56" s="22">
        <v>0</v>
      </c>
      <c r="G56" s="22"/>
      <c r="H56" s="22">
        <f t="shared" si="11"/>
        <v>80100</v>
      </c>
      <c r="I56" s="23">
        <v>80100</v>
      </c>
      <c r="J56" s="23">
        <v>80100</v>
      </c>
      <c r="K56" s="22">
        <v>0</v>
      </c>
      <c r="L56" s="22"/>
      <c r="M56" s="22"/>
      <c r="N56" s="55">
        <f t="shared" si="12"/>
        <v>44099.999999999993</v>
      </c>
      <c r="O56" s="102">
        <f t="shared" si="13"/>
        <v>44099.999999999993</v>
      </c>
      <c r="P56" s="102">
        <f t="shared" si="14"/>
        <v>44099.999999999993</v>
      </c>
      <c r="Q56" s="102">
        <f>R56+S56</f>
        <v>44099.999999999993</v>
      </c>
      <c r="R56" s="102">
        <v>44099.999999999993</v>
      </c>
      <c r="S56" s="102">
        <v>0</v>
      </c>
      <c r="T56" s="102">
        <v>0</v>
      </c>
      <c r="U56" s="102"/>
      <c r="V56" s="64"/>
      <c r="W56" s="65">
        <f t="shared" si="6"/>
        <v>44099.999999999993</v>
      </c>
      <c r="X56" s="65"/>
      <c r="Y56" s="55">
        <f t="shared" si="16"/>
        <v>36000.000000000007</v>
      </c>
      <c r="Z56" s="55">
        <f t="shared" si="17"/>
        <v>36000.000000000007</v>
      </c>
      <c r="AA56" s="55">
        <f t="shared" si="18"/>
        <v>36000.000000000007</v>
      </c>
      <c r="AB56" s="55">
        <f>J56-R56</f>
        <v>36000.000000000007</v>
      </c>
      <c r="AC56" s="55">
        <f>K56-S56</f>
        <v>0</v>
      </c>
      <c r="AD56" s="55">
        <f>L56-T56</f>
        <v>0</v>
      </c>
      <c r="AE56" s="55">
        <f t="shared" si="20"/>
        <v>0</v>
      </c>
      <c r="AF56" s="55"/>
      <c r="AG56" s="25">
        <v>39100</v>
      </c>
      <c r="AH56" s="25">
        <v>39100</v>
      </c>
      <c r="AI56" s="26">
        <v>39100</v>
      </c>
      <c r="AJ56" s="25">
        <v>0</v>
      </c>
      <c r="AK56" s="25"/>
      <c r="AL56" s="34">
        <f t="shared" si="24"/>
        <v>0.48813982521847693</v>
      </c>
      <c r="AM56" s="34">
        <f t="shared" si="24"/>
        <v>0.48813982521847693</v>
      </c>
      <c r="AN56" s="47">
        <f t="shared" si="24"/>
        <v>0.48813982521847693</v>
      </c>
      <c r="AO56" s="34">
        <f t="shared" si="24"/>
        <v>0</v>
      </c>
      <c r="AP56" s="34">
        <f t="shared" si="24"/>
        <v>0</v>
      </c>
      <c r="AQ56" s="90">
        <f t="shared" si="7"/>
        <v>0</v>
      </c>
      <c r="AR56" s="90"/>
      <c r="AS56" s="90"/>
      <c r="AT56" s="4"/>
      <c r="AU56" s="4"/>
      <c r="AV56" s="1"/>
      <c r="AW56" s="1"/>
      <c r="AX56" s="1"/>
      <c r="AY56" s="1"/>
      <c r="AZ56" s="1"/>
      <c r="BA56" s="1"/>
    </row>
    <row r="57" spans="1:53" s="2" customFormat="1" ht="29.25" customHeight="1" x14ac:dyDescent="0.25">
      <c r="A57" s="11">
        <v>39</v>
      </c>
      <c r="B57" s="27" t="s">
        <v>55</v>
      </c>
      <c r="C57" s="22">
        <f t="shared" si="8"/>
        <v>1172477</v>
      </c>
      <c r="D57" s="23">
        <f t="shared" si="9"/>
        <v>1172477</v>
      </c>
      <c r="E57" s="23">
        <f t="shared" si="10"/>
        <v>912500</v>
      </c>
      <c r="F57" s="22">
        <v>259977</v>
      </c>
      <c r="G57" s="22"/>
      <c r="H57" s="22">
        <f t="shared" si="11"/>
        <v>1172477</v>
      </c>
      <c r="I57" s="22">
        <v>1172477</v>
      </c>
      <c r="J57" s="22">
        <v>912500</v>
      </c>
      <c r="K57" s="22">
        <v>259977</v>
      </c>
      <c r="L57" s="22"/>
      <c r="M57" s="22"/>
      <c r="N57" s="55">
        <f t="shared" si="12"/>
        <v>1172477</v>
      </c>
      <c r="O57" s="102">
        <f t="shared" si="13"/>
        <v>1172477</v>
      </c>
      <c r="P57" s="102">
        <f t="shared" si="14"/>
        <v>1172477</v>
      </c>
      <c r="Q57" s="102">
        <f t="shared" si="15"/>
        <v>1172477</v>
      </c>
      <c r="R57" s="102">
        <v>912500</v>
      </c>
      <c r="S57" s="102">
        <v>259977</v>
      </c>
      <c r="T57" s="102">
        <v>0</v>
      </c>
      <c r="U57" s="102"/>
      <c r="V57" s="64"/>
      <c r="W57" s="65">
        <f t="shared" si="6"/>
        <v>1172477</v>
      </c>
      <c r="X57" s="65"/>
      <c r="Y57" s="55">
        <f t="shared" si="16"/>
        <v>0</v>
      </c>
      <c r="Z57" s="55">
        <f t="shared" si="17"/>
        <v>0</v>
      </c>
      <c r="AA57" s="55">
        <f t="shared" si="18"/>
        <v>0</v>
      </c>
      <c r="AB57" s="55">
        <f t="shared" ref="AB57:AD63" si="25">J57-R57</f>
        <v>0</v>
      </c>
      <c r="AC57" s="55">
        <f t="shared" si="25"/>
        <v>0</v>
      </c>
      <c r="AD57" s="55">
        <f t="shared" si="25"/>
        <v>0</v>
      </c>
      <c r="AE57" s="55">
        <f t="shared" si="20"/>
        <v>0</v>
      </c>
      <c r="AF57" s="55"/>
      <c r="AG57" s="25">
        <v>451143</v>
      </c>
      <c r="AH57" s="25">
        <v>451143</v>
      </c>
      <c r="AI57" s="25">
        <v>451143</v>
      </c>
      <c r="AJ57" s="25">
        <v>0</v>
      </c>
      <c r="AK57" s="25"/>
      <c r="AL57" s="34">
        <f t="shared" si="24"/>
        <v>0.38477769713179877</v>
      </c>
      <c r="AM57" s="34">
        <f t="shared" si="24"/>
        <v>0.38477769713179877</v>
      </c>
      <c r="AN57" s="34">
        <f t="shared" si="24"/>
        <v>0.49440328767123287</v>
      </c>
      <c r="AO57" s="34">
        <f t="shared" si="24"/>
        <v>0</v>
      </c>
      <c r="AP57" s="34">
        <f t="shared" si="24"/>
        <v>0</v>
      </c>
      <c r="AQ57" s="90">
        <f t="shared" si="7"/>
        <v>744322</v>
      </c>
      <c r="AR57" s="90">
        <v>484345</v>
      </c>
      <c r="AS57" s="90">
        <v>259977</v>
      </c>
      <c r="AT57" s="4" t="s">
        <v>256</v>
      </c>
      <c r="AU57" s="4"/>
      <c r="AV57" s="1"/>
      <c r="AW57" s="1"/>
      <c r="AX57" s="1"/>
      <c r="AY57" s="1"/>
      <c r="AZ57" s="1"/>
      <c r="BA57" s="1"/>
    </row>
    <row r="58" spans="1:53" s="2" customFormat="1" ht="29.25" customHeight="1" x14ac:dyDescent="0.25">
      <c r="A58" s="11">
        <v>40</v>
      </c>
      <c r="B58" s="27" t="s">
        <v>56</v>
      </c>
      <c r="C58" s="22">
        <f t="shared" si="8"/>
        <v>853940</v>
      </c>
      <c r="D58" s="23">
        <f t="shared" si="9"/>
        <v>853940</v>
      </c>
      <c r="E58" s="23">
        <f t="shared" si="10"/>
        <v>653900</v>
      </c>
      <c r="F58" s="22">
        <v>200040</v>
      </c>
      <c r="G58" s="22"/>
      <c r="H58" s="22">
        <f t="shared" si="11"/>
        <v>853940</v>
      </c>
      <c r="I58" s="22">
        <v>853940</v>
      </c>
      <c r="J58" s="22">
        <v>653900</v>
      </c>
      <c r="K58" s="22">
        <v>200040</v>
      </c>
      <c r="L58" s="22"/>
      <c r="M58" s="22"/>
      <c r="N58" s="55">
        <f t="shared" si="12"/>
        <v>853940</v>
      </c>
      <c r="O58" s="102">
        <f t="shared" si="13"/>
        <v>853940</v>
      </c>
      <c r="P58" s="102">
        <f t="shared" si="14"/>
        <v>853940</v>
      </c>
      <c r="Q58" s="102">
        <f t="shared" si="15"/>
        <v>853940</v>
      </c>
      <c r="R58" s="102">
        <v>653900</v>
      </c>
      <c r="S58" s="102">
        <v>200040</v>
      </c>
      <c r="T58" s="102">
        <v>0</v>
      </c>
      <c r="U58" s="102"/>
      <c r="V58" s="64"/>
      <c r="W58" s="65">
        <f t="shared" si="6"/>
        <v>853940</v>
      </c>
      <c r="X58" s="65"/>
      <c r="Y58" s="55">
        <f t="shared" si="16"/>
        <v>0</v>
      </c>
      <c r="Z58" s="55">
        <f t="shared" si="17"/>
        <v>0</v>
      </c>
      <c r="AA58" s="55">
        <f t="shared" si="18"/>
        <v>0</v>
      </c>
      <c r="AB58" s="55">
        <f t="shared" si="25"/>
        <v>0</v>
      </c>
      <c r="AC58" s="55">
        <f t="shared" si="25"/>
        <v>0</v>
      </c>
      <c r="AD58" s="55">
        <f t="shared" si="25"/>
        <v>0</v>
      </c>
      <c r="AE58" s="55">
        <f t="shared" si="20"/>
        <v>0</v>
      </c>
      <c r="AF58" s="55"/>
      <c r="AG58" s="25">
        <v>475245</v>
      </c>
      <c r="AH58" s="25">
        <v>475245</v>
      </c>
      <c r="AI58" s="26">
        <v>475245</v>
      </c>
      <c r="AJ58" s="26">
        <v>0</v>
      </c>
      <c r="AK58" s="25"/>
      <c r="AL58" s="34">
        <f t="shared" si="24"/>
        <v>0.55653207485303413</v>
      </c>
      <c r="AM58" s="34">
        <f t="shared" si="24"/>
        <v>0.55653207485303413</v>
      </c>
      <c r="AN58" s="47">
        <f t="shared" si="24"/>
        <v>0.72678544119896005</v>
      </c>
      <c r="AO58" s="47">
        <f t="shared" si="24"/>
        <v>0</v>
      </c>
      <c r="AP58" s="34">
        <f t="shared" si="24"/>
        <v>0</v>
      </c>
      <c r="AQ58" s="90">
        <f t="shared" si="7"/>
        <v>355516</v>
      </c>
      <c r="AR58" s="90">
        <v>155476</v>
      </c>
      <c r="AS58" s="90">
        <v>200040</v>
      </c>
      <c r="AT58" s="4" t="s">
        <v>257</v>
      </c>
      <c r="AU58" s="4"/>
      <c r="AV58" s="1"/>
      <c r="AW58" s="1"/>
      <c r="AX58" s="1"/>
      <c r="AY58" s="1"/>
      <c r="AZ58" s="1"/>
      <c r="BA58" s="1"/>
    </row>
    <row r="59" spans="1:53" s="2" customFormat="1" ht="29.25" customHeight="1" x14ac:dyDescent="0.25">
      <c r="A59" s="11">
        <v>41</v>
      </c>
      <c r="B59" s="27" t="s">
        <v>57</v>
      </c>
      <c r="C59" s="22">
        <f t="shared" si="8"/>
        <v>8561312</v>
      </c>
      <c r="D59" s="23">
        <f t="shared" si="9"/>
        <v>8561312</v>
      </c>
      <c r="E59" s="23">
        <f t="shared" si="10"/>
        <v>8561312</v>
      </c>
      <c r="F59" s="22">
        <v>0</v>
      </c>
      <c r="G59" s="22"/>
      <c r="H59" s="22">
        <f t="shared" si="11"/>
        <v>8561312</v>
      </c>
      <c r="I59" s="22">
        <v>8561312</v>
      </c>
      <c r="J59" s="22">
        <v>8561312</v>
      </c>
      <c r="K59" s="22">
        <v>0</v>
      </c>
      <c r="L59" s="22"/>
      <c r="M59" s="22"/>
      <c r="N59" s="55">
        <f t="shared" si="12"/>
        <v>8561312</v>
      </c>
      <c r="O59" s="102">
        <f t="shared" si="13"/>
        <v>8561312</v>
      </c>
      <c r="P59" s="102">
        <f t="shared" si="14"/>
        <v>8561312</v>
      </c>
      <c r="Q59" s="102">
        <f t="shared" si="15"/>
        <v>8561312</v>
      </c>
      <c r="R59" s="102">
        <v>8561312</v>
      </c>
      <c r="S59" s="102">
        <v>0</v>
      </c>
      <c r="T59" s="102">
        <v>0</v>
      </c>
      <c r="U59" s="102"/>
      <c r="V59" s="64"/>
      <c r="W59" s="65">
        <f t="shared" si="6"/>
        <v>8561312</v>
      </c>
      <c r="X59" s="65"/>
      <c r="Y59" s="55">
        <f t="shared" si="16"/>
        <v>0</v>
      </c>
      <c r="Z59" s="55">
        <f t="shared" si="17"/>
        <v>0</v>
      </c>
      <c r="AA59" s="55">
        <f t="shared" si="18"/>
        <v>0</v>
      </c>
      <c r="AB59" s="55">
        <f t="shared" si="25"/>
        <v>0</v>
      </c>
      <c r="AC59" s="55">
        <f t="shared" si="25"/>
        <v>0</v>
      </c>
      <c r="AD59" s="55">
        <f t="shared" si="25"/>
        <v>0</v>
      </c>
      <c r="AE59" s="55">
        <f t="shared" si="20"/>
        <v>0</v>
      </c>
      <c r="AF59" s="55"/>
      <c r="AG59" s="25">
        <v>8561312</v>
      </c>
      <c r="AH59" s="25">
        <v>8561312</v>
      </c>
      <c r="AI59" s="25">
        <v>8561312</v>
      </c>
      <c r="AJ59" s="25">
        <v>0</v>
      </c>
      <c r="AK59" s="25"/>
      <c r="AL59" s="34">
        <f t="shared" si="24"/>
        <v>1</v>
      </c>
      <c r="AM59" s="34">
        <f t="shared" si="24"/>
        <v>1</v>
      </c>
      <c r="AN59" s="34">
        <f t="shared" si="24"/>
        <v>1</v>
      </c>
      <c r="AO59" s="34">
        <f t="shared" si="24"/>
        <v>0</v>
      </c>
      <c r="AP59" s="34">
        <f t="shared" si="24"/>
        <v>0</v>
      </c>
      <c r="AQ59" s="90">
        <f t="shared" si="7"/>
        <v>0</v>
      </c>
      <c r="AR59" s="90"/>
      <c r="AS59" s="90"/>
      <c r="AT59" s="4"/>
      <c r="AU59" s="4"/>
      <c r="AV59" s="1"/>
      <c r="AW59" s="1"/>
      <c r="AX59" s="1"/>
      <c r="AY59" s="1"/>
      <c r="AZ59" s="1"/>
      <c r="BA59" s="1"/>
    </row>
    <row r="60" spans="1:53" s="2" customFormat="1" ht="29.25" customHeight="1" x14ac:dyDescent="0.25">
      <c r="A60" s="11">
        <v>42</v>
      </c>
      <c r="B60" s="27" t="s">
        <v>58</v>
      </c>
      <c r="C60" s="22">
        <f t="shared" si="8"/>
        <v>6702100</v>
      </c>
      <c r="D60" s="23">
        <f t="shared" si="9"/>
        <v>6702100</v>
      </c>
      <c r="E60" s="23">
        <f t="shared" si="10"/>
        <v>6702100</v>
      </c>
      <c r="F60" s="22">
        <v>0</v>
      </c>
      <c r="G60" s="22"/>
      <c r="H60" s="22">
        <f t="shared" si="11"/>
        <v>6702100</v>
      </c>
      <c r="I60" s="22">
        <v>6702100</v>
      </c>
      <c r="J60" s="22">
        <v>6702100</v>
      </c>
      <c r="K60" s="22">
        <v>0</v>
      </c>
      <c r="L60" s="22"/>
      <c r="M60" s="22"/>
      <c r="N60" s="55">
        <f t="shared" si="12"/>
        <v>6702100</v>
      </c>
      <c r="O60" s="102">
        <f t="shared" si="13"/>
        <v>6702100</v>
      </c>
      <c r="P60" s="102">
        <f t="shared" si="14"/>
        <v>6702100</v>
      </c>
      <c r="Q60" s="102">
        <f t="shared" si="15"/>
        <v>6702100</v>
      </c>
      <c r="R60" s="102">
        <v>6702100</v>
      </c>
      <c r="S60" s="102">
        <v>0</v>
      </c>
      <c r="T60" s="102">
        <v>0</v>
      </c>
      <c r="U60" s="102"/>
      <c r="V60" s="64"/>
      <c r="W60" s="65">
        <f t="shared" si="6"/>
        <v>6702100</v>
      </c>
      <c r="X60" s="65"/>
      <c r="Y60" s="55">
        <f t="shared" si="16"/>
        <v>0</v>
      </c>
      <c r="Z60" s="55">
        <f t="shared" si="17"/>
        <v>0</v>
      </c>
      <c r="AA60" s="55">
        <f t="shared" si="18"/>
        <v>0</v>
      </c>
      <c r="AB60" s="55">
        <f t="shared" si="25"/>
        <v>0</v>
      </c>
      <c r="AC60" s="55">
        <f t="shared" si="25"/>
        <v>0</v>
      </c>
      <c r="AD60" s="55">
        <f t="shared" si="25"/>
        <v>0</v>
      </c>
      <c r="AE60" s="55">
        <f t="shared" si="20"/>
        <v>0</v>
      </c>
      <c r="AF60" s="55"/>
      <c r="AG60" s="25">
        <v>3871249</v>
      </c>
      <c r="AH60" s="25">
        <v>3871249</v>
      </c>
      <c r="AI60" s="25">
        <v>3871249</v>
      </c>
      <c r="AJ60" s="25">
        <v>0</v>
      </c>
      <c r="AK60" s="25"/>
      <c r="AL60" s="34">
        <f t="shared" si="24"/>
        <v>0.57761731397621641</v>
      </c>
      <c r="AM60" s="34">
        <f t="shared" si="24"/>
        <v>0.57761731397621641</v>
      </c>
      <c r="AN60" s="34">
        <f t="shared" si="24"/>
        <v>0.57761731397621641</v>
      </c>
      <c r="AO60" s="34">
        <f t="shared" si="24"/>
        <v>0</v>
      </c>
      <c r="AP60" s="34">
        <f t="shared" si="24"/>
        <v>0</v>
      </c>
      <c r="AQ60" s="90">
        <f t="shared" si="7"/>
        <v>0</v>
      </c>
      <c r="AR60" s="90"/>
      <c r="AS60" s="90"/>
      <c r="AT60" s="4"/>
      <c r="AU60" s="4"/>
      <c r="AV60" s="1"/>
      <c r="AW60" s="1"/>
      <c r="AX60" s="1"/>
      <c r="AY60" s="1"/>
      <c r="AZ60" s="1"/>
      <c r="BA60" s="1"/>
    </row>
    <row r="61" spans="1:53" s="2" customFormat="1" ht="29.25" customHeight="1" x14ac:dyDescent="0.25">
      <c r="A61" s="11">
        <v>43</v>
      </c>
      <c r="B61" s="27" t="s">
        <v>59</v>
      </c>
      <c r="C61" s="22">
        <f t="shared" si="8"/>
        <v>231800</v>
      </c>
      <c r="D61" s="23">
        <f t="shared" si="9"/>
        <v>231800</v>
      </c>
      <c r="E61" s="23">
        <f t="shared" si="10"/>
        <v>231800</v>
      </c>
      <c r="F61" s="22">
        <v>0</v>
      </c>
      <c r="G61" s="22"/>
      <c r="H61" s="22">
        <f t="shared" si="11"/>
        <v>231800</v>
      </c>
      <c r="I61" s="22">
        <v>231800</v>
      </c>
      <c r="J61" s="22">
        <v>231800</v>
      </c>
      <c r="K61" s="22">
        <v>0</v>
      </c>
      <c r="L61" s="22"/>
      <c r="M61" s="22"/>
      <c r="N61" s="55">
        <f t="shared" si="12"/>
        <v>231800</v>
      </c>
      <c r="O61" s="102">
        <f t="shared" si="13"/>
        <v>231800</v>
      </c>
      <c r="P61" s="102">
        <f t="shared" si="14"/>
        <v>231800</v>
      </c>
      <c r="Q61" s="102">
        <f t="shared" si="15"/>
        <v>231800</v>
      </c>
      <c r="R61" s="102">
        <v>231800</v>
      </c>
      <c r="S61" s="102">
        <v>0</v>
      </c>
      <c r="T61" s="102">
        <v>0</v>
      </c>
      <c r="U61" s="102"/>
      <c r="V61" s="64"/>
      <c r="W61" s="65">
        <f t="shared" si="6"/>
        <v>231800</v>
      </c>
      <c r="X61" s="65"/>
      <c r="Y61" s="55">
        <f t="shared" si="16"/>
        <v>0</v>
      </c>
      <c r="Z61" s="55">
        <f t="shared" si="17"/>
        <v>0</v>
      </c>
      <c r="AA61" s="55">
        <f t="shared" si="18"/>
        <v>0</v>
      </c>
      <c r="AB61" s="55">
        <f t="shared" si="25"/>
        <v>0</v>
      </c>
      <c r="AC61" s="55">
        <f t="shared" si="25"/>
        <v>0</v>
      </c>
      <c r="AD61" s="55">
        <f t="shared" si="25"/>
        <v>0</v>
      </c>
      <c r="AE61" s="55">
        <f t="shared" si="20"/>
        <v>0</v>
      </c>
      <c r="AF61" s="55"/>
      <c r="AG61" s="25">
        <v>193143</v>
      </c>
      <c r="AH61" s="25">
        <v>193143</v>
      </c>
      <c r="AI61" s="25">
        <v>193143</v>
      </c>
      <c r="AJ61" s="25">
        <v>0</v>
      </c>
      <c r="AK61" s="25"/>
      <c r="AL61" s="34">
        <f t="shared" si="24"/>
        <v>0.83323123382226061</v>
      </c>
      <c r="AM61" s="34">
        <f t="shared" si="24"/>
        <v>0.83323123382226061</v>
      </c>
      <c r="AN61" s="34">
        <f t="shared" si="24"/>
        <v>0.83323123382226061</v>
      </c>
      <c r="AO61" s="34">
        <f t="shared" si="24"/>
        <v>0</v>
      </c>
      <c r="AP61" s="34">
        <f t="shared" si="24"/>
        <v>0</v>
      </c>
      <c r="AQ61" s="90">
        <f t="shared" si="7"/>
        <v>0</v>
      </c>
      <c r="AR61" s="90"/>
      <c r="AS61" s="90"/>
      <c r="AT61" s="4"/>
      <c r="AU61" s="4"/>
      <c r="AV61" s="1"/>
      <c r="AW61" s="1"/>
      <c r="AX61" s="1"/>
      <c r="AY61" s="1"/>
      <c r="AZ61" s="1"/>
      <c r="BA61" s="1"/>
    </row>
    <row r="62" spans="1:53" s="2" customFormat="1" ht="29.25" customHeight="1" x14ac:dyDescent="0.25">
      <c r="A62" s="11">
        <v>44</v>
      </c>
      <c r="B62" s="27" t="s">
        <v>60</v>
      </c>
      <c r="C62" s="22">
        <f t="shared" si="8"/>
        <v>920000</v>
      </c>
      <c r="D62" s="23">
        <f t="shared" si="9"/>
        <v>920000</v>
      </c>
      <c r="E62" s="23">
        <f t="shared" si="10"/>
        <v>920000</v>
      </c>
      <c r="F62" s="22">
        <v>0</v>
      </c>
      <c r="G62" s="22"/>
      <c r="H62" s="22">
        <f t="shared" si="11"/>
        <v>920000</v>
      </c>
      <c r="I62" s="23">
        <v>920000</v>
      </c>
      <c r="J62" s="23">
        <v>920000</v>
      </c>
      <c r="K62" s="22">
        <v>0</v>
      </c>
      <c r="L62" s="22"/>
      <c r="M62" s="22"/>
      <c r="N62" s="55">
        <f t="shared" si="12"/>
        <v>920000</v>
      </c>
      <c r="O62" s="102">
        <f t="shared" si="13"/>
        <v>920000</v>
      </c>
      <c r="P62" s="102">
        <f t="shared" si="14"/>
        <v>920000</v>
      </c>
      <c r="Q62" s="102">
        <f t="shared" si="15"/>
        <v>920000</v>
      </c>
      <c r="R62" s="102">
        <v>920000</v>
      </c>
      <c r="S62" s="102">
        <v>0</v>
      </c>
      <c r="T62" s="102">
        <v>0</v>
      </c>
      <c r="U62" s="102"/>
      <c r="V62" s="64"/>
      <c r="W62" s="65">
        <f t="shared" si="6"/>
        <v>920000</v>
      </c>
      <c r="X62" s="65"/>
      <c r="Y62" s="55">
        <f t="shared" si="16"/>
        <v>0</v>
      </c>
      <c r="Z62" s="55">
        <f t="shared" si="17"/>
        <v>0</v>
      </c>
      <c r="AA62" s="55">
        <f t="shared" si="18"/>
        <v>0</v>
      </c>
      <c r="AB62" s="55">
        <f t="shared" si="25"/>
        <v>0</v>
      </c>
      <c r="AC62" s="55">
        <f t="shared" si="25"/>
        <v>0</v>
      </c>
      <c r="AD62" s="55">
        <f t="shared" si="25"/>
        <v>0</v>
      </c>
      <c r="AE62" s="55">
        <f t="shared" si="20"/>
        <v>0</v>
      </c>
      <c r="AF62" s="55"/>
      <c r="AG62" s="25">
        <v>780420</v>
      </c>
      <c r="AH62" s="25">
        <v>780420</v>
      </c>
      <c r="AI62" s="25">
        <v>780420</v>
      </c>
      <c r="AJ62" s="25">
        <v>0</v>
      </c>
      <c r="AK62" s="25"/>
      <c r="AL62" s="34">
        <f t="shared" si="24"/>
        <v>0.8482826086956522</v>
      </c>
      <c r="AM62" s="34">
        <f t="shared" si="24"/>
        <v>0.8482826086956522</v>
      </c>
      <c r="AN62" s="34">
        <f t="shared" si="24"/>
        <v>0.8482826086956522</v>
      </c>
      <c r="AO62" s="34">
        <f t="shared" si="24"/>
        <v>0</v>
      </c>
      <c r="AP62" s="34">
        <f t="shared" si="24"/>
        <v>0</v>
      </c>
      <c r="AQ62" s="90">
        <f t="shared" si="7"/>
        <v>140000</v>
      </c>
      <c r="AR62" s="90">
        <v>140000</v>
      </c>
      <c r="AS62" s="90"/>
      <c r="AT62" s="4" t="s">
        <v>249</v>
      </c>
      <c r="AU62" s="4"/>
      <c r="AV62" s="1"/>
      <c r="AW62" s="1"/>
      <c r="AX62" s="1"/>
      <c r="AY62" s="1"/>
      <c r="AZ62" s="1"/>
      <c r="BA62" s="1"/>
    </row>
    <row r="63" spans="1:53" s="2" customFormat="1" ht="29.25" customHeight="1" x14ac:dyDescent="0.25">
      <c r="A63" s="11">
        <v>45</v>
      </c>
      <c r="B63" s="27" t="s">
        <v>61</v>
      </c>
      <c r="C63" s="22">
        <f t="shared" si="8"/>
        <v>1963</v>
      </c>
      <c r="D63" s="23">
        <f t="shared" si="9"/>
        <v>1963</v>
      </c>
      <c r="E63" s="23">
        <f t="shared" si="10"/>
        <v>1963</v>
      </c>
      <c r="F63" s="22">
        <v>0</v>
      </c>
      <c r="G63" s="22"/>
      <c r="H63" s="22">
        <f t="shared" si="11"/>
        <v>1963</v>
      </c>
      <c r="I63" s="23">
        <v>1963</v>
      </c>
      <c r="J63" s="23">
        <v>1963</v>
      </c>
      <c r="K63" s="22">
        <v>0</v>
      </c>
      <c r="L63" s="22"/>
      <c r="M63" s="22"/>
      <c r="N63" s="55">
        <f t="shared" si="12"/>
        <v>1963</v>
      </c>
      <c r="O63" s="102">
        <f t="shared" si="13"/>
        <v>1963</v>
      </c>
      <c r="P63" s="102">
        <f t="shared" si="14"/>
        <v>1963</v>
      </c>
      <c r="Q63" s="102">
        <f t="shared" si="15"/>
        <v>1963</v>
      </c>
      <c r="R63" s="102">
        <v>1963</v>
      </c>
      <c r="S63" s="102">
        <v>0</v>
      </c>
      <c r="T63" s="102">
        <v>0</v>
      </c>
      <c r="U63" s="102"/>
      <c r="V63" s="64"/>
      <c r="W63" s="65">
        <f t="shared" si="6"/>
        <v>1963</v>
      </c>
      <c r="X63" s="65"/>
      <c r="Y63" s="55">
        <f t="shared" si="16"/>
        <v>0</v>
      </c>
      <c r="Z63" s="55">
        <f t="shared" si="17"/>
        <v>0</v>
      </c>
      <c r="AA63" s="55">
        <f t="shared" si="18"/>
        <v>0</v>
      </c>
      <c r="AB63" s="55">
        <f t="shared" si="25"/>
        <v>0</v>
      </c>
      <c r="AC63" s="55">
        <f t="shared" si="25"/>
        <v>0</v>
      </c>
      <c r="AD63" s="55">
        <f t="shared" si="25"/>
        <v>0</v>
      </c>
      <c r="AE63" s="55">
        <f t="shared" si="20"/>
        <v>0</v>
      </c>
      <c r="AF63" s="55"/>
      <c r="AG63" s="25">
        <v>1963</v>
      </c>
      <c r="AH63" s="25">
        <v>1963</v>
      </c>
      <c r="AI63" s="25">
        <v>1963</v>
      </c>
      <c r="AJ63" s="25">
        <v>0</v>
      </c>
      <c r="AK63" s="25"/>
      <c r="AL63" s="34">
        <f t="shared" si="24"/>
        <v>1</v>
      </c>
      <c r="AM63" s="34">
        <f t="shared" si="24"/>
        <v>1</v>
      </c>
      <c r="AN63" s="34">
        <f t="shared" si="24"/>
        <v>1</v>
      </c>
      <c r="AO63" s="34">
        <f t="shared" si="24"/>
        <v>0</v>
      </c>
      <c r="AP63" s="34">
        <f t="shared" si="24"/>
        <v>0</v>
      </c>
      <c r="AQ63" s="90">
        <f t="shared" si="7"/>
        <v>0</v>
      </c>
      <c r="AR63" s="90"/>
      <c r="AS63" s="90"/>
      <c r="AT63" s="4"/>
      <c r="AU63" s="4"/>
      <c r="AV63" s="1"/>
      <c r="AW63" s="1"/>
      <c r="AX63" s="1"/>
      <c r="AY63" s="1"/>
      <c r="AZ63" s="1"/>
      <c r="BA63" s="1"/>
    </row>
    <row r="64" spans="1:53" s="2" customFormat="1" ht="47.1" customHeight="1" x14ac:dyDescent="0.25">
      <c r="A64" s="11">
        <v>46</v>
      </c>
      <c r="B64" s="27" t="s">
        <v>62</v>
      </c>
      <c r="C64" s="22">
        <f t="shared" si="8"/>
        <v>31300</v>
      </c>
      <c r="D64" s="23">
        <f t="shared" si="9"/>
        <v>31300</v>
      </c>
      <c r="E64" s="23">
        <f t="shared" si="10"/>
        <v>31300</v>
      </c>
      <c r="F64" s="22"/>
      <c r="G64" s="22"/>
      <c r="H64" s="22">
        <f t="shared" si="11"/>
        <v>31300</v>
      </c>
      <c r="I64" s="22">
        <v>31300</v>
      </c>
      <c r="J64" s="22">
        <v>31300</v>
      </c>
      <c r="K64" s="22"/>
      <c r="L64" s="22"/>
      <c r="M64" s="22"/>
      <c r="N64" s="55">
        <f t="shared" si="12"/>
        <v>31300</v>
      </c>
      <c r="O64" s="102">
        <f t="shared" si="13"/>
        <v>31300</v>
      </c>
      <c r="P64" s="102">
        <f t="shared" si="14"/>
        <v>31300</v>
      </c>
      <c r="Q64" s="102">
        <f t="shared" si="15"/>
        <v>31300</v>
      </c>
      <c r="R64" s="102">
        <v>31300</v>
      </c>
      <c r="S64" s="102">
        <v>0</v>
      </c>
      <c r="T64" s="102">
        <v>0</v>
      </c>
      <c r="U64" s="102"/>
      <c r="V64" s="64"/>
      <c r="W64" s="65">
        <f t="shared" si="6"/>
        <v>31300</v>
      </c>
      <c r="X64" s="65"/>
      <c r="Y64" s="55">
        <f t="shared" si="16"/>
        <v>0</v>
      </c>
      <c r="Z64" s="55">
        <f t="shared" si="17"/>
        <v>0</v>
      </c>
      <c r="AA64" s="55">
        <f t="shared" si="18"/>
        <v>0</v>
      </c>
      <c r="AB64" s="55">
        <f>J64-R64</f>
        <v>0</v>
      </c>
      <c r="AC64" s="55">
        <f>K64-S64</f>
        <v>0</v>
      </c>
      <c r="AD64" s="55">
        <f>L64-T64</f>
        <v>0</v>
      </c>
      <c r="AE64" s="55">
        <f t="shared" si="20"/>
        <v>0</v>
      </c>
      <c r="AF64" s="55"/>
      <c r="AG64" s="25">
        <v>20556</v>
      </c>
      <c r="AH64" s="25">
        <v>20556</v>
      </c>
      <c r="AI64" s="25">
        <v>20556</v>
      </c>
      <c r="AJ64" s="25">
        <v>0</v>
      </c>
      <c r="AK64" s="25"/>
      <c r="AL64" s="34">
        <f t="shared" si="24"/>
        <v>0.65674121405750796</v>
      </c>
      <c r="AM64" s="34">
        <f t="shared" si="24"/>
        <v>0.65674121405750796</v>
      </c>
      <c r="AN64" s="34">
        <f t="shared" si="24"/>
        <v>0.65674121405750796</v>
      </c>
      <c r="AO64" s="34">
        <f t="shared" si="24"/>
        <v>0</v>
      </c>
      <c r="AP64" s="34">
        <f t="shared" si="24"/>
        <v>0</v>
      </c>
      <c r="AQ64" s="90">
        <f t="shared" si="7"/>
        <v>14000</v>
      </c>
      <c r="AR64" s="90">
        <v>14000</v>
      </c>
      <c r="AS64" s="90"/>
      <c r="AT64" s="4"/>
      <c r="AU64" s="4" t="s">
        <v>250</v>
      </c>
      <c r="AV64" s="1"/>
      <c r="AW64" s="1"/>
      <c r="AX64" s="1"/>
      <c r="AY64" s="1"/>
      <c r="AZ64" s="1"/>
      <c r="BA64" s="1"/>
    </row>
    <row r="65" spans="1:53" s="2" customFormat="1" ht="29.25" customHeight="1" x14ac:dyDescent="0.25">
      <c r="A65" s="11">
        <v>47</v>
      </c>
      <c r="B65" s="27" t="s">
        <v>63</v>
      </c>
      <c r="C65" s="22">
        <f t="shared" si="8"/>
        <v>10000</v>
      </c>
      <c r="D65" s="23">
        <f t="shared" si="9"/>
        <v>10000</v>
      </c>
      <c r="E65" s="23">
        <f t="shared" si="10"/>
        <v>10000</v>
      </c>
      <c r="F65" s="22">
        <v>0</v>
      </c>
      <c r="G65" s="22"/>
      <c r="H65" s="22">
        <f t="shared" si="11"/>
        <v>10000</v>
      </c>
      <c r="I65" s="22">
        <v>10000</v>
      </c>
      <c r="J65" s="22">
        <v>10000</v>
      </c>
      <c r="K65" s="22">
        <v>0</v>
      </c>
      <c r="L65" s="22"/>
      <c r="M65" s="22"/>
      <c r="N65" s="55">
        <f t="shared" si="12"/>
        <v>10000</v>
      </c>
      <c r="O65" s="102">
        <f t="shared" si="13"/>
        <v>10000</v>
      </c>
      <c r="P65" s="102">
        <f t="shared" si="14"/>
        <v>10000</v>
      </c>
      <c r="Q65" s="102">
        <f t="shared" si="15"/>
        <v>10000</v>
      </c>
      <c r="R65" s="102">
        <v>10000</v>
      </c>
      <c r="S65" s="102">
        <v>0</v>
      </c>
      <c r="T65" s="102">
        <v>0</v>
      </c>
      <c r="U65" s="102"/>
      <c r="V65" s="64"/>
      <c r="W65" s="65">
        <f t="shared" si="6"/>
        <v>10000</v>
      </c>
      <c r="X65" s="65"/>
      <c r="Y65" s="55">
        <f t="shared" si="16"/>
        <v>0</v>
      </c>
      <c r="Z65" s="55">
        <f t="shared" si="17"/>
        <v>0</v>
      </c>
      <c r="AA65" s="55">
        <f t="shared" si="18"/>
        <v>0</v>
      </c>
      <c r="AB65" s="55">
        <f t="shared" ref="AB65:AD69" si="26">J65-R65</f>
        <v>0</v>
      </c>
      <c r="AC65" s="55">
        <f t="shared" si="26"/>
        <v>0</v>
      </c>
      <c r="AD65" s="55">
        <f t="shared" si="26"/>
        <v>0</v>
      </c>
      <c r="AE65" s="55">
        <f t="shared" si="20"/>
        <v>0</v>
      </c>
      <c r="AF65" s="55"/>
      <c r="AG65" s="25">
        <v>10000</v>
      </c>
      <c r="AH65" s="25">
        <v>10000</v>
      </c>
      <c r="AI65" s="25">
        <v>10000</v>
      </c>
      <c r="AJ65" s="25">
        <v>0</v>
      </c>
      <c r="AK65" s="25"/>
      <c r="AL65" s="34">
        <f t="shared" si="24"/>
        <v>1</v>
      </c>
      <c r="AM65" s="34">
        <f t="shared" si="24"/>
        <v>1</v>
      </c>
      <c r="AN65" s="34">
        <f t="shared" si="24"/>
        <v>1</v>
      </c>
      <c r="AO65" s="34">
        <f t="shared" si="24"/>
        <v>0</v>
      </c>
      <c r="AP65" s="34">
        <f t="shared" si="24"/>
        <v>0</v>
      </c>
      <c r="AQ65" s="90">
        <f t="shared" si="7"/>
        <v>0</v>
      </c>
      <c r="AR65" s="90"/>
      <c r="AS65" s="90"/>
      <c r="AT65" s="4"/>
      <c r="AU65" s="4"/>
      <c r="AV65" s="1"/>
      <c r="AW65" s="1"/>
      <c r="AX65" s="1"/>
      <c r="AY65" s="1"/>
      <c r="AZ65" s="1"/>
      <c r="BA65" s="1"/>
    </row>
    <row r="66" spans="1:53" ht="29.25" customHeight="1" x14ac:dyDescent="0.25">
      <c r="A66" s="11">
        <v>48</v>
      </c>
      <c r="B66" s="27" t="s">
        <v>64</v>
      </c>
      <c r="C66" s="22">
        <f t="shared" si="8"/>
        <v>31500</v>
      </c>
      <c r="D66" s="23">
        <f t="shared" si="9"/>
        <v>31500</v>
      </c>
      <c r="E66" s="23">
        <f t="shared" si="10"/>
        <v>31500</v>
      </c>
      <c r="F66" s="22">
        <v>0</v>
      </c>
      <c r="G66" s="22"/>
      <c r="H66" s="22">
        <f t="shared" si="11"/>
        <v>31500</v>
      </c>
      <c r="I66" s="22">
        <v>31500</v>
      </c>
      <c r="J66" s="22">
        <v>31500</v>
      </c>
      <c r="K66" s="22">
        <v>0</v>
      </c>
      <c r="L66" s="22"/>
      <c r="M66" s="22"/>
      <c r="N66" s="55">
        <f t="shared" si="12"/>
        <v>31500</v>
      </c>
      <c r="O66" s="102">
        <f t="shared" si="13"/>
        <v>31500</v>
      </c>
      <c r="P66" s="102">
        <f t="shared" si="14"/>
        <v>31500</v>
      </c>
      <c r="Q66" s="102">
        <f t="shared" si="15"/>
        <v>31500</v>
      </c>
      <c r="R66" s="102">
        <v>31500</v>
      </c>
      <c r="S66" s="102">
        <v>0</v>
      </c>
      <c r="T66" s="102">
        <v>0</v>
      </c>
      <c r="U66" s="102"/>
      <c r="V66" s="64"/>
      <c r="W66" s="65">
        <f t="shared" si="6"/>
        <v>31500</v>
      </c>
      <c r="X66" s="65"/>
      <c r="Y66" s="55">
        <f t="shared" si="16"/>
        <v>0</v>
      </c>
      <c r="Z66" s="55">
        <f t="shared" si="17"/>
        <v>0</v>
      </c>
      <c r="AA66" s="55">
        <f t="shared" si="18"/>
        <v>0</v>
      </c>
      <c r="AB66" s="55">
        <f t="shared" si="26"/>
        <v>0</v>
      </c>
      <c r="AC66" s="55">
        <f t="shared" si="26"/>
        <v>0</v>
      </c>
      <c r="AD66" s="55">
        <f t="shared" si="26"/>
        <v>0</v>
      </c>
      <c r="AE66" s="55">
        <f t="shared" si="20"/>
        <v>0</v>
      </c>
      <c r="AF66" s="55"/>
      <c r="AG66" s="25">
        <v>25348</v>
      </c>
      <c r="AH66" s="25">
        <v>25348</v>
      </c>
      <c r="AI66" s="25">
        <v>25348</v>
      </c>
      <c r="AJ66" s="25">
        <v>0</v>
      </c>
      <c r="AK66" s="25"/>
      <c r="AL66" s="34">
        <f t="shared" si="24"/>
        <v>0.80469841269841269</v>
      </c>
      <c r="AM66" s="34">
        <f t="shared" si="24"/>
        <v>0.80469841269841269</v>
      </c>
      <c r="AN66" s="34">
        <f t="shared" si="24"/>
        <v>0.80469841269841269</v>
      </c>
      <c r="AO66" s="34">
        <f t="shared" si="24"/>
        <v>0</v>
      </c>
      <c r="AP66" s="34">
        <f t="shared" si="24"/>
        <v>0</v>
      </c>
      <c r="AQ66" s="90">
        <f t="shared" si="7"/>
        <v>0</v>
      </c>
      <c r="AR66" s="90"/>
      <c r="AS66" s="90"/>
      <c r="AT66" s="4"/>
      <c r="AU66" s="4"/>
    </row>
    <row r="67" spans="1:53" ht="29.25" customHeight="1" x14ac:dyDescent="0.25">
      <c r="A67" s="11">
        <v>49</v>
      </c>
      <c r="B67" s="27" t="s">
        <v>65</v>
      </c>
      <c r="C67" s="22">
        <f t="shared" si="8"/>
        <v>624400</v>
      </c>
      <c r="D67" s="23">
        <f t="shared" si="9"/>
        <v>624400</v>
      </c>
      <c r="E67" s="23">
        <f t="shared" si="10"/>
        <v>624400</v>
      </c>
      <c r="F67" s="22">
        <v>0</v>
      </c>
      <c r="G67" s="22"/>
      <c r="H67" s="22">
        <f t="shared" si="11"/>
        <v>624400</v>
      </c>
      <c r="I67" s="22">
        <v>624400</v>
      </c>
      <c r="J67" s="22">
        <v>624400</v>
      </c>
      <c r="K67" s="22">
        <v>0</v>
      </c>
      <c r="L67" s="22"/>
      <c r="M67" s="22"/>
      <c r="N67" s="55">
        <f t="shared" si="12"/>
        <v>624400</v>
      </c>
      <c r="O67" s="102">
        <f t="shared" si="13"/>
        <v>624400</v>
      </c>
      <c r="P67" s="102">
        <f t="shared" si="14"/>
        <v>624400</v>
      </c>
      <c r="Q67" s="102">
        <f t="shared" si="15"/>
        <v>624400</v>
      </c>
      <c r="R67" s="102">
        <v>624400</v>
      </c>
      <c r="S67" s="102">
        <v>0</v>
      </c>
      <c r="T67" s="102">
        <v>0</v>
      </c>
      <c r="U67" s="102"/>
      <c r="V67" s="64"/>
      <c r="W67" s="65">
        <f t="shared" si="6"/>
        <v>624400</v>
      </c>
      <c r="X67" s="65"/>
      <c r="Y67" s="55">
        <f t="shared" si="16"/>
        <v>0</v>
      </c>
      <c r="Z67" s="55">
        <f t="shared" si="17"/>
        <v>0</v>
      </c>
      <c r="AA67" s="55">
        <f t="shared" si="18"/>
        <v>0</v>
      </c>
      <c r="AB67" s="55">
        <f t="shared" si="26"/>
        <v>0</v>
      </c>
      <c r="AC67" s="55">
        <f t="shared" si="26"/>
        <v>0</v>
      </c>
      <c r="AD67" s="55">
        <f t="shared" si="26"/>
        <v>0</v>
      </c>
      <c r="AE67" s="55">
        <f t="shared" si="20"/>
        <v>0</v>
      </c>
      <c r="AF67" s="55"/>
      <c r="AG67" s="25">
        <v>359014</v>
      </c>
      <c r="AH67" s="25">
        <v>359014</v>
      </c>
      <c r="AI67" s="25">
        <v>359014</v>
      </c>
      <c r="AJ67" s="25">
        <v>0</v>
      </c>
      <c r="AK67" s="25"/>
      <c r="AL67" s="34">
        <f t="shared" si="24"/>
        <v>0.57497437540038432</v>
      </c>
      <c r="AM67" s="34">
        <f t="shared" si="24"/>
        <v>0.57497437540038432</v>
      </c>
      <c r="AN67" s="34">
        <f t="shared" si="24"/>
        <v>0.57497437540038432</v>
      </c>
      <c r="AO67" s="34">
        <f t="shared" si="24"/>
        <v>0</v>
      </c>
      <c r="AP67" s="34">
        <f t="shared" si="24"/>
        <v>0</v>
      </c>
      <c r="AQ67" s="90">
        <f t="shared" si="7"/>
        <v>0</v>
      </c>
      <c r="AR67" s="90"/>
      <c r="AS67" s="90"/>
      <c r="AT67" s="4"/>
      <c r="AU67" s="4"/>
    </row>
    <row r="68" spans="1:53" ht="29.25" customHeight="1" x14ac:dyDescent="0.25">
      <c r="A68" s="11">
        <v>50</v>
      </c>
      <c r="B68" s="27" t="s">
        <v>66</v>
      </c>
      <c r="C68" s="22">
        <f t="shared" si="8"/>
        <v>10000</v>
      </c>
      <c r="D68" s="23">
        <f t="shared" si="9"/>
        <v>10000</v>
      </c>
      <c r="E68" s="23">
        <f t="shared" si="10"/>
        <v>10000</v>
      </c>
      <c r="F68" s="22">
        <v>0</v>
      </c>
      <c r="G68" s="22"/>
      <c r="H68" s="22">
        <f t="shared" si="11"/>
        <v>10000</v>
      </c>
      <c r="I68" s="22">
        <v>10000</v>
      </c>
      <c r="J68" s="22">
        <v>10000</v>
      </c>
      <c r="K68" s="22">
        <v>0</v>
      </c>
      <c r="L68" s="22"/>
      <c r="M68" s="22"/>
      <c r="N68" s="55">
        <f t="shared" si="12"/>
        <v>10000</v>
      </c>
      <c r="O68" s="102">
        <f t="shared" si="13"/>
        <v>10000</v>
      </c>
      <c r="P68" s="102">
        <f t="shared" si="14"/>
        <v>10000</v>
      </c>
      <c r="Q68" s="102">
        <f t="shared" si="15"/>
        <v>10000</v>
      </c>
      <c r="R68" s="102">
        <v>10000</v>
      </c>
      <c r="S68" s="102">
        <v>0</v>
      </c>
      <c r="T68" s="102">
        <v>0</v>
      </c>
      <c r="U68" s="102"/>
      <c r="V68" s="64"/>
      <c r="W68" s="65">
        <f t="shared" si="6"/>
        <v>10000</v>
      </c>
      <c r="X68" s="65"/>
      <c r="Y68" s="55">
        <f t="shared" si="16"/>
        <v>0</v>
      </c>
      <c r="Z68" s="55">
        <f t="shared" si="17"/>
        <v>0</v>
      </c>
      <c r="AA68" s="55">
        <f t="shared" si="18"/>
        <v>0</v>
      </c>
      <c r="AB68" s="55">
        <f t="shared" si="26"/>
        <v>0</v>
      </c>
      <c r="AC68" s="55">
        <f t="shared" si="26"/>
        <v>0</v>
      </c>
      <c r="AD68" s="55">
        <f t="shared" si="26"/>
        <v>0</v>
      </c>
      <c r="AE68" s="55">
        <f t="shared" si="20"/>
        <v>0</v>
      </c>
      <c r="AF68" s="55"/>
      <c r="AG68" s="25">
        <v>10000</v>
      </c>
      <c r="AH68" s="25">
        <v>10000</v>
      </c>
      <c r="AI68" s="25">
        <v>10000</v>
      </c>
      <c r="AJ68" s="25">
        <v>0</v>
      </c>
      <c r="AK68" s="25"/>
      <c r="AL68" s="34">
        <f t="shared" si="24"/>
        <v>1</v>
      </c>
      <c r="AM68" s="34">
        <f t="shared" si="24"/>
        <v>1</v>
      </c>
      <c r="AN68" s="34">
        <f t="shared" si="24"/>
        <v>1</v>
      </c>
      <c r="AO68" s="34">
        <f t="shared" si="24"/>
        <v>0</v>
      </c>
      <c r="AP68" s="34">
        <f t="shared" si="24"/>
        <v>0</v>
      </c>
      <c r="AQ68" s="90">
        <f t="shared" si="7"/>
        <v>0</v>
      </c>
      <c r="AR68" s="90"/>
      <c r="AS68" s="90"/>
      <c r="AT68" s="4"/>
      <c r="AU68" s="4"/>
    </row>
    <row r="69" spans="1:53" ht="21" customHeight="1" x14ac:dyDescent="0.25">
      <c r="A69" s="11">
        <v>51</v>
      </c>
      <c r="B69" s="27" t="s">
        <v>67</v>
      </c>
      <c r="C69" s="22">
        <f t="shared" si="8"/>
        <v>9200</v>
      </c>
      <c r="D69" s="23">
        <f t="shared" si="9"/>
        <v>9200</v>
      </c>
      <c r="E69" s="23">
        <f t="shared" si="10"/>
        <v>9200</v>
      </c>
      <c r="F69" s="22">
        <v>0</v>
      </c>
      <c r="G69" s="22"/>
      <c r="H69" s="22">
        <f t="shared" si="11"/>
        <v>9200</v>
      </c>
      <c r="I69" s="22">
        <v>9200</v>
      </c>
      <c r="J69" s="22">
        <v>9200</v>
      </c>
      <c r="K69" s="22">
        <v>0</v>
      </c>
      <c r="L69" s="22"/>
      <c r="M69" s="22"/>
      <c r="N69" s="55">
        <f t="shared" si="12"/>
        <v>9200</v>
      </c>
      <c r="O69" s="102">
        <f>SUM(Q69,T69)</f>
        <v>9200</v>
      </c>
      <c r="P69" s="102">
        <f t="shared" si="14"/>
        <v>9200</v>
      </c>
      <c r="Q69" s="102">
        <f>R69+S69</f>
        <v>9200</v>
      </c>
      <c r="R69" s="102">
        <v>9200</v>
      </c>
      <c r="S69" s="102">
        <v>0</v>
      </c>
      <c r="T69" s="102">
        <v>0</v>
      </c>
      <c r="U69" s="102"/>
      <c r="V69" s="64"/>
      <c r="W69" s="65">
        <f t="shared" si="6"/>
        <v>9200</v>
      </c>
      <c r="X69" s="65"/>
      <c r="Y69" s="55">
        <f t="shared" si="16"/>
        <v>0</v>
      </c>
      <c r="Z69" s="55">
        <f t="shared" si="17"/>
        <v>0</v>
      </c>
      <c r="AA69" s="55">
        <f t="shared" si="18"/>
        <v>0</v>
      </c>
      <c r="AB69" s="55">
        <f t="shared" si="26"/>
        <v>0</v>
      </c>
      <c r="AC69" s="55">
        <f t="shared" si="26"/>
        <v>0</v>
      </c>
      <c r="AD69" s="55">
        <f t="shared" si="26"/>
        <v>0</v>
      </c>
      <c r="AE69" s="55">
        <f t="shared" si="20"/>
        <v>0</v>
      </c>
      <c r="AF69" s="55"/>
      <c r="AG69" s="25">
        <v>9199.9840530000001</v>
      </c>
      <c r="AH69" s="25">
        <v>9199.9840530000001</v>
      </c>
      <c r="AI69" s="25">
        <v>9199.9840530000001</v>
      </c>
      <c r="AJ69" s="25">
        <v>0</v>
      </c>
      <c r="AK69" s="25"/>
      <c r="AL69" s="34">
        <f t="shared" si="24"/>
        <v>0.99999826663043478</v>
      </c>
      <c r="AM69" s="34">
        <f t="shared" si="24"/>
        <v>0.99999826663043478</v>
      </c>
      <c r="AN69" s="34">
        <f t="shared" si="24"/>
        <v>0.99999826663043478</v>
      </c>
      <c r="AO69" s="34">
        <f t="shared" si="24"/>
        <v>0</v>
      </c>
      <c r="AP69" s="34">
        <f t="shared" si="24"/>
        <v>0</v>
      </c>
      <c r="AQ69" s="90">
        <f t="shared" si="7"/>
        <v>0</v>
      </c>
      <c r="AR69" s="90"/>
      <c r="AS69" s="90"/>
      <c r="AT69" s="4"/>
      <c r="AU69" s="4"/>
    </row>
    <row r="70" spans="1:53" ht="23.25" customHeight="1" x14ac:dyDescent="0.25">
      <c r="A70" s="18" t="s">
        <v>68</v>
      </c>
      <c r="B70" s="28" t="s">
        <v>69</v>
      </c>
      <c r="C70" s="29">
        <f>SUM(C71,C86,C98,C113,C119,C126)</f>
        <v>443864727.69999999</v>
      </c>
      <c r="D70" s="29">
        <f t="shared" ref="D70:AF70" si="27">SUM(D71,D86,D98,D113,D119,D126)</f>
        <v>139758832.69999999</v>
      </c>
      <c r="E70" s="29">
        <f t="shared" si="27"/>
        <v>116983166</v>
      </c>
      <c r="F70" s="29">
        <f t="shared" si="27"/>
        <v>22775666.699999999</v>
      </c>
      <c r="G70" s="29">
        <f t="shared" si="27"/>
        <v>304105895</v>
      </c>
      <c r="H70" s="29">
        <f t="shared" si="27"/>
        <v>419864727.69999999</v>
      </c>
      <c r="I70" s="29">
        <f t="shared" si="27"/>
        <v>115758832.7</v>
      </c>
      <c r="J70" s="29">
        <f t="shared" si="27"/>
        <v>92983166</v>
      </c>
      <c r="K70" s="29">
        <f t="shared" si="27"/>
        <v>22775666.699999999</v>
      </c>
      <c r="L70" s="29">
        <f t="shared" si="27"/>
        <v>304105895</v>
      </c>
      <c r="M70" s="29">
        <f t="shared" si="27"/>
        <v>23999999.999999996</v>
      </c>
      <c r="N70" s="29">
        <f t="shared" si="27"/>
        <v>463742316.86800003</v>
      </c>
      <c r="O70" s="104">
        <f t="shared" si="27"/>
        <v>439742316.86800003</v>
      </c>
      <c r="P70" s="104">
        <f t="shared" si="27"/>
        <v>395980612.54299998</v>
      </c>
      <c r="Q70" s="104">
        <f t="shared" si="27"/>
        <v>115135970.617</v>
      </c>
      <c r="R70" s="104">
        <f t="shared" si="27"/>
        <v>92452631.616999999</v>
      </c>
      <c r="S70" s="104">
        <f t="shared" si="27"/>
        <v>22683339</v>
      </c>
      <c r="T70" s="104">
        <f t="shared" si="27"/>
        <v>324606346.25100005</v>
      </c>
      <c r="U70" s="104">
        <f t="shared" si="27"/>
        <v>43761704.325000003</v>
      </c>
      <c r="V70" s="29">
        <v>23999999.999999996</v>
      </c>
      <c r="W70" s="29">
        <f t="shared" si="27"/>
        <v>139135970.61699998</v>
      </c>
      <c r="X70" s="29">
        <f t="shared" si="27"/>
        <v>52</v>
      </c>
      <c r="Y70" s="29">
        <f t="shared" si="27"/>
        <v>23884115.157000002</v>
      </c>
      <c r="Z70" s="29">
        <f t="shared" si="27"/>
        <v>23884115.157000002</v>
      </c>
      <c r="AA70" s="29">
        <f t="shared" si="27"/>
        <v>622862.0830000001</v>
      </c>
      <c r="AB70" s="29">
        <f t="shared" si="27"/>
        <v>530534.38300000015</v>
      </c>
      <c r="AC70" s="29">
        <f t="shared" si="27"/>
        <v>92327.7</v>
      </c>
      <c r="AD70" s="29">
        <f t="shared" si="27"/>
        <v>23261253.074000001</v>
      </c>
      <c r="AE70" s="29">
        <f t="shared" si="27"/>
        <v>0</v>
      </c>
      <c r="AF70" s="29">
        <f t="shared" si="27"/>
        <v>0</v>
      </c>
      <c r="AG70" s="29">
        <v>436071028.61879373</v>
      </c>
      <c r="AH70" s="29">
        <v>106382001.61644967</v>
      </c>
      <c r="AI70" s="29">
        <v>98396022.396274686</v>
      </c>
      <c r="AJ70" s="29">
        <v>7985979.2201750008</v>
      </c>
      <c r="AK70" s="29">
        <v>329689027.00234395</v>
      </c>
      <c r="AL70" s="46">
        <f t="shared" si="24"/>
        <v>0.98244127412062832</v>
      </c>
      <c r="AM70" s="46">
        <f t="shared" si="24"/>
        <v>0.76118267132929252</v>
      </c>
      <c r="AN70" s="46">
        <f t="shared" si="24"/>
        <v>0.84111266399025897</v>
      </c>
      <c r="AO70" s="46">
        <f t="shared" si="24"/>
        <v>0.35063646326432241</v>
      </c>
      <c r="AP70" s="46">
        <f>IF(G70=0,0,AK70/G70)</f>
        <v>1.0841257352224098</v>
      </c>
      <c r="AQ70" s="89">
        <f t="shared" ref="AQ70:AS70" si="28">SUM(AQ71,AQ86,AQ98,AQ113,AQ119,AQ126)</f>
        <v>8882226</v>
      </c>
      <c r="AR70" s="89">
        <f>SUM(AR71,AR86,AR98,AR113,AR119,AR126)</f>
        <v>944143</v>
      </c>
      <c r="AS70" s="89">
        <f t="shared" si="28"/>
        <v>7938083</v>
      </c>
      <c r="AT70" s="4"/>
      <c r="AU70" s="4"/>
    </row>
    <row r="71" spans="1:53" ht="23.25" customHeight="1" x14ac:dyDescent="0.25">
      <c r="A71" s="18"/>
      <c r="B71" s="28" t="s">
        <v>70</v>
      </c>
      <c r="C71" s="20">
        <f>SUM(C72:C85)</f>
        <v>66246056.417963773</v>
      </c>
      <c r="D71" s="20">
        <f t="shared" ref="D71:AF71" si="29">SUM(D72:D85)</f>
        <v>42649725.417963773</v>
      </c>
      <c r="E71" s="20">
        <f t="shared" si="29"/>
        <v>38380403.71796377</v>
      </c>
      <c r="F71" s="20">
        <f t="shared" si="29"/>
        <v>4269321.7</v>
      </c>
      <c r="G71" s="20">
        <f t="shared" si="29"/>
        <v>23596331</v>
      </c>
      <c r="H71" s="20">
        <f t="shared" si="29"/>
        <v>54961394.700000003</v>
      </c>
      <c r="I71" s="20">
        <f t="shared" si="29"/>
        <v>31365063.699999999</v>
      </c>
      <c r="J71" s="20">
        <f t="shared" si="29"/>
        <v>27095742</v>
      </c>
      <c r="K71" s="20">
        <f t="shared" si="29"/>
        <v>4269321.7</v>
      </c>
      <c r="L71" s="20">
        <f t="shared" si="29"/>
        <v>23596331</v>
      </c>
      <c r="M71" s="20">
        <f t="shared" si="29"/>
        <v>11284661.717963768</v>
      </c>
      <c r="N71" s="20">
        <f t="shared" si="29"/>
        <v>75347881.295963764</v>
      </c>
      <c r="O71" s="101">
        <f t="shared" si="29"/>
        <v>64063219.578000002</v>
      </c>
      <c r="P71" s="101">
        <f t="shared" si="29"/>
        <v>54287255.925999999</v>
      </c>
      <c r="Q71" s="101">
        <f t="shared" si="29"/>
        <v>31026419</v>
      </c>
      <c r="R71" s="101">
        <f t="shared" si="29"/>
        <v>26832425</v>
      </c>
      <c r="S71" s="101">
        <f t="shared" si="29"/>
        <v>4193994</v>
      </c>
      <c r="T71" s="101">
        <f t="shared" si="29"/>
        <v>33036800.578000002</v>
      </c>
      <c r="U71" s="101">
        <f t="shared" si="29"/>
        <v>9775963.6520000007</v>
      </c>
      <c r="V71" s="20">
        <v>11284661.717963768</v>
      </c>
      <c r="W71" s="20">
        <f t="shared" si="29"/>
        <v>42311080.71796377</v>
      </c>
      <c r="X71" s="20">
        <f t="shared" si="29"/>
        <v>14</v>
      </c>
      <c r="Y71" s="20">
        <f t="shared" si="29"/>
        <v>674138.77399999998</v>
      </c>
      <c r="Z71" s="20">
        <f t="shared" si="29"/>
        <v>674138.77399999998</v>
      </c>
      <c r="AA71" s="20">
        <f t="shared" si="29"/>
        <v>338644.7</v>
      </c>
      <c r="AB71" s="20">
        <f t="shared" si="29"/>
        <v>263317</v>
      </c>
      <c r="AC71" s="20">
        <f t="shared" si="29"/>
        <v>75327.7</v>
      </c>
      <c r="AD71" s="20">
        <f t="shared" si="29"/>
        <v>335494.07400000002</v>
      </c>
      <c r="AE71" s="20">
        <f t="shared" si="29"/>
        <v>0</v>
      </c>
      <c r="AF71" s="20">
        <f t="shared" si="29"/>
        <v>0</v>
      </c>
      <c r="AG71" s="20">
        <v>65095903.714914218</v>
      </c>
      <c r="AH71" s="20">
        <v>32001379.921361808</v>
      </c>
      <c r="AI71" s="20">
        <v>30407304.100079805</v>
      </c>
      <c r="AJ71" s="20">
        <v>1594075.8212820003</v>
      </c>
      <c r="AK71" s="20">
        <v>33094523.793552399</v>
      </c>
      <c r="AL71" s="46">
        <f t="shared" si="24"/>
        <v>0.98263817100609074</v>
      </c>
      <c r="AM71" s="46">
        <f t="shared" si="24"/>
        <v>0.75033026843082662</v>
      </c>
      <c r="AN71" s="46">
        <f t="shared" si="24"/>
        <v>0.792261184210728</v>
      </c>
      <c r="AO71" s="46">
        <f t="shared" si="24"/>
        <v>0.37337917666921194</v>
      </c>
      <c r="AP71" s="46">
        <f t="shared" si="24"/>
        <v>1.4025283758543816</v>
      </c>
      <c r="AQ71" s="89">
        <f t="shared" ref="AQ71:AS71" si="30">SUM(AQ72:AQ85)</f>
        <v>1221437</v>
      </c>
      <c r="AR71" s="89">
        <f>SUM(AR72:AR85)</f>
        <v>630000</v>
      </c>
      <c r="AS71" s="89">
        <f t="shared" si="30"/>
        <v>591437</v>
      </c>
      <c r="AT71" s="4"/>
      <c r="AU71" s="4"/>
    </row>
    <row r="72" spans="1:53" ht="29.25" customHeight="1" x14ac:dyDescent="0.25">
      <c r="A72" s="11" t="s">
        <v>71</v>
      </c>
      <c r="B72" s="27" t="s">
        <v>72</v>
      </c>
      <c r="C72" s="22">
        <f>SUM(H72,M72)</f>
        <v>5495197.8809371013</v>
      </c>
      <c r="D72" s="23">
        <v>4528927.8809371013</v>
      </c>
      <c r="E72" s="23">
        <v>3759472.8809371009</v>
      </c>
      <c r="F72" s="25">
        <v>769455</v>
      </c>
      <c r="G72" s="25">
        <v>966270</v>
      </c>
      <c r="H72" s="25">
        <f t="shared" si="11"/>
        <v>4001939.0000000005</v>
      </c>
      <c r="I72" s="25">
        <v>3035669.0000000005</v>
      </c>
      <c r="J72" s="25">
        <v>2266214</v>
      </c>
      <c r="K72" s="25">
        <v>769455</v>
      </c>
      <c r="L72" s="25">
        <v>966270</v>
      </c>
      <c r="M72" s="25">
        <v>1493258.8809371009</v>
      </c>
      <c r="N72" s="55">
        <f t="shared" si="12"/>
        <v>5949780.8809371013</v>
      </c>
      <c r="O72" s="102">
        <f>SUM(Q72,T72)</f>
        <v>4456522</v>
      </c>
      <c r="P72" s="102">
        <f t="shared" ref="P72:P85" si="31">O72-U72</f>
        <v>3811622</v>
      </c>
      <c r="Q72" s="102">
        <f t="shared" ref="Q72:Q84" si="32">R72+S72</f>
        <v>2845352</v>
      </c>
      <c r="R72" s="102">
        <v>2075897</v>
      </c>
      <c r="S72" s="102">
        <v>769455</v>
      </c>
      <c r="T72" s="102">
        <v>1611170</v>
      </c>
      <c r="U72" s="105">
        <v>644900</v>
      </c>
      <c r="V72" s="65">
        <v>1493258.8809371009</v>
      </c>
      <c r="W72" s="65">
        <f t="shared" si="6"/>
        <v>4338610.8809371013</v>
      </c>
      <c r="X72" s="81">
        <f>V72/M72</f>
        <v>1</v>
      </c>
      <c r="Y72" s="55">
        <f t="shared" si="16"/>
        <v>190317</v>
      </c>
      <c r="Z72" s="55">
        <f t="shared" ref="Z72:Z85" si="33">AA72+AD72</f>
        <v>190317</v>
      </c>
      <c r="AA72" s="55">
        <f t="shared" ref="AA72:AA85" si="34">AB72+AC72</f>
        <v>190317</v>
      </c>
      <c r="AB72" s="55">
        <f t="shared" ref="AB72:AC85" si="35">J72-R72</f>
        <v>190317</v>
      </c>
      <c r="AC72" s="55">
        <f t="shared" si="35"/>
        <v>0</v>
      </c>
      <c r="AD72" s="55">
        <f>IF((L72-T72)&lt;0,0,(L72-T72))</f>
        <v>0</v>
      </c>
      <c r="AE72" s="55">
        <f t="shared" si="20"/>
        <v>0</v>
      </c>
      <c r="AF72" s="55"/>
      <c r="AG72" s="25">
        <v>4002783.3558319998</v>
      </c>
      <c r="AH72" s="25">
        <v>2902496.3558319998</v>
      </c>
      <c r="AI72" s="25">
        <v>2817570</v>
      </c>
      <c r="AJ72" s="25">
        <v>84926.355832000001</v>
      </c>
      <c r="AK72" s="25">
        <v>1100287</v>
      </c>
      <c r="AL72" s="34">
        <f t="shared" si="24"/>
        <v>0.72841478006055016</v>
      </c>
      <c r="AM72" s="34">
        <f t="shared" si="24"/>
        <v>0.64087934984547179</v>
      </c>
      <c r="AN72" s="34">
        <f t="shared" si="24"/>
        <v>0.74945879096158863</v>
      </c>
      <c r="AO72" s="34">
        <f t="shared" si="24"/>
        <v>0.11037208911762221</v>
      </c>
      <c r="AP72" s="34">
        <f t="shared" si="24"/>
        <v>1.1386951887153693</v>
      </c>
      <c r="AQ72" s="92">
        <f t="shared" ref="AQ72:AQ85" si="36">SUM(AR72,AS72)</f>
        <v>0</v>
      </c>
      <c r="AR72" s="92"/>
      <c r="AS72" s="92"/>
      <c r="AT72" s="4"/>
      <c r="AU72" s="4"/>
    </row>
    <row r="73" spans="1:53" ht="29.25" customHeight="1" x14ac:dyDescent="0.25">
      <c r="A73" s="11" t="s">
        <v>73</v>
      </c>
      <c r="B73" s="27" t="s">
        <v>74</v>
      </c>
      <c r="C73" s="22">
        <f t="shared" ref="C73:C97" si="37">SUM(H73,M73)</f>
        <v>4995354.7813460957</v>
      </c>
      <c r="D73" s="23">
        <v>4024954.7813460957</v>
      </c>
      <c r="E73" s="23">
        <v>3791354.7813460957</v>
      </c>
      <c r="F73" s="25">
        <v>233600</v>
      </c>
      <c r="G73" s="25">
        <v>970400</v>
      </c>
      <c r="H73" s="25">
        <f t="shared" si="11"/>
        <v>4288400</v>
      </c>
      <c r="I73" s="25">
        <v>3318000</v>
      </c>
      <c r="J73" s="25">
        <v>3084400</v>
      </c>
      <c r="K73" s="25">
        <v>233600</v>
      </c>
      <c r="L73" s="25">
        <v>970400</v>
      </c>
      <c r="M73" s="25">
        <v>706954.78134609573</v>
      </c>
      <c r="N73" s="55">
        <f t="shared" si="12"/>
        <v>5216814.7813460957</v>
      </c>
      <c r="O73" s="102">
        <f t="shared" ref="O73:O85" si="38">SUM(Q73,T73)</f>
        <v>4509860</v>
      </c>
      <c r="P73" s="102">
        <f t="shared" si="31"/>
        <v>4288400</v>
      </c>
      <c r="Q73" s="102">
        <f t="shared" si="32"/>
        <v>3318000</v>
      </c>
      <c r="R73" s="102">
        <v>3084400</v>
      </c>
      <c r="S73" s="102">
        <v>233600</v>
      </c>
      <c r="T73" s="102">
        <v>1191860</v>
      </c>
      <c r="U73" s="105">
        <v>221460</v>
      </c>
      <c r="V73" s="65">
        <v>706954.78134609573</v>
      </c>
      <c r="W73" s="65">
        <f>SUM(Q73,V73)</f>
        <v>4024954.7813460957</v>
      </c>
      <c r="X73" s="81">
        <f t="shared" ref="X73:X85" si="39">V73/M73</f>
        <v>1</v>
      </c>
      <c r="Y73" s="55">
        <f t="shared" si="16"/>
        <v>0</v>
      </c>
      <c r="Z73" s="55">
        <f t="shared" si="33"/>
        <v>0</v>
      </c>
      <c r="AA73" s="55">
        <f t="shared" si="34"/>
        <v>0</v>
      </c>
      <c r="AB73" s="55">
        <f t="shared" si="35"/>
        <v>0</v>
      </c>
      <c r="AC73" s="55">
        <f t="shared" si="35"/>
        <v>0</v>
      </c>
      <c r="AD73" s="55">
        <f t="shared" ref="AD73:AD78" si="40">IF((L73-T73)&lt;0,0,(L73-T73))</f>
        <v>0</v>
      </c>
      <c r="AE73" s="55">
        <f>M73-V73</f>
        <v>0</v>
      </c>
      <c r="AF73" s="55"/>
      <c r="AG73" s="25">
        <v>4673449.2933740001</v>
      </c>
      <c r="AH73" s="25">
        <v>2873449.2933740001</v>
      </c>
      <c r="AI73" s="25">
        <v>2760000</v>
      </c>
      <c r="AJ73" s="25">
        <v>113449.293374</v>
      </c>
      <c r="AK73" s="25">
        <v>1800000</v>
      </c>
      <c r="AL73" s="34">
        <f t="shared" si="24"/>
        <v>0.93555903393004813</v>
      </c>
      <c r="AM73" s="34">
        <f t="shared" si="24"/>
        <v>0.71390846592641988</v>
      </c>
      <c r="AN73" s="34">
        <f t="shared" si="24"/>
        <v>0.72797196758781835</v>
      </c>
      <c r="AO73" s="34">
        <f t="shared" si="24"/>
        <v>0.485656221635274</v>
      </c>
      <c r="AP73" s="34">
        <f t="shared" si="24"/>
        <v>1.8549051937345424</v>
      </c>
      <c r="AQ73" s="92">
        <f t="shared" si="36"/>
        <v>0</v>
      </c>
      <c r="AR73" s="92"/>
      <c r="AS73" s="92"/>
      <c r="AT73" s="4"/>
      <c r="AU73" s="4"/>
    </row>
    <row r="74" spans="1:53" ht="29.25" customHeight="1" x14ac:dyDescent="0.25">
      <c r="A74" s="11" t="s">
        <v>75</v>
      </c>
      <c r="B74" s="27" t="s">
        <v>76</v>
      </c>
      <c r="C74" s="22">
        <f t="shared" si="37"/>
        <v>4031667.2263827417</v>
      </c>
      <c r="D74" s="23">
        <v>2890387.2263827417</v>
      </c>
      <c r="E74" s="23">
        <v>2447694.2263827417</v>
      </c>
      <c r="F74" s="25">
        <v>442693</v>
      </c>
      <c r="G74" s="25">
        <v>1141280</v>
      </c>
      <c r="H74" s="25">
        <f t="shared" si="11"/>
        <v>2796549</v>
      </c>
      <c r="I74" s="25">
        <v>1655269</v>
      </c>
      <c r="J74" s="25">
        <v>1212576</v>
      </c>
      <c r="K74" s="25">
        <v>442693</v>
      </c>
      <c r="L74" s="25">
        <v>1141280</v>
      </c>
      <c r="M74" s="25">
        <v>1235118.2263827417</v>
      </c>
      <c r="N74" s="55">
        <f t="shared" si="12"/>
        <v>3696173.2263827417</v>
      </c>
      <c r="O74" s="102">
        <f t="shared" si="38"/>
        <v>2461055</v>
      </c>
      <c r="P74" s="102">
        <f t="shared" si="31"/>
        <v>2461055</v>
      </c>
      <c r="Q74" s="102">
        <f t="shared" si="32"/>
        <v>1655269</v>
      </c>
      <c r="R74" s="102">
        <v>1212576</v>
      </c>
      <c r="S74" s="102">
        <v>442693</v>
      </c>
      <c r="T74" s="102">
        <v>805786</v>
      </c>
      <c r="U74" s="105">
        <v>0</v>
      </c>
      <c r="V74" s="65">
        <v>1235118.2263827417</v>
      </c>
      <c r="W74" s="65">
        <f t="shared" si="6"/>
        <v>2890387.2263827417</v>
      </c>
      <c r="X74" s="81">
        <f t="shared" si="39"/>
        <v>1</v>
      </c>
      <c r="Y74" s="55">
        <f t="shared" si="16"/>
        <v>335494</v>
      </c>
      <c r="Z74" s="55">
        <f t="shared" si="33"/>
        <v>335494</v>
      </c>
      <c r="AA74" s="55">
        <f t="shared" si="34"/>
        <v>0</v>
      </c>
      <c r="AB74" s="55">
        <f t="shared" si="35"/>
        <v>0</v>
      </c>
      <c r="AC74" s="55">
        <f t="shared" si="35"/>
        <v>0</v>
      </c>
      <c r="AD74" s="55">
        <f t="shared" si="40"/>
        <v>335494</v>
      </c>
      <c r="AE74" s="55">
        <f t="shared" si="20"/>
        <v>0</v>
      </c>
      <c r="AF74" s="55"/>
      <c r="AG74" s="25">
        <v>3546734.3528279997</v>
      </c>
      <c r="AH74" s="25">
        <v>2186969.902828</v>
      </c>
      <c r="AI74" s="30">
        <v>1953646.8</v>
      </c>
      <c r="AJ74" s="30">
        <v>233323.102828</v>
      </c>
      <c r="AK74" s="30">
        <v>1359764.45</v>
      </c>
      <c r="AL74" s="34">
        <f t="shared" si="24"/>
        <v>0.87971902284459391</v>
      </c>
      <c r="AM74" s="34">
        <f t="shared" si="24"/>
        <v>0.75663561022754255</v>
      </c>
      <c r="AN74" s="34">
        <f t="shared" si="24"/>
        <v>0.79815802927604396</v>
      </c>
      <c r="AO74" s="34">
        <f t="shared" si="24"/>
        <v>0.52705396929248938</v>
      </c>
      <c r="AP74" s="34">
        <f t="shared" si="24"/>
        <v>1.1914380782980514</v>
      </c>
      <c r="AQ74" s="92">
        <f t="shared" si="36"/>
        <v>38324</v>
      </c>
      <c r="AR74" s="92"/>
      <c r="AS74" s="92">
        <v>38324</v>
      </c>
      <c r="AT74" s="4" t="s">
        <v>243</v>
      </c>
      <c r="AU74" s="4"/>
    </row>
    <row r="75" spans="1:53" ht="29.25" customHeight="1" x14ac:dyDescent="0.25">
      <c r="A75" s="11" t="s">
        <v>77</v>
      </c>
      <c r="B75" s="27" t="s">
        <v>78</v>
      </c>
      <c r="C75" s="22">
        <f t="shared" si="37"/>
        <v>3340702.6461638557</v>
      </c>
      <c r="D75" s="23">
        <f t="shared" ref="D75" si="41">SUM(I75,M75)</f>
        <v>2072902.6461638557</v>
      </c>
      <c r="E75" s="23">
        <f t="shared" ref="E75" si="42">SUM(J75,M75)</f>
        <v>1670755.6461638557</v>
      </c>
      <c r="F75" s="25">
        <v>402147</v>
      </c>
      <c r="G75" s="25">
        <v>1267800</v>
      </c>
      <c r="H75" s="25">
        <f t="shared" si="11"/>
        <v>2498375</v>
      </c>
      <c r="I75" s="25">
        <v>1230575</v>
      </c>
      <c r="J75" s="25">
        <v>828428</v>
      </c>
      <c r="K75" s="25">
        <v>402147</v>
      </c>
      <c r="L75" s="25">
        <v>1267800</v>
      </c>
      <c r="M75" s="25">
        <v>842327.64616385556</v>
      </c>
      <c r="N75" s="55">
        <f t="shared" si="12"/>
        <v>3340702.5721638557</v>
      </c>
      <c r="O75" s="102">
        <f t="shared" si="38"/>
        <v>2498374.926</v>
      </c>
      <c r="P75" s="102">
        <f t="shared" si="31"/>
        <v>2498374.926</v>
      </c>
      <c r="Q75" s="102">
        <f t="shared" si="32"/>
        <v>1230575</v>
      </c>
      <c r="R75" s="102">
        <v>828428</v>
      </c>
      <c r="S75" s="102">
        <v>402147</v>
      </c>
      <c r="T75" s="102">
        <v>1267799.926</v>
      </c>
      <c r="U75" s="105">
        <v>0</v>
      </c>
      <c r="V75" s="65">
        <v>842327.64616385556</v>
      </c>
      <c r="W75" s="65">
        <f t="shared" si="6"/>
        <v>2072902.6461638557</v>
      </c>
      <c r="X75" s="81">
        <f t="shared" si="39"/>
        <v>1</v>
      </c>
      <c r="Y75" s="55">
        <f t="shared" si="16"/>
        <v>7.4000000022351742E-2</v>
      </c>
      <c r="Z75" s="55">
        <f t="shared" si="33"/>
        <v>7.4000000022351742E-2</v>
      </c>
      <c r="AA75" s="55">
        <f t="shared" si="34"/>
        <v>0</v>
      </c>
      <c r="AB75" s="55">
        <f t="shared" si="35"/>
        <v>0</v>
      </c>
      <c r="AC75" s="55">
        <f t="shared" si="35"/>
        <v>0</v>
      </c>
      <c r="AD75" s="55">
        <f t="shared" si="40"/>
        <v>7.4000000022351742E-2</v>
      </c>
      <c r="AE75" s="55">
        <f t="shared" si="20"/>
        <v>0</v>
      </c>
      <c r="AF75" s="55"/>
      <c r="AG75" s="25">
        <v>3397632.535745</v>
      </c>
      <c r="AH75" s="25">
        <v>1747632.535745</v>
      </c>
      <c r="AI75" s="25">
        <v>1575000</v>
      </c>
      <c r="AJ75" s="31">
        <v>172632.535745</v>
      </c>
      <c r="AK75" s="25">
        <v>1650000</v>
      </c>
      <c r="AL75" s="34">
        <f t="shared" si="24"/>
        <v>1.0170412920906078</v>
      </c>
      <c r="AM75" s="34">
        <f t="shared" si="24"/>
        <v>0.84308471455675671</v>
      </c>
      <c r="AN75" s="34">
        <f t="shared" si="24"/>
        <v>0.94268722276431283</v>
      </c>
      <c r="AO75" s="48">
        <f t="shared" si="24"/>
        <v>0.42927719402357845</v>
      </c>
      <c r="AP75" s="34">
        <f t="shared" si="24"/>
        <v>1.3014671083767155</v>
      </c>
      <c r="AQ75" s="92">
        <f t="shared" si="36"/>
        <v>129185</v>
      </c>
      <c r="AR75" s="92">
        <v>0</v>
      </c>
      <c r="AS75" s="92">
        <v>129185</v>
      </c>
      <c r="AT75" s="4" t="str">
        <f>VLOOKUP(B75,'[1]I Pbo'!$B$20:$U$84,20,0)</f>
        <v>394/BC-UBND 31/8/2022</v>
      </c>
      <c r="AU75" s="4"/>
    </row>
    <row r="76" spans="1:53" ht="29.25" customHeight="1" x14ac:dyDescent="0.25">
      <c r="A76" s="11" t="s">
        <v>79</v>
      </c>
      <c r="B76" s="27" t="s">
        <v>80</v>
      </c>
      <c r="C76" s="22">
        <f t="shared" si="37"/>
        <v>4836732.5759078283</v>
      </c>
      <c r="D76" s="23">
        <v>2747292.5759078288</v>
      </c>
      <c r="E76" s="23">
        <v>2385081.5759078288</v>
      </c>
      <c r="F76" s="25">
        <v>362211</v>
      </c>
      <c r="G76" s="25">
        <v>2089440</v>
      </c>
      <c r="H76" s="25">
        <f t="shared" si="11"/>
        <v>3958296</v>
      </c>
      <c r="I76" s="25">
        <v>1868856</v>
      </c>
      <c r="J76" s="25">
        <v>1506645</v>
      </c>
      <c r="K76" s="25">
        <v>362211</v>
      </c>
      <c r="L76" s="25">
        <v>2089440</v>
      </c>
      <c r="M76" s="25">
        <v>878436.57590782875</v>
      </c>
      <c r="N76" s="55">
        <f t="shared" si="12"/>
        <v>5427279.5759078283</v>
      </c>
      <c r="O76" s="102">
        <f t="shared" si="38"/>
        <v>4548843</v>
      </c>
      <c r="P76" s="102">
        <f t="shared" si="31"/>
        <v>3958296</v>
      </c>
      <c r="Q76" s="102">
        <f t="shared" si="32"/>
        <v>1868856</v>
      </c>
      <c r="R76" s="102">
        <v>1506645</v>
      </c>
      <c r="S76" s="102">
        <v>362211</v>
      </c>
      <c r="T76" s="102">
        <v>2679987</v>
      </c>
      <c r="U76" s="105">
        <v>590547</v>
      </c>
      <c r="V76" s="65">
        <v>878436.57590782875</v>
      </c>
      <c r="W76" s="65">
        <f t="shared" si="6"/>
        <v>2747292.5759078288</v>
      </c>
      <c r="X76" s="81">
        <f t="shared" si="39"/>
        <v>1</v>
      </c>
      <c r="Y76" s="55">
        <f t="shared" si="16"/>
        <v>0</v>
      </c>
      <c r="Z76" s="55">
        <f t="shared" si="33"/>
        <v>0</v>
      </c>
      <c r="AA76" s="55">
        <f t="shared" si="34"/>
        <v>0</v>
      </c>
      <c r="AB76" s="55">
        <f t="shared" si="35"/>
        <v>0</v>
      </c>
      <c r="AC76" s="55">
        <f t="shared" si="35"/>
        <v>0</v>
      </c>
      <c r="AD76" s="55">
        <f t="shared" si="40"/>
        <v>0</v>
      </c>
      <c r="AE76" s="55">
        <f t="shared" si="20"/>
        <v>0</v>
      </c>
      <c r="AF76" s="55"/>
      <c r="AG76" s="25">
        <v>5553180.0073770005</v>
      </c>
      <c r="AH76" s="25">
        <v>2482472.0073770001</v>
      </c>
      <c r="AI76" s="25">
        <v>2325473</v>
      </c>
      <c r="AJ76" s="25">
        <v>156999.007377</v>
      </c>
      <c r="AK76" s="25">
        <v>3070708</v>
      </c>
      <c r="AL76" s="34">
        <f t="shared" si="24"/>
        <v>1.148126327065891</v>
      </c>
      <c r="AM76" s="34">
        <f t="shared" si="24"/>
        <v>0.90360671052906694</v>
      </c>
      <c r="AN76" s="34">
        <f t="shared" si="24"/>
        <v>0.97500774124040601</v>
      </c>
      <c r="AO76" s="34">
        <f t="shared" si="24"/>
        <v>0.43344627130871233</v>
      </c>
      <c r="AP76" s="34">
        <f t="shared" si="24"/>
        <v>1.4696320545217858</v>
      </c>
      <c r="AQ76" s="92">
        <f t="shared" si="36"/>
        <v>10406</v>
      </c>
      <c r="AR76" s="92">
        <v>0</v>
      </c>
      <c r="AS76" s="92">
        <v>10406</v>
      </c>
      <c r="AT76" s="4" t="s">
        <v>244</v>
      </c>
      <c r="AU76" s="4"/>
    </row>
    <row r="77" spans="1:53" ht="29.25" customHeight="1" x14ac:dyDescent="0.25">
      <c r="A77" s="11" t="s">
        <v>81</v>
      </c>
      <c r="B77" s="27" t="s">
        <v>82</v>
      </c>
      <c r="C77" s="22">
        <f t="shared" si="37"/>
        <v>3863178.5999035966</v>
      </c>
      <c r="D77" s="23">
        <v>2524438.5999035966</v>
      </c>
      <c r="E77" s="23">
        <v>2135633.5999035966</v>
      </c>
      <c r="F77" s="25">
        <v>388805</v>
      </c>
      <c r="G77" s="25">
        <v>1338740</v>
      </c>
      <c r="H77" s="25">
        <f t="shared" si="11"/>
        <v>3227751</v>
      </c>
      <c r="I77" s="25">
        <v>1889010.9999999998</v>
      </c>
      <c r="J77" s="25">
        <v>1500205.9999999998</v>
      </c>
      <c r="K77" s="25">
        <v>388805</v>
      </c>
      <c r="L77" s="25">
        <v>1338740</v>
      </c>
      <c r="M77" s="25">
        <v>635427.5999035968</v>
      </c>
      <c r="N77" s="55">
        <f t="shared" si="12"/>
        <v>4485078.5999035966</v>
      </c>
      <c r="O77" s="102">
        <f t="shared" si="38"/>
        <v>3849651</v>
      </c>
      <c r="P77" s="102">
        <f t="shared" si="31"/>
        <v>3227751</v>
      </c>
      <c r="Q77" s="102">
        <f t="shared" si="32"/>
        <v>1889011</v>
      </c>
      <c r="R77" s="102">
        <v>1500206</v>
      </c>
      <c r="S77" s="102">
        <v>388805</v>
      </c>
      <c r="T77" s="102">
        <v>1960640</v>
      </c>
      <c r="U77" s="105">
        <v>621900</v>
      </c>
      <c r="V77" s="65">
        <v>635427.5999035968</v>
      </c>
      <c r="W77" s="65">
        <f t="shared" si="6"/>
        <v>2524438.5999035966</v>
      </c>
      <c r="X77" s="81">
        <f t="shared" si="39"/>
        <v>1</v>
      </c>
      <c r="Y77" s="55">
        <f t="shared" si="16"/>
        <v>0</v>
      </c>
      <c r="Z77" s="55">
        <f t="shared" si="33"/>
        <v>0</v>
      </c>
      <c r="AA77" s="55">
        <f t="shared" si="34"/>
        <v>0</v>
      </c>
      <c r="AB77" s="55">
        <f t="shared" si="35"/>
        <v>0</v>
      </c>
      <c r="AC77" s="55">
        <f t="shared" si="35"/>
        <v>0</v>
      </c>
      <c r="AD77" s="55">
        <f t="shared" si="40"/>
        <v>0</v>
      </c>
      <c r="AE77" s="55">
        <f t="shared" si="20"/>
        <v>0</v>
      </c>
      <c r="AF77" s="55"/>
      <c r="AG77" s="25">
        <v>4478441.0921459999</v>
      </c>
      <c r="AH77" s="25">
        <v>2078441.0921459999</v>
      </c>
      <c r="AI77" s="30">
        <v>1989362</v>
      </c>
      <c r="AJ77" s="30">
        <v>89079.092145999995</v>
      </c>
      <c r="AK77" s="30">
        <v>2400000</v>
      </c>
      <c r="AL77" s="34">
        <f t="shared" si="24"/>
        <v>1.1592632792741595</v>
      </c>
      <c r="AM77" s="34">
        <f t="shared" si="24"/>
        <v>0.82332804300543161</v>
      </c>
      <c r="AN77" s="34">
        <f t="shared" si="24"/>
        <v>0.93150903792195472</v>
      </c>
      <c r="AO77" s="34">
        <f t="shared" si="24"/>
        <v>0.22910994494926762</v>
      </c>
      <c r="AP77" s="34">
        <f t="shared" si="24"/>
        <v>1.7927304779120665</v>
      </c>
      <c r="AQ77" s="92">
        <f t="shared" si="36"/>
        <v>105524</v>
      </c>
      <c r="AR77" s="92">
        <v>0</v>
      </c>
      <c r="AS77" s="92">
        <v>105524</v>
      </c>
      <c r="AT77" s="4" t="str">
        <f>VLOOKUP(B77,'[1]I Pbo'!$B$20:$U$84,20,0)</f>
        <v>Văn bản số 3188/UBND-TKTH ngày 23/9/2022</v>
      </c>
      <c r="AU77" s="4"/>
    </row>
    <row r="78" spans="1:53" ht="29.25" customHeight="1" x14ac:dyDescent="0.25">
      <c r="A78" s="11" t="s">
        <v>83</v>
      </c>
      <c r="B78" s="27" t="s">
        <v>84</v>
      </c>
      <c r="C78" s="22">
        <f t="shared" si="37"/>
        <v>5992282.832834458</v>
      </c>
      <c r="D78" s="23">
        <v>2434974.832834458</v>
      </c>
      <c r="E78" s="23">
        <v>2079774.832834458</v>
      </c>
      <c r="F78" s="25">
        <v>355200</v>
      </c>
      <c r="G78" s="25">
        <v>3557308</v>
      </c>
      <c r="H78" s="25">
        <f t="shared" si="11"/>
        <v>5670191</v>
      </c>
      <c r="I78" s="25">
        <v>2112883</v>
      </c>
      <c r="J78" s="25">
        <v>1757683</v>
      </c>
      <c r="K78" s="25">
        <v>355200</v>
      </c>
      <c r="L78" s="25">
        <v>3557308</v>
      </c>
      <c r="M78" s="25">
        <v>322091.83283445798</v>
      </c>
      <c r="N78" s="55">
        <f t="shared" si="12"/>
        <v>9000900.3118344583</v>
      </c>
      <c r="O78" s="102">
        <f t="shared" si="38"/>
        <v>8678808.4790000003</v>
      </c>
      <c r="P78" s="102">
        <f t="shared" si="31"/>
        <v>5670191</v>
      </c>
      <c r="Q78" s="102">
        <f>R78+S78</f>
        <v>2112883</v>
      </c>
      <c r="R78" s="102">
        <v>1757683</v>
      </c>
      <c r="S78" s="102">
        <v>355200</v>
      </c>
      <c r="T78" s="102">
        <v>6565925.4790000003</v>
      </c>
      <c r="U78" s="105">
        <v>3008617.4790000003</v>
      </c>
      <c r="V78" s="65">
        <v>322091.83283445798</v>
      </c>
      <c r="W78" s="65">
        <f t="shared" si="6"/>
        <v>2434974.832834458</v>
      </c>
      <c r="X78" s="81">
        <f t="shared" si="39"/>
        <v>1</v>
      </c>
      <c r="Y78" s="55">
        <f t="shared" si="16"/>
        <v>0</v>
      </c>
      <c r="Z78" s="55">
        <f t="shared" si="33"/>
        <v>0</v>
      </c>
      <c r="AA78" s="55">
        <f t="shared" si="34"/>
        <v>0</v>
      </c>
      <c r="AB78" s="55">
        <f t="shared" si="35"/>
        <v>0</v>
      </c>
      <c r="AC78" s="55">
        <f t="shared" si="35"/>
        <v>0</v>
      </c>
      <c r="AD78" s="55">
        <f t="shared" si="40"/>
        <v>0</v>
      </c>
      <c r="AE78" s="55">
        <f t="shared" si="20"/>
        <v>0</v>
      </c>
      <c r="AF78" s="55"/>
      <c r="AG78" s="25">
        <v>8148840.0982360002</v>
      </c>
      <c r="AH78" s="25">
        <v>2198840.0982360002</v>
      </c>
      <c r="AI78" s="30">
        <v>2020500</v>
      </c>
      <c r="AJ78" s="30">
        <v>178340.09823599999</v>
      </c>
      <c r="AK78" s="30">
        <v>5950000</v>
      </c>
      <c r="AL78" s="34">
        <f t="shared" si="24"/>
        <v>1.3598890982890157</v>
      </c>
      <c r="AM78" s="34">
        <f t="shared" si="24"/>
        <v>0.90302374734461521</v>
      </c>
      <c r="AN78" s="34">
        <f t="shared" si="24"/>
        <v>0.97149939892595283</v>
      </c>
      <c r="AO78" s="34">
        <f t="shared" si="24"/>
        <v>0.50208360989864864</v>
      </c>
      <c r="AP78" s="34">
        <f t="shared" si="24"/>
        <v>1.672613110813008</v>
      </c>
      <c r="AQ78" s="92">
        <f t="shared" si="36"/>
        <v>37833</v>
      </c>
      <c r="AR78" s="92">
        <v>0</v>
      </c>
      <c r="AS78" s="92">
        <v>37833</v>
      </c>
      <c r="AT78" s="4" t="s">
        <v>245</v>
      </c>
      <c r="AU78" s="4"/>
    </row>
    <row r="79" spans="1:53" ht="29.25" customHeight="1" x14ac:dyDescent="0.25">
      <c r="A79" s="11" t="s">
        <v>85</v>
      </c>
      <c r="B79" s="27" t="s">
        <v>86</v>
      </c>
      <c r="C79" s="22">
        <f t="shared" si="37"/>
        <v>3342289.0611115443</v>
      </c>
      <c r="D79" s="23">
        <v>2814499.0611115443</v>
      </c>
      <c r="E79" s="23">
        <v>2419947.0611115443</v>
      </c>
      <c r="F79" s="25">
        <v>394552</v>
      </c>
      <c r="G79" s="25">
        <v>527790</v>
      </c>
      <c r="H79" s="25">
        <f t="shared" si="11"/>
        <v>2720821</v>
      </c>
      <c r="I79" s="25">
        <v>2193031</v>
      </c>
      <c r="J79" s="25">
        <v>1798479</v>
      </c>
      <c r="K79" s="25">
        <v>394552</v>
      </c>
      <c r="L79" s="25">
        <v>527790</v>
      </c>
      <c r="M79" s="25">
        <v>621468.06111154414</v>
      </c>
      <c r="N79" s="55">
        <f t="shared" si="12"/>
        <v>3380739.2341115442</v>
      </c>
      <c r="O79" s="102">
        <f t="shared" si="38"/>
        <v>2759271.173</v>
      </c>
      <c r="P79" s="102">
        <f t="shared" si="31"/>
        <v>2720821</v>
      </c>
      <c r="Q79" s="102">
        <f t="shared" si="32"/>
        <v>2193031</v>
      </c>
      <c r="R79" s="102">
        <v>1798479</v>
      </c>
      <c r="S79" s="102">
        <v>394552</v>
      </c>
      <c r="T79" s="102">
        <v>566240.17299999995</v>
      </c>
      <c r="U79" s="105">
        <v>38450.172999999952</v>
      </c>
      <c r="V79" s="65">
        <v>621468.06111154414</v>
      </c>
      <c r="W79" s="65">
        <f t="shared" si="6"/>
        <v>2814499.0611115443</v>
      </c>
      <c r="X79" s="81">
        <f t="shared" si="39"/>
        <v>1</v>
      </c>
      <c r="Y79" s="55"/>
      <c r="Z79" s="55">
        <f t="shared" si="33"/>
        <v>0</v>
      </c>
      <c r="AA79" s="55">
        <f t="shared" si="34"/>
        <v>0</v>
      </c>
      <c r="AB79" s="55">
        <f t="shared" si="35"/>
        <v>0</v>
      </c>
      <c r="AC79" s="55">
        <f t="shared" si="35"/>
        <v>0</v>
      </c>
      <c r="AD79" s="55">
        <f>IF((L79-T79)&lt;0,0,(L79-T79))</f>
        <v>0</v>
      </c>
      <c r="AE79" s="55">
        <f t="shared" si="20"/>
        <v>0</v>
      </c>
      <c r="AF79" s="55"/>
      <c r="AG79" s="25">
        <v>2567025.1471720003</v>
      </c>
      <c r="AH79" s="25">
        <v>2067025.147172</v>
      </c>
      <c r="AI79" s="30">
        <v>1916246</v>
      </c>
      <c r="AJ79" s="30">
        <v>150779.147172</v>
      </c>
      <c r="AK79" s="30">
        <v>500000</v>
      </c>
      <c r="AL79" s="34">
        <f t="shared" si="24"/>
        <v>0.76804402618554046</v>
      </c>
      <c r="AM79" s="34">
        <f t="shared" si="24"/>
        <v>0.73442026530847715</v>
      </c>
      <c r="AN79" s="34">
        <f t="shared" si="24"/>
        <v>0.79185451235442261</v>
      </c>
      <c r="AO79" s="34">
        <f t="shared" si="24"/>
        <v>0.38215278891502258</v>
      </c>
      <c r="AP79" s="34">
        <f t="shared" si="24"/>
        <v>0.94734648250251052</v>
      </c>
      <c r="AQ79" s="92">
        <f t="shared" si="36"/>
        <v>753772</v>
      </c>
      <c r="AR79" s="93">
        <v>630000</v>
      </c>
      <c r="AS79" s="92">
        <v>123772</v>
      </c>
      <c r="AT79" s="4" t="str">
        <f>VLOOKUP(B79,'[1]I Pbo'!$B$20:$U$84,20,0)</f>
        <v>6278/UBND-TH ngày 22/9/2022</v>
      </c>
      <c r="AU79" s="4" t="s">
        <v>233</v>
      </c>
    </row>
    <row r="80" spans="1:53" ht="29.25" customHeight="1" x14ac:dyDescent="0.25">
      <c r="A80" s="11" t="s">
        <v>87</v>
      </c>
      <c r="B80" s="27" t="s">
        <v>88</v>
      </c>
      <c r="C80" s="22">
        <f t="shared" si="37"/>
        <v>5146670.9095602771</v>
      </c>
      <c r="D80" s="23">
        <v>3960150.9095602767</v>
      </c>
      <c r="E80" s="23">
        <v>3898101.2095602765</v>
      </c>
      <c r="F80" s="32">
        <v>62049.7</v>
      </c>
      <c r="G80" s="32">
        <v>1186520</v>
      </c>
      <c r="H80" s="25">
        <f t="shared" si="11"/>
        <v>4682890.7</v>
      </c>
      <c r="I80" s="25">
        <v>3496370.7</v>
      </c>
      <c r="J80" s="25">
        <v>3434321</v>
      </c>
      <c r="K80" s="32">
        <v>62049.7</v>
      </c>
      <c r="L80" s="32">
        <v>1186520</v>
      </c>
      <c r="M80" s="32">
        <v>463780.20956027659</v>
      </c>
      <c r="N80" s="55">
        <f t="shared" si="12"/>
        <v>5145395.2095602769</v>
      </c>
      <c r="O80" s="102">
        <f t="shared" si="38"/>
        <v>4681615</v>
      </c>
      <c r="P80" s="102">
        <f t="shared" si="31"/>
        <v>4650841</v>
      </c>
      <c r="Q80" s="102">
        <f t="shared" si="32"/>
        <v>3464321</v>
      </c>
      <c r="R80" s="102">
        <v>3434321</v>
      </c>
      <c r="S80" s="102">
        <v>30000</v>
      </c>
      <c r="T80" s="102">
        <v>1217294</v>
      </c>
      <c r="U80" s="105">
        <v>30774</v>
      </c>
      <c r="V80" s="66">
        <v>463780.20956027659</v>
      </c>
      <c r="W80" s="65">
        <f t="shared" si="6"/>
        <v>3928101.2095602765</v>
      </c>
      <c r="X80" s="81">
        <f t="shared" si="39"/>
        <v>1</v>
      </c>
      <c r="Y80" s="55">
        <f t="shared" si="16"/>
        <v>32049.699999999997</v>
      </c>
      <c r="Z80" s="55">
        <f t="shared" si="33"/>
        <v>32049.699999999997</v>
      </c>
      <c r="AA80" s="55">
        <f t="shared" si="34"/>
        <v>32049.699999999997</v>
      </c>
      <c r="AB80" s="55">
        <f t="shared" si="35"/>
        <v>0</v>
      </c>
      <c r="AC80" s="55">
        <f t="shared" si="35"/>
        <v>32049.699999999997</v>
      </c>
      <c r="AD80" s="55">
        <f t="shared" ref="AD80:AD85" si="43">IF((L80-T80)&lt;0,0,(L80-T80))</f>
        <v>0</v>
      </c>
      <c r="AE80" s="55">
        <f t="shared" si="20"/>
        <v>0</v>
      </c>
      <c r="AF80" s="55"/>
      <c r="AG80" s="25">
        <v>4885024</v>
      </c>
      <c r="AH80" s="25">
        <v>3588715</v>
      </c>
      <c r="AI80" s="30">
        <v>3558095</v>
      </c>
      <c r="AJ80" s="30">
        <v>30620</v>
      </c>
      <c r="AK80" s="30">
        <v>1296309</v>
      </c>
      <c r="AL80" s="34">
        <f t="shared" si="24"/>
        <v>0.94916191181482945</v>
      </c>
      <c r="AM80" s="34">
        <f t="shared" si="24"/>
        <v>0.90620662746371961</v>
      </c>
      <c r="AN80" s="34">
        <f t="shared" si="24"/>
        <v>0.91277645415506525</v>
      </c>
      <c r="AO80" s="34">
        <f t="shared" si="24"/>
        <v>0.49347539150068415</v>
      </c>
      <c r="AP80" s="34">
        <f t="shared" si="24"/>
        <v>1.0925302565485622</v>
      </c>
      <c r="AQ80" s="92">
        <f t="shared" si="36"/>
        <v>0</v>
      </c>
      <c r="AR80" s="92">
        <v>0</v>
      </c>
      <c r="AS80" s="92"/>
      <c r="AT80" s="4">
        <f>VLOOKUP(B80,'[1]I Pbo'!$B$20:$U$84,20,0)</f>
        <v>0</v>
      </c>
      <c r="AU80" s="4"/>
    </row>
    <row r="81" spans="1:47" ht="29.25" customHeight="1" x14ac:dyDescent="0.25">
      <c r="A81" s="11" t="s">
        <v>89</v>
      </c>
      <c r="B81" s="27" t="s">
        <v>90</v>
      </c>
      <c r="C81" s="22">
        <f t="shared" si="37"/>
        <v>8281578.658950543</v>
      </c>
      <c r="D81" s="23">
        <v>2789755.658950543</v>
      </c>
      <c r="E81" s="23">
        <v>2613677.658950543</v>
      </c>
      <c r="F81" s="25">
        <v>176078</v>
      </c>
      <c r="G81" s="25">
        <v>5491823</v>
      </c>
      <c r="H81" s="25">
        <f t="shared" si="11"/>
        <v>7796386</v>
      </c>
      <c r="I81" s="25">
        <v>2304563</v>
      </c>
      <c r="J81" s="25">
        <v>2128485</v>
      </c>
      <c r="K81" s="25">
        <v>176078</v>
      </c>
      <c r="L81" s="25">
        <v>5491823</v>
      </c>
      <c r="M81" s="25">
        <v>485192.65895054309</v>
      </c>
      <c r="N81" s="55">
        <f t="shared" si="12"/>
        <v>10719500.558950543</v>
      </c>
      <c r="O81" s="102">
        <f t="shared" si="38"/>
        <v>10234307.9</v>
      </c>
      <c r="P81" s="102">
        <f t="shared" si="31"/>
        <v>7753108</v>
      </c>
      <c r="Q81" s="102">
        <f t="shared" si="32"/>
        <v>2261285</v>
      </c>
      <c r="R81" s="102">
        <v>2128485</v>
      </c>
      <c r="S81" s="102">
        <v>132800</v>
      </c>
      <c r="T81" s="102">
        <v>7973022.9000000004</v>
      </c>
      <c r="U81" s="105">
        <v>2481199.9000000004</v>
      </c>
      <c r="V81" s="65">
        <v>485192.65895054309</v>
      </c>
      <c r="W81" s="65">
        <f t="shared" si="6"/>
        <v>2746477.658950543</v>
      </c>
      <c r="X81" s="81">
        <f t="shared" si="39"/>
        <v>1</v>
      </c>
      <c r="Y81" s="55">
        <f t="shared" si="16"/>
        <v>43278</v>
      </c>
      <c r="Z81" s="55">
        <f t="shared" si="33"/>
        <v>43278</v>
      </c>
      <c r="AA81" s="55">
        <f t="shared" si="34"/>
        <v>43278</v>
      </c>
      <c r="AB81" s="55">
        <f t="shared" si="35"/>
        <v>0</v>
      </c>
      <c r="AC81" s="55">
        <f t="shared" si="35"/>
        <v>43278</v>
      </c>
      <c r="AD81" s="55">
        <f t="shared" si="43"/>
        <v>0</v>
      </c>
      <c r="AE81" s="55">
        <f>M81-V81</f>
        <v>0</v>
      </c>
      <c r="AF81" s="55"/>
      <c r="AG81" s="25">
        <v>10348309.350306606</v>
      </c>
      <c r="AH81" s="25">
        <v>2067270.3503066059</v>
      </c>
      <c r="AI81" s="30">
        <v>1977994.106060606</v>
      </c>
      <c r="AJ81" s="30">
        <v>89276.244246000002</v>
      </c>
      <c r="AK81" s="30">
        <v>8281039</v>
      </c>
      <c r="AL81" s="34">
        <f t="shared" ref="AL81:AP112" si="44">IF(C81=0,0,AG81/C81)</f>
        <v>1.2495575754898358</v>
      </c>
      <c r="AM81" s="34">
        <f t="shared" si="44"/>
        <v>0.74102201161383308</v>
      </c>
      <c r="AN81" s="34">
        <f t="shared" si="44"/>
        <v>0.75678578775273309</v>
      </c>
      <c r="AO81" s="34">
        <f t="shared" si="44"/>
        <v>0.5070266827542339</v>
      </c>
      <c r="AP81" s="34">
        <f t="shared" si="44"/>
        <v>1.5078852686985724</v>
      </c>
      <c r="AQ81" s="92">
        <f t="shared" si="36"/>
        <v>0</v>
      </c>
      <c r="AR81" s="92">
        <v>0</v>
      </c>
      <c r="AS81" s="92"/>
      <c r="AT81" s="4">
        <f>VLOOKUP(B81,'[1]I Pbo'!$B$20:$U$84,20,0)</f>
        <v>0</v>
      </c>
      <c r="AU81" s="4"/>
    </row>
    <row r="82" spans="1:47" ht="29.25" customHeight="1" x14ac:dyDescent="0.25">
      <c r="A82" s="11" t="s">
        <v>91</v>
      </c>
      <c r="B82" s="27" t="s">
        <v>92</v>
      </c>
      <c r="C82" s="22">
        <f t="shared" si="37"/>
        <v>4448725.6706654085</v>
      </c>
      <c r="D82" s="23">
        <v>2579035.6706654085</v>
      </c>
      <c r="E82" s="23">
        <v>2156464.6706654085</v>
      </c>
      <c r="F82" s="25">
        <v>422571</v>
      </c>
      <c r="G82" s="25">
        <v>1869690</v>
      </c>
      <c r="H82" s="25">
        <f t="shared" si="11"/>
        <v>3888938</v>
      </c>
      <c r="I82" s="25">
        <v>2019248</v>
      </c>
      <c r="J82" s="25">
        <v>1596677</v>
      </c>
      <c r="K82" s="25">
        <v>422571</v>
      </c>
      <c r="L82" s="25">
        <v>1869690</v>
      </c>
      <c r="M82" s="25">
        <v>559787.6706654086</v>
      </c>
      <c r="N82" s="55">
        <f t="shared" si="12"/>
        <v>5247595.6706654085</v>
      </c>
      <c r="O82" s="102">
        <f t="shared" si="38"/>
        <v>4687808</v>
      </c>
      <c r="P82" s="102">
        <f t="shared" si="31"/>
        <v>3888938</v>
      </c>
      <c r="Q82" s="102">
        <f t="shared" si="32"/>
        <v>2019248</v>
      </c>
      <c r="R82" s="102">
        <v>1596677</v>
      </c>
      <c r="S82" s="102">
        <v>422571</v>
      </c>
      <c r="T82" s="102">
        <v>2668560</v>
      </c>
      <c r="U82" s="105">
        <v>798870</v>
      </c>
      <c r="V82" s="65">
        <v>559787.6706654086</v>
      </c>
      <c r="W82" s="65">
        <f t="shared" si="6"/>
        <v>2579035.6706654085</v>
      </c>
      <c r="X82" s="81">
        <f t="shared" si="39"/>
        <v>1</v>
      </c>
      <c r="Y82" s="55">
        <f t="shared" si="16"/>
        <v>0</v>
      </c>
      <c r="Z82" s="55">
        <f t="shared" si="33"/>
        <v>0</v>
      </c>
      <c r="AA82" s="55">
        <f t="shared" si="34"/>
        <v>0</v>
      </c>
      <c r="AB82" s="55">
        <f t="shared" si="35"/>
        <v>0</v>
      </c>
      <c r="AC82" s="55">
        <f t="shared" si="35"/>
        <v>0</v>
      </c>
      <c r="AD82" s="55">
        <f t="shared" si="43"/>
        <v>0</v>
      </c>
      <c r="AE82" s="55">
        <f t="shared" si="20"/>
        <v>0</v>
      </c>
      <c r="AF82" s="55"/>
      <c r="AG82" s="25">
        <v>3287405.3723260001</v>
      </c>
      <c r="AH82" s="25">
        <v>1087405.3723260001</v>
      </c>
      <c r="AI82" s="30">
        <v>935000</v>
      </c>
      <c r="AJ82" s="30">
        <v>152405.37232600001</v>
      </c>
      <c r="AK82" s="30">
        <v>2200000</v>
      </c>
      <c r="AL82" s="34">
        <f t="shared" si="44"/>
        <v>0.73895439181672307</v>
      </c>
      <c r="AM82" s="34">
        <f t="shared" si="44"/>
        <v>0.42163254455702903</v>
      </c>
      <c r="AN82" s="34">
        <f t="shared" si="44"/>
        <v>0.43358002230172971</v>
      </c>
      <c r="AO82" s="34">
        <f t="shared" si="44"/>
        <v>0.36066216641937099</v>
      </c>
      <c r="AP82" s="34">
        <f t="shared" si="44"/>
        <v>1.1766656504554232</v>
      </c>
      <c r="AQ82" s="92">
        <f t="shared" si="36"/>
        <v>101593</v>
      </c>
      <c r="AR82" s="92">
        <v>0</v>
      </c>
      <c r="AS82" s="92">
        <v>101593</v>
      </c>
      <c r="AT82" s="4" t="s">
        <v>246</v>
      </c>
      <c r="AU82" s="4"/>
    </row>
    <row r="83" spans="1:47" ht="29.25" customHeight="1" x14ac:dyDescent="0.25">
      <c r="A83" s="11" t="s">
        <v>93</v>
      </c>
      <c r="B83" s="27" t="s">
        <v>94</v>
      </c>
      <c r="C83" s="22">
        <f t="shared" si="37"/>
        <v>5452603.7345966352</v>
      </c>
      <c r="D83" s="23">
        <v>3884883.7345966352</v>
      </c>
      <c r="E83" s="23">
        <v>3774083.7345966352</v>
      </c>
      <c r="F83" s="25">
        <v>110800</v>
      </c>
      <c r="G83" s="25">
        <v>1567720</v>
      </c>
      <c r="H83" s="25">
        <f t="shared" si="11"/>
        <v>4419087</v>
      </c>
      <c r="I83" s="25">
        <v>2851367</v>
      </c>
      <c r="J83" s="25">
        <v>2740567</v>
      </c>
      <c r="K83" s="25">
        <v>110800</v>
      </c>
      <c r="L83" s="25">
        <v>1567720</v>
      </c>
      <c r="M83" s="25">
        <v>1033516.7345966351</v>
      </c>
      <c r="N83" s="55">
        <f t="shared" si="12"/>
        <v>5902603.7345966352</v>
      </c>
      <c r="O83" s="102">
        <f t="shared" si="38"/>
        <v>4869087</v>
      </c>
      <c r="P83" s="102">
        <f t="shared" si="31"/>
        <v>4419087</v>
      </c>
      <c r="Q83" s="102">
        <f t="shared" si="32"/>
        <v>2851367</v>
      </c>
      <c r="R83" s="102">
        <v>2740567</v>
      </c>
      <c r="S83" s="102">
        <v>110800</v>
      </c>
      <c r="T83" s="102">
        <v>2017720</v>
      </c>
      <c r="U83" s="105">
        <v>450000</v>
      </c>
      <c r="V83" s="65">
        <v>1033516.7345966351</v>
      </c>
      <c r="W83" s="65">
        <f t="shared" ref="W83:W138" si="45">SUM(Q83,V83)</f>
        <v>3884883.7345966352</v>
      </c>
      <c r="X83" s="81">
        <f t="shared" si="39"/>
        <v>1</v>
      </c>
      <c r="Y83" s="55">
        <f t="shared" si="16"/>
        <v>0</v>
      </c>
      <c r="Z83" s="55">
        <f t="shared" si="33"/>
        <v>0</v>
      </c>
      <c r="AA83" s="55">
        <f t="shared" si="34"/>
        <v>0</v>
      </c>
      <c r="AB83" s="55">
        <f t="shared" si="35"/>
        <v>0</v>
      </c>
      <c r="AC83" s="55">
        <f t="shared" si="35"/>
        <v>0</v>
      </c>
      <c r="AD83" s="55">
        <f t="shared" si="43"/>
        <v>0</v>
      </c>
      <c r="AE83" s="55">
        <f t="shared" si="20"/>
        <v>0</v>
      </c>
      <c r="AF83" s="55"/>
      <c r="AG83" s="25">
        <v>4524647.3599999994</v>
      </c>
      <c r="AH83" s="25">
        <v>2524647.36</v>
      </c>
      <c r="AI83" s="25">
        <v>2500000</v>
      </c>
      <c r="AJ83" s="25">
        <v>24647.360000000001</v>
      </c>
      <c r="AK83" s="25">
        <v>2000000</v>
      </c>
      <c r="AL83" s="34">
        <f t="shared" si="44"/>
        <v>0.82981408153525338</v>
      </c>
      <c r="AM83" s="34">
        <f t="shared" si="44"/>
        <v>0.64986432863276722</v>
      </c>
      <c r="AN83" s="34">
        <f t="shared" si="44"/>
        <v>0.66241243591994492</v>
      </c>
      <c r="AO83" s="34">
        <f t="shared" si="44"/>
        <v>0.22244909747292418</v>
      </c>
      <c r="AP83" s="34">
        <f t="shared" si="44"/>
        <v>1.2757380144413544</v>
      </c>
      <c r="AQ83" s="92">
        <f t="shared" si="36"/>
        <v>44800</v>
      </c>
      <c r="AR83" s="92">
        <v>0</v>
      </c>
      <c r="AS83" s="92">
        <v>44800</v>
      </c>
      <c r="AT83" s="4" t="str">
        <f>VLOOKUP(B83,'[1]I Pbo'!$B$20:$U$84,20,0)</f>
        <v>3400/UBND-TH ngày 07/9/2022</v>
      </c>
      <c r="AU83" s="4"/>
    </row>
    <row r="84" spans="1:47" ht="29.25" customHeight="1" x14ac:dyDescent="0.25">
      <c r="A84" s="11" t="s">
        <v>95</v>
      </c>
      <c r="B84" s="27" t="s">
        <v>96</v>
      </c>
      <c r="C84" s="22">
        <f t="shared" si="37"/>
        <v>3464950.303709256</v>
      </c>
      <c r="D84" s="23">
        <v>2666130.303709256</v>
      </c>
      <c r="E84" s="23">
        <v>2601490.303709256</v>
      </c>
      <c r="F84" s="25">
        <v>64640</v>
      </c>
      <c r="G84" s="25">
        <v>798820</v>
      </c>
      <c r="H84" s="25">
        <f t="shared" ref="H84:H139" si="46">SUM(I84,L84)</f>
        <v>2609645</v>
      </c>
      <c r="I84" s="25">
        <v>1810825</v>
      </c>
      <c r="J84" s="25">
        <v>1746185</v>
      </c>
      <c r="K84" s="25">
        <v>64640</v>
      </c>
      <c r="L84" s="25">
        <v>798820</v>
      </c>
      <c r="M84" s="25">
        <v>855305.303709256</v>
      </c>
      <c r="N84" s="55">
        <f t="shared" ref="N84:N139" si="47">SUM(O84,V84)</f>
        <v>3427150.303709256</v>
      </c>
      <c r="O84" s="102">
        <f t="shared" si="38"/>
        <v>2571845</v>
      </c>
      <c r="P84" s="102">
        <f t="shared" si="31"/>
        <v>2536645</v>
      </c>
      <c r="Q84" s="102">
        <f t="shared" si="32"/>
        <v>1737825</v>
      </c>
      <c r="R84" s="102">
        <v>1673185</v>
      </c>
      <c r="S84" s="102">
        <v>64640</v>
      </c>
      <c r="T84" s="102">
        <v>834020</v>
      </c>
      <c r="U84" s="105">
        <v>35200</v>
      </c>
      <c r="V84" s="65">
        <v>855305.303709256</v>
      </c>
      <c r="W84" s="65">
        <f t="shared" si="45"/>
        <v>2593130.303709256</v>
      </c>
      <c r="X84" s="81">
        <f t="shared" si="39"/>
        <v>1</v>
      </c>
      <c r="Y84" s="55">
        <f t="shared" ref="Y84:Y139" si="48">SUM(Z84,AE84)</f>
        <v>73000</v>
      </c>
      <c r="Z84" s="55">
        <f t="shared" si="33"/>
        <v>73000</v>
      </c>
      <c r="AA84" s="55">
        <f t="shared" si="34"/>
        <v>73000</v>
      </c>
      <c r="AB84" s="55">
        <f t="shared" si="35"/>
        <v>73000</v>
      </c>
      <c r="AC84" s="55">
        <f t="shared" si="35"/>
        <v>0</v>
      </c>
      <c r="AD84" s="55">
        <f t="shared" si="43"/>
        <v>0</v>
      </c>
      <c r="AE84" s="55">
        <f t="shared" ref="AE84:AE139" si="49">M84-V84</f>
        <v>0</v>
      </c>
      <c r="AF84" s="55"/>
      <c r="AG84" s="25">
        <v>3133796.2119999998</v>
      </c>
      <c r="AH84" s="25">
        <v>2337962.2119999998</v>
      </c>
      <c r="AI84" s="25">
        <v>2292821</v>
      </c>
      <c r="AJ84" s="31">
        <v>45141.212</v>
      </c>
      <c r="AK84" s="25">
        <v>795834</v>
      </c>
      <c r="AL84" s="34">
        <f t="shared" si="44"/>
        <v>0.90442746282543995</v>
      </c>
      <c r="AM84" s="34">
        <f t="shared" si="44"/>
        <v>0.87691220820951921</v>
      </c>
      <c r="AN84" s="34">
        <f t="shared" si="44"/>
        <v>0.88134904701772321</v>
      </c>
      <c r="AO84" s="48">
        <f t="shared" si="44"/>
        <v>0.69834795792079207</v>
      </c>
      <c r="AP84" s="34">
        <f t="shared" si="44"/>
        <v>0.9962619864299842</v>
      </c>
      <c r="AQ84" s="92">
        <f t="shared" si="36"/>
        <v>0</v>
      </c>
      <c r="AR84" s="92">
        <v>0</v>
      </c>
      <c r="AS84" s="92"/>
      <c r="AT84" s="4">
        <f>VLOOKUP(B84,'[1]I Pbo'!$B$20:$U$84,20,0)</f>
        <v>0</v>
      </c>
      <c r="AU84" s="4"/>
    </row>
    <row r="85" spans="1:47" ht="29.25" customHeight="1" x14ac:dyDescent="0.25">
      <c r="A85" s="11" t="s">
        <v>97</v>
      </c>
      <c r="B85" s="27" t="s">
        <v>98</v>
      </c>
      <c r="C85" s="22">
        <f t="shared" si="37"/>
        <v>3554121.5358944298</v>
      </c>
      <c r="D85" s="23">
        <v>2731391.5358944298</v>
      </c>
      <c r="E85" s="23">
        <v>2646871.5358944298</v>
      </c>
      <c r="F85" s="25">
        <v>84520</v>
      </c>
      <c r="G85" s="25">
        <v>822730</v>
      </c>
      <c r="H85" s="25">
        <f t="shared" si="46"/>
        <v>2402126</v>
      </c>
      <c r="I85" s="25">
        <v>1579396</v>
      </c>
      <c r="J85" s="25">
        <v>1494876</v>
      </c>
      <c r="K85" s="25">
        <v>84520</v>
      </c>
      <c r="L85" s="25">
        <v>822730</v>
      </c>
      <c r="M85" s="25">
        <v>1151995.5358944298</v>
      </c>
      <c r="N85" s="55">
        <f t="shared" si="47"/>
        <v>4408166.6358944299</v>
      </c>
      <c r="O85" s="102">
        <f t="shared" si="38"/>
        <v>3256171.1</v>
      </c>
      <c r="P85" s="102">
        <f t="shared" si="31"/>
        <v>2402126</v>
      </c>
      <c r="Q85" s="102">
        <f>R85+S85</f>
        <v>1579396</v>
      </c>
      <c r="R85" s="102">
        <v>1494876</v>
      </c>
      <c r="S85" s="102">
        <v>84520</v>
      </c>
      <c r="T85" s="102">
        <v>1676775.1</v>
      </c>
      <c r="U85" s="105">
        <v>854045.10000000009</v>
      </c>
      <c r="V85" s="65">
        <v>1151995.5358944298</v>
      </c>
      <c r="W85" s="65">
        <f t="shared" si="45"/>
        <v>2731391.5358944298</v>
      </c>
      <c r="X85" s="81">
        <f t="shared" si="39"/>
        <v>1</v>
      </c>
      <c r="Y85" s="55">
        <f t="shared" si="48"/>
        <v>0</v>
      </c>
      <c r="Z85" s="55">
        <f t="shared" si="33"/>
        <v>0</v>
      </c>
      <c r="AA85" s="55">
        <f t="shared" si="34"/>
        <v>0</v>
      </c>
      <c r="AB85" s="55">
        <f t="shared" si="35"/>
        <v>0</v>
      </c>
      <c r="AC85" s="55">
        <f t="shared" si="35"/>
        <v>0</v>
      </c>
      <c r="AD85" s="55">
        <f t="shared" si="43"/>
        <v>0</v>
      </c>
      <c r="AE85" s="55">
        <f t="shared" si="49"/>
        <v>0</v>
      </c>
      <c r="AF85" s="55"/>
      <c r="AG85" s="25">
        <v>2548635.5375716002</v>
      </c>
      <c r="AH85" s="25">
        <v>1858053.1940191998</v>
      </c>
      <c r="AI85" s="30">
        <v>1785596.1940191998</v>
      </c>
      <c r="AJ85" s="30">
        <v>72457</v>
      </c>
      <c r="AK85" s="30">
        <v>690582.34355240024</v>
      </c>
      <c r="AL85" s="34">
        <f t="shared" si="44"/>
        <v>0.71709296146233525</v>
      </c>
      <c r="AM85" s="34">
        <f t="shared" si="44"/>
        <v>0.68025882397367687</v>
      </c>
      <c r="AN85" s="34">
        <f t="shared" si="44"/>
        <v>0.67460629267593519</v>
      </c>
      <c r="AO85" s="34">
        <f t="shared" si="44"/>
        <v>0.85727638428774255</v>
      </c>
      <c r="AP85" s="34">
        <f t="shared" si="44"/>
        <v>0.83937907156953095</v>
      </c>
      <c r="AQ85" s="92">
        <f t="shared" si="36"/>
        <v>0</v>
      </c>
      <c r="AR85" s="92">
        <v>0</v>
      </c>
      <c r="AS85" s="92"/>
      <c r="AT85" s="4">
        <f>VLOOKUP(B85,'[1]I Pbo'!$B$20:$U$84,20,0)</f>
        <v>0</v>
      </c>
      <c r="AU85" s="4"/>
    </row>
    <row r="86" spans="1:47" ht="29.25" customHeight="1" x14ac:dyDescent="0.25">
      <c r="A86" s="18"/>
      <c r="B86" s="28" t="s">
        <v>99</v>
      </c>
      <c r="C86" s="39">
        <f>SUM(C87:C97)</f>
        <v>119176142</v>
      </c>
      <c r="D86" s="39">
        <f t="shared" ref="D86:AF86" si="50">SUM(D87:D97)</f>
        <v>19219522</v>
      </c>
      <c r="E86" s="39">
        <f t="shared" si="50"/>
        <v>13911237</v>
      </c>
      <c r="F86" s="39">
        <f t="shared" si="50"/>
        <v>5308285</v>
      </c>
      <c r="G86" s="39">
        <f t="shared" si="50"/>
        <v>99956620</v>
      </c>
      <c r="H86" s="39">
        <f t="shared" si="50"/>
        <v>118436125</v>
      </c>
      <c r="I86" s="39">
        <f t="shared" si="50"/>
        <v>18479505</v>
      </c>
      <c r="J86" s="39">
        <f t="shared" si="50"/>
        <v>13171220</v>
      </c>
      <c r="K86" s="39">
        <f t="shared" si="50"/>
        <v>5308285</v>
      </c>
      <c r="L86" s="39">
        <f t="shared" si="50"/>
        <v>99956620</v>
      </c>
      <c r="M86" s="39">
        <f t="shared" si="50"/>
        <v>740017</v>
      </c>
      <c r="N86" s="39">
        <f t="shared" si="50"/>
        <v>132927711.81200001</v>
      </c>
      <c r="O86" s="106">
        <f t="shared" si="50"/>
        <v>132187694.81200001</v>
      </c>
      <c r="P86" s="106">
        <f t="shared" si="50"/>
        <v>118149653</v>
      </c>
      <c r="Q86" s="106">
        <f t="shared" si="50"/>
        <v>18212288</v>
      </c>
      <c r="R86" s="106">
        <f t="shared" si="50"/>
        <v>12904003</v>
      </c>
      <c r="S86" s="106">
        <f t="shared" si="50"/>
        <v>5308285</v>
      </c>
      <c r="T86" s="106">
        <f t="shared" si="50"/>
        <v>113975406.81200001</v>
      </c>
      <c r="U86" s="106">
        <f t="shared" si="50"/>
        <v>14038041.811999999</v>
      </c>
      <c r="V86" s="39">
        <v>740017</v>
      </c>
      <c r="W86" s="39">
        <f t="shared" si="50"/>
        <v>18952305</v>
      </c>
      <c r="X86" s="39">
        <f t="shared" si="50"/>
        <v>6</v>
      </c>
      <c r="Y86" s="39">
        <f t="shared" si="50"/>
        <v>286472</v>
      </c>
      <c r="Z86" s="39">
        <f t="shared" si="50"/>
        <v>286472</v>
      </c>
      <c r="AA86" s="39">
        <f t="shared" si="50"/>
        <v>267217</v>
      </c>
      <c r="AB86" s="39">
        <f t="shared" si="50"/>
        <v>267217</v>
      </c>
      <c r="AC86" s="39">
        <f t="shared" si="50"/>
        <v>0</v>
      </c>
      <c r="AD86" s="39">
        <f t="shared" si="50"/>
        <v>19255</v>
      </c>
      <c r="AE86" s="39">
        <f t="shared" si="50"/>
        <v>0</v>
      </c>
      <c r="AF86" s="39">
        <f t="shared" si="50"/>
        <v>0</v>
      </c>
      <c r="AG86" s="39">
        <v>135846426.57448998</v>
      </c>
      <c r="AH86" s="39">
        <v>15005178.709784999</v>
      </c>
      <c r="AI86" s="39">
        <v>12647090.163000001</v>
      </c>
      <c r="AJ86" s="39">
        <v>2358088.5467850002</v>
      </c>
      <c r="AK86" s="39">
        <v>120841247.864705</v>
      </c>
      <c r="AL86" s="46">
        <f t="shared" si="44"/>
        <v>1.1398793776567291</v>
      </c>
      <c r="AM86" s="46">
        <f t="shared" si="44"/>
        <v>0.78072590513879581</v>
      </c>
      <c r="AN86" s="46">
        <f t="shared" si="44"/>
        <v>0.90912764716753802</v>
      </c>
      <c r="AO86" s="46">
        <f t="shared" si="44"/>
        <v>0.44422794683876249</v>
      </c>
      <c r="AP86" s="46">
        <f t="shared" si="44"/>
        <v>1.2089369154809857</v>
      </c>
      <c r="AQ86" s="94">
        <f t="shared" ref="AQ86:AS86" si="51">SUM(AQ87:AQ97)</f>
        <v>2855966</v>
      </c>
      <c r="AR86" s="94">
        <f>SUM(AR87:AR97)</f>
        <v>269143</v>
      </c>
      <c r="AS86" s="94">
        <f t="shared" si="51"/>
        <v>2586823</v>
      </c>
      <c r="AT86" s="4"/>
      <c r="AU86" s="4"/>
    </row>
    <row r="87" spans="1:47" ht="29.25" customHeight="1" x14ac:dyDescent="0.25">
      <c r="A87" s="11" t="s">
        <v>100</v>
      </c>
      <c r="B87" s="27" t="s">
        <v>101</v>
      </c>
      <c r="C87" s="22">
        <f t="shared" si="37"/>
        <v>51582952</v>
      </c>
      <c r="D87" s="23">
        <f t="shared" ref="D87:D92" si="52">SUM(I87,M87)</f>
        <v>4197625</v>
      </c>
      <c r="E87" s="23">
        <f t="shared" ref="E87:E92" si="53">SUM(J87,M87)</f>
        <v>395124</v>
      </c>
      <c r="F87" s="25">
        <v>3802501</v>
      </c>
      <c r="G87" s="25">
        <v>47385327</v>
      </c>
      <c r="H87" s="25">
        <f t="shared" si="46"/>
        <v>51582952</v>
      </c>
      <c r="I87" s="25">
        <v>4197625</v>
      </c>
      <c r="J87" s="25">
        <v>395124</v>
      </c>
      <c r="K87" s="25">
        <v>3802501</v>
      </c>
      <c r="L87" s="25">
        <v>47385327</v>
      </c>
      <c r="M87" s="25">
        <v>0</v>
      </c>
      <c r="N87" s="55">
        <f t="shared" si="47"/>
        <v>51582952</v>
      </c>
      <c r="O87" s="102">
        <f t="shared" ref="O87:O97" si="54">SUM(Q87,T87)</f>
        <v>51582952</v>
      </c>
      <c r="P87" s="102">
        <f t="shared" ref="P87:P97" si="55">O87-U87</f>
        <v>51582952</v>
      </c>
      <c r="Q87" s="102">
        <f t="shared" ref="Q87:Q139" si="56">R87+S87</f>
        <v>4197625</v>
      </c>
      <c r="R87" s="102">
        <v>395124</v>
      </c>
      <c r="S87" s="102">
        <v>3802501</v>
      </c>
      <c r="T87" s="102">
        <v>47385327</v>
      </c>
      <c r="U87" s="105">
        <v>0</v>
      </c>
      <c r="V87" s="63">
        <v>0</v>
      </c>
      <c r="W87" s="65">
        <f t="shared" si="45"/>
        <v>4197625</v>
      </c>
      <c r="X87" s="81"/>
      <c r="Y87" s="55">
        <f t="shared" si="48"/>
        <v>0</v>
      </c>
      <c r="Z87" s="55">
        <f t="shared" ref="Z87:Z97" si="57">AA87+AD87</f>
        <v>0</v>
      </c>
      <c r="AA87" s="55">
        <f t="shared" ref="AA87:AA97" si="58">AB87+AC87</f>
        <v>0</v>
      </c>
      <c r="AB87" s="55">
        <f t="shared" ref="AB87:AC97" si="59">J87-R87</f>
        <v>0</v>
      </c>
      <c r="AC87" s="55">
        <f t="shared" si="59"/>
        <v>0</v>
      </c>
      <c r="AD87" s="55">
        <f t="shared" ref="AD87:AD97" si="60">IF((L87-T87)&lt;0,0,(L87-T87))</f>
        <v>0</v>
      </c>
      <c r="AE87" s="55">
        <f t="shared" si="49"/>
        <v>0</v>
      </c>
      <c r="AF87" s="55"/>
      <c r="AG87" s="25">
        <v>44869582.550214998</v>
      </c>
      <c r="AH87" s="25">
        <v>2286543.5502150003</v>
      </c>
      <c r="AI87" s="25">
        <v>395124</v>
      </c>
      <c r="AJ87" s="25">
        <v>1891419.5502150001</v>
      </c>
      <c r="AK87" s="25">
        <v>42583039</v>
      </c>
      <c r="AL87" s="34">
        <f t="shared" si="44"/>
        <v>0.86985294192187756</v>
      </c>
      <c r="AM87" s="34">
        <f t="shared" si="44"/>
        <v>0.54472315898037582</v>
      </c>
      <c r="AN87" s="34">
        <f t="shared" si="44"/>
        <v>1</v>
      </c>
      <c r="AO87" s="34">
        <f t="shared" si="44"/>
        <v>0.49741460954645378</v>
      </c>
      <c r="AP87" s="34">
        <f t="shared" si="44"/>
        <v>0.89865453497872871</v>
      </c>
      <c r="AQ87" s="92">
        <f t="shared" ref="AQ87:AQ97" si="61">SUM(AR87,AS87)</f>
        <v>2217888</v>
      </c>
      <c r="AR87" s="92">
        <v>0</v>
      </c>
      <c r="AS87" s="92">
        <v>2217888</v>
      </c>
      <c r="AT87" s="4" t="str">
        <f>VLOOKUP(B87,'[1]I Pbo'!$B$20:$U$84,20,0)</f>
        <v>3248/UBND-KH&amp;ĐT ngày 03/10/2022</v>
      </c>
      <c r="AU87" s="4"/>
    </row>
    <row r="88" spans="1:47" ht="29.25" customHeight="1" x14ac:dyDescent="0.25">
      <c r="A88" s="11" t="s">
        <v>102</v>
      </c>
      <c r="B88" s="27" t="s">
        <v>103</v>
      </c>
      <c r="C88" s="22">
        <f t="shared" si="37"/>
        <v>12720720</v>
      </c>
      <c r="D88" s="23">
        <f t="shared" si="52"/>
        <v>1288152</v>
      </c>
      <c r="E88" s="23">
        <f t="shared" si="53"/>
        <v>1108990</v>
      </c>
      <c r="F88" s="25">
        <v>179162</v>
      </c>
      <c r="G88" s="25">
        <v>11432568</v>
      </c>
      <c r="H88" s="25">
        <f t="shared" si="46"/>
        <v>12720720</v>
      </c>
      <c r="I88" s="25">
        <v>1288152</v>
      </c>
      <c r="J88" s="25">
        <v>1108990</v>
      </c>
      <c r="K88" s="25">
        <v>179162</v>
      </c>
      <c r="L88" s="25">
        <v>11432568</v>
      </c>
      <c r="M88" s="25">
        <v>0</v>
      </c>
      <c r="N88" s="55">
        <f t="shared" si="47"/>
        <v>14687852.738000002</v>
      </c>
      <c r="O88" s="102">
        <f t="shared" si="54"/>
        <v>14687852.738000002</v>
      </c>
      <c r="P88" s="102">
        <f t="shared" si="55"/>
        <v>12720720</v>
      </c>
      <c r="Q88" s="102">
        <f t="shared" si="56"/>
        <v>1288152</v>
      </c>
      <c r="R88" s="102">
        <v>1108990</v>
      </c>
      <c r="S88" s="102">
        <v>179162</v>
      </c>
      <c r="T88" s="102">
        <v>13399700.738000002</v>
      </c>
      <c r="U88" s="105">
        <v>1967132.7380000018</v>
      </c>
      <c r="V88" s="63">
        <v>0</v>
      </c>
      <c r="W88" s="65">
        <f t="shared" si="45"/>
        <v>1288152</v>
      </c>
      <c r="X88" s="81"/>
      <c r="Y88" s="55">
        <f t="shared" si="48"/>
        <v>0</v>
      </c>
      <c r="Z88" s="55">
        <f t="shared" si="57"/>
        <v>0</v>
      </c>
      <c r="AA88" s="55">
        <f t="shared" si="58"/>
        <v>0</v>
      </c>
      <c r="AB88" s="55">
        <f t="shared" si="59"/>
        <v>0</v>
      </c>
      <c r="AC88" s="55">
        <f t="shared" si="59"/>
        <v>0</v>
      </c>
      <c r="AD88" s="55">
        <f t="shared" si="60"/>
        <v>0</v>
      </c>
      <c r="AE88" s="55">
        <f t="shared" si="49"/>
        <v>0</v>
      </c>
      <c r="AF88" s="55"/>
      <c r="AG88" s="25">
        <v>15654504.546674</v>
      </c>
      <c r="AH88" s="25">
        <v>1111424.5466740001</v>
      </c>
      <c r="AI88" s="25">
        <v>1108990</v>
      </c>
      <c r="AJ88" s="25">
        <v>2434.5466740000002</v>
      </c>
      <c r="AK88" s="25">
        <v>14543080</v>
      </c>
      <c r="AL88" s="34">
        <f t="shared" si="44"/>
        <v>1.230630384653856</v>
      </c>
      <c r="AM88" s="34">
        <f t="shared" si="44"/>
        <v>0.86280543497506512</v>
      </c>
      <c r="AN88" s="34">
        <f t="shared" si="44"/>
        <v>1</v>
      </c>
      <c r="AO88" s="34">
        <f t="shared" si="44"/>
        <v>1.3588521416371777E-2</v>
      </c>
      <c r="AP88" s="34">
        <f t="shared" si="44"/>
        <v>1.272074655492974</v>
      </c>
      <c r="AQ88" s="92">
        <f t="shared" si="61"/>
        <v>0</v>
      </c>
      <c r="AR88" s="92">
        <v>0</v>
      </c>
      <c r="AS88" s="92">
        <v>0</v>
      </c>
      <c r="AT88" s="4">
        <f>VLOOKUP(B88,'[1]I Pbo'!$B$20:$U$84,20,0)</f>
        <v>0</v>
      </c>
      <c r="AU88" s="4"/>
    </row>
    <row r="89" spans="1:47" ht="29.25" customHeight="1" x14ac:dyDescent="0.25">
      <c r="A89" s="11" t="s">
        <v>104</v>
      </c>
      <c r="B89" s="27" t="s">
        <v>105</v>
      </c>
      <c r="C89" s="22">
        <f t="shared" si="37"/>
        <v>11222520</v>
      </c>
      <c r="D89" s="23">
        <f t="shared" si="52"/>
        <v>950000</v>
      </c>
      <c r="E89" s="23">
        <f t="shared" si="53"/>
        <v>600000</v>
      </c>
      <c r="F89" s="25">
        <v>350000</v>
      </c>
      <c r="G89" s="25">
        <v>10272520</v>
      </c>
      <c r="H89" s="25">
        <f t="shared" si="46"/>
        <v>11222520</v>
      </c>
      <c r="I89" s="25">
        <v>950000</v>
      </c>
      <c r="J89" s="25">
        <v>600000</v>
      </c>
      <c r="K89" s="25">
        <v>350000</v>
      </c>
      <c r="L89" s="25">
        <v>10272520</v>
      </c>
      <c r="M89" s="25">
        <v>0</v>
      </c>
      <c r="N89" s="55">
        <f t="shared" si="47"/>
        <v>15661900.000999998</v>
      </c>
      <c r="O89" s="102">
        <f t="shared" si="54"/>
        <v>15661900.000999998</v>
      </c>
      <c r="P89" s="102">
        <f t="shared" si="55"/>
        <v>11222520</v>
      </c>
      <c r="Q89" s="102">
        <f t="shared" si="56"/>
        <v>950000</v>
      </c>
      <c r="R89" s="102">
        <v>600000</v>
      </c>
      <c r="S89" s="102">
        <v>350000</v>
      </c>
      <c r="T89" s="102">
        <v>14711900.000999998</v>
      </c>
      <c r="U89" s="105">
        <v>4439380.0009999983</v>
      </c>
      <c r="V89" s="63">
        <v>0</v>
      </c>
      <c r="W89" s="65">
        <f t="shared" si="45"/>
        <v>950000</v>
      </c>
      <c r="X89" s="81"/>
      <c r="Y89" s="55">
        <f t="shared" si="48"/>
        <v>0</v>
      </c>
      <c r="Z89" s="55">
        <f t="shared" si="57"/>
        <v>0</v>
      </c>
      <c r="AA89" s="55">
        <f t="shared" si="58"/>
        <v>0</v>
      </c>
      <c r="AB89" s="55">
        <f t="shared" si="59"/>
        <v>0</v>
      </c>
      <c r="AC89" s="55">
        <f t="shared" si="59"/>
        <v>0</v>
      </c>
      <c r="AD89" s="55">
        <f t="shared" si="60"/>
        <v>0</v>
      </c>
      <c r="AE89" s="55">
        <f t="shared" si="49"/>
        <v>0</v>
      </c>
      <c r="AF89" s="55"/>
      <c r="AG89" s="25">
        <v>13624039.631741999</v>
      </c>
      <c r="AH89" s="25">
        <v>538326.68703699997</v>
      </c>
      <c r="AI89" s="25">
        <v>517203</v>
      </c>
      <c r="AJ89" s="25">
        <v>21123.687037</v>
      </c>
      <c r="AK89" s="25">
        <v>13085712.944704998</v>
      </c>
      <c r="AL89" s="34">
        <f t="shared" si="44"/>
        <v>1.2139911206878669</v>
      </c>
      <c r="AM89" s="34">
        <f t="shared" si="44"/>
        <v>0.56665967056526312</v>
      </c>
      <c r="AN89" s="34">
        <f t="shared" si="44"/>
        <v>0.86200500000000002</v>
      </c>
      <c r="AO89" s="34">
        <f t="shared" si="44"/>
        <v>6.0353391534285712E-2</v>
      </c>
      <c r="AP89" s="34">
        <f t="shared" si="44"/>
        <v>1.2738561662284422</v>
      </c>
      <c r="AQ89" s="92">
        <f t="shared" si="61"/>
        <v>370909</v>
      </c>
      <c r="AR89" s="92">
        <v>48499</v>
      </c>
      <c r="AS89" s="92">
        <v>322410</v>
      </c>
      <c r="AT89" s="4" t="str">
        <f>VLOOKUP(B89,'[1]I Pbo'!$B$20:$U$84,20,0)</f>
        <v>5446/UBND-XD3 ngày 19/10/2022</v>
      </c>
      <c r="AU89" s="4" t="s">
        <v>234</v>
      </c>
    </row>
    <row r="90" spans="1:47" ht="29.25" customHeight="1" x14ac:dyDescent="0.25">
      <c r="A90" s="11" t="s">
        <v>106</v>
      </c>
      <c r="B90" s="27" t="s">
        <v>107</v>
      </c>
      <c r="C90" s="22">
        <f t="shared" si="37"/>
        <v>6044368</v>
      </c>
      <c r="D90" s="23">
        <v>1877098</v>
      </c>
      <c r="E90" s="23">
        <v>1655211</v>
      </c>
      <c r="F90" s="25">
        <v>221887</v>
      </c>
      <c r="G90" s="25">
        <v>4167270</v>
      </c>
      <c r="H90" s="25">
        <f t="shared" si="46"/>
        <v>5935478</v>
      </c>
      <c r="I90" s="25">
        <v>1768208</v>
      </c>
      <c r="J90" s="25">
        <v>1546321</v>
      </c>
      <c r="K90" s="25">
        <v>221887</v>
      </c>
      <c r="L90" s="25">
        <v>4167270</v>
      </c>
      <c r="M90" s="25">
        <v>108890</v>
      </c>
      <c r="N90" s="55">
        <f t="shared" si="47"/>
        <v>5877151</v>
      </c>
      <c r="O90" s="102">
        <f t="shared" si="54"/>
        <v>5768261</v>
      </c>
      <c r="P90" s="102">
        <f t="shared" si="55"/>
        <v>5768261</v>
      </c>
      <c r="Q90" s="102">
        <f t="shared" si="56"/>
        <v>1600991</v>
      </c>
      <c r="R90" s="102">
        <v>1379104</v>
      </c>
      <c r="S90" s="102">
        <v>221887</v>
      </c>
      <c r="T90" s="102">
        <v>4167270.0000000005</v>
      </c>
      <c r="U90" s="105">
        <v>4.6566128730773926E-10</v>
      </c>
      <c r="V90" s="65">
        <v>108890</v>
      </c>
      <c r="W90" s="65">
        <f t="shared" si="45"/>
        <v>1709881</v>
      </c>
      <c r="X90" s="81">
        <f t="shared" ref="X90:X91" si="62">V90/M90</f>
        <v>1</v>
      </c>
      <c r="Y90" s="55">
        <f t="shared" si="48"/>
        <v>167217</v>
      </c>
      <c r="Z90" s="55">
        <f t="shared" si="57"/>
        <v>167217</v>
      </c>
      <c r="AA90" s="55">
        <f t="shared" si="58"/>
        <v>167217</v>
      </c>
      <c r="AB90" s="55">
        <f t="shared" si="59"/>
        <v>167217</v>
      </c>
      <c r="AC90" s="55">
        <f t="shared" si="59"/>
        <v>0</v>
      </c>
      <c r="AD90" s="55">
        <f t="shared" si="60"/>
        <v>0</v>
      </c>
      <c r="AE90" s="55">
        <f t="shared" si="49"/>
        <v>0</v>
      </c>
      <c r="AF90" s="55"/>
      <c r="AG90" s="25">
        <v>5852190.7654129993</v>
      </c>
      <c r="AH90" s="25">
        <v>1341190.7654129998</v>
      </c>
      <c r="AI90" s="25">
        <v>1223473.5589999999</v>
      </c>
      <c r="AJ90" s="25">
        <v>117717.20641300001</v>
      </c>
      <c r="AK90" s="25">
        <v>4511000</v>
      </c>
      <c r="AL90" s="34">
        <f t="shared" si="44"/>
        <v>0.96820557011303732</v>
      </c>
      <c r="AM90" s="34">
        <f t="shared" si="44"/>
        <v>0.71450226115684945</v>
      </c>
      <c r="AN90" s="34">
        <f t="shared" si="44"/>
        <v>0.73916471011852858</v>
      </c>
      <c r="AO90" s="34">
        <f t="shared" si="44"/>
        <v>0.53052772993911324</v>
      </c>
      <c r="AP90" s="34">
        <f t="shared" si="44"/>
        <v>1.0824832564244697</v>
      </c>
      <c r="AQ90" s="92">
        <f t="shared" si="61"/>
        <v>0</v>
      </c>
      <c r="AR90" s="92">
        <v>0</v>
      </c>
      <c r="AS90" s="92">
        <v>0</v>
      </c>
      <c r="AT90" s="4">
        <f>VLOOKUP(B90,'[1]I Pbo'!$B$20:$U$84,20,0)</f>
        <v>0</v>
      </c>
      <c r="AU90" s="4"/>
    </row>
    <row r="91" spans="1:47" ht="29.25" customHeight="1" x14ac:dyDescent="0.25">
      <c r="A91" s="11" t="s">
        <v>108</v>
      </c>
      <c r="B91" s="27" t="s">
        <v>109</v>
      </c>
      <c r="C91" s="22">
        <f t="shared" si="37"/>
        <v>4570230</v>
      </c>
      <c r="D91" s="23">
        <v>1702830</v>
      </c>
      <c r="E91" s="23">
        <v>1702830</v>
      </c>
      <c r="F91" s="25">
        <v>0</v>
      </c>
      <c r="G91" s="25">
        <v>2867400</v>
      </c>
      <c r="H91" s="25">
        <f t="shared" si="46"/>
        <v>4485200</v>
      </c>
      <c r="I91" s="25">
        <v>1617800</v>
      </c>
      <c r="J91" s="25">
        <v>1617800</v>
      </c>
      <c r="K91" s="25">
        <v>0</v>
      </c>
      <c r="L91" s="25">
        <v>2867400</v>
      </c>
      <c r="M91" s="25">
        <v>85030</v>
      </c>
      <c r="N91" s="55">
        <f t="shared" si="47"/>
        <v>9418775</v>
      </c>
      <c r="O91" s="102">
        <f t="shared" si="54"/>
        <v>9333745</v>
      </c>
      <c r="P91" s="102">
        <f t="shared" si="55"/>
        <v>4485200</v>
      </c>
      <c r="Q91" s="102">
        <f t="shared" si="56"/>
        <v>1617800</v>
      </c>
      <c r="R91" s="102">
        <v>1617800</v>
      </c>
      <c r="S91" s="102">
        <v>0</v>
      </c>
      <c r="T91" s="102">
        <v>7715945</v>
      </c>
      <c r="U91" s="105">
        <v>4848545</v>
      </c>
      <c r="V91" s="65">
        <v>85030</v>
      </c>
      <c r="W91" s="65">
        <f t="shared" si="45"/>
        <v>1702830</v>
      </c>
      <c r="X91" s="81">
        <f t="shared" si="62"/>
        <v>1</v>
      </c>
      <c r="Y91" s="55">
        <f t="shared" si="48"/>
        <v>0</v>
      </c>
      <c r="Z91" s="55">
        <f t="shared" si="57"/>
        <v>0</v>
      </c>
      <c r="AA91" s="55">
        <f t="shared" si="58"/>
        <v>0</v>
      </c>
      <c r="AB91" s="55">
        <f t="shared" si="59"/>
        <v>0</v>
      </c>
      <c r="AC91" s="55">
        <f t="shared" si="59"/>
        <v>0</v>
      </c>
      <c r="AD91" s="55">
        <f t="shared" si="60"/>
        <v>0</v>
      </c>
      <c r="AE91" s="55">
        <f t="shared" si="49"/>
        <v>0</v>
      </c>
      <c r="AF91" s="55"/>
      <c r="AG91" s="25">
        <v>9711760</v>
      </c>
      <c r="AH91" s="25">
        <v>1617800</v>
      </c>
      <c r="AI91" s="25">
        <v>1617800</v>
      </c>
      <c r="AJ91" s="25">
        <v>0</v>
      </c>
      <c r="AK91" s="25">
        <v>8093960</v>
      </c>
      <c r="AL91" s="34">
        <f t="shared" si="44"/>
        <v>2.125004649656582</v>
      </c>
      <c r="AM91" s="34">
        <f t="shared" si="44"/>
        <v>0.95006547923163209</v>
      </c>
      <c r="AN91" s="34">
        <f t="shared" si="44"/>
        <v>0.95006547923163209</v>
      </c>
      <c r="AO91" s="34">
        <f t="shared" si="44"/>
        <v>0</v>
      </c>
      <c r="AP91" s="34">
        <f t="shared" si="44"/>
        <v>2.8227523191741648</v>
      </c>
      <c r="AQ91" s="92">
        <f t="shared" si="61"/>
        <v>16500</v>
      </c>
      <c r="AR91" s="92">
        <v>16500</v>
      </c>
      <c r="AS91" s="92">
        <v>0</v>
      </c>
      <c r="AT91" s="4" t="str">
        <f>VLOOKUP(B91,'[1]I Pbo'!$B$20:$U$84,20,0)</f>
        <v>2638/UBND-TH ngày 06/10/2022</v>
      </c>
      <c r="AU91" s="4" t="s">
        <v>235</v>
      </c>
    </row>
    <row r="92" spans="1:47" ht="29.25" customHeight="1" x14ac:dyDescent="0.25">
      <c r="A92" s="11" t="s">
        <v>110</v>
      </c>
      <c r="B92" s="27" t="s">
        <v>111</v>
      </c>
      <c r="C92" s="22">
        <f t="shared" si="37"/>
        <v>6937401</v>
      </c>
      <c r="D92" s="23">
        <f t="shared" si="52"/>
        <v>793115</v>
      </c>
      <c r="E92" s="23">
        <f t="shared" si="53"/>
        <v>538354</v>
      </c>
      <c r="F92" s="25">
        <v>254761</v>
      </c>
      <c r="G92" s="25">
        <v>6144286</v>
      </c>
      <c r="H92" s="25">
        <f t="shared" si="46"/>
        <v>6937401</v>
      </c>
      <c r="I92" s="25">
        <v>793115</v>
      </c>
      <c r="J92" s="25">
        <v>538354</v>
      </c>
      <c r="K92" s="25">
        <v>254761</v>
      </c>
      <c r="L92" s="25">
        <v>6144286</v>
      </c>
      <c r="M92" s="25">
        <v>0</v>
      </c>
      <c r="N92" s="55">
        <f t="shared" si="47"/>
        <v>6937401</v>
      </c>
      <c r="O92" s="102">
        <f t="shared" si="54"/>
        <v>6937401</v>
      </c>
      <c r="P92" s="102">
        <f t="shared" si="55"/>
        <v>6937401</v>
      </c>
      <c r="Q92" s="102">
        <f t="shared" si="56"/>
        <v>793115</v>
      </c>
      <c r="R92" s="102">
        <v>538354</v>
      </c>
      <c r="S92" s="102">
        <v>254761</v>
      </c>
      <c r="T92" s="102">
        <v>6144286</v>
      </c>
      <c r="U92" s="105">
        <v>0</v>
      </c>
      <c r="V92" s="65">
        <v>0</v>
      </c>
      <c r="W92" s="65">
        <f t="shared" si="45"/>
        <v>793115</v>
      </c>
      <c r="X92" s="65"/>
      <c r="Y92" s="55">
        <f t="shared" si="48"/>
        <v>0</v>
      </c>
      <c r="Z92" s="55">
        <f t="shared" si="57"/>
        <v>0</v>
      </c>
      <c r="AA92" s="55">
        <f t="shared" si="58"/>
        <v>0</v>
      </c>
      <c r="AB92" s="55">
        <f t="shared" si="59"/>
        <v>0</v>
      </c>
      <c r="AC92" s="55">
        <f t="shared" si="59"/>
        <v>0</v>
      </c>
      <c r="AD92" s="55">
        <f t="shared" si="60"/>
        <v>0</v>
      </c>
      <c r="AE92" s="55">
        <f t="shared" si="49"/>
        <v>0</v>
      </c>
      <c r="AF92" s="55"/>
      <c r="AG92" s="25">
        <v>8216628.7523619998</v>
      </c>
      <c r="AH92" s="25">
        <v>408076.752362</v>
      </c>
      <c r="AI92" s="25">
        <v>359025</v>
      </c>
      <c r="AJ92" s="25">
        <v>49051.752361999999</v>
      </c>
      <c r="AK92" s="25">
        <v>7808552</v>
      </c>
      <c r="AL92" s="34">
        <f t="shared" si="44"/>
        <v>1.1843958209078587</v>
      </c>
      <c r="AM92" s="34">
        <f t="shared" si="44"/>
        <v>0.51452406317116683</v>
      </c>
      <c r="AN92" s="34">
        <f t="shared" si="44"/>
        <v>0.66689390252510428</v>
      </c>
      <c r="AO92" s="34">
        <f t="shared" si="44"/>
        <v>0.19254027249853783</v>
      </c>
      <c r="AP92" s="34">
        <f t="shared" si="44"/>
        <v>1.2708640190251561</v>
      </c>
      <c r="AQ92" s="92">
        <f t="shared" si="61"/>
        <v>0</v>
      </c>
      <c r="AR92" s="92">
        <v>0</v>
      </c>
      <c r="AS92" s="92">
        <v>0</v>
      </c>
      <c r="AT92" s="4">
        <f>VLOOKUP(B92,'[1]I Pbo'!$B$20:$U$84,20,0)</f>
        <v>0</v>
      </c>
      <c r="AU92" s="4"/>
    </row>
    <row r="93" spans="1:47" ht="29.25" customHeight="1" x14ac:dyDescent="0.25">
      <c r="A93" s="11" t="s">
        <v>112</v>
      </c>
      <c r="B93" s="27" t="s">
        <v>113</v>
      </c>
      <c r="C93" s="22">
        <f t="shared" si="37"/>
        <v>7186837</v>
      </c>
      <c r="D93" s="23">
        <v>837192</v>
      </c>
      <c r="E93" s="23">
        <v>810125</v>
      </c>
      <c r="F93" s="25">
        <v>27067</v>
      </c>
      <c r="G93" s="25">
        <v>6349645</v>
      </c>
      <c r="H93" s="25">
        <f t="shared" si="46"/>
        <v>7186837</v>
      </c>
      <c r="I93" s="25">
        <v>837192</v>
      </c>
      <c r="J93" s="25">
        <v>810125</v>
      </c>
      <c r="K93" s="25">
        <v>27067</v>
      </c>
      <c r="L93" s="25">
        <v>6349645</v>
      </c>
      <c r="M93" s="25">
        <v>0</v>
      </c>
      <c r="N93" s="55">
        <f t="shared" si="47"/>
        <v>7973140</v>
      </c>
      <c r="O93" s="102">
        <f t="shared" si="54"/>
        <v>7973140</v>
      </c>
      <c r="P93" s="102">
        <f t="shared" si="55"/>
        <v>7186837</v>
      </c>
      <c r="Q93" s="102">
        <f>R93+S93</f>
        <v>837192</v>
      </c>
      <c r="R93" s="102">
        <v>810125</v>
      </c>
      <c r="S93" s="102">
        <v>27067</v>
      </c>
      <c r="T93" s="102">
        <v>7135948</v>
      </c>
      <c r="U93" s="105">
        <v>786303</v>
      </c>
      <c r="V93" s="65">
        <v>0</v>
      </c>
      <c r="W93" s="65">
        <f t="shared" si="45"/>
        <v>837192</v>
      </c>
      <c r="X93" s="65"/>
      <c r="Y93" s="55">
        <f t="shared" si="48"/>
        <v>0</v>
      </c>
      <c r="Z93" s="55">
        <f t="shared" si="57"/>
        <v>0</v>
      </c>
      <c r="AA93" s="55">
        <f t="shared" si="58"/>
        <v>0</v>
      </c>
      <c r="AB93" s="55">
        <f t="shared" si="59"/>
        <v>0</v>
      </c>
      <c r="AC93" s="55">
        <f t="shared" si="59"/>
        <v>0</v>
      </c>
      <c r="AD93" s="55">
        <f t="shared" si="60"/>
        <v>0</v>
      </c>
      <c r="AE93" s="55">
        <f t="shared" si="49"/>
        <v>0</v>
      </c>
      <c r="AF93" s="55"/>
      <c r="AG93" s="25">
        <v>7330865</v>
      </c>
      <c r="AH93" s="25">
        <v>528450</v>
      </c>
      <c r="AI93" s="25">
        <v>528450</v>
      </c>
      <c r="AJ93" s="25">
        <v>0</v>
      </c>
      <c r="AK93" s="25">
        <v>6802415</v>
      </c>
      <c r="AL93" s="34">
        <f t="shared" si="44"/>
        <v>1.0200405268687742</v>
      </c>
      <c r="AM93" s="34">
        <f t="shared" si="44"/>
        <v>0.63121721182237767</v>
      </c>
      <c r="AN93" s="34">
        <f t="shared" si="44"/>
        <v>0.65230674278660705</v>
      </c>
      <c r="AO93" s="34">
        <f t="shared" si="44"/>
        <v>0</v>
      </c>
      <c r="AP93" s="34">
        <f t="shared" si="44"/>
        <v>1.0713063486226395</v>
      </c>
      <c r="AQ93" s="92">
        <f t="shared" si="61"/>
        <v>231211</v>
      </c>
      <c r="AR93" s="92">
        <v>204144</v>
      </c>
      <c r="AS93" s="92">
        <v>27067</v>
      </c>
      <c r="AT93" s="4" t="str">
        <f>VLOOKUP(B93,'[1]I Pbo'!$B$20:$U$84,20,0)</f>
        <v>483/UBND-KTTH ngày 20/10/2022</v>
      </c>
      <c r="AU93" s="4" t="s">
        <v>236</v>
      </c>
    </row>
    <row r="94" spans="1:47" ht="29.25" customHeight="1" x14ac:dyDescent="0.25">
      <c r="A94" s="11" t="s">
        <v>114</v>
      </c>
      <c r="B94" s="27" t="s">
        <v>115</v>
      </c>
      <c r="C94" s="22">
        <f t="shared" si="37"/>
        <v>4553247</v>
      </c>
      <c r="D94" s="23">
        <v>1637029</v>
      </c>
      <c r="E94" s="23">
        <v>1607460</v>
      </c>
      <c r="F94" s="25">
        <v>29569</v>
      </c>
      <c r="G94" s="25">
        <v>2916218</v>
      </c>
      <c r="H94" s="25">
        <f t="shared" si="46"/>
        <v>4502477</v>
      </c>
      <c r="I94" s="25">
        <v>1586259</v>
      </c>
      <c r="J94" s="25">
        <v>1556690</v>
      </c>
      <c r="K94" s="25">
        <v>29569</v>
      </c>
      <c r="L94" s="25">
        <v>2916218</v>
      </c>
      <c r="M94" s="25">
        <v>50770</v>
      </c>
      <c r="N94" s="55">
        <f t="shared" si="47"/>
        <v>4533992</v>
      </c>
      <c r="O94" s="102">
        <f t="shared" si="54"/>
        <v>4483222</v>
      </c>
      <c r="P94" s="102">
        <f t="shared" si="55"/>
        <v>4483222</v>
      </c>
      <c r="Q94" s="102">
        <f t="shared" si="56"/>
        <v>1586259</v>
      </c>
      <c r="R94" s="102">
        <v>1556690</v>
      </c>
      <c r="S94" s="102">
        <v>29569</v>
      </c>
      <c r="T94" s="102">
        <v>2896963</v>
      </c>
      <c r="U94" s="105">
        <v>0</v>
      </c>
      <c r="V94" s="65">
        <v>50770</v>
      </c>
      <c r="W94" s="65">
        <f t="shared" si="45"/>
        <v>1637029</v>
      </c>
      <c r="X94" s="81">
        <f t="shared" ref="X94:X104" si="63">V94/M94</f>
        <v>1</v>
      </c>
      <c r="Y94" s="55">
        <f t="shared" si="48"/>
        <v>19255</v>
      </c>
      <c r="Z94" s="55">
        <f t="shared" si="57"/>
        <v>19255</v>
      </c>
      <c r="AA94" s="55">
        <f t="shared" si="58"/>
        <v>0</v>
      </c>
      <c r="AB94" s="55">
        <f t="shared" si="59"/>
        <v>0</v>
      </c>
      <c r="AC94" s="55">
        <f t="shared" si="59"/>
        <v>0</v>
      </c>
      <c r="AD94" s="55">
        <f t="shared" si="60"/>
        <v>19255</v>
      </c>
      <c r="AE94" s="55">
        <f t="shared" si="49"/>
        <v>0</v>
      </c>
      <c r="AF94" s="55"/>
      <c r="AG94" s="25">
        <v>8136651.118675</v>
      </c>
      <c r="AH94" s="25">
        <v>1636651.118675</v>
      </c>
      <c r="AI94" s="25">
        <v>1607460</v>
      </c>
      <c r="AJ94" s="25">
        <v>29191.118675000002</v>
      </c>
      <c r="AK94" s="25">
        <v>6500000</v>
      </c>
      <c r="AL94" s="34">
        <f t="shared" si="44"/>
        <v>1.7869997210067892</v>
      </c>
      <c r="AM94" s="34">
        <f t="shared" si="44"/>
        <v>0.99976916638312452</v>
      </c>
      <c r="AN94" s="34">
        <f t="shared" si="44"/>
        <v>1</v>
      </c>
      <c r="AO94" s="34">
        <f t="shared" si="44"/>
        <v>0.9872203549325308</v>
      </c>
      <c r="AP94" s="34">
        <f t="shared" si="44"/>
        <v>2.2289142992739226</v>
      </c>
      <c r="AQ94" s="92">
        <f t="shared" si="61"/>
        <v>19458</v>
      </c>
      <c r="AR94" s="92">
        <v>0</v>
      </c>
      <c r="AS94" s="92">
        <v>19458</v>
      </c>
      <c r="AT94" s="4" t="s">
        <v>247</v>
      </c>
      <c r="AU94" s="4"/>
    </row>
    <row r="95" spans="1:47" ht="29.25" customHeight="1" x14ac:dyDescent="0.25">
      <c r="A95" s="11" t="s">
        <v>116</v>
      </c>
      <c r="B95" s="27" t="s">
        <v>117</v>
      </c>
      <c r="C95" s="22">
        <f t="shared" si="37"/>
        <v>4920238</v>
      </c>
      <c r="D95" s="23">
        <v>2087078</v>
      </c>
      <c r="E95" s="23">
        <v>2070234</v>
      </c>
      <c r="F95" s="25">
        <v>16844</v>
      </c>
      <c r="G95" s="25">
        <v>2833160</v>
      </c>
      <c r="H95" s="25">
        <f t="shared" si="46"/>
        <v>4724627</v>
      </c>
      <c r="I95" s="25">
        <v>1891467</v>
      </c>
      <c r="J95" s="25">
        <v>1874623</v>
      </c>
      <c r="K95" s="25">
        <v>16844</v>
      </c>
      <c r="L95" s="25">
        <v>2833160</v>
      </c>
      <c r="M95" s="25">
        <v>195611</v>
      </c>
      <c r="N95" s="55">
        <f t="shared" si="47"/>
        <v>5556238</v>
      </c>
      <c r="O95" s="102">
        <f t="shared" si="54"/>
        <v>5360627</v>
      </c>
      <c r="P95" s="102">
        <f t="shared" si="55"/>
        <v>4724627</v>
      </c>
      <c r="Q95" s="102">
        <f t="shared" si="56"/>
        <v>1891467</v>
      </c>
      <c r="R95" s="102">
        <v>1874623</v>
      </c>
      <c r="S95" s="102">
        <v>16844</v>
      </c>
      <c r="T95" s="102">
        <v>3469160</v>
      </c>
      <c r="U95" s="105">
        <v>636000</v>
      </c>
      <c r="V95" s="65">
        <v>195611</v>
      </c>
      <c r="W95" s="65">
        <f t="shared" si="45"/>
        <v>2087078</v>
      </c>
      <c r="X95" s="81">
        <f t="shared" si="63"/>
        <v>1</v>
      </c>
      <c r="Y95" s="55">
        <f t="shared" si="48"/>
        <v>0</v>
      </c>
      <c r="Z95" s="55">
        <f t="shared" si="57"/>
        <v>0</v>
      </c>
      <c r="AA95" s="55">
        <f t="shared" si="58"/>
        <v>0</v>
      </c>
      <c r="AB95" s="55">
        <f t="shared" si="59"/>
        <v>0</v>
      </c>
      <c r="AC95" s="55">
        <f t="shared" si="59"/>
        <v>0</v>
      </c>
      <c r="AD95" s="55">
        <f t="shared" si="60"/>
        <v>0</v>
      </c>
      <c r="AE95" s="55">
        <f t="shared" si="49"/>
        <v>0</v>
      </c>
      <c r="AF95" s="55"/>
      <c r="AG95" s="25">
        <v>6138566.0240000002</v>
      </c>
      <c r="AH95" s="25">
        <v>1986492.1039999998</v>
      </c>
      <c r="AI95" s="33">
        <v>1984356.0799999998</v>
      </c>
      <c r="AJ95" s="33">
        <v>2136.0239999999999</v>
      </c>
      <c r="AK95" s="33">
        <v>4152073.92</v>
      </c>
      <c r="AL95" s="34">
        <f t="shared" si="44"/>
        <v>1.2476156689981257</v>
      </c>
      <c r="AM95" s="34">
        <f t="shared" si="44"/>
        <v>0.9518053968275263</v>
      </c>
      <c r="AN95" s="34">
        <f t="shared" si="44"/>
        <v>0.95851777142100836</v>
      </c>
      <c r="AO95" s="34">
        <f t="shared" si="44"/>
        <v>0.12681215863215387</v>
      </c>
      <c r="AP95" s="34">
        <f t="shared" si="44"/>
        <v>1.4655275099182539</v>
      </c>
      <c r="AQ95" s="92">
        <f t="shared" si="61"/>
        <v>0</v>
      </c>
      <c r="AR95" s="92">
        <v>0</v>
      </c>
      <c r="AS95" s="92">
        <v>0</v>
      </c>
      <c r="AT95" s="4">
        <f>VLOOKUP(B95,'[1]I Pbo'!$B$20:$U$84,20,0)</f>
        <v>0</v>
      </c>
      <c r="AU95" s="4"/>
    </row>
    <row r="96" spans="1:47" ht="29.25" customHeight="1" x14ac:dyDescent="0.25">
      <c r="A96" s="11" t="s">
        <v>118</v>
      </c>
      <c r="B96" s="27" t="s">
        <v>119</v>
      </c>
      <c r="C96" s="22">
        <f t="shared" si="37"/>
        <v>5210470</v>
      </c>
      <c r="D96" s="23">
        <v>1892404</v>
      </c>
      <c r="E96" s="23">
        <v>1576333</v>
      </c>
      <c r="F96" s="25">
        <v>316071</v>
      </c>
      <c r="G96" s="25">
        <v>3318066</v>
      </c>
      <c r="H96" s="25">
        <f t="shared" si="46"/>
        <v>5137210</v>
      </c>
      <c r="I96" s="25">
        <v>1819144</v>
      </c>
      <c r="J96" s="25">
        <v>1503073</v>
      </c>
      <c r="K96" s="25">
        <v>316071</v>
      </c>
      <c r="L96" s="25">
        <v>3318066</v>
      </c>
      <c r="M96" s="25">
        <v>73260</v>
      </c>
      <c r="N96" s="55">
        <f t="shared" si="47"/>
        <v>6317270</v>
      </c>
      <c r="O96" s="102">
        <f t="shared" si="54"/>
        <v>6244010</v>
      </c>
      <c r="P96" s="102">
        <f t="shared" si="55"/>
        <v>5037210</v>
      </c>
      <c r="Q96" s="102">
        <f t="shared" si="56"/>
        <v>1719144</v>
      </c>
      <c r="R96" s="102">
        <v>1403073</v>
      </c>
      <c r="S96" s="102">
        <v>316071</v>
      </c>
      <c r="T96" s="102">
        <v>4524866</v>
      </c>
      <c r="U96" s="105">
        <v>1206800</v>
      </c>
      <c r="V96" s="65">
        <v>73260</v>
      </c>
      <c r="W96" s="65">
        <f t="shared" si="45"/>
        <v>1792404</v>
      </c>
      <c r="X96" s="81">
        <f t="shared" si="63"/>
        <v>1</v>
      </c>
      <c r="Y96" s="55">
        <f t="shared" si="48"/>
        <v>100000</v>
      </c>
      <c r="Z96" s="55">
        <f t="shared" si="57"/>
        <v>100000</v>
      </c>
      <c r="AA96" s="55">
        <f t="shared" si="58"/>
        <v>100000</v>
      </c>
      <c r="AB96" s="55">
        <f t="shared" si="59"/>
        <v>100000</v>
      </c>
      <c r="AC96" s="55">
        <f t="shared" si="59"/>
        <v>0</v>
      </c>
      <c r="AD96" s="55">
        <f t="shared" si="60"/>
        <v>0</v>
      </c>
      <c r="AE96" s="55">
        <f t="shared" si="49"/>
        <v>0</v>
      </c>
      <c r="AF96" s="55"/>
      <c r="AG96" s="25">
        <v>8689457.4283179995</v>
      </c>
      <c r="AH96" s="25">
        <v>1789457.4283179999</v>
      </c>
      <c r="AI96" s="25">
        <v>1570000</v>
      </c>
      <c r="AJ96" s="25">
        <v>219457.42831799999</v>
      </c>
      <c r="AK96" s="25">
        <v>6900000</v>
      </c>
      <c r="AL96" s="34">
        <f t="shared" si="44"/>
        <v>1.6676916724053683</v>
      </c>
      <c r="AM96" s="34">
        <f t="shared" si="44"/>
        <v>0.94560010881291734</v>
      </c>
      <c r="AN96" s="34">
        <f t="shared" si="44"/>
        <v>0.99598244787110335</v>
      </c>
      <c r="AO96" s="34">
        <f t="shared" si="44"/>
        <v>0.69432952823258065</v>
      </c>
      <c r="AP96" s="34">
        <f t="shared" si="44"/>
        <v>2.0795246387504047</v>
      </c>
      <c r="AQ96" s="92">
        <f t="shared" si="61"/>
        <v>0</v>
      </c>
      <c r="AR96" s="92">
        <v>0</v>
      </c>
      <c r="AS96" s="92">
        <v>0</v>
      </c>
      <c r="AT96" s="4">
        <f>VLOOKUP(B96,'[1]I Pbo'!$B$20:$U$84,20,0)</f>
        <v>0</v>
      </c>
      <c r="AU96" s="4"/>
    </row>
    <row r="97" spans="1:47" ht="29.25" customHeight="1" x14ac:dyDescent="0.25">
      <c r="A97" s="11" t="s">
        <v>120</v>
      </c>
      <c r="B97" s="27" t="s">
        <v>121</v>
      </c>
      <c r="C97" s="22">
        <f t="shared" si="37"/>
        <v>4227159</v>
      </c>
      <c r="D97" s="23">
        <v>1956999</v>
      </c>
      <c r="E97" s="23">
        <v>1846576</v>
      </c>
      <c r="F97" s="25">
        <v>110423</v>
      </c>
      <c r="G97" s="25">
        <v>2270160</v>
      </c>
      <c r="H97" s="25">
        <f t="shared" si="46"/>
        <v>4000703</v>
      </c>
      <c r="I97" s="25">
        <v>1730543</v>
      </c>
      <c r="J97" s="25">
        <v>1620120</v>
      </c>
      <c r="K97" s="25">
        <v>110423</v>
      </c>
      <c r="L97" s="25">
        <v>2270160</v>
      </c>
      <c r="M97" s="25">
        <v>226456</v>
      </c>
      <c r="N97" s="55">
        <f t="shared" si="47"/>
        <v>4381040.0729999999</v>
      </c>
      <c r="O97" s="102">
        <f t="shared" si="54"/>
        <v>4154584.0729999999</v>
      </c>
      <c r="P97" s="102">
        <f t="shared" si="55"/>
        <v>4000703</v>
      </c>
      <c r="Q97" s="102">
        <f t="shared" si="56"/>
        <v>1730543</v>
      </c>
      <c r="R97" s="102">
        <v>1620120</v>
      </c>
      <c r="S97" s="102">
        <v>110423</v>
      </c>
      <c r="T97" s="102">
        <v>2424041.0729999999</v>
      </c>
      <c r="U97" s="105">
        <v>153881.07299999986</v>
      </c>
      <c r="V97" s="65">
        <v>226456</v>
      </c>
      <c r="W97" s="65">
        <f t="shared" si="45"/>
        <v>1956999</v>
      </c>
      <c r="X97" s="81">
        <f t="shared" si="63"/>
        <v>1</v>
      </c>
      <c r="Y97" s="55">
        <f t="shared" si="48"/>
        <v>0</v>
      </c>
      <c r="Z97" s="55">
        <f t="shared" si="57"/>
        <v>0</v>
      </c>
      <c r="AA97" s="55">
        <f t="shared" si="58"/>
        <v>0</v>
      </c>
      <c r="AB97" s="55">
        <f t="shared" si="59"/>
        <v>0</v>
      </c>
      <c r="AC97" s="55">
        <f t="shared" si="59"/>
        <v>0</v>
      </c>
      <c r="AD97" s="55">
        <f t="shared" si="60"/>
        <v>0</v>
      </c>
      <c r="AE97" s="55">
        <f t="shared" si="49"/>
        <v>0</v>
      </c>
      <c r="AF97" s="55"/>
      <c r="AG97" s="25">
        <v>7622180.7570909997</v>
      </c>
      <c r="AH97" s="25">
        <v>1760765.757091</v>
      </c>
      <c r="AI97" s="25">
        <v>1735208.524</v>
      </c>
      <c r="AJ97" s="25">
        <v>25557.233090999998</v>
      </c>
      <c r="AK97" s="25">
        <v>5861415</v>
      </c>
      <c r="AL97" s="34">
        <f t="shared" si="44"/>
        <v>1.8031450336008179</v>
      </c>
      <c r="AM97" s="34">
        <f t="shared" si="44"/>
        <v>0.89972746899257483</v>
      </c>
      <c r="AN97" s="34">
        <f t="shared" si="44"/>
        <v>0.93968974144578943</v>
      </c>
      <c r="AO97" s="34">
        <f t="shared" si="44"/>
        <v>0.23144845812013801</v>
      </c>
      <c r="AP97" s="34">
        <f t="shared" si="44"/>
        <v>2.5819391584734115</v>
      </c>
      <c r="AQ97" s="92">
        <f t="shared" si="61"/>
        <v>0</v>
      </c>
      <c r="AR97" s="92">
        <v>0</v>
      </c>
      <c r="AS97" s="92">
        <v>0</v>
      </c>
      <c r="AT97" s="4">
        <f>VLOOKUP(B97,'[1]I Pbo'!$B$20:$U$84,20,0)</f>
        <v>0</v>
      </c>
      <c r="AU97" s="4"/>
    </row>
    <row r="98" spans="1:47" ht="29.25" customHeight="1" x14ac:dyDescent="0.25">
      <c r="A98" s="18"/>
      <c r="B98" s="28" t="s">
        <v>122</v>
      </c>
      <c r="C98" s="20">
        <f>SUM(C99:C112)</f>
        <v>85746396.128312975</v>
      </c>
      <c r="D98" s="20">
        <f t="shared" ref="D98:AF98" si="64">SUM(D99:D112)</f>
        <v>38816970.128312953</v>
      </c>
      <c r="E98" s="20">
        <f t="shared" si="64"/>
        <v>32770556.12831296</v>
      </c>
      <c r="F98" s="20">
        <f t="shared" si="64"/>
        <v>6046414</v>
      </c>
      <c r="G98" s="20">
        <f t="shared" si="64"/>
        <v>46929426</v>
      </c>
      <c r="H98" s="20">
        <f t="shared" si="64"/>
        <v>79245968</v>
      </c>
      <c r="I98" s="20">
        <f t="shared" si="64"/>
        <v>32316542</v>
      </c>
      <c r="J98" s="20">
        <f t="shared" si="64"/>
        <v>26270128</v>
      </c>
      <c r="K98" s="20">
        <f t="shared" si="64"/>
        <v>6046414</v>
      </c>
      <c r="L98" s="20">
        <f t="shared" si="64"/>
        <v>46929426</v>
      </c>
      <c r="M98" s="20">
        <f t="shared" si="64"/>
        <v>6500428.1283129603</v>
      </c>
      <c r="N98" s="20">
        <f t="shared" si="64"/>
        <v>94824953.481312975</v>
      </c>
      <c r="O98" s="101">
        <f t="shared" si="64"/>
        <v>88324525.353</v>
      </c>
      <c r="P98" s="101">
        <f t="shared" si="64"/>
        <v>79181146.616999999</v>
      </c>
      <c r="Q98" s="101">
        <f t="shared" si="64"/>
        <v>32299541.616999999</v>
      </c>
      <c r="R98" s="101">
        <f t="shared" si="64"/>
        <v>26270127.616999999</v>
      </c>
      <c r="S98" s="101">
        <f t="shared" si="64"/>
        <v>6029414</v>
      </c>
      <c r="T98" s="101">
        <f t="shared" si="64"/>
        <v>56024983.736000001</v>
      </c>
      <c r="U98" s="101">
        <f t="shared" si="64"/>
        <v>9143378.7359999996</v>
      </c>
      <c r="V98" s="20">
        <v>6500428.1283129603</v>
      </c>
      <c r="W98" s="20">
        <f t="shared" si="64"/>
        <v>38799969.745312952</v>
      </c>
      <c r="X98" s="20">
        <f t="shared" si="64"/>
        <v>13</v>
      </c>
      <c r="Y98" s="20">
        <f t="shared" si="64"/>
        <v>64821.383000000147</v>
      </c>
      <c r="Z98" s="20">
        <f t="shared" si="64"/>
        <v>64821.383000000147</v>
      </c>
      <c r="AA98" s="20">
        <f t="shared" si="64"/>
        <v>17000.383000000147</v>
      </c>
      <c r="AB98" s="20">
        <f t="shared" si="64"/>
        <v>0.38300000014714897</v>
      </c>
      <c r="AC98" s="20">
        <f t="shared" si="64"/>
        <v>17000</v>
      </c>
      <c r="AD98" s="20">
        <f t="shared" si="64"/>
        <v>47821</v>
      </c>
      <c r="AE98" s="20">
        <f t="shared" si="64"/>
        <v>0</v>
      </c>
      <c r="AF98" s="20">
        <f t="shared" si="64"/>
        <v>0</v>
      </c>
      <c r="AG98" s="20">
        <v>85396908.404054955</v>
      </c>
      <c r="AH98" s="20">
        <v>29722121.546971772</v>
      </c>
      <c r="AI98" s="20">
        <v>27995505.067147773</v>
      </c>
      <c r="AJ98" s="20">
        <v>1726616.479824</v>
      </c>
      <c r="AK98" s="20">
        <v>55674786.857083194</v>
      </c>
      <c r="AL98" s="46">
        <f t="shared" si="44"/>
        <v>0.9959241701104844</v>
      </c>
      <c r="AM98" s="46">
        <f t="shared" si="44"/>
        <v>0.76569916324542209</v>
      </c>
      <c r="AN98" s="46">
        <f t="shared" si="44"/>
        <v>0.85428837269442426</v>
      </c>
      <c r="AO98" s="46">
        <f t="shared" si="44"/>
        <v>0.28556041313479363</v>
      </c>
      <c r="AP98" s="46">
        <f t="shared" si="44"/>
        <v>1.1863513279937239</v>
      </c>
      <c r="AQ98" s="89">
        <f t="shared" ref="AQ98:AS98" si="65">SUM(AQ99:AQ112)</f>
        <v>1685857</v>
      </c>
      <c r="AR98" s="89">
        <f>SUM(AR99:AR112)</f>
        <v>0</v>
      </c>
      <c r="AS98" s="89">
        <f t="shared" si="65"/>
        <v>1685857</v>
      </c>
      <c r="AT98" s="4"/>
      <c r="AU98" s="4"/>
    </row>
    <row r="99" spans="1:47" ht="29.25" customHeight="1" x14ac:dyDescent="0.25">
      <c r="A99" s="11" t="s">
        <v>123</v>
      </c>
      <c r="B99" s="27" t="s">
        <v>124</v>
      </c>
      <c r="C99" s="22">
        <f t="shared" ref="C99:C112" si="66">SUM(H99,M99)</f>
        <v>11919218.969181938</v>
      </c>
      <c r="D99" s="23">
        <f t="shared" ref="D99" si="67">SUM(I99,M99)</f>
        <v>4810918.9691819381</v>
      </c>
      <c r="E99" s="23">
        <f t="shared" ref="E99" si="68">SUM(J99,M99)</f>
        <v>4191963.9691819381</v>
      </c>
      <c r="F99" s="25">
        <v>618955</v>
      </c>
      <c r="G99" s="25">
        <v>7108300</v>
      </c>
      <c r="H99" s="25">
        <f t="shared" si="46"/>
        <v>10630268</v>
      </c>
      <c r="I99" s="25">
        <v>3521968</v>
      </c>
      <c r="J99" s="25">
        <v>2903013</v>
      </c>
      <c r="K99" s="25">
        <v>618955</v>
      </c>
      <c r="L99" s="25">
        <v>7108300</v>
      </c>
      <c r="M99" s="25">
        <v>1288950.9691819383</v>
      </c>
      <c r="N99" s="55">
        <f t="shared" si="47"/>
        <v>11919218.969181938</v>
      </c>
      <c r="O99" s="102">
        <f t="shared" ref="O99:O112" si="69">SUM(Q99,T99)</f>
        <v>10630268</v>
      </c>
      <c r="P99" s="102">
        <f t="shared" ref="P99:P112" si="70">O99-U99</f>
        <v>10630268</v>
      </c>
      <c r="Q99" s="102">
        <f t="shared" si="56"/>
        <v>3521968</v>
      </c>
      <c r="R99" s="102">
        <v>2903013</v>
      </c>
      <c r="S99" s="102">
        <v>618955</v>
      </c>
      <c r="T99" s="102">
        <v>7108300</v>
      </c>
      <c r="U99" s="105">
        <v>0</v>
      </c>
      <c r="V99" s="65">
        <v>1288950.9691819383</v>
      </c>
      <c r="W99" s="65">
        <f t="shared" si="45"/>
        <v>4810918.9691819381</v>
      </c>
      <c r="X99" s="81">
        <f t="shared" si="63"/>
        <v>1</v>
      </c>
      <c r="Y99" s="55">
        <f t="shared" si="48"/>
        <v>0</v>
      </c>
      <c r="Z99" s="55">
        <f t="shared" ref="Z99:Z112" si="71">AA99+AD99</f>
        <v>0</v>
      </c>
      <c r="AA99" s="55">
        <f t="shared" ref="AA99:AA112" si="72">AB99+AC99</f>
        <v>0</v>
      </c>
      <c r="AB99" s="55">
        <f t="shared" ref="AB99:AC112" si="73">J99-R99</f>
        <v>0</v>
      </c>
      <c r="AC99" s="55">
        <f t="shared" si="73"/>
        <v>0</v>
      </c>
      <c r="AD99" s="55">
        <f t="shared" ref="AD99:AD112" si="74">IF((L99-T99)&lt;0,0,(L99-T99))</f>
        <v>0</v>
      </c>
      <c r="AE99" s="55">
        <f>M99-V99</f>
        <v>0</v>
      </c>
      <c r="AF99" s="55"/>
      <c r="AG99" s="25">
        <v>10735219.581870999</v>
      </c>
      <c r="AH99" s="25">
        <v>3812067.5818710001</v>
      </c>
      <c r="AI99" s="25">
        <v>3716949</v>
      </c>
      <c r="AJ99" s="25">
        <v>95118.581871000002</v>
      </c>
      <c r="AK99" s="25">
        <v>6923152</v>
      </c>
      <c r="AL99" s="34">
        <f t="shared" si="44"/>
        <v>0.90066468361960117</v>
      </c>
      <c r="AM99" s="34">
        <f t="shared" si="44"/>
        <v>0.79237825585726185</v>
      </c>
      <c r="AN99" s="34">
        <f t="shared" si="44"/>
        <v>0.88668438644174763</v>
      </c>
      <c r="AO99" s="34">
        <f t="shared" si="44"/>
        <v>0.15367608609834318</v>
      </c>
      <c r="AP99" s="34">
        <f t="shared" si="44"/>
        <v>0.9739532659004263</v>
      </c>
      <c r="AQ99" s="92">
        <f t="shared" ref="AQ99:AQ112" si="75">SUM(AR99,AS99)</f>
        <v>267627</v>
      </c>
      <c r="AR99" s="92"/>
      <c r="AS99" s="92">
        <v>267627</v>
      </c>
      <c r="AT99" s="4" t="str">
        <f>VLOOKUP(B99,'[1]I Pbo'!$B$20:$U$84,20,0)</f>
        <v>14800/UBND-THKH ngày 05/10/2022</v>
      </c>
      <c r="AU99" s="4"/>
    </row>
    <row r="100" spans="1:47" ht="20.85" customHeight="1" x14ac:dyDescent="0.25">
      <c r="A100" s="11" t="s">
        <v>125</v>
      </c>
      <c r="B100" s="27" t="s">
        <v>126</v>
      </c>
      <c r="C100" s="22">
        <f t="shared" si="66"/>
        <v>11005521.012168691</v>
      </c>
      <c r="D100" s="23">
        <v>5886841.0121686906</v>
      </c>
      <c r="E100" s="23">
        <v>5404701.0121686906</v>
      </c>
      <c r="F100" s="25">
        <v>482140</v>
      </c>
      <c r="G100" s="25">
        <v>5118680</v>
      </c>
      <c r="H100" s="25">
        <f t="shared" si="46"/>
        <v>9709980</v>
      </c>
      <c r="I100" s="25">
        <v>4591300</v>
      </c>
      <c r="J100" s="25">
        <v>4109160.0000000005</v>
      </c>
      <c r="K100" s="25">
        <v>482140</v>
      </c>
      <c r="L100" s="25">
        <v>5118680</v>
      </c>
      <c r="M100" s="25">
        <v>1295541.0121686901</v>
      </c>
      <c r="N100" s="55">
        <f t="shared" si="47"/>
        <v>11005521.012168691</v>
      </c>
      <c r="O100" s="102">
        <f t="shared" si="69"/>
        <v>9709980</v>
      </c>
      <c r="P100" s="102">
        <f t="shared" si="70"/>
        <v>9709980</v>
      </c>
      <c r="Q100" s="102">
        <f t="shared" si="56"/>
        <v>4591300</v>
      </c>
      <c r="R100" s="102">
        <v>4109160</v>
      </c>
      <c r="S100" s="102">
        <v>482140</v>
      </c>
      <c r="T100" s="102">
        <v>5118680</v>
      </c>
      <c r="U100" s="105">
        <v>0</v>
      </c>
      <c r="V100" s="65">
        <v>1295541.0121686901</v>
      </c>
      <c r="W100" s="65">
        <f t="shared" si="45"/>
        <v>5886841.0121686906</v>
      </c>
      <c r="X100" s="81">
        <f t="shared" si="63"/>
        <v>1</v>
      </c>
      <c r="Y100" s="55">
        <f t="shared" si="48"/>
        <v>0</v>
      </c>
      <c r="Z100" s="55">
        <f t="shared" si="71"/>
        <v>0</v>
      </c>
      <c r="AA100" s="55">
        <f t="shared" si="72"/>
        <v>0</v>
      </c>
      <c r="AB100" s="55">
        <f t="shared" si="73"/>
        <v>0</v>
      </c>
      <c r="AC100" s="55">
        <f t="shared" si="73"/>
        <v>0</v>
      </c>
      <c r="AD100" s="55">
        <f t="shared" si="74"/>
        <v>0</v>
      </c>
      <c r="AE100" s="55">
        <f t="shared" si="49"/>
        <v>0</v>
      </c>
      <c r="AF100" s="55"/>
      <c r="AG100" s="25">
        <v>9816904.8243409991</v>
      </c>
      <c r="AH100" s="25">
        <v>4698224.8243410001</v>
      </c>
      <c r="AI100" s="25">
        <v>4594005</v>
      </c>
      <c r="AJ100" s="25">
        <v>104219.824341</v>
      </c>
      <c r="AK100" s="25">
        <v>5118680</v>
      </c>
      <c r="AL100" s="34">
        <f t="shared" si="44"/>
        <v>0.89199819013443793</v>
      </c>
      <c r="AM100" s="34">
        <f t="shared" si="44"/>
        <v>0.79808930029353575</v>
      </c>
      <c r="AN100" s="34">
        <f t="shared" si="44"/>
        <v>0.85000169105683965</v>
      </c>
      <c r="AO100" s="34">
        <f t="shared" si="44"/>
        <v>0.21616091662380221</v>
      </c>
      <c r="AP100" s="34">
        <f t="shared" si="44"/>
        <v>1</v>
      </c>
      <c r="AQ100" s="92">
        <f t="shared" si="75"/>
        <v>160807</v>
      </c>
      <c r="AR100" s="92"/>
      <c r="AS100" s="92">
        <v>160807</v>
      </c>
      <c r="AT100" s="4" t="str">
        <f>VLOOKUP(B100,'[1]I Pbo'!$B$20:$U$84,20,0)</f>
        <v>7071/UBND-KT ngày 16/9/2022</v>
      </c>
      <c r="AU100" s="4"/>
    </row>
    <row r="101" spans="1:47" ht="29.25" customHeight="1" x14ac:dyDescent="0.25">
      <c r="A101" s="11" t="s">
        <v>127</v>
      </c>
      <c r="B101" s="27" t="s">
        <v>128</v>
      </c>
      <c r="C101" s="22">
        <f t="shared" si="66"/>
        <v>7003027.2294942867</v>
      </c>
      <c r="D101" s="23">
        <f t="shared" ref="D101:D106" si="76">SUM(I101,M101)</f>
        <v>4639637.2294942867</v>
      </c>
      <c r="E101" s="23">
        <f t="shared" ref="E101:E106" si="77">SUM(J101,M101)</f>
        <v>3890037.2294942867</v>
      </c>
      <c r="F101" s="25">
        <v>749600</v>
      </c>
      <c r="G101" s="25">
        <v>2363390</v>
      </c>
      <c r="H101" s="25">
        <f t="shared" si="46"/>
        <v>6788633</v>
      </c>
      <c r="I101" s="25">
        <v>4425243</v>
      </c>
      <c r="J101" s="25">
        <v>3675643</v>
      </c>
      <c r="K101" s="25">
        <v>749600</v>
      </c>
      <c r="L101" s="25">
        <v>2363390</v>
      </c>
      <c r="M101" s="25">
        <v>214394.22949428685</v>
      </c>
      <c r="N101" s="55">
        <f t="shared" si="47"/>
        <v>7352800.2294942867</v>
      </c>
      <c r="O101" s="102">
        <f t="shared" si="69"/>
        <v>7138406</v>
      </c>
      <c r="P101" s="102">
        <f t="shared" si="70"/>
        <v>6788633</v>
      </c>
      <c r="Q101" s="102">
        <f t="shared" si="56"/>
        <v>4425243</v>
      </c>
      <c r="R101" s="102">
        <v>3675643</v>
      </c>
      <c r="S101" s="102">
        <v>749600</v>
      </c>
      <c r="T101" s="102">
        <v>2713163</v>
      </c>
      <c r="U101" s="105">
        <v>349773</v>
      </c>
      <c r="V101" s="65">
        <v>214394.22949428685</v>
      </c>
      <c r="W101" s="65">
        <f t="shared" si="45"/>
        <v>4639637.2294942867</v>
      </c>
      <c r="X101" s="81">
        <f t="shared" si="63"/>
        <v>1</v>
      </c>
      <c r="Y101" s="55">
        <f t="shared" si="48"/>
        <v>0</v>
      </c>
      <c r="Z101" s="55">
        <f t="shared" si="71"/>
        <v>0</v>
      </c>
      <c r="AA101" s="55">
        <f t="shared" si="72"/>
        <v>0</v>
      </c>
      <c r="AB101" s="55">
        <f t="shared" si="73"/>
        <v>0</v>
      </c>
      <c r="AC101" s="55">
        <f t="shared" si="73"/>
        <v>0</v>
      </c>
      <c r="AD101" s="55">
        <f t="shared" si="74"/>
        <v>0</v>
      </c>
      <c r="AE101" s="55">
        <f t="shared" si="49"/>
        <v>0</v>
      </c>
      <c r="AF101" s="55"/>
      <c r="AG101" s="25">
        <v>6882654.4334049998</v>
      </c>
      <c r="AH101" s="25">
        <v>3382654.4334049998</v>
      </c>
      <c r="AI101" s="25">
        <v>3200000</v>
      </c>
      <c r="AJ101" s="25">
        <v>182654.43340499999</v>
      </c>
      <c r="AK101" s="25">
        <v>3500000</v>
      </c>
      <c r="AL101" s="34">
        <f t="shared" si="44"/>
        <v>0.98281131971294944</v>
      </c>
      <c r="AM101" s="34">
        <f t="shared" si="44"/>
        <v>0.72907735369941928</v>
      </c>
      <c r="AN101" s="34">
        <f t="shared" si="44"/>
        <v>0.82261423508689835</v>
      </c>
      <c r="AO101" s="34">
        <f t="shared" si="44"/>
        <v>0.24366920144743862</v>
      </c>
      <c r="AP101" s="34">
        <f t="shared" si="44"/>
        <v>1.4809235885740399</v>
      </c>
      <c r="AQ101" s="92">
        <f t="shared" si="75"/>
        <v>0</v>
      </c>
      <c r="AR101" s="92"/>
      <c r="AS101" s="92">
        <v>0</v>
      </c>
      <c r="AT101" s="4">
        <f>VLOOKUP(B101,'[1]I Pbo'!$B$20:$U$84,20,0)</f>
        <v>0</v>
      </c>
      <c r="AU101" s="4"/>
    </row>
    <row r="102" spans="1:47" ht="29.25" customHeight="1" x14ac:dyDescent="0.25">
      <c r="A102" s="11" t="s">
        <v>129</v>
      </c>
      <c r="B102" s="27" t="s">
        <v>130</v>
      </c>
      <c r="C102" s="22">
        <f t="shared" si="66"/>
        <v>5958440.4906540327</v>
      </c>
      <c r="D102" s="23">
        <f t="shared" si="76"/>
        <v>2881340.4906540327</v>
      </c>
      <c r="E102" s="23">
        <f t="shared" si="77"/>
        <v>2094160.4906540327</v>
      </c>
      <c r="F102" s="25">
        <v>787180</v>
      </c>
      <c r="G102" s="25">
        <v>3077100</v>
      </c>
      <c r="H102" s="25">
        <f t="shared" si="46"/>
        <v>5608806</v>
      </c>
      <c r="I102" s="25">
        <v>2531706</v>
      </c>
      <c r="J102" s="25">
        <v>1744526</v>
      </c>
      <c r="K102" s="25">
        <v>787180</v>
      </c>
      <c r="L102" s="25">
        <v>3077100</v>
      </c>
      <c r="M102" s="25">
        <v>349634.49065403256</v>
      </c>
      <c r="N102" s="55">
        <f t="shared" si="47"/>
        <v>5986410.4906540327</v>
      </c>
      <c r="O102" s="102">
        <f t="shared" si="69"/>
        <v>5636776</v>
      </c>
      <c r="P102" s="102">
        <f t="shared" si="70"/>
        <v>5608806</v>
      </c>
      <c r="Q102" s="102">
        <f t="shared" si="56"/>
        <v>2531706</v>
      </c>
      <c r="R102" s="102">
        <v>1744526</v>
      </c>
      <c r="S102" s="102">
        <v>787180</v>
      </c>
      <c r="T102" s="102">
        <v>3105070</v>
      </c>
      <c r="U102" s="105">
        <v>27970</v>
      </c>
      <c r="V102" s="65">
        <v>349634.49065403256</v>
      </c>
      <c r="W102" s="65">
        <f t="shared" si="45"/>
        <v>2881340.4906540327</v>
      </c>
      <c r="X102" s="81">
        <f t="shared" si="63"/>
        <v>1</v>
      </c>
      <c r="Y102" s="55">
        <f t="shared" si="48"/>
        <v>0</v>
      </c>
      <c r="Z102" s="55">
        <f t="shared" si="71"/>
        <v>0</v>
      </c>
      <c r="AA102" s="55">
        <f t="shared" si="72"/>
        <v>0</v>
      </c>
      <c r="AB102" s="55">
        <f t="shared" si="73"/>
        <v>0</v>
      </c>
      <c r="AC102" s="55">
        <f t="shared" si="73"/>
        <v>0</v>
      </c>
      <c r="AD102" s="55">
        <f t="shared" si="74"/>
        <v>0</v>
      </c>
      <c r="AE102" s="55">
        <f t="shared" si="49"/>
        <v>0</v>
      </c>
      <c r="AF102" s="55"/>
      <c r="AG102" s="25">
        <v>5602430.5703469999</v>
      </c>
      <c r="AH102" s="25">
        <v>2000264.630347</v>
      </c>
      <c r="AI102" s="25">
        <v>1883959.3</v>
      </c>
      <c r="AJ102" s="25">
        <v>116305.330347</v>
      </c>
      <c r="AK102" s="33">
        <v>3602165.9400000004</v>
      </c>
      <c r="AL102" s="34">
        <f t="shared" si="44"/>
        <v>0.94025115785490454</v>
      </c>
      <c r="AM102" s="34">
        <f t="shared" si="44"/>
        <v>0.69421320973175293</v>
      </c>
      <c r="AN102" s="34">
        <f t="shared" si="44"/>
        <v>0.89962508050737588</v>
      </c>
      <c r="AO102" s="34">
        <f t="shared" si="44"/>
        <v>0.14774934620671257</v>
      </c>
      <c r="AP102" s="34">
        <f t="shared" si="44"/>
        <v>1.1706366188944137</v>
      </c>
      <c r="AQ102" s="92">
        <f t="shared" si="75"/>
        <v>420000</v>
      </c>
      <c r="AR102" s="92"/>
      <c r="AS102" s="92">
        <v>420000</v>
      </c>
      <c r="AT102" s="4" t="str">
        <f>VLOOKUP(B102,'[1]I Pbo'!$B$20:$U$84,20,0)</f>
        <v xml:space="preserve">1295/UBND-TH ngày 18/7/2022 </v>
      </c>
      <c r="AU102" s="4"/>
    </row>
    <row r="103" spans="1:47" ht="29.25" customHeight="1" x14ac:dyDescent="0.25">
      <c r="A103" s="11" t="s">
        <v>131</v>
      </c>
      <c r="B103" s="27" t="s">
        <v>132</v>
      </c>
      <c r="C103" s="22">
        <f t="shared" si="66"/>
        <v>3642222.3190237628</v>
      </c>
      <c r="D103" s="23">
        <v>2403312.3190237628</v>
      </c>
      <c r="E103" s="23">
        <v>1711292.3190237631</v>
      </c>
      <c r="F103" s="25">
        <v>692020</v>
      </c>
      <c r="G103" s="25">
        <v>1238910</v>
      </c>
      <c r="H103" s="25">
        <f t="shared" si="46"/>
        <v>3226730</v>
      </c>
      <c r="I103" s="25">
        <v>1987819.9999999998</v>
      </c>
      <c r="J103" s="25">
        <v>1295800</v>
      </c>
      <c r="K103" s="25">
        <v>692020</v>
      </c>
      <c r="L103" s="25">
        <v>1238910</v>
      </c>
      <c r="M103" s="25">
        <v>415492.31902376306</v>
      </c>
      <c r="N103" s="55">
        <f t="shared" si="47"/>
        <v>4122222.3190237628</v>
      </c>
      <c r="O103" s="102">
        <f t="shared" si="69"/>
        <v>3706730</v>
      </c>
      <c r="P103" s="102">
        <f t="shared" si="70"/>
        <v>3226730</v>
      </c>
      <c r="Q103" s="102">
        <f t="shared" si="56"/>
        <v>1987820</v>
      </c>
      <c r="R103" s="102">
        <v>1295800</v>
      </c>
      <c r="S103" s="102">
        <v>692020</v>
      </c>
      <c r="T103" s="102">
        <v>1718910</v>
      </c>
      <c r="U103" s="105">
        <v>480000</v>
      </c>
      <c r="V103" s="65">
        <v>415492.31902376306</v>
      </c>
      <c r="W103" s="65">
        <f t="shared" si="45"/>
        <v>2403312.3190237628</v>
      </c>
      <c r="X103" s="81">
        <f t="shared" si="63"/>
        <v>1</v>
      </c>
      <c r="Y103" s="55">
        <f t="shared" si="48"/>
        <v>0</v>
      </c>
      <c r="Z103" s="55">
        <f t="shared" si="71"/>
        <v>0</v>
      </c>
      <c r="AA103" s="55">
        <f t="shared" si="72"/>
        <v>0</v>
      </c>
      <c r="AB103" s="55">
        <f t="shared" si="73"/>
        <v>0</v>
      </c>
      <c r="AC103" s="55">
        <f t="shared" si="73"/>
        <v>0</v>
      </c>
      <c r="AD103" s="55">
        <f t="shared" si="74"/>
        <v>0</v>
      </c>
      <c r="AE103" s="55">
        <f t="shared" si="49"/>
        <v>0</v>
      </c>
      <c r="AF103" s="55"/>
      <c r="AG103" s="25">
        <v>2830402.7079870002</v>
      </c>
      <c r="AH103" s="25">
        <v>1350151.707987</v>
      </c>
      <c r="AI103" s="25">
        <v>1181552.5003</v>
      </c>
      <c r="AJ103" s="25">
        <v>168599.20768699999</v>
      </c>
      <c r="AK103" s="25">
        <v>1480251</v>
      </c>
      <c r="AL103" s="34">
        <f t="shared" si="44"/>
        <v>0.77710871552334093</v>
      </c>
      <c r="AM103" s="34">
        <f t="shared" si="44"/>
        <v>0.56178786972449679</v>
      </c>
      <c r="AN103" s="34">
        <f t="shared" si="44"/>
        <v>0.69044457639711576</v>
      </c>
      <c r="AO103" s="34">
        <f t="shared" si="44"/>
        <v>0.24363343210745353</v>
      </c>
      <c r="AP103" s="34">
        <f t="shared" si="44"/>
        <v>1.19480107513863</v>
      </c>
      <c r="AQ103" s="92">
        <f t="shared" si="75"/>
        <v>372273</v>
      </c>
      <c r="AR103" s="92"/>
      <c r="AS103" s="92">
        <v>372273</v>
      </c>
      <c r="AT103" s="4" t="str">
        <f>VLOOKUP(B103,'[1]I Pbo'!$B$20:$U$84,20,0)</f>
        <v>164/TTr-UBND ngày 23/9/2022</v>
      </c>
      <c r="AU103" s="4"/>
    </row>
    <row r="104" spans="1:47" ht="29.25" customHeight="1" x14ac:dyDescent="0.25">
      <c r="A104" s="11" t="s">
        <v>133</v>
      </c>
      <c r="B104" s="27" t="s">
        <v>134</v>
      </c>
      <c r="C104" s="22">
        <f t="shared" si="66"/>
        <v>4612815.2440371262</v>
      </c>
      <c r="D104" s="23">
        <f t="shared" si="76"/>
        <v>2464095.2440371262</v>
      </c>
      <c r="E104" s="23">
        <f t="shared" si="77"/>
        <v>1846760.2440371262</v>
      </c>
      <c r="F104" s="25">
        <v>617335</v>
      </c>
      <c r="G104" s="25">
        <v>2148720</v>
      </c>
      <c r="H104" s="25">
        <f t="shared" si="46"/>
        <v>4266055</v>
      </c>
      <c r="I104" s="25">
        <v>2117335</v>
      </c>
      <c r="J104" s="25">
        <v>1500000</v>
      </c>
      <c r="K104" s="25">
        <v>617335</v>
      </c>
      <c r="L104" s="25">
        <v>2148720</v>
      </c>
      <c r="M104" s="25">
        <v>346760.24403712631</v>
      </c>
      <c r="N104" s="55">
        <f t="shared" si="47"/>
        <v>4612815.2440371262</v>
      </c>
      <c r="O104" s="102">
        <f t="shared" si="69"/>
        <v>4266055</v>
      </c>
      <c r="P104" s="102">
        <f t="shared" si="70"/>
        <v>4266055</v>
      </c>
      <c r="Q104" s="102">
        <f t="shared" si="56"/>
        <v>2117335</v>
      </c>
      <c r="R104" s="102">
        <v>1500000</v>
      </c>
      <c r="S104" s="102">
        <v>617335</v>
      </c>
      <c r="T104" s="102">
        <v>2148720</v>
      </c>
      <c r="U104" s="105">
        <v>0</v>
      </c>
      <c r="V104" s="65">
        <v>346760.24403712631</v>
      </c>
      <c r="W104" s="65">
        <f t="shared" si="45"/>
        <v>2464095.2440371262</v>
      </c>
      <c r="X104" s="81">
        <f t="shared" si="63"/>
        <v>1</v>
      </c>
      <c r="Y104" s="55">
        <f t="shared" si="48"/>
        <v>0</v>
      </c>
      <c r="Z104" s="55">
        <f t="shared" si="71"/>
        <v>0</v>
      </c>
      <c r="AA104" s="55">
        <f t="shared" si="72"/>
        <v>0</v>
      </c>
      <c r="AB104" s="55">
        <f t="shared" si="73"/>
        <v>0</v>
      </c>
      <c r="AC104" s="55">
        <f t="shared" si="73"/>
        <v>0</v>
      </c>
      <c r="AD104" s="55">
        <f t="shared" si="74"/>
        <v>0</v>
      </c>
      <c r="AE104" s="55">
        <f t="shared" si="49"/>
        <v>0</v>
      </c>
      <c r="AF104" s="55"/>
      <c r="AG104" s="25">
        <v>4934506.3517189994</v>
      </c>
      <c r="AH104" s="25">
        <v>1934506.3517189999</v>
      </c>
      <c r="AI104" s="25">
        <v>1720000</v>
      </c>
      <c r="AJ104" s="25">
        <v>214506.351719</v>
      </c>
      <c r="AK104" s="25">
        <v>3000000</v>
      </c>
      <c r="AL104" s="34">
        <f t="shared" si="44"/>
        <v>1.0697385632554253</v>
      </c>
      <c r="AM104" s="34">
        <f t="shared" si="44"/>
        <v>0.78507775070802133</v>
      </c>
      <c r="AN104" s="34">
        <f t="shared" si="44"/>
        <v>0.93136074677456726</v>
      </c>
      <c r="AO104" s="34">
        <f t="shared" si="44"/>
        <v>0.34747155388727352</v>
      </c>
      <c r="AP104" s="34">
        <f t="shared" si="44"/>
        <v>1.3961800513794258</v>
      </c>
      <c r="AQ104" s="92">
        <f t="shared" si="75"/>
        <v>108863</v>
      </c>
      <c r="AR104" s="92"/>
      <c r="AS104" s="92">
        <v>108863</v>
      </c>
      <c r="AT104" s="4" t="str">
        <f>VLOOKUP(B104,'[1]I Pbo'!$B$20:$U$84,20,0)</f>
        <v>10186/UBND-XDCB ngày 27/9/2022</v>
      </c>
      <c r="AU104" s="4"/>
    </row>
    <row r="105" spans="1:47" ht="29.25" customHeight="1" x14ac:dyDescent="0.25">
      <c r="A105" s="11" t="s">
        <v>135</v>
      </c>
      <c r="B105" s="27" t="s">
        <v>136</v>
      </c>
      <c r="C105" s="22">
        <f t="shared" si="66"/>
        <v>5963336</v>
      </c>
      <c r="D105" s="23">
        <f t="shared" si="76"/>
        <v>535948</v>
      </c>
      <c r="E105" s="23">
        <f t="shared" si="77"/>
        <v>535948</v>
      </c>
      <c r="F105" s="25">
        <v>0</v>
      </c>
      <c r="G105" s="25">
        <v>5427388</v>
      </c>
      <c r="H105" s="25">
        <f t="shared" si="46"/>
        <v>5963336</v>
      </c>
      <c r="I105" s="25">
        <v>535948</v>
      </c>
      <c r="J105" s="25">
        <v>535948</v>
      </c>
      <c r="K105" s="25">
        <v>0</v>
      </c>
      <c r="L105" s="25">
        <v>5427388</v>
      </c>
      <c r="M105" s="25">
        <v>0</v>
      </c>
      <c r="N105" s="55">
        <f t="shared" si="47"/>
        <v>7880730.459999999</v>
      </c>
      <c r="O105" s="102">
        <f t="shared" si="69"/>
        <v>7880730.459999999</v>
      </c>
      <c r="P105" s="102">
        <f t="shared" si="70"/>
        <v>5963335.7239999995</v>
      </c>
      <c r="Q105" s="102">
        <f>R105+S105</f>
        <v>535947.72399999993</v>
      </c>
      <c r="R105" s="102">
        <v>535947.72399999993</v>
      </c>
      <c r="S105" s="102">
        <v>0</v>
      </c>
      <c r="T105" s="102">
        <v>7344782.7359999996</v>
      </c>
      <c r="U105" s="105">
        <v>1917394.7359999996</v>
      </c>
      <c r="V105" s="65">
        <v>0</v>
      </c>
      <c r="W105" s="65">
        <f t="shared" si="45"/>
        <v>535947.72399999993</v>
      </c>
      <c r="X105" s="65"/>
      <c r="Y105" s="55">
        <f t="shared" si="48"/>
        <v>0.27600000007078052</v>
      </c>
      <c r="Z105" s="55">
        <f t="shared" si="71"/>
        <v>0.27600000007078052</v>
      </c>
      <c r="AA105" s="55">
        <f t="shared" si="72"/>
        <v>0.27600000007078052</v>
      </c>
      <c r="AB105" s="55">
        <f t="shared" si="73"/>
        <v>0.27600000007078052</v>
      </c>
      <c r="AC105" s="55">
        <f t="shared" si="73"/>
        <v>0</v>
      </c>
      <c r="AD105" s="55">
        <f t="shared" si="74"/>
        <v>0</v>
      </c>
      <c r="AE105" s="55">
        <f t="shared" si="49"/>
        <v>0</v>
      </c>
      <c r="AF105" s="55"/>
      <c r="AG105" s="25">
        <v>6765120</v>
      </c>
      <c r="AH105" s="25">
        <v>535000</v>
      </c>
      <c r="AI105" s="25">
        <v>535000</v>
      </c>
      <c r="AJ105" s="25">
        <v>0</v>
      </c>
      <c r="AK105" s="25">
        <v>6230120</v>
      </c>
      <c r="AL105" s="34">
        <f t="shared" si="44"/>
        <v>1.1344522596077096</v>
      </c>
      <c r="AM105" s="34">
        <f t="shared" si="44"/>
        <v>0.99823117168083475</v>
      </c>
      <c r="AN105" s="34">
        <f t="shared" si="44"/>
        <v>0.99823117168083475</v>
      </c>
      <c r="AO105" s="34">
        <f t="shared" si="44"/>
        <v>0</v>
      </c>
      <c r="AP105" s="34">
        <f t="shared" si="44"/>
        <v>1.1479039272666705</v>
      </c>
      <c r="AQ105" s="92">
        <f t="shared" si="75"/>
        <v>0</v>
      </c>
      <c r="AR105" s="92"/>
      <c r="AS105" s="92">
        <v>0</v>
      </c>
      <c r="AT105" s="4">
        <f>VLOOKUP(B105,'[1]I Pbo'!$B$20:$U$84,20,0)</f>
        <v>0</v>
      </c>
      <c r="AU105" s="4"/>
    </row>
    <row r="106" spans="1:47" ht="29.25" customHeight="1" x14ac:dyDescent="0.25">
      <c r="A106" s="11" t="s">
        <v>137</v>
      </c>
      <c r="B106" s="27" t="s">
        <v>138</v>
      </c>
      <c r="C106" s="22">
        <f t="shared" si="66"/>
        <v>5844822.276345457</v>
      </c>
      <c r="D106" s="23">
        <f t="shared" si="76"/>
        <v>2304684.2763454574</v>
      </c>
      <c r="E106" s="23">
        <f t="shared" si="77"/>
        <v>1739559.2763454574</v>
      </c>
      <c r="F106" s="25">
        <v>565125</v>
      </c>
      <c r="G106" s="25">
        <v>3540138</v>
      </c>
      <c r="H106" s="25">
        <f t="shared" si="46"/>
        <v>4944264</v>
      </c>
      <c r="I106" s="25">
        <v>1404126</v>
      </c>
      <c r="J106" s="25">
        <v>839001</v>
      </c>
      <c r="K106" s="25">
        <v>565125</v>
      </c>
      <c r="L106" s="25">
        <v>3540138</v>
      </c>
      <c r="M106" s="25">
        <v>900558.2763454573</v>
      </c>
      <c r="N106" s="55">
        <f t="shared" si="47"/>
        <v>6761822.1693454571</v>
      </c>
      <c r="O106" s="102">
        <f t="shared" si="69"/>
        <v>5861263.8930000002</v>
      </c>
      <c r="P106" s="102">
        <f t="shared" si="70"/>
        <v>4944263.8930000002</v>
      </c>
      <c r="Q106" s="102">
        <f t="shared" si="56"/>
        <v>1404125.8929999999</v>
      </c>
      <c r="R106" s="102">
        <v>839000.89299999992</v>
      </c>
      <c r="S106" s="102">
        <v>565125</v>
      </c>
      <c r="T106" s="102">
        <v>4457138</v>
      </c>
      <c r="U106" s="105">
        <v>917000</v>
      </c>
      <c r="V106" s="65">
        <v>900558.2763454573</v>
      </c>
      <c r="W106" s="65">
        <f t="shared" si="45"/>
        <v>2304684.1693454571</v>
      </c>
      <c r="X106" s="81">
        <f t="shared" ref="X106:X118" si="78">V106/M106</f>
        <v>1</v>
      </c>
      <c r="Y106" s="55">
        <f t="shared" si="48"/>
        <v>0.10700000007636845</v>
      </c>
      <c r="Z106" s="55">
        <f t="shared" si="71"/>
        <v>0.10700000007636845</v>
      </c>
      <c r="AA106" s="55">
        <f t="shared" si="72"/>
        <v>0.10700000007636845</v>
      </c>
      <c r="AB106" s="55">
        <f t="shared" si="73"/>
        <v>0.10700000007636845</v>
      </c>
      <c r="AC106" s="55">
        <f t="shared" si="73"/>
        <v>0</v>
      </c>
      <c r="AD106" s="55">
        <f t="shared" si="74"/>
        <v>0</v>
      </c>
      <c r="AE106" s="55">
        <f t="shared" si="49"/>
        <v>0</v>
      </c>
      <c r="AF106" s="55"/>
      <c r="AG106" s="25">
        <v>6428020.7975925012</v>
      </c>
      <c r="AH106" s="25">
        <v>1214378.7217800003</v>
      </c>
      <c r="AI106" s="25">
        <v>1054339.7012170001</v>
      </c>
      <c r="AJ106" s="25">
        <v>160039.020563</v>
      </c>
      <c r="AK106" s="25">
        <v>5213642.0758125009</v>
      </c>
      <c r="AL106" s="34">
        <f t="shared" si="44"/>
        <v>1.0997803686191285</v>
      </c>
      <c r="AM106" s="34">
        <f t="shared" si="44"/>
        <v>0.52691760613112837</v>
      </c>
      <c r="AN106" s="34">
        <f t="shared" si="44"/>
        <v>0.60609587471603921</v>
      </c>
      <c r="AO106" s="34">
        <f t="shared" si="44"/>
        <v>0.28319225049856228</v>
      </c>
      <c r="AP106" s="34">
        <f t="shared" si="44"/>
        <v>1.4727228361754545</v>
      </c>
      <c r="AQ106" s="92">
        <f t="shared" si="75"/>
        <v>0</v>
      </c>
      <c r="AR106" s="92"/>
      <c r="AS106" s="92">
        <v>0</v>
      </c>
      <c r="AT106" s="4">
        <f>VLOOKUP(B106,'[1]I Pbo'!$B$20:$U$84,20,0)</f>
        <v>0</v>
      </c>
      <c r="AU106" s="4"/>
    </row>
    <row r="107" spans="1:47" ht="29.25" customHeight="1" x14ac:dyDescent="0.25">
      <c r="A107" s="11" t="s">
        <v>139</v>
      </c>
      <c r="B107" s="27" t="s">
        <v>140</v>
      </c>
      <c r="C107" s="22">
        <f t="shared" si="66"/>
        <v>4553512.3823983502</v>
      </c>
      <c r="D107" s="23">
        <v>2090082.3823983497</v>
      </c>
      <c r="E107" s="23">
        <v>2029746.3823983497</v>
      </c>
      <c r="F107" s="25">
        <v>60336</v>
      </c>
      <c r="G107" s="25">
        <v>2463430</v>
      </c>
      <c r="H107" s="25">
        <f t="shared" si="46"/>
        <v>3983191</v>
      </c>
      <c r="I107" s="25">
        <v>1519761</v>
      </c>
      <c r="J107" s="25">
        <v>1459425</v>
      </c>
      <c r="K107" s="25">
        <v>60336</v>
      </c>
      <c r="L107" s="25">
        <v>2463430</v>
      </c>
      <c r="M107" s="25">
        <v>570321.3823983497</v>
      </c>
      <c r="N107" s="55">
        <f t="shared" si="47"/>
        <v>7073082.3823983502</v>
      </c>
      <c r="O107" s="102">
        <f t="shared" si="69"/>
        <v>6502761</v>
      </c>
      <c r="P107" s="102">
        <f t="shared" si="70"/>
        <v>3971191</v>
      </c>
      <c r="Q107" s="102">
        <f t="shared" si="56"/>
        <v>1507761</v>
      </c>
      <c r="R107" s="102">
        <v>1459425</v>
      </c>
      <c r="S107" s="102">
        <v>48336</v>
      </c>
      <c r="T107" s="102">
        <v>4995000</v>
      </c>
      <c r="U107" s="105">
        <v>2531570</v>
      </c>
      <c r="V107" s="65">
        <v>570321.3823983497</v>
      </c>
      <c r="W107" s="65">
        <f t="shared" si="45"/>
        <v>2078082.3823983497</v>
      </c>
      <c r="X107" s="81">
        <f t="shared" si="78"/>
        <v>1</v>
      </c>
      <c r="Y107" s="55">
        <f t="shared" si="48"/>
        <v>12000</v>
      </c>
      <c r="Z107" s="55">
        <f t="shared" si="71"/>
        <v>12000</v>
      </c>
      <c r="AA107" s="55">
        <f t="shared" si="72"/>
        <v>12000</v>
      </c>
      <c r="AB107" s="55">
        <f t="shared" si="73"/>
        <v>0</v>
      </c>
      <c r="AC107" s="55">
        <f t="shared" si="73"/>
        <v>12000</v>
      </c>
      <c r="AD107" s="55">
        <f t="shared" si="74"/>
        <v>0</v>
      </c>
      <c r="AE107" s="55">
        <f t="shared" si="49"/>
        <v>0</v>
      </c>
      <c r="AF107" s="55"/>
      <c r="AG107" s="25">
        <v>6395655.2860359997</v>
      </c>
      <c r="AH107" s="25">
        <v>1842107.971832</v>
      </c>
      <c r="AI107" s="25">
        <v>1815058</v>
      </c>
      <c r="AJ107" s="25">
        <v>27049.971831999999</v>
      </c>
      <c r="AK107" s="25">
        <v>4553547.3142039999</v>
      </c>
      <c r="AL107" s="34">
        <f t="shared" si="44"/>
        <v>1.4045542756748552</v>
      </c>
      <c r="AM107" s="34">
        <f t="shared" si="44"/>
        <v>0.881356633281698</v>
      </c>
      <c r="AN107" s="34">
        <f t="shared" si="44"/>
        <v>0.89422896167713639</v>
      </c>
      <c r="AO107" s="34">
        <f t="shared" si="44"/>
        <v>0.4483222592150623</v>
      </c>
      <c r="AP107" s="34">
        <f t="shared" si="44"/>
        <v>1.8484581718189679</v>
      </c>
      <c r="AQ107" s="92">
        <f t="shared" si="75"/>
        <v>0</v>
      </c>
      <c r="AR107" s="92"/>
      <c r="AS107" s="92">
        <v>0</v>
      </c>
      <c r="AT107" s="4">
        <f>VLOOKUP(B107,'[1]I Pbo'!$B$20:$U$84,20,0)</f>
        <v>0</v>
      </c>
      <c r="AU107" s="4"/>
    </row>
    <row r="108" spans="1:47" ht="29.25" customHeight="1" x14ac:dyDescent="0.25">
      <c r="A108" s="11" t="s">
        <v>141</v>
      </c>
      <c r="B108" s="27" t="s">
        <v>142</v>
      </c>
      <c r="C108" s="22">
        <f t="shared" si="66"/>
        <v>8785397.4663415272</v>
      </c>
      <c r="D108" s="23">
        <v>3935837.4663415272</v>
      </c>
      <c r="E108" s="23">
        <v>3588969.4663415272</v>
      </c>
      <c r="F108" s="25">
        <v>346868</v>
      </c>
      <c r="G108" s="25">
        <v>4849560</v>
      </c>
      <c r="H108" s="25">
        <f t="shared" si="46"/>
        <v>8480342</v>
      </c>
      <c r="I108" s="25">
        <v>3630782</v>
      </c>
      <c r="J108" s="25">
        <v>3283914</v>
      </c>
      <c r="K108" s="25">
        <v>346868</v>
      </c>
      <c r="L108" s="25">
        <v>4849560</v>
      </c>
      <c r="M108" s="25">
        <v>305055.46634152706</v>
      </c>
      <c r="N108" s="55">
        <f t="shared" si="47"/>
        <v>9788397.4663415272</v>
      </c>
      <c r="O108" s="102">
        <f t="shared" si="69"/>
        <v>9483342</v>
      </c>
      <c r="P108" s="102">
        <f t="shared" si="70"/>
        <v>8480342</v>
      </c>
      <c r="Q108" s="102">
        <f t="shared" si="56"/>
        <v>3630782</v>
      </c>
      <c r="R108" s="102">
        <v>3283914</v>
      </c>
      <c r="S108" s="102">
        <v>346868</v>
      </c>
      <c r="T108" s="102">
        <v>5852560</v>
      </c>
      <c r="U108" s="105">
        <v>1003000</v>
      </c>
      <c r="V108" s="65">
        <v>305055.46634152706</v>
      </c>
      <c r="W108" s="65">
        <f t="shared" si="45"/>
        <v>3935837.4663415272</v>
      </c>
      <c r="X108" s="81">
        <f t="shared" si="78"/>
        <v>1</v>
      </c>
      <c r="Y108" s="55">
        <f t="shared" si="48"/>
        <v>0</v>
      </c>
      <c r="Z108" s="55">
        <f t="shared" si="71"/>
        <v>0</v>
      </c>
      <c r="AA108" s="55">
        <f t="shared" si="72"/>
        <v>0</v>
      </c>
      <c r="AB108" s="55">
        <f t="shared" si="73"/>
        <v>0</v>
      </c>
      <c r="AC108" s="55">
        <f t="shared" si="73"/>
        <v>0</v>
      </c>
      <c r="AD108" s="55">
        <f t="shared" si="74"/>
        <v>0</v>
      </c>
      <c r="AE108" s="55">
        <f t="shared" si="49"/>
        <v>0</v>
      </c>
      <c r="AF108" s="55"/>
      <c r="AG108" s="25">
        <v>9920918.6882964615</v>
      </c>
      <c r="AH108" s="25">
        <v>3461148.0966307693</v>
      </c>
      <c r="AI108" s="25">
        <v>3341934.9656307693</v>
      </c>
      <c r="AJ108" s="25">
        <v>119213.13099999999</v>
      </c>
      <c r="AK108" s="25">
        <v>6459770.5916656917</v>
      </c>
      <c r="AL108" s="34">
        <f t="shared" si="44"/>
        <v>1.1292509788322411</v>
      </c>
      <c r="AM108" s="34">
        <f t="shared" si="44"/>
        <v>0.87939304563000786</v>
      </c>
      <c r="AN108" s="34">
        <f t="shared" si="44"/>
        <v>0.93116840278873247</v>
      </c>
      <c r="AO108" s="34">
        <f t="shared" si="44"/>
        <v>0.3436844303885051</v>
      </c>
      <c r="AP108" s="34">
        <f t="shared" si="44"/>
        <v>1.332032306367112</v>
      </c>
      <c r="AQ108" s="92">
        <f t="shared" si="75"/>
        <v>176010</v>
      </c>
      <c r="AR108" s="92"/>
      <c r="AS108" s="92">
        <v>176010</v>
      </c>
      <c r="AT108" s="4" t="str">
        <f>VLOOKUP(B108,'[1]I Pbo'!$B$20:$U$84,20,0)</f>
        <v>5063/UBND 31/8/2022</v>
      </c>
      <c r="AU108" s="4"/>
    </row>
    <row r="109" spans="1:47" ht="29.25" customHeight="1" x14ac:dyDescent="0.25">
      <c r="A109" s="11" t="s">
        <v>143</v>
      </c>
      <c r="B109" s="27" t="s">
        <v>144</v>
      </c>
      <c r="C109" s="22">
        <f t="shared" si="66"/>
        <v>4376724.979312011</v>
      </c>
      <c r="D109" s="23">
        <v>1491814.9793120108</v>
      </c>
      <c r="E109" s="23">
        <v>1390672.9793120108</v>
      </c>
      <c r="F109" s="25">
        <v>101142</v>
      </c>
      <c r="G109" s="25">
        <v>2884910</v>
      </c>
      <c r="H109" s="25">
        <f t="shared" si="46"/>
        <v>4206527</v>
      </c>
      <c r="I109" s="25">
        <v>1321617</v>
      </c>
      <c r="J109" s="25">
        <v>1220475</v>
      </c>
      <c r="K109" s="25">
        <v>101142</v>
      </c>
      <c r="L109" s="25">
        <v>2884910</v>
      </c>
      <c r="M109" s="25">
        <v>170197.97931201075</v>
      </c>
      <c r="N109" s="55">
        <f t="shared" si="47"/>
        <v>6011369.979312011</v>
      </c>
      <c r="O109" s="102">
        <f t="shared" si="69"/>
        <v>5841172</v>
      </c>
      <c r="P109" s="102">
        <f t="shared" si="70"/>
        <v>4206527</v>
      </c>
      <c r="Q109" s="102">
        <f t="shared" si="56"/>
        <v>1321617</v>
      </c>
      <c r="R109" s="102">
        <v>1220475</v>
      </c>
      <c r="S109" s="102">
        <v>101142</v>
      </c>
      <c r="T109" s="102">
        <v>4519555</v>
      </c>
      <c r="U109" s="105">
        <v>1634645</v>
      </c>
      <c r="V109" s="65">
        <v>170197.97931201075</v>
      </c>
      <c r="W109" s="65">
        <f t="shared" si="45"/>
        <v>1491814.9793120108</v>
      </c>
      <c r="X109" s="81">
        <f t="shared" si="78"/>
        <v>1</v>
      </c>
      <c r="Y109" s="55">
        <f t="shared" si="48"/>
        <v>0</v>
      </c>
      <c r="Z109" s="55">
        <f t="shared" si="71"/>
        <v>0</v>
      </c>
      <c r="AA109" s="55">
        <f t="shared" si="72"/>
        <v>0</v>
      </c>
      <c r="AB109" s="55">
        <f t="shared" si="73"/>
        <v>0</v>
      </c>
      <c r="AC109" s="55">
        <f t="shared" si="73"/>
        <v>0</v>
      </c>
      <c r="AD109" s="55">
        <f t="shared" si="74"/>
        <v>0</v>
      </c>
      <c r="AE109" s="55">
        <f t="shared" si="49"/>
        <v>0</v>
      </c>
      <c r="AF109" s="55"/>
      <c r="AG109" s="25">
        <v>3738203.0721509997</v>
      </c>
      <c r="AH109" s="25">
        <v>1132715.0721509999</v>
      </c>
      <c r="AI109" s="33">
        <v>1076417</v>
      </c>
      <c r="AJ109" s="33">
        <v>56298.072151</v>
      </c>
      <c r="AK109" s="33">
        <v>2605488</v>
      </c>
      <c r="AL109" s="34">
        <f t="shared" si="44"/>
        <v>0.85410965729416655</v>
      </c>
      <c r="AM109" s="34">
        <f t="shared" si="44"/>
        <v>0.75928656559902685</v>
      </c>
      <c r="AN109" s="34">
        <f t="shared" si="44"/>
        <v>0.77402596873099638</v>
      </c>
      <c r="AO109" s="34">
        <f t="shared" si="44"/>
        <v>0.55662407457831564</v>
      </c>
      <c r="AP109" s="34">
        <f t="shared" si="44"/>
        <v>0.90314359893376228</v>
      </c>
      <c r="AQ109" s="92">
        <f t="shared" si="75"/>
        <v>11573</v>
      </c>
      <c r="AR109" s="92"/>
      <c r="AS109" s="92">
        <v>11573</v>
      </c>
      <c r="AT109" s="4" t="str">
        <f>VLOOKUP(B109,'[1]I Pbo'!$B$20:$U$84,20,0)</f>
        <v xml:space="preserve">2192/SKHĐT-KTĐN ngày 29/8/2022 </v>
      </c>
      <c r="AU109" s="4"/>
    </row>
    <row r="110" spans="1:47" ht="29.25" customHeight="1" x14ac:dyDescent="0.25">
      <c r="A110" s="11" t="s">
        <v>145</v>
      </c>
      <c r="B110" s="27" t="s">
        <v>146</v>
      </c>
      <c r="C110" s="22">
        <f t="shared" si="66"/>
        <v>3919635.7626127028</v>
      </c>
      <c r="D110" s="23">
        <v>1021695.762612703</v>
      </c>
      <c r="E110" s="23">
        <v>890716.76261270302</v>
      </c>
      <c r="F110" s="25">
        <v>130979</v>
      </c>
      <c r="G110" s="25">
        <v>2897940</v>
      </c>
      <c r="H110" s="25">
        <f t="shared" si="46"/>
        <v>3716838</v>
      </c>
      <c r="I110" s="25">
        <v>818898</v>
      </c>
      <c r="J110" s="25">
        <v>687919</v>
      </c>
      <c r="K110" s="25">
        <v>130979</v>
      </c>
      <c r="L110" s="25">
        <v>2897940</v>
      </c>
      <c r="M110" s="25">
        <v>202797.76261270299</v>
      </c>
      <c r="N110" s="55">
        <f t="shared" si="47"/>
        <v>3866814.7626127028</v>
      </c>
      <c r="O110" s="102">
        <f t="shared" si="69"/>
        <v>3664017</v>
      </c>
      <c r="P110" s="102">
        <f t="shared" si="70"/>
        <v>3664017</v>
      </c>
      <c r="Q110" s="102">
        <f t="shared" si="56"/>
        <v>813898</v>
      </c>
      <c r="R110" s="102">
        <v>687919</v>
      </c>
      <c r="S110" s="102">
        <v>125979</v>
      </c>
      <c r="T110" s="102">
        <v>2850119</v>
      </c>
      <c r="U110" s="105">
        <v>0</v>
      </c>
      <c r="V110" s="65">
        <v>202797.76261270299</v>
      </c>
      <c r="W110" s="65">
        <f t="shared" si="45"/>
        <v>1016695.762612703</v>
      </c>
      <c r="X110" s="81">
        <f t="shared" si="78"/>
        <v>1</v>
      </c>
      <c r="Y110" s="55">
        <f t="shared" si="48"/>
        <v>52821</v>
      </c>
      <c r="Z110" s="55">
        <f t="shared" si="71"/>
        <v>52821</v>
      </c>
      <c r="AA110" s="55">
        <f t="shared" si="72"/>
        <v>5000</v>
      </c>
      <c r="AB110" s="55">
        <f t="shared" si="73"/>
        <v>0</v>
      </c>
      <c r="AC110" s="55">
        <f t="shared" si="73"/>
        <v>5000</v>
      </c>
      <c r="AD110" s="55">
        <f t="shared" si="74"/>
        <v>47821</v>
      </c>
      <c r="AE110" s="55">
        <f t="shared" si="49"/>
        <v>0</v>
      </c>
      <c r="AF110" s="55"/>
      <c r="AG110" s="25">
        <v>4019372.4848659998</v>
      </c>
      <c r="AH110" s="25">
        <v>881364.603092</v>
      </c>
      <c r="AI110" s="25">
        <v>839848.8</v>
      </c>
      <c r="AJ110" s="25">
        <v>41515.803092000002</v>
      </c>
      <c r="AK110" s="25">
        <v>3138007.8817739999</v>
      </c>
      <c r="AL110" s="34">
        <f t="shared" si="44"/>
        <v>1.0254454057197437</v>
      </c>
      <c r="AM110" s="34">
        <f t="shared" si="44"/>
        <v>0.86264877994419287</v>
      </c>
      <c r="AN110" s="34">
        <f t="shared" si="44"/>
        <v>0.94289097865016702</v>
      </c>
      <c r="AO110" s="34">
        <f t="shared" si="44"/>
        <v>0.31696533865734206</v>
      </c>
      <c r="AP110" s="34">
        <f t="shared" si="44"/>
        <v>1.0828408737841362</v>
      </c>
      <c r="AQ110" s="92">
        <f t="shared" si="75"/>
        <v>29406</v>
      </c>
      <c r="AR110" s="92"/>
      <c r="AS110" s="92">
        <v>29406</v>
      </c>
      <c r="AT110" s="4" t="str">
        <f>VLOOKUP(B110,'[1]I Pbo'!$B$20:$U$84,20,0)</f>
        <v>Văn bản 8367/UBND-XDNĐ ngày 06/9/2022</v>
      </c>
      <c r="AU110" s="4"/>
    </row>
    <row r="111" spans="1:47" ht="29.25" customHeight="1" x14ac:dyDescent="0.25">
      <c r="A111" s="11" t="s">
        <v>147</v>
      </c>
      <c r="B111" s="27" t="s">
        <v>148</v>
      </c>
      <c r="C111" s="22">
        <f t="shared" si="66"/>
        <v>3069844.9439181145</v>
      </c>
      <c r="D111" s="23">
        <v>2219564.9439181145</v>
      </c>
      <c r="E111" s="23">
        <v>1509564.9439181148</v>
      </c>
      <c r="F111" s="25">
        <v>710000</v>
      </c>
      <c r="G111" s="25">
        <v>850280</v>
      </c>
      <c r="H111" s="25">
        <f t="shared" si="46"/>
        <v>2803318</v>
      </c>
      <c r="I111" s="25">
        <v>1953037.9999999998</v>
      </c>
      <c r="J111" s="25">
        <v>1243038</v>
      </c>
      <c r="K111" s="25">
        <v>710000</v>
      </c>
      <c r="L111" s="25">
        <v>850280</v>
      </c>
      <c r="M111" s="25">
        <v>266526.94391811476</v>
      </c>
      <c r="N111" s="55">
        <f t="shared" si="47"/>
        <v>3089644.9439181145</v>
      </c>
      <c r="O111" s="102">
        <f t="shared" si="69"/>
        <v>2823118</v>
      </c>
      <c r="P111" s="102">
        <f t="shared" si="70"/>
        <v>2803318</v>
      </c>
      <c r="Q111" s="102">
        <f t="shared" si="56"/>
        <v>1953038</v>
      </c>
      <c r="R111" s="102">
        <v>1243038</v>
      </c>
      <c r="S111" s="102">
        <v>710000</v>
      </c>
      <c r="T111" s="102">
        <v>870080</v>
      </c>
      <c r="U111" s="105">
        <v>19800</v>
      </c>
      <c r="V111" s="65">
        <v>266526.94391811476</v>
      </c>
      <c r="W111" s="65">
        <f t="shared" si="45"/>
        <v>2219564.9439181145</v>
      </c>
      <c r="X111" s="81">
        <f t="shared" si="78"/>
        <v>1</v>
      </c>
      <c r="Y111" s="55">
        <f t="shared" si="48"/>
        <v>0</v>
      </c>
      <c r="Z111" s="55">
        <f t="shared" si="71"/>
        <v>0</v>
      </c>
      <c r="AA111" s="55">
        <f t="shared" si="72"/>
        <v>0</v>
      </c>
      <c r="AB111" s="55">
        <f t="shared" si="73"/>
        <v>0</v>
      </c>
      <c r="AC111" s="55">
        <f t="shared" si="73"/>
        <v>0</v>
      </c>
      <c r="AD111" s="55">
        <f t="shared" si="74"/>
        <v>0</v>
      </c>
      <c r="AE111" s="55">
        <f t="shared" si="49"/>
        <v>0</v>
      </c>
      <c r="AF111" s="55"/>
      <c r="AG111" s="25">
        <v>2817128.699759</v>
      </c>
      <c r="AH111" s="25">
        <v>1817128.699759</v>
      </c>
      <c r="AI111" s="35">
        <v>1453038</v>
      </c>
      <c r="AJ111" s="35">
        <v>364090.69975899998</v>
      </c>
      <c r="AK111" s="35">
        <v>1000000</v>
      </c>
      <c r="AL111" s="34">
        <f t="shared" si="44"/>
        <v>0.91767784732587598</v>
      </c>
      <c r="AM111" s="34">
        <f t="shared" si="44"/>
        <v>0.81868688038985293</v>
      </c>
      <c r="AN111" s="34">
        <f t="shared" si="44"/>
        <v>0.96255414903091374</v>
      </c>
      <c r="AO111" s="34">
        <f t="shared" si="44"/>
        <v>0.51280380247746471</v>
      </c>
      <c r="AP111" s="34">
        <f t="shared" si="44"/>
        <v>1.1760831726019665</v>
      </c>
      <c r="AQ111" s="92">
        <f t="shared" si="75"/>
        <v>90985</v>
      </c>
      <c r="AR111" s="92"/>
      <c r="AS111" s="92">
        <v>90985</v>
      </c>
      <c r="AT111" s="4" t="str">
        <f>VLOOKUP(B111,'[1]I Pbo'!$B$20:$U$84,20,0)</f>
        <v>4196/UBND 26/9/2022</v>
      </c>
      <c r="AU111" s="4"/>
    </row>
    <row r="112" spans="1:47" ht="29.25" customHeight="1" x14ac:dyDescent="0.25">
      <c r="A112" s="11" t="s">
        <v>149</v>
      </c>
      <c r="B112" s="27" t="s">
        <v>150</v>
      </c>
      <c r="C112" s="22">
        <f t="shared" si="66"/>
        <v>5091877.052824961</v>
      </c>
      <c r="D112" s="23">
        <v>2131197.052824961</v>
      </c>
      <c r="E112" s="23">
        <v>1946463.0528249613</v>
      </c>
      <c r="F112" s="25">
        <v>184734</v>
      </c>
      <c r="G112" s="25">
        <v>2960680</v>
      </c>
      <c r="H112" s="25">
        <f t="shared" si="46"/>
        <v>4917680</v>
      </c>
      <c r="I112" s="25">
        <v>1956999.9999999998</v>
      </c>
      <c r="J112" s="25">
        <v>1772266</v>
      </c>
      <c r="K112" s="25">
        <v>184734</v>
      </c>
      <c r="L112" s="25">
        <v>2960680</v>
      </c>
      <c r="M112" s="25">
        <v>174197.05282496134</v>
      </c>
      <c r="N112" s="55">
        <f t="shared" si="47"/>
        <v>5354103.052824961</v>
      </c>
      <c r="O112" s="102">
        <f t="shared" si="69"/>
        <v>5179906</v>
      </c>
      <c r="P112" s="102">
        <f t="shared" si="70"/>
        <v>4917680</v>
      </c>
      <c r="Q112" s="102">
        <f t="shared" si="56"/>
        <v>1957000</v>
      </c>
      <c r="R112" s="102">
        <v>1772266</v>
      </c>
      <c r="S112" s="102">
        <v>184734</v>
      </c>
      <c r="T112" s="102">
        <v>3222906</v>
      </c>
      <c r="U112" s="105">
        <v>262226</v>
      </c>
      <c r="V112" s="65">
        <v>174197.05282496134</v>
      </c>
      <c r="W112" s="65">
        <f t="shared" si="45"/>
        <v>2131197.0528249615</v>
      </c>
      <c r="X112" s="81">
        <f t="shared" si="78"/>
        <v>1</v>
      </c>
      <c r="Y112" s="55">
        <f t="shared" si="48"/>
        <v>0</v>
      </c>
      <c r="Z112" s="55">
        <f t="shared" si="71"/>
        <v>0</v>
      </c>
      <c r="AA112" s="55">
        <f t="shared" si="72"/>
        <v>0</v>
      </c>
      <c r="AB112" s="55">
        <f t="shared" si="73"/>
        <v>0</v>
      </c>
      <c r="AC112" s="55">
        <f t="shared" si="73"/>
        <v>0</v>
      </c>
      <c r="AD112" s="55">
        <f t="shared" si="74"/>
        <v>0</v>
      </c>
      <c r="AE112" s="55">
        <f t="shared" si="49"/>
        <v>0</v>
      </c>
      <c r="AF112" s="55"/>
      <c r="AG112" s="25">
        <v>4510370.9056839999</v>
      </c>
      <c r="AH112" s="25">
        <v>1660408.8520570002</v>
      </c>
      <c r="AI112" s="25">
        <v>1583402.8</v>
      </c>
      <c r="AJ112" s="25">
        <v>77006.052056999994</v>
      </c>
      <c r="AK112" s="25">
        <v>2849962.0536270002</v>
      </c>
      <c r="AL112" s="34">
        <f t="shared" si="44"/>
        <v>0.88579729221499115</v>
      </c>
      <c r="AM112" s="34">
        <f t="shared" si="44"/>
        <v>0.77909682253740076</v>
      </c>
      <c r="AN112" s="34">
        <f t="shared" si="44"/>
        <v>0.81347693587194436</v>
      </c>
      <c r="AO112" s="34">
        <f t="shared" si="44"/>
        <v>0.41684829028224363</v>
      </c>
      <c r="AP112" s="34">
        <f t="shared" si="44"/>
        <v>0.96260387938818115</v>
      </c>
      <c r="AQ112" s="92">
        <f t="shared" si="75"/>
        <v>48313</v>
      </c>
      <c r="AR112" s="92"/>
      <c r="AS112" s="92">
        <v>48313</v>
      </c>
      <c r="AT112" s="4" t="str">
        <f>VLOOKUP(B112,'[1]I Pbo'!$B$20:$U$84,20,0)</f>
        <v>3302/UBND-ĐTQH ngày 03/10/2022 (thay thế VB 2217/UBND-ĐTQH ngày 13/7/2022 và 2926/UBND-ĐTQH 07/9/2022)</v>
      </c>
      <c r="AU112" s="4"/>
    </row>
    <row r="113" spans="1:47" ht="29.25" customHeight="1" x14ac:dyDescent="0.25">
      <c r="A113" s="18"/>
      <c r="B113" s="28" t="s">
        <v>151</v>
      </c>
      <c r="C113" s="20">
        <f>SUM(C114:C118)</f>
        <v>19942000.064315401</v>
      </c>
      <c r="D113" s="20">
        <f t="shared" ref="D113:AF113" si="79">SUM(D114:D118)</f>
        <v>9592230.064315401</v>
      </c>
      <c r="E113" s="20">
        <f t="shared" si="79"/>
        <v>8391066.064315401</v>
      </c>
      <c r="F113" s="20">
        <f t="shared" si="79"/>
        <v>1201164</v>
      </c>
      <c r="G113" s="20">
        <f t="shared" si="79"/>
        <v>10349770</v>
      </c>
      <c r="H113" s="20">
        <f t="shared" si="79"/>
        <v>17140788</v>
      </c>
      <c r="I113" s="20">
        <f t="shared" si="79"/>
        <v>6791018</v>
      </c>
      <c r="J113" s="20">
        <f t="shared" si="79"/>
        <v>5589854</v>
      </c>
      <c r="K113" s="20">
        <f t="shared" si="79"/>
        <v>1201164</v>
      </c>
      <c r="L113" s="20">
        <f t="shared" si="79"/>
        <v>10349770</v>
      </c>
      <c r="M113" s="20">
        <f t="shared" si="79"/>
        <v>2801212.0643154024</v>
      </c>
      <c r="N113" s="20">
        <f t="shared" si="79"/>
        <v>24974008.8673154</v>
      </c>
      <c r="O113" s="101">
        <f t="shared" si="79"/>
        <v>22172796.802999999</v>
      </c>
      <c r="P113" s="101">
        <f t="shared" si="79"/>
        <v>17140788</v>
      </c>
      <c r="Q113" s="101">
        <f t="shared" si="79"/>
        <v>6791018</v>
      </c>
      <c r="R113" s="101">
        <f t="shared" si="79"/>
        <v>5589854</v>
      </c>
      <c r="S113" s="101">
        <f t="shared" si="79"/>
        <v>1201164</v>
      </c>
      <c r="T113" s="101">
        <f t="shared" si="79"/>
        <v>15381778.802999999</v>
      </c>
      <c r="U113" s="101">
        <f t="shared" si="79"/>
        <v>5032008.8029999994</v>
      </c>
      <c r="V113" s="20">
        <v>2801212.0643154024</v>
      </c>
      <c r="W113" s="20">
        <f t="shared" si="79"/>
        <v>9592230.064315401</v>
      </c>
      <c r="X113" s="20">
        <f t="shared" si="79"/>
        <v>5</v>
      </c>
      <c r="Y113" s="20">
        <f t="shared" si="79"/>
        <v>0</v>
      </c>
      <c r="Z113" s="20">
        <f t="shared" si="79"/>
        <v>0</v>
      </c>
      <c r="AA113" s="20">
        <f t="shared" si="79"/>
        <v>0</v>
      </c>
      <c r="AB113" s="20">
        <f t="shared" si="79"/>
        <v>0</v>
      </c>
      <c r="AC113" s="20">
        <f t="shared" si="79"/>
        <v>0</v>
      </c>
      <c r="AD113" s="20">
        <f t="shared" si="79"/>
        <v>0</v>
      </c>
      <c r="AE113" s="20">
        <f t="shared" si="79"/>
        <v>0</v>
      </c>
      <c r="AF113" s="20">
        <f t="shared" si="79"/>
        <v>0</v>
      </c>
      <c r="AG113" s="20">
        <v>19371910.144461799</v>
      </c>
      <c r="AH113" s="20">
        <v>7277131.1801789999</v>
      </c>
      <c r="AI113" s="20">
        <v>6755430.1979999999</v>
      </c>
      <c r="AJ113" s="20">
        <v>521700.98217899998</v>
      </c>
      <c r="AK113" s="20">
        <v>12094778.9642828</v>
      </c>
      <c r="AL113" s="46">
        <f t="shared" ref="AL113:AP139" si="80">IF(C113=0,0,AG113/C113)</f>
        <v>0.97141260064110968</v>
      </c>
      <c r="AM113" s="46">
        <f t="shared" si="80"/>
        <v>0.75864852400184479</v>
      </c>
      <c r="AN113" s="46">
        <f t="shared" si="80"/>
        <v>0.80507412839099757</v>
      </c>
      <c r="AO113" s="46">
        <f t="shared" si="80"/>
        <v>0.43432951884921622</v>
      </c>
      <c r="AP113" s="46">
        <f t="shared" si="80"/>
        <v>1.1686036466784093</v>
      </c>
      <c r="AQ113" s="89">
        <f t="shared" ref="AQ113:AS113" si="81">SUM(AQ114:AQ118)</f>
        <v>392279</v>
      </c>
      <c r="AR113" s="89">
        <f>SUM(AR114:AR118)</f>
        <v>0</v>
      </c>
      <c r="AS113" s="89">
        <f t="shared" si="81"/>
        <v>392279</v>
      </c>
      <c r="AT113" s="4"/>
      <c r="AU113" s="4"/>
    </row>
    <row r="114" spans="1:47" ht="29.25" customHeight="1" x14ac:dyDescent="0.25">
      <c r="A114" s="11" t="s">
        <v>152</v>
      </c>
      <c r="B114" s="27" t="s">
        <v>153</v>
      </c>
      <c r="C114" s="22">
        <f>SUM(H114,M114)</f>
        <v>4801056.5156696625</v>
      </c>
      <c r="D114" s="23">
        <f t="shared" ref="D114" si="82">SUM(I114,M114)</f>
        <v>2242626.515669662</v>
      </c>
      <c r="E114" s="23">
        <f t="shared" ref="E114" si="83">SUM(J114,M114)</f>
        <v>1918191.515669662</v>
      </c>
      <c r="F114" s="25">
        <v>324435</v>
      </c>
      <c r="G114" s="25">
        <v>2558430</v>
      </c>
      <c r="H114" s="25">
        <f t="shared" si="46"/>
        <v>4027592</v>
      </c>
      <c r="I114" s="25">
        <v>1469162</v>
      </c>
      <c r="J114" s="25">
        <v>1144727</v>
      </c>
      <c r="K114" s="25">
        <v>324435</v>
      </c>
      <c r="L114" s="25">
        <v>2558430</v>
      </c>
      <c r="M114" s="25">
        <v>773464.51566966216</v>
      </c>
      <c r="N114" s="55">
        <f t="shared" si="47"/>
        <v>5639459.5156696625</v>
      </c>
      <c r="O114" s="102">
        <f t="shared" ref="O114:O118" si="84">SUM(Q114,T114)</f>
        <v>4865995</v>
      </c>
      <c r="P114" s="102">
        <f t="shared" ref="P114:P118" si="85">O114-U114</f>
        <v>4027592</v>
      </c>
      <c r="Q114" s="102">
        <f t="shared" si="56"/>
        <v>1469162</v>
      </c>
      <c r="R114" s="102">
        <v>1144727</v>
      </c>
      <c r="S114" s="102">
        <v>324435</v>
      </c>
      <c r="T114" s="102">
        <v>3396833</v>
      </c>
      <c r="U114" s="105">
        <v>838403</v>
      </c>
      <c r="V114" s="65">
        <v>773464.51566966216</v>
      </c>
      <c r="W114" s="65">
        <f t="shared" si="45"/>
        <v>2242626.515669662</v>
      </c>
      <c r="X114" s="81">
        <f t="shared" si="78"/>
        <v>1</v>
      </c>
      <c r="Y114" s="55">
        <f t="shared" si="48"/>
        <v>0</v>
      </c>
      <c r="Z114" s="55">
        <f t="shared" ref="Z114:Z118" si="86">AA114+AD114</f>
        <v>0</v>
      </c>
      <c r="AA114" s="55">
        <f t="shared" ref="AA114:AA118" si="87">AB114+AC114</f>
        <v>0</v>
      </c>
      <c r="AB114" s="55">
        <f t="shared" ref="AB114:AC118" si="88">J114-R114</f>
        <v>0</v>
      </c>
      <c r="AC114" s="55">
        <f t="shared" si="88"/>
        <v>0</v>
      </c>
      <c r="AD114" s="55">
        <f t="shared" ref="AD114:AD118" si="89">IF((L114-T114)&lt;0,0,(L114-T114))</f>
        <v>0</v>
      </c>
      <c r="AE114" s="55"/>
      <c r="AF114" s="55"/>
      <c r="AG114" s="25">
        <v>4208436.7251828006</v>
      </c>
      <c r="AH114" s="25">
        <v>1503636.3009000001</v>
      </c>
      <c r="AI114" s="25">
        <v>1400470.9480000001</v>
      </c>
      <c r="AJ114" s="25">
        <v>103165.3529</v>
      </c>
      <c r="AK114" s="25">
        <v>2704800.4242828004</v>
      </c>
      <c r="AL114" s="34">
        <f t="shared" si="80"/>
        <v>0.87656471267258096</v>
      </c>
      <c r="AM114" s="34">
        <f t="shared" si="80"/>
        <v>0.67048003329747718</v>
      </c>
      <c r="AN114" s="34">
        <f t="shared" si="80"/>
        <v>0.73009964675559524</v>
      </c>
      <c r="AO114" s="34">
        <f t="shared" si="80"/>
        <v>0.31798465917672258</v>
      </c>
      <c r="AP114" s="34">
        <f t="shared" si="80"/>
        <v>1.0572110334395706</v>
      </c>
      <c r="AQ114" s="92">
        <f>SUM(AR114,AS114)</f>
        <v>182662</v>
      </c>
      <c r="AR114" s="92"/>
      <c r="AS114" s="92">
        <v>182662</v>
      </c>
      <c r="AT114" s="4" t="str">
        <f>VLOOKUP(B114,'[1]I Pbo'!$B$20:$U$84,20,0)</f>
        <v>Văn bản số 8486/UBND-TH ngày 05/10/2022</v>
      </c>
      <c r="AU114" s="4"/>
    </row>
    <row r="115" spans="1:47" ht="29.25" customHeight="1" x14ac:dyDescent="0.25">
      <c r="A115" s="11" t="s">
        <v>154</v>
      </c>
      <c r="B115" s="27" t="s">
        <v>155</v>
      </c>
      <c r="C115" s="22">
        <f>SUM(H115,M115)</f>
        <v>2825504.5875801309</v>
      </c>
      <c r="D115" s="23">
        <v>1929274.5875801309</v>
      </c>
      <c r="E115" s="23">
        <v>1683362.5875801309</v>
      </c>
      <c r="F115" s="25">
        <v>245912</v>
      </c>
      <c r="G115" s="25">
        <v>896230</v>
      </c>
      <c r="H115" s="25">
        <f t="shared" si="46"/>
        <v>2374642</v>
      </c>
      <c r="I115" s="25">
        <v>1478412</v>
      </c>
      <c r="J115" s="25">
        <v>1232500</v>
      </c>
      <c r="K115" s="25">
        <v>245912</v>
      </c>
      <c r="L115" s="25">
        <v>896230</v>
      </c>
      <c r="M115" s="25">
        <v>450862.58758013102</v>
      </c>
      <c r="N115" s="55">
        <f t="shared" si="47"/>
        <v>3030427.5875801309</v>
      </c>
      <c r="O115" s="102">
        <f t="shared" si="84"/>
        <v>2579565</v>
      </c>
      <c r="P115" s="102">
        <f t="shared" si="85"/>
        <v>2374642</v>
      </c>
      <c r="Q115" s="102">
        <f t="shared" si="56"/>
        <v>1478412</v>
      </c>
      <c r="R115" s="102">
        <v>1232500</v>
      </c>
      <c r="S115" s="102">
        <v>245912</v>
      </c>
      <c r="T115" s="102">
        <v>1101153</v>
      </c>
      <c r="U115" s="105">
        <v>204923</v>
      </c>
      <c r="V115" s="65">
        <v>450862.58758013102</v>
      </c>
      <c r="W115" s="65">
        <f t="shared" si="45"/>
        <v>1929274.5875801309</v>
      </c>
      <c r="X115" s="81">
        <f t="shared" si="78"/>
        <v>1</v>
      </c>
      <c r="Y115" s="55">
        <f t="shared" si="48"/>
        <v>0</v>
      </c>
      <c r="Z115" s="55">
        <f t="shared" si="86"/>
        <v>0</v>
      </c>
      <c r="AA115" s="55">
        <f t="shared" si="87"/>
        <v>0</v>
      </c>
      <c r="AB115" s="55">
        <f t="shared" si="88"/>
        <v>0</v>
      </c>
      <c r="AC115" s="55">
        <f t="shared" si="88"/>
        <v>0</v>
      </c>
      <c r="AD115" s="55">
        <f t="shared" si="89"/>
        <v>0</v>
      </c>
      <c r="AE115" s="55">
        <f t="shared" si="49"/>
        <v>0</v>
      </c>
      <c r="AF115" s="55"/>
      <c r="AG115" s="25">
        <v>2829075.5729470002</v>
      </c>
      <c r="AH115" s="25">
        <v>1743997.0329470001</v>
      </c>
      <c r="AI115" s="25">
        <v>1570000</v>
      </c>
      <c r="AJ115" s="25">
        <v>173997.032947</v>
      </c>
      <c r="AK115" s="25">
        <v>1085078.54</v>
      </c>
      <c r="AL115" s="34">
        <f t="shared" si="80"/>
        <v>1.0012638398757396</v>
      </c>
      <c r="AM115" s="34">
        <f t="shared" si="80"/>
        <v>0.90396517124836928</v>
      </c>
      <c r="AN115" s="34">
        <f t="shared" si="80"/>
        <v>0.9326570589031018</v>
      </c>
      <c r="AO115" s="34">
        <f t="shared" si="80"/>
        <v>0.70755812220225123</v>
      </c>
      <c r="AP115" s="34">
        <f t="shared" si="80"/>
        <v>1.2107143701951508</v>
      </c>
      <c r="AQ115" s="92">
        <f>SUM(AR115,AS115)</f>
        <v>145453</v>
      </c>
      <c r="AR115" s="92"/>
      <c r="AS115" s="92">
        <v>145453</v>
      </c>
      <c r="AT115" s="4" t="str">
        <f>VLOOKUP(B115,'[1]I Pbo'!$B$20:$U$84,20,0)</f>
        <v>Văn bản số 3993/UBND-KT ngày 19/7/2022</v>
      </c>
      <c r="AU115" s="4"/>
    </row>
    <row r="116" spans="1:47" ht="29.25" customHeight="1" x14ac:dyDescent="0.25">
      <c r="A116" s="11" t="s">
        <v>156</v>
      </c>
      <c r="B116" s="27" t="s">
        <v>157</v>
      </c>
      <c r="C116" s="22">
        <f>SUM(H116,M116)</f>
        <v>4012968.0361904381</v>
      </c>
      <c r="D116" s="23">
        <f t="shared" ref="D116" si="90">SUM(I116,M116)</f>
        <v>1909858.0361904383</v>
      </c>
      <c r="E116" s="23">
        <f t="shared" ref="E116" si="91">SUM(J116,M116)</f>
        <v>1684343.0361904383</v>
      </c>
      <c r="F116" s="25">
        <v>225515</v>
      </c>
      <c r="G116" s="25">
        <v>2103110</v>
      </c>
      <c r="H116" s="25">
        <f t="shared" si="46"/>
        <v>3350315</v>
      </c>
      <c r="I116" s="25">
        <v>1247205</v>
      </c>
      <c r="J116" s="25">
        <v>1021690</v>
      </c>
      <c r="K116" s="25">
        <v>225515</v>
      </c>
      <c r="L116" s="25">
        <v>2103110</v>
      </c>
      <c r="M116" s="25">
        <v>662653.03619043832</v>
      </c>
      <c r="N116" s="55">
        <f t="shared" si="47"/>
        <v>6525774.0361904381</v>
      </c>
      <c r="O116" s="102">
        <f t="shared" si="84"/>
        <v>5863121</v>
      </c>
      <c r="P116" s="102">
        <f t="shared" si="85"/>
        <v>3350315</v>
      </c>
      <c r="Q116" s="102">
        <f t="shared" si="56"/>
        <v>1247205</v>
      </c>
      <c r="R116" s="102">
        <v>1021690</v>
      </c>
      <c r="S116" s="102">
        <v>225515</v>
      </c>
      <c r="T116" s="102">
        <v>4615916</v>
      </c>
      <c r="U116" s="105">
        <v>2512806</v>
      </c>
      <c r="V116" s="65">
        <v>662653.03619043832</v>
      </c>
      <c r="W116" s="65">
        <f t="shared" si="45"/>
        <v>1909858.0361904383</v>
      </c>
      <c r="X116" s="81">
        <f t="shared" si="78"/>
        <v>1</v>
      </c>
      <c r="Y116" s="55">
        <f t="shared" si="48"/>
        <v>0</v>
      </c>
      <c r="Z116" s="55">
        <f t="shared" si="86"/>
        <v>0</v>
      </c>
      <c r="AA116" s="55">
        <f t="shared" si="87"/>
        <v>0</v>
      </c>
      <c r="AB116" s="55">
        <f t="shared" si="88"/>
        <v>0</v>
      </c>
      <c r="AC116" s="55">
        <f t="shared" si="88"/>
        <v>0</v>
      </c>
      <c r="AD116" s="55">
        <f t="shared" si="89"/>
        <v>0</v>
      </c>
      <c r="AE116" s="55">
        <f t="shared" si="49"/>
        <v>0</v>
      </c>
      <c r="AF116" s="55"/>
      <c r="AG116" s="25">
        <v>2706838.5924359998</v>
      </c>
      <c r="AH116" s="25">
        <v>1086187.592436</v>
      </c>
      <c r="AI116" s="25">
        <v>981690</v>
      </c>
      <c r="AJ116" s="25">
        <v>104497.59243600001</v>
      </c>
      <c r="AK116" s="25">
        <v>1620651</v>
      </c>
      <c r="AL116" s="34">
        <f t="shared" si="80"/>
        <v>0.67452283896226506</v>
      </c>
      <c r="AM116" s="34">
        <f t="shared" si="80"/>
        <v>0.56872687490563445</v>
      </c>
      <c r="AN116" s="34">
        <f t="shared" si="80"/>
        <v>0.58283258155080853</v>
      </c>
      <c r="AO116" s="34">
        <f t="shared" si="80"/>
        <v>0.46337313454093965</v>
      </c>
      <c r="AP116" s="34">
        <f t="shared" si="80"/>
        <v>0.7705973534432341</v>
      </c>
      <c r="AQ116" s="92">
        <f>SUM(AR116,AS116)</f>
        <v>64164</v>
      </c>
      <c r="AR116" s="92"/>
      <c r="AS116" s="92">
        <v>64164</v>
      </c>
      <c r="AT116" s="4" t="str">
        <f>VLOOKUP(B116,'[1]I Pbo'!$B$20:$U$84,20,0)</f>
        <v>2170/UBND-KTTH ngày 24/9/2022.</v>
      </c>
      <c r="AU116" s="4"/>
    </row>
    <row r="117" spans="1:47" ht="29.25" customHeight="1" x14ac:dyDescent="0.25">
      <c r="A117" s="11" t="s">
        <v>158</v>
      </c>
      <c r="B117" s="27" t="s">
        <v>159</v>
      </c>
      <c r="C117" s="22">
        <f>SUM(H117,M117)</f>
        <v>3012836.2253203169</v>
      </c>
      <c r="D117" s="23">
        <v>2163216.2253203169</v>
      </c>
      <c r="E117" s="23">
        <v>1871048.2253203169</v>
      </c>
      <c r="F117" s="25">
        <v>292168</v>
      </c>
      <c r="G117" s="25">
        <v>849620</v>
      </c>
      <c r="H117" s="25">
        <f t="shared" si="46"/>
        <v>2340425</v>
      </c>
      <c r="I117" s="25">
        <v>1490805</v>
      </c>
      <c r="J117" s="25">
        <v>1198637</v>
      </c>
      <c r="K117" s="25">
        <v>292168</v>
      </c>
      <c r="L117" s="25">
        <v>849620</v>
      </c>
      <c r="M117" s="25">
        <v>672411.22532031673</v>
      </c>
      <c r="N117" s="55">
        <f t="shared" si="47"/>
        <v>4013884.0283203167</v>
      </c>
      <c r="O117" s="102">
        <f t="shared" si="84"/>
        <v>3341472.8029999998</v>
      </c>
      <c r="P117" s="102">
        <f t="shared" si="85"/>
        <v>2340425</v>
      </c>
      <c r="Q117" s="102">
        <f t="shared" si="56"/>
        <v>1490805</v>
      </c>
      <c r="R117" s="102">
        <v>1198637</v>
      </c>
      <c r="S117" s="102">
        <v>292168</v>
      </c>
      <c r="T117" s="102">
        <v>1850667.8029999998</v>
      </c>
      <c r="U117" s="105">
        <v>1001047.8029999998</v>
      </c>
      <c r="V117" s="65">
        <v>672411.22532031673</v>
      </c>
      <c r="W117" s="65">
        <f t="shared" si="45"/>
        <v>2163216.2253203169</v>
      </c>
      <c r="X117" s="81">
        <f t="shared" si="78"/>
        <v>1</v>
      </c>
      <c r="Y117" s="55">
        <f t="shared" si="48"/>
        <v>0</v>
      </c>
      <c r="Z117" s="55">
        <f t="shared" si="86"/>
        <v>0</v>
      </c>
      <c r="AA117" s="55">
        <f t="shared" si="87"/>
        <v>0</v>
      </c>
      <c r="AB117" s="55">
        <f t="shared" si="88"/>
        <v>0</v>
      </c>
      <c r="AC117" s="55">
        <f t="shared" si="88"/>
        <v>0</v>
      </c>
      <c r="AD117" s="55">
        <f t="shared" si="89"/>
        <v>0</v>
      </c>
      <c r="AE117" s="55">
        <f t="shared" si="49"/>
        <v>0</v>
      </c>
      <c r="AF117" s="55"/>
      <c r="AG117" s="25">
        <v>3189707.4248289997</v>
      </c>
      <c r="AH117" s="25">
        <v>1697518.4248289999</v>
      </c>
      <c r="AI117" s="25">
        <v>1593829.25</v>
      </c>
      <c r="AJ117" s="25">
        <v>103689.174829</v>
      </c>
      <c r="AK117" s="25">
        <v>1492189</v>
      </c>
      <c r="AL117" s="34">
        <f t="shared" si="80"/>
        <v>1.0587058792051927</v>
      </c>
      <c r="AM117" s="34">
        <f t="shared" si="80"/>
        <v>0.78471971731704304</v>
      </c>
      <c r="AN117" s="34">
        <f t="shared" si="80"/>
        <v>0.85183761082755738</v>
      </c>
      <c r="AO117" s="34">
        <f t="shared" si="80"/>
        <v>0.35489572721516388</v>
      </c>
      <c r="AP117" s="34">
        <f t="shared" si="80"/>
        <v>1.7563016407335044</v>
      </c>
      <c r="AQ117" s="92">
        <f>SUM(AR117,AS117)</f>
        <v>0</v>
      </c>
      <c r="AR117" s="92"/>
      <c r="AS117" s="92">
        <v>0</v>
      </c>
      <c r="AT117" s="4">
        <f>VLOOKUP(B117,'[1]I Pbo'!$B$20:$U$84,20,0)</f>
        <v>0</v>
      </c>
      <c r="AU117" s="4"/>
    </row>
    <row r="118" spans="1:47" ht="29.25" customHeight="1" x14ac:dyDescent="0.25">
      <c r="A118" s="11" t="s">
        <v>160</v>
      </c>
      <c r="B118" s="27" t="s">
        <v>161</v>
      </c>
      <c r="C118" s="22">
        <f>SUM(H118,M118)</f>
        <v>5289634.6995548541</v>
      </c>
      <c r="D118" s="23">
        <v>1347254.6995548538</v>
      </c>
      <c r="E118" s="23">
        <v>1234120.6995548538</v>
      </c>
      <c r="F118" s="25">
        <v>113134</v>
      </c>
      <c r="G118" s="25">
        <v>3942380</v>
      </c>
      <c r="H118" s="25">
        <f t="shared" si="46"/>
        <v>5047814</v>
      </c>
      <c r="I118" s="25">
        <v>1105434</v>
      </c>
      <c r="J118" s="25">
        <v>992300</v>
      </c>
      <c r="K118" s="25">
        <v>113134</v>
      </c>
      <c r="L118" s="25">
        <v>3942380</v>
      </c>
      <c r="M118" s="25">
        <v>241820.6995548539</v>
      </c>
      <c r="N118" s="55">
        <f t="shared" si="47"/>
        <v>5764463.6995548541</v>
      </c>
      <c r="O118" s="102">
        <f t="shared" si="84"/>
        <v>5522643</v>
      </c>
      <c r="P118" s="102">
        <f t="shared" si="85"/>
        <v>5047814</v>
      </c>
      <c r="Q118" s="102">
        <f t="shared" si="56"/>
        <v>1105434</v>
      </c>
      <c r="R118" s="102">
        <v>992300</v>
      </c>
      <c r="S118" s="102">
        <v>113134</v>
      </c>
      <c r="T118" s="102">
        <v>4417209</v>
      </c>
      <c r="U118" s="105">
        <v>474829</v>
      </c>
      <c r="V118" s="65">
        <v>241820.6995548539</v>
      </c>
      <c r="W118" s="65">
        <f t="shared" si="45"/>
        <v>1347254.6995548538</v>
      </c>
      <c r="X118" s="81">
        <f t="shared" si="78"/>
        <v>1</v>
      </c>
      <c r="Y118" s="55">
        <f t="shared" si="48"/>
        <v>0</v>
      </c>
      <c r="Z118" s="55">
        <f t="shared" si="86"/>
        <v>0</v>
      </c>
      <c r="AA118" s="55">
        <f t="shared" si="87"/>
        <v>0</v>
      </c>
      <c r="AB118" s="55">
        <f t="shared" si="88"/>
        <v>0</v>
      </c>
      <c r="AC118" s="55">
        <f t="shared" si="88"/>
        <v>0</v>
      </c>
      <c r="AD118" s="55">
        <f t="shared" si="89"/>
        <v>0</v>
      </c>
      <c r="AE118" s="55">
        <f t="shared" si="49"/>
        <v>0</v>
      </c>
      <c r="AF118" s="55"/>
      <c r="AG118" s="25">
        <v>6437851.8290670002</v>
      </c>
      <c r="AH118" s="25">
        <v>1245791.829067</v>
      </c>
      <c r="AI118" s="25">
        <v>1209440</v>
      </c>
      <c r="AJ118" s="25">
        <v>36351.829066999999</v>
      </c>
      <c r="AK118" s="25">
        <v>5192060</v>
      </c>
      <c r="AL118" s="34">
        <f t="shared" si="80"/>
        <v>1.217069267488126</v>
      </c>
      <c r="AM118" s="34">
        <f t="shared" si="80"/>
        <v>0.92468916937430001</v>
      </c>
      <c r="AN118" s="34">
        <f t="shared" si="80"/>
        <v>0.98000138919657032</v>
      </c>
      <c r="AO118" s="34">
        <f t="shared" si="80"/>
        <v>0.32131657209150211</v>
      </c>
      <c r="AP118" s="34">
        <f t="shared" si="80"/>
        <v>1.3169861860094663</v>
      </c>
      <c r="AQ118" s="92">
        <f>SUM(AR118,AS118)</f>
        <v>0</v>
      </c>
      <c r="AR118" s="92"/>
      <c r="AS118" s="92">
        <v>0</v>
      </c>
      <c r="AT118" s="4">
        <f>VLOOKUP(B118,'[1]I Pbo'!$B$20:$U$84,20,0)</f>
        <v>0</v>
      </c>
      <c r="AU118" s="4"/>
    </row>
    <row r="119" spans="1:47" ht="29.25" customHeight="1" x14ac:dyDescent="0.25">
      <c r="A119" s="18"/>
      <c r="B119" s="28" t="s">
        <v>162</v>
      </c>
      <c r="C119" s="20">
        <f>SUM(C120:C125)</f>
        <v>90266966.362482026</v>
      </c>
      <c r="D119" s="20">
        <f t="shared" ref="D119:AF119" si="92">SUM(D120:D125)</f>
        <v>6586688.3624820281</v>
      </c>
      <c r="E119" s="20">
        <f t="shared" si="92"/>
        <v>5500052.3624820281</v>
      </c>
      <c r="F119" s="20">
        <f t="shared" si="92"/>
        <v>1086636</v>
      </c>
      <c r="G119" s="20">
        <f t="shared" si="92"/>
        <v>83680278</v>
      </c>
      <c r="H119" s="20">
        <f t="shared" si="92"/>
        <v>89879179</v>
      </c>
      <c r="I119" s="20">
        <f t="shared" si="92"/>
        <v>6198901</v>
      </c>
      <c r="J119" s="20">
        <f t="shared" si="92"/>
        <v>5112265</v>
      </c>
      <c r="K119" s="20">
        <f t="shared" si="92"/>
        <v>1086636</v>
      </c>
      <c r="L119" s="20">
        <f t="shared" si="92"/>
        <v>83680278</v>
      </c>
      <c r="M119" s="20">
        <f t="shared" si="92"/>
        <v>387787.36248202808</v>
      </c>
      <c r="N119" s="20">
        <f t="shared" si="92"/>
        <v>72863015.684482023</v>
      </c>
      <c r="O119" s="101">
        <f t="shared" si="92"/>
        <v>72475228.321999997</v>
      </c>
      <c r="P119" s="101">
        <f t="shared" si="92"/>
        <v>67554588</v>
      </c>
      <c r="Q119" s="101">
        <f t="shared" si="92"/>
        <v>6198901</v>
      </c>
      <c r="R119" s="101">
        <f t="shared" si="92"/>
        <v>5112265</v>
      </c>
      <c r="S119" s="101">
        <f t="shared" si="92"/>
        <v>1086636</v>
      </c>
      <c r="T119" s="101">
        <f t="shared" si="92"/>
        <v>66276327.321999997</v>
      </c>
      <c r="U119" s="101">
        <f t="shared" si="92"/>
        <v>4920640.3220000006</v>
      </c>
      <c r="V119" s="20">
        <v>387787.36248202808</v>
      </c>
      <c r="W119" s="20">
        <f t="shared" si="92"/>
        <v>6586688.3624820281</v>
      </c>
      <c r="X119" s="20">
        <f t="shared" si="92"/>
        <v>2</v>
      </c>
      <c r="Y119" s="20">
        <f t="shared" si="92"/>
        <v>22324591</v>
      </c>
      <c r="Z119" s="20">
        <f t="shared" si="92"/>
        <v>22324591</v>
      </c>
      <c r="AA119" s="20">
        <f t="shared" si="92"/>
        <v>0</v>
      </c>
      <c r="AB119" s="20">
        <f t="shared" si="92"/>
        <v>0</v>
      </c>
      <c r="AC119" s="20">
        <f t="shared" si="92"/>
        <v>0</v>
      </c>
      <c r="AD119" s="20">
        <f t="shared" si="92"/>
        <v>22324591</v>
      </c>
      <c r="AE119" s="20">
        <f t="shared" si="92"/>
        <v>0</v>
      </c>
      <c r="AF119" s="20">
        <f t="shared" si="92"/>
        <v>0</v>
      </c>
      <c r="AG119" s="20">
        <v>70101967.35044995</v>
      </c>
      <c r="AH119" s="20">
        <v>4836529.3932828</v>
      </c>
      <c r="AI119" s="20">
        <v>4655127.6649888</v>
      </c>
      <c r="AJ119" s="20">
        <v>181401.72829400003</v>
      </c>
      <c r="AK119" s="20">
        <v>65265437.957167126</v>
      </c>
      <c r="AL119" s="46">
        <f t="shared" si="80"/>
        <v>0.77660710418630696</v>
      </c>
      <c r="AM119" s="46">
        <f t="shared" si="80"/>
        <v>0.73428848111773659</v>
      </c>
      <c r="AN119" s="46">
        <f t="shared" si="80"/>
        <v>0.84637879027174645</v>
      </c>
      <c r="AO119" s="46">
        <f t="shared" si="80"/>
        <v>0.1669388169488219</v>
      </c>
      <c r="AP119" s="46">
        <f t="shared" si="80"/>
        <v>0.77993811107041411</v>
      </c>
      <c r="AQ119" s="89">
        <f t="shared" ref="AQ119:AS119" si="93">SUM(AQ120:AQ125)</f>
        <v>88821</v>
      </c>
      <c r="AR119" s="89">
        <f>SUM(AR120:AR125)</f>
        <v>0</v>
      </c>
      <c r="AS119" s="89">
        <f t="shared" si="93"/>
        <v>88821</v>
      </c>
      <c r="AT119" s="4"/>
      <c r="AU119" s="4"/>
    </row>
    <row r="120" spans="1:47" ht="29.25" customHeight="1" x14ac:dyDescent="0.25">
      <c r="A120" s="11" t="s">
        <v>163</v>
      </c>
      <c r="B120" s="27" t="s">
        <v>164</v>
      </c>
      <c r="C120" s="22">
        <f t="shared" ref="C120:C125" si="94">SUM(H120,M120)</f>
        <v>54268239</v>
      </c>
      <c r="D120" s="23">
        <f t="shared" ref="D120" si="95">SUM(I120,M120)</f>
        <v>2479640</v>
      </c>
      <c r="E120" s="23">
        <f t="shared" ref="E120" si="96">SUM(J120,M120)</f>
        <v>1768640</v>
      </c>
      <c r="F120" s="25">
        <v>711000</v>
      </c>
      <c r="G120" s="25">
        <v>51788599</v>
      </c>
      <c r="H120" s="25">
        <f t="shared" si="46"/>
        <v>54268239</v>
      </c>
      <c r="I120" s="25">
        <v>2479640</v>
      </c>
      <c r="J120" s="25">
        <v>1768640</v>
      </c>
      <c r="K120" s="25">
        <v>711000</v>
      </c>
      <c r="L120" s="25">
        <v>51788599</v>
      </c>
      <c r="M120" s="25">
        <v>0</v>
      </c>
      <c r="N120" s="55">
        <f t="shared" si="47"/>
        <v>31943648</v>
      </c>
      <c r="O120" s="102">
        <f t="shared" ref="O120:O125" si="97">SUM(Q120,T120)</f>
        <v>31943648</v>
      </c>
      <c r="P120" s="102">
        <f t="shared" ref="P120:P125" si="98">O120-U120</f>
        <v>31943648</v>
      </c>
      <c r="Q120" s="102">
        <f t="shared" si="56"/>
        <v>2479640</v>
      </c>
      <c r="R120" s="102">
        <v>1768640</v>
      </c>
      <c r="S120" s="102">
        <v>711000</v>
      </c>
      <c r="T120" s="102">
        <v>29464008</v>
      </c>
      <c r="U120" s="105">
        <v>0</v>
      </c>
      <c r="V120" s="63">
        <v>0</v>
      </c>
      <c r="W120" s="65">
        <f t="shared" si="45"/>
        <v>2479640</v>
      </c>
      <c r="X120" s="65"/>
      <c r="Y120" s="55">
        <f t="shared" si="48"/>
        <v>22324591</v>
      </c>
      <c r="Z120" s="55">
        <f t="shared" ref="Z120:Z125" si="99">AA120+AD120</f>
        <v>22324591</v>
      </c>
      <c r="AA120" s="55">
        <f t="shared" ref="AA120:AA125" si="100">AB120+AC120</f>
        <v>0</v>
      </c>
      <c r="AB120" s="55">
        <f t="shared" ref="AB120:AC125" si="101">J120-R120</f>
        <v>0</v>
      </c>
      <c r="AC120" s="55">
        <f t="shared" si="101"/>
        <v>0</v>
      </c>
      <c r="AD120" s="55">
        <f t="shared" ref="AD120:AD125" si="102">IF((L120-T120)&lt;0,0,(L120-T120))</f>
        <v>22324591</v>
      </c>
      <c r="AE120" s="55">
        <f t="shared" si="49"/>
        <v>0</v>
      </c>
      <c r="AF120" s="55"/>
      <c r="AG120" s="25">
        <v>31743482.241149001</v>
      </c>
      <c r="AH120" s="25">
        <v>1820510.2411489999</v>
      </c>
      <c r="AI120" s="25">
        <v>1760242</v>
      </c>
      <c r="AJ120" s="25">
        <v>60268.241149000001</v>
      </c>
      <c r="AK120" s="25">
        <v>29922972</v>
      </c>
      <c r="AL120" s="34">
        <f t="shared" si="80"/>
        <v>0.5849366558798601</v>
      </c>
      <c r="AM120" s="34">
        <f t="shared" si="80"/>
        <v>0.73418328513372899</v>
      </c>
      <c r="AN120" s="34">
        <f t="shared" si="80"/>
        <v>0.99525171883481089</v>
      </c>
      <c r="AO120" s="34">
        <f t="shared" si="80"/>
        <v>8.4765458718706055E-2</v>
      </c>
      <c r="AP120" s="34">
        <f t="shared" si="80"/>
        <v>0.57779072185366509</v>
      </c>
      <c r="AQ120" s="92">
        <f t="shared" ref="AQ120:AQ125" si="103">SUM(AR120,AS120)</f>
        <v>0</v>
      </c>
      <c r="AR120" s="92"/>
      <c r="AS120" s="92"/>
      <c r="AT120" s="4">
        <f>VLOOKUP(B120,'[1]I Pbo'!$B$20:$U$84,20,0)</f>
        <v>0</v>
      </c>
      <c r="AU120" s="4"/>
    </row>
    <row r="121" spans="1:47" ht="29.25" customHeight="1" x14ac:dyDescent="0.25">
      <c r="A121" s="11" t="s">
        <v>165</v>
      </c>
      <c r="B121" s="27" t="s">
        <v>166</v>
      </c>
      <c r="C121" s="22">
        <f t="shared" si="94"/>
        <v>7883012</v>
      </c>
      <c r="D121" s="23">
        <v>547912</v>
      </c>
      <c r="E121" s="23">
        <v>449079</v>
      </c>
      <c r="F121" s="25">
        <v>98833</v>
      </c>
      <c r="G121" s="25">
        <v>7335100</v>
      </c>
      <c r="H121" s="25">
        <f t="shared" si="46"/>
        <v>7883012</v>
      </c>
      <c r="I121" s="25">
        <v>547912</v>
      </c>
      <c r="J121" s="25">
        <v>449079</v>
      </c>
      <c r="K121" s="25">
        <v>98833</v>
      </c>
      <c r="L121" s="25">
        <v>7335100</v>
      </c>
      <c r="M121" s="25">
        <v>0</v>
      </c>
      <c r="N121" s="55">
        <f t="shared" si="47"/>
        <v>9003220</v>
      </c>
      <c r="O121" s="102">
        <f t="shared" si="97"/>
        <v>9003220</v>
      </c>
      <c r="P121" s="102">
        <f t="shared" si="98"/>
        <v>7883012</v>
      </c>
      <c r="Q121" s="102">
        <f t="shared" si="56"/>
        <v>547912</v>
      </c>
      <c r="R121" s="102">
        <v>449079</v>
      </c>
      <c r="S121" s="102">
        <v>98833</v>
      </c>
      <c r="T121" s="102">
        <v>8455308</v>
      </c>
      <c r="U121" s="105">
        <v>1120208</v>
      </c>
      <c r="V121" s="63">
        <v>0</v>
      </c>
      <c r="W121" s="65">
        <f t="shared" si="45"/>
        <v>547912</v>
      </c>
      <c r="X121" s="65"/>
      <c r="Y121" s="55">
        <f t="shared" si="48"/>
        <v>0</v>
      </c>
      <c r="Z121" s="55">
        <f t="shared" si="99"/>
        <v>0</v>
      </c>
      <c r="AA121" s="55">
        <f t="shared" si="100"/>
        <v>0</v>
      </c>
      <c r="AB121" s="55">
        <f t="shared" si="101"/>
        <v>0</v>
      </c>
      <c r="AC121" s="55">
        <f t="shared" si="101"/>
        <v>0</v>
      </c>
      <c r="AD121" s="55">
        <f t="shared" si="102"/>
        <v>0</v>
      </c>
      <c r="AE121" s="55">
        <f t="shared" si="49"/>
        <v>0</v>
      </c>
      <c r="AF121" s="55"/>
      <c r="AG121" s="25">
        <v>8914481.3871671297</v>
      </c>
      <c r="AH121" s="25">
        <v>347479</v>
      </c>
      <c r="AI121" s="25">
        <v>347479</v>
      </c>
      <c r="AJ121" s="25">
        <v>0</v>
      </c>
      <c r="AK121" s="25">
        <v>8567002.3871671297</v>
      </c>
      <c r="AL121" s="34">
        <f t="shared" si="80"/>
        <v>1.1308471161996365</v>
      </c>
      <c r="AM121" s="34">
        <f t="shared" si="80"/>
        <v>0.63418760676897024</v>
      </c>
      <c r="AN121" s="34">
        <f t="shared" si="80"/>
        <v>0.77375918268277966</v>
      </c>
      <c r="AO121" s="34">
        <f t="shared" si="80"/>
        <v>0</v>
      </c>
      <c r="AP121" s="34">
        <f t="shared" si="80"/>
        <v>1.167946229385711</v>
      </c>
      <c r="AQ121" s="92">
        <f t="shared" si="103"/>
        <v>0</v>
      </c>
      <c r="AR121" s="92"/>
      <c r="AS121" s="92"/>
      <c r="AT121" s="4">
        <f>VLOOKUP(B121,'[1]I Pbo'!$B$20:$U$84,20,0)</f>
        <v>0</v>
      </c>
      <c r="AU121" s="4"/>
    </row>
    <row r="122" spans="1:47" ht="29.25" customHeight="1" x14ac:dyDescent="0.25">
      <c r="A122" s="11" t="s">
        <v>167</v>
      </c>
      <c r="B122" s="27" t="s">
        <v>168</v>
      </c>
      <c r="C122" s="22">
        <f t="shared" si="94"/>
        <v>8929051</v>
      </c>
      <c r="D122" s="23">
        <v>350000</v>
      </c>
      <c r="E122" s="23">
        <v>350000</v>
      </c>
      <c r="F122" s="25">
        <v>0</v>
      </c>
      <c r="G122" s="25">
        <v>8579051</v>
      </c>
      <c r="H122" s="25">
        <f t="shared" si="46"/>
        <v>8929051</v>
      </c>
      <c r="I122" s="25">
        <v>350000</v>
      </c>
      <c r="J122" s="25">
        <v>350000</v>
      </c>
      <c r="K122" s="25">
        <v>0</v>
      </c>
      <c r="L122" s="25">
        <v>8579051</v>
      </c>
      <c r="M122" s="25">
        <v>0</v>
      </c>
      <c r="N122" s="55">
        <f t="shared" si="47"/>
        <v>9059051.3220000006</v>
      </c>
      <c r="O122" s="102">
        <f t="shared" si="97"/>
        <v>9059051.3220000006</v>
      </c>
      <c r="P122" s="102">
        <f t="shared" si="98"/>
        <v>8929051</v>
      </c>
      <c r="Q122" s="102">
        <f t="shared" si="56"/>
        <v>350000</v>
      </c>
      <c r="R122" s="102">
        <v>350000</v>
      </c>
      <c r="S122" s="102">
        <v>0</v>
      </c>
      <c r="T122" s="102">
        <v>8709051.3220000006</v>
      </c>
      <c r="U122" s="105">
        <v>130000.32200000063</v>
      </c>
      <c r="V122" s="63">
        <v>0</v>
      </c>
      <c r="W122" s="65">
        <f t="shared" si="45"/>
        <v>350000</v>
      </c>
      <c r="X122" s="65"/>
      <c r="Y122" s="55">
        <f t="shared" si="48"/>
        <v>0</v>
      </c>
      <c r="Z122" s="55">
        <f t="shared" si="99"/>
        <v>0</v>
      </c>
      <c r="AA122" s="55">
        <f t="shared" si="100"/>
        <v>0</v>
      </c>
      <c r="AB122" s="55">
        <f t="shared" si="101"/>
        <v>0</v>
      </c>
      <c r="AC122" s="55">
        <f t="shared" si="101"/>
        <v>0</v>
      </c>
      <c r="AD122" s="55">
        <f t="shared" si="102"/>
        <v>0</v>
      </c>
      <c r="AE122" s="55">
        <f t="shared" si="49"/>
        <v>0</v>
      </c>
      <c r="AF122" s="55"/>
      <c r="AG122" s="25">
        <v>6675000</v>
      </c>
      <c r="AH122" s="25">
        <v>250000</v>
      </c>
      <c r="AI122" s="25">
        <v>250000</v>
      </c>
      <c r="AJ122" s="25">
        <v>0</v>
      </c>
      <c r="AK122" s="25">
        <v>6425000</v>
      </c>
      <c r="AL122" s="34">
        <f t="shared" si="80"/>
        <v>0.74755984706549439</v>
      </c>
      <c r="AM122" s="34">
        <f t="shared" si="80"/>
        <v>0.7142857142857143</v>
      </c>
      <c r="AN122" s="34">
        <f t="shared" si="80"/>
        <v>0.7142857142857143</v>
      </c>
      <c r="AO122" s="34">
        <f t="shared" si="80"/>
        <v>0</v>
      </c>
      <c r="AP122" s="34">
        <f t="shared" si="80"/>
        <v>0.74891733363049129</v>
      </c>
      <c r="AQ122" s="92">
        <f t="shared" si="103"/>
        <v>0</v>
      </c>
      <c r="AR122" s="92"/>
      <c r="AS122" s="92"/>
      <c r="AT122" s="4">
        <f>VLOOKUP(B122,'[1]I Pbo'!$B$20:$U$84,20,0)</f>
        <v>0</v>
      </c>
      <c r="AU122" s="4"/>
    </row>
    <row r="123" spans="1:47" ht="29.25" customHeight="1" x14ac:dyDescent="0.25">
      <c r="A123" s="11" t="s">
        <v>169</v>
      </c>
      <c r="B123" s="27" t="s">
        <v>170</v>
      </c>
      <c r="C123" s="22">
        <f t="shared" si="94"/>
        <v>7413156.2314820495</v>
      </c>
      <c r="D123" s="23">
        <f t="shared" ref="D123:D125" si="104">SUM(I123,M123)</f>
        <v>1353016.2314820497</v>
      </c>
      <c r="E123" s="23">
        <f t="shared" ref="E123:E125" si="105">SUM(J123,M123)</f>
        <v>1284116.2314820497</v>
      </c>
      <c r="F123" s="25">
        <v>68900</v>
      </c>
      <c r="G123" s="25">
        <v>6060140</v>
      </c>
      <c r="H123" s="25">
        <f t="shared" si="46"/>
        <v>7129040</v>
      </c>
      <c r="I123" s="25">
        <v>1068900</v>
      </c>
      <c r="J123" s="25">
        <v>1000000</v>
      </c>
      <c r="K123" s="25">
        <v>68900</v>
      </c>
      <c r="L123" s="25">
        <v>6060140</v>
      </c>
      <c r="M123" s="25">
        <v>284116.23148204962</v>
      </c>
      <c r="N123" s="55">
        <f t="shared" si="47"/>
        <v>7526352.2314820495</v>
      </c>
      <c r="O123" s="102">
        <f t="shared" si="97"/>
        <v>7242236</v>
      </c>
      <c r="P123" s="102">
        <f t="shared" si="98"/>
        <v>7129040</v>
      </c>
      <c r="Q123" s="102">
        <f t="shared" si="56"/>
        <v>1068900</v>
      </c>
      <c r="R123" s="102">
        <v>1000000</v>
      </c>
      <c r="S123" s="102">
        <v>68900</v>
      </c>
      <c r="T123" s="102">
        <v>6173336</v>
      </c>
      <c r="U123" s="105">
        <v>113196</v>
      </c>
      <c r="V123" s="65">
        <v>284116.23148204962</v>
      </c>
      <c r="W123" s="65">
        <f t="shared" si="45"/>
        <v>1353016.2314820497</v>
      </c>
      <c r="X123" s="81">
        <f t="shared" ref="X123:X124" si="106">V123/M123</f>
        <v>1</v>
      </c>
      <c r="Y123" s="55">
        <f t="shared" si="48"/>
        <v>0</v>
      </c>
      <c r="Z123" s="55">
        <f t="shared" si="99"/>
        <v>0</v>
      </c>
      <c r="AA123" s="55">
        <f t="shared" si="100"/>
        <v>0</v>
      </c>
      <c r="AB123" s="55">
        <f t="shared" si="101"/>
        <v>0</v>
      </c>
      <c r="AC123" s="55">
        <f t="shared" si="101"/>
        <v>0</v>
      </c>
      <c r="AD123" s="55">
        <f t="shared" si="102"/>
        <v>0</v>
      </c>
      <c r="AE123" s="55">
        <f t="shared" si="49"/>
        <v>0</v>
      </c>
      <c r="AF123" s="55"/>
      <c r="AG123" s="25">
        <v>6746388.2293030005</v>
      </c>
      <c r="AH123" s="25">
        <v>991388.22930300003</v>
      </c>
      <c r="AI123" s="25">
        <v>950650</v>
      </c>
      <c r="AJ123" s="25">
        <v>40738.229303</v>
      </c>
      <c r="AK123" s="25">
        <v>5755000</v>
      </c>
      <c r="AL123" s="34">
        <f t="shared" si="80"/>
        <v>0.91005612436071004</v>
      </c>
      <c r="AM123" s="34">
        <f t="shared" si="80"/>
        <v>0.73272456474307468</v>
      </c>
      <c r="AN123" s="34">
        <f t="shared" si="80"/>
        <v>0.74031460446755426</v>
      </c>
      <c r="AO123" s="34">
        <f t="shared" si="80"/>
        <v>0.59126602761973879</v>
      </c>
      <c r="AP123" s="34">
        <f t="shared" si="80"/>
        <v>0.94964802793334813</v>
      </c>
      <c r="AQ123" s="92">
        <f t="shared" si="103"/>
        <v>0</v>
      </c>
      <c r="AR123" s="92"/>
      <c r="AS123" s="92"/>
      <c r="AT123" s="4">
        <f>VLOOKUP(B123,'[1]I Pbo'!$B$20:$U$84,20,0)</f>
        <v>0</v>
      </c>
      <c r="AU123" s="4"/>
    </row>
    <row r="124" spans="1:47" ht="29.25" customHeight="1" x14ac:dyDescent="0.25">
      <c r="A124" s="11" t="s">
        <v>171</v>
      </c>
      <c r="B124" s="27" t="s">
        <v>172</v>
      </c>
      <c r="C124" s="22">
        <f t="shared" si="94"/>
        <v>3898500.1309999786</v>
      </c>
      <c r="D124" s="23">
        <v>1256120.1309999784</v>
      </c>
      <c r="E124" s="23">
        <v>1048217.1309999784</v>
      </c>
      <c r="F124" s="25">
        <v>207903</v>
      </c>
      <c r="G124" s="25">
        <v>2642380</v>
      </c>
      <c r="H124" s="25">
        <f t="shared" si="46"/>
        <v>3794829</v>
      </c>
      <c r="I124" s="25">
        <v>1152449</v>
      </c>
      <c r="J124" s="25">
        <v>944546</v>
      </c>
      <c r="K124" s="25">
        <v>207903</v>
      </c>
      <c r="L124" s="25">
        <v>2642380</v>
      </c>
      <c r="M124" s="25">
        <v>103671.13099997844</v>
      </c>
      <c r="N124" s="55">
        <f t="shared" si="47"/>
        <v>4486500.1309999786</v>
      </c>
      <c r="O124" s="102">
        <f t="shared" si="97"/>
        <v>4382829</v>
      </c>
      <c r="P124" s="102">
        <f t="shared" si="98"/>
        <v>3794829</v>
      </c>
      <c r="Q124" s="102">
        <f t="shared" si="56"/>
        <v>1152449</v>
      </c>
      <c r="R124" s="102">
        <v>944546</v>
      </c>
      <c r="S124" s="102">
        <v>207903</v>
      </c>
      <c r="T124" s="102">
        <v>3230380</v>
      </c>
      <c r="U124" s="105">
        <v>588000</v>
      </c>
      <c r="V124" s="65">
        <v>103671.13099997844</v>
      </c>
      <c r="W124" s="65">
        <f t="shared" si="45"/>
        <v>1256120.1309999784</v>
      </c>
      <c r="X124" s="81">
        <f t="shared" si="106"/>
        <v>1</v>
      </c>
      <c r="Y124" s="55">
        <f t="shared" si="48"/>
        <v>0</v>
      </c>
      <c r="Z124" s="55">
        <f t="shared" si="99"/>
        <v>0</v>
      </c>
      <c r="AA124" s="55">
        <f t="shared" si="100"/>
        <v>0</v>
      </c>
      <c r="AB124" s="55">
        <f t="shared" si="101"/>
        <v>0</v>
      </c>
      <c r="AC124" s="55">
        <f t="shared" si="101"/>
        <v>0</v>
      </c>
      <c r="AD124" s="55">
        <f t="shared" si="102"/>
        <v>0</v>
      </c>
      <c r="AE124" s="55">
        <f t="shared" si="49"/>
        <v>0</v>
      </c>
      <c r="AF124" s="55"/>
      <c r="AG124" s="25">
        <v>4440679.2578420006</v>
      </c>
      <c r="AH124" s="25">
        <v>1084066.2578420001</v>
      </c>
      <c r="AI124" s="25">
        <v>1003671</v>
      </c>
      <c r="AJ124" s="25">
        <v>80395.257842000006</v>
      </c>
      <c r="AK124" s="25">
        <v>3356613</v>
      </c>
      <c r="AL124" s="34">
        <f t="shared" si="80"/>
        <v>1.1390737741755446</v>
      </c>
      <c r="AM124" s="34">
        <f t="shared" si="80"/>
        <v>0.86302753302663116</v>
      </c>
      <c r="AN124" s="34">
        <f t="shared" si="80"/>
        <v>0.95750295460494694</v>
      </c>
      <c r="AO124" s="34">
        <f t="shared" si="80"/>
        <v>0.38669599689278178</v>
      </c>
      <c r="AP124" s="34">
        <f t="shared" si="80"/>
        <v>1.2702991242743285</v>
      </c>
      <c r="AQ124" s="92">
        <f t="shared" si="103"/>
        <v>88821</v>
      </c>
      <c r="AR124" s="92"/>
      <c r="AS124" s="92">
        <v>88821</v>
      </c>
      <c r="AT124" s="4" t="str">
        <f>VLOOKUP(B124,'[1]I Pbo'!$B$20:$U$84,20,0)</f>
        <v>3577/UBND-KT ngày 24/10/2022</v>
      </c>
      <c r="AU124" s="4"/>
    </row>
    <row r="125" spans="1:47" ht="29.25" customHeight="1" x14ac:dyDescent="0.25">
      <c r="A125" s="11" t="s">
        <v>173</v>
      </c>
      <c r="B125" s="27" t="s">
        <v>174</v>
      </c>
      <c r="C125" s="22">
        <f t="shared" si="94"/>
        <v>7875008</v>
      </c>
      <c r="D125" s="23">
        <f t="shared" si="104"/>
        <v>600000</v>
      </c>
      <c r="E125" s="23">
        <f t="shared" si="105"/>
        <v>600000</v>
      </c>
      <c r="F125" s="25">
        <v>0</v>
      </c>
      <c r="G125" s="25">
        <v>7275008</v>
      </c>
      <c r="H125" s="25">
        <f t="shared" si="46"/>
        <v>7875008</v>
      </c>
      <c r="I125" s="25">
        <v>600000</v>
      </c>
      <c r="J125" s="25">
        <v>600000</v>
      </c>
      <c r="K125" s="25">
        <v>0</v>
      </c>
      <c r="L125" s="25">
        <v>7275008</v>
      </c>
      <c r="M125" s="25">
        <v>0</v>
      </c>
      <c r="N125" s="55">
        <f t="shared" si="47"/>
        <v>10844244</v>
      </c>
      <c r="O125" s="102">
        <f t="shared" si="97"/>
        <v>10844244</v>
      </c>
      <c r="P125" s="102">
        <f t="shared" si="98"/>
        <v>7875008</v>
      </c>
      <c r="Q125" s="102">
        <f t="shared" si="56"/>
        <v>600000</v>
      </c>
      <c r="R125" s="102">
        <v>600000</v>
      </c>
      <c r="S125" s="102">
        <v>0</v>
      </c>
      <c r="T125" s="102">
        <v>10244244</v>
      </c>
      <c r="U125" s="105">
        <v>2969236</v>
      </c>
      <c r="V125" s="65">
        <v>0</v>
      </c>
      <c r="W125" s="65">
        <f t="shared" si="45"/>
        <v>600000</v>
      </c>
      <c r="X125" s="65"/>
      <c r="Y125" s="55">
        <f t="shared" si="48"/>
        <v>0</v>
      </c>
      <c r="Z125" s="55">
        <f t="shared" si="99"/>
        <v>0</v>
      </c>
      <c r="AA125" s="55">
        <f t="shared" si="100"/>
        <v>0</v>
      </c>
      <c r="AB125" s="55">
        <f t="shared" si="101"/>
        <v>0</v>
      </c>
      <c r="AC125" s="55">
        <f t="shared" si="101"/>
        <v>0</v>
      </c>
      <c r="AD125" s="55">
        <f t="shared" si="102"/>
        <v>0</v>
      </c>
      <c r="AE125" s="55">
        <f t="shared" si="49"/>
        <v>0</v>
      </c>
      <c r="AF125" s="55"/>
      <c r="AG125" s="25">
        <v>11581936.234988801</v>
      </c>
      <c r="AH125" s="25">
        <v>343085.66498880001</v>
      </c>
      <c r="AI125" s="25">
        <v>343085.66498880001</v>
      </c>
      <c r="AJ125" s="25">
        <v>0</v>
      </c>
      <c r="AK125" s="25">
        <v>11238850.57</v>
      </c>
      <c r="AL125" s="34">
        <f t="shared" si="80"/>
        <v>1.470720567520541</v>
      </c>
      <c r="AM125" s="34">
        <f t="shared" si="80"/>
        <v>0.57180944164800007</v>
      </c>
      <c r="AN125" s="34">
        <f t="shared" si="80"/>
        <v>0.57180944164800007</v>
      </c>
      <c r="AO125" s="34">
        <f t="shared" si="80"/>
        <v>0</v>
      </c>
      <c r="AP125" s="34">
        <f t="shared" si="80"/>
        <v>1.5448574860673694</v>
      </c>
      <c r="AQ125" s="92">
        <f t="shared" si="103"/>
        <v>0</v>
      </c>
      <c r="AR125" s="92"/>
      <c r="AS125" s="92"/>
      <c r="AT125" s="4">
        <f>VLOOKUP(B125,'[1]I Pbo'!$B$20:$U$84,20,0)</f>
        <v>0</v>
      </c>
      <c r="AU125" s="4"/>
    </row>
    <row r="126" spans="1:47" ht="29.25" customHeight="1" x14ac:dyDescent="0.25">
      <c r="A126" s="18"/>
      <c r="B126" s="28" t="s">
        <v>175</v>
      </c>
      <c r="C126" s="20">
        <f>SUM(C127:C139)</f>
        <v>62487166.726925828</v>
      </c>
      <c r="D126" s="20">
        <f t="shared" ref="D126:AF126" si="107">SUM(D127:D139)</f>
        <v>22893696.726925839</v>
      </c>
      <c r="E126" s="20">
        <f t="shared" si="107"/>
        <v>18029850.726925839</v>
      </c>
      <c r="F126" s="20">
        <f t="shared" si="107"/>
        <v>4863846</v>
      </c>
      <c r="G126" s="20">
        <f t="shared" si="107"/>
        <v>39593470</v>
      </c>
      <c r="H126" s="20">
        <f t="shared" si="107"/>
        <v>60201273</v>
      </c>
      <c r="I126" s="20">
        <f t="shared" si="107"/>
        <v>20607803</v>
      </c>
      <c r="J126" s="20">
        <f t="shared" si="107"/>
        <v>15743957</v>
      </c>
      <c r="K126" s="20">
        <f t="shared" si="107"/>
        <v>4863846</v>
      </c>
      <c r="L126" s="20">
        <f t="shared" si="107"/>
        <v>39593470</v>
      </c>
      <c r="M126" s="20">
        <f t="shared" si="107"/>
        <v>2285893.7269258387</v>
      </c>
      <c r="N126" s="20">
        <f t="shared" si="107"/>
        <v>62804745.726925828</v>
      </c>
      <c r="O126" s="101">
        <f t="shared" si="107"/>
        <v>60518852</v>
      </c>
      <c r="P126" s="101">
        <f t="shared" si="107"/>
        <v>59667181</v>
      </c>
      <c r="Q126" s="101">
        <f t="shared" si="107"/>
        <v>20607803</v>
      </c>
      <c r="R126" s="101">
        <f t="shared" si="107"/>
        <v>15743957</v>
      </c>
      <c r="S126" s="101">
        <f t="shared" si="107"/>
        <v>4863846</v>
      </c>
      <c r="T126" s="101">
        <f t="shared" si="107"/>
        <v>39911049</v>
      </c>
      <c r="U126" s="101">
        <f t="shared" si="107"/>
        <v>851671</v>
      </c>
      <c r="V126" s="20">
        <v>2285893.7269258387</v>
      </c>
      <c r="W126" s="20">
        <f t="shared" si="107"/>
        <v>22893696.726925839</v>
      </c>
      <c r="X126" s="20">
        <f t="shared" si="107"/>
        <v>12</v>
      </c>
      <c r="Y126" s="20">
        <f t="shared" si="107"/>
        <v>534092</v>
      </c>
      <c r="Z126" s="20">
        <f t="shared" si="107"/>
        <v>534092</v>
      </c>
      <c r="AA126" s="20">
        <f t="shared" si="107"/>
        <v>0</v>
      </c>
      <c r="AB126" s="20">
        <f t="shared" si="107"/>
        <v>0</v>
      </c>
      <c r="AC126" s="20">
        <f t="shared" si="107"/>
        <v>0</v>
      </c>
      <c r="AD126" s="20">
        <f t="shared" si="107"/>
        <v>534092</v>
      </c>
      <c r="AE126" s="20">
        <f t="shared" si="107"/>
        <v>0</v>
      </c>
      <c r="AF126" s="20">
        <f t="shared" si="107"/>
        <v>0</v>
      </c>
      <c r="AG126" s="20">
        <v>60257912.430422753</v>
      </c>
      <c r="AH126" s="20">
        <v>17539660.864869297</v>
      </c>
      <c r="AI126" s="20">
        <v>15935565.203058301</v>
      </c>
      <c r="AJ126" s="20">
        <v>1604095.661811</v>
      </c>
      <c r="AK126" s="20">
        <v>42718251.565553449</v>
      </c>
      <c r="AL126" s="46">
        <f t="shared" si="80"/>
        <v>0.96432460594276737</v>
      </c>
      <c r="AM126" s="46">
        <f t="shared" si="80"/>
        <v>0.76613493548381251</v>
      </c>
      <c r="AN126" s="46">
        <f t="shared" si="80"/>
        <v>0.88384343522379105</v>
      </c>
      <c r="AO126" s="46">
        <f t="shared" si="80"/>
        <v>0.32979984600889911</v>
      </c>
      <c r="AP126" s="46">
        <f t="shared" si="80"/>
        <v>1.0789216394913972</v>
      </c>
      <c r="AQ126" s="89">
        <f t="shared" ref="AQ126:AS126" si="108">SUM(AQ127:AQ139)</f>
        <v>2637866</v>
      </c>
      <c r="AR126" s="89">
        <f>SUM(AR127:AR139)</f>
        <v>45000</v>
      </c>
      <c r="AS126" s="89">
        <f t="shared" si="108"/>
        <v>2592866</v>
      </c>
      <c r="AT126" s="4"/>
      <c r="AU126" s="4"/>
    </row>
    <row r="127" spans="1:47" ht="29.25" customHeight="1" x14ac:dyDescent="0.25">
      <c r="A127" s="11" t="s">
        <v>176</v>
      </c>
      <c r="B127" s="27" t="s">
        <v>177</v>
      </c>
      <c r="C127" s="22">
        <f t="shared" ref="C127:C139" si="109">SUM(H127,M127)</f>
        <v>6967586</v>
      </c>
      <c r="D127" s="23">
        <v>1796896</v>
      </c>
      <c r="E127" s="23">
        <v>1609700</v>
      </c>
      <c r="F127" s="25">
        <v>187196</v>
      </c>
      <c r="G127" s="25">
        <v>5170690</v>
      </c>
      <c r="H127" s="25">
        <f t="shared" si="46"/>
        <v>6758505</v>
      </c>
      <c r="I127" s="25">
        <v>1587815</v>
      </c>
      <c r="J127" s="25">
        <v>1400619</v>
      </c>
      <c r="K127" s="25">
        <v>187196</v>
      </c>
      <c r="L127" s="25">
        <v>5170690</v>
      </c>
      <c r="M127" s="25">
        <v>209081</v>
      </c>
      <c r="N127" s="55">
        <f t="shared" si="47"/>
        <v>6994586</v>
      </c>
      <c r="O127" s="102">
        <f t="shared" ref="O127:O139" si="110">SUM(Q127,T127)</f>
        <v>6785505</v>
      </c>
      <c r="P127" s="102">
        <f t="shared" ref="P127:P139" si="111">O127-U127</f>
        <v>6758505</v>
      </c>
      <c r="Q127" s="102">
        <f t="shared" si="56"/>
        <v>1587815</v>
      </c>
      <c r="R127" s="102">
        <v>1400619</v>
      </c>
      <c r="S127" s="102">
        <v>187196</v>
      </c>
      <c r="T127" s="102">
        <v>5197690</v>
      </c>
      <c r="U127" s="105">
        <v>27000</v>
      </c>
      <c r="V127" s="65">
        <v>209081</v>
      </c>
      <c r="W127" s="65">
        <f t="shared" si="45"/>
        <v>1796896</v>
      </c>
      <c r="X127" s="81">
        <f t="shared" ref="X127:X131" si="112">V127/M127</f>
        <v>1</v>
      </c>
      <c r="Y127" s="55">
        <f t="shared" si="48"/>
        <v>0</v>
      </c>
      <c r="Z127" s="55">
        <f t="shared" ref="Z127:Z139" si="113">AA127+AD127</f>
        <v>0</v>
      </c>
      <c r="AA127" s="55">
        <f t="shared" ref="AA127:AA139" si="114">AB127+AC127</f>
        <v>0</v>
      </c>
      <c r="AB127" s="55">
        <f t="shared" ref="AB127:AC139" si="115">J127-R127</f>
        <v>0</v>
      </c>
      <c r="AC127" s="55">
        <f t="shared" si="115"/>
        <v>0</v>
      </c>
      <c r="AD127" s="55">
        <f t="shared" ref="AD127:AD139" si="116">IF((L127-T127)&lt;0,0,(L127-T127))</f>
        <v>0</v>
      </c>
      <c r="AE127" s="55">
        <f t="shared" si="49"/>
        <v>0</v>
      </c>
      <c r="AF127" s="55"/>
      <c r="AG127" s="25">
        <v>9211369.6618260015</v>
      </c>
      <c r="AH127" s="25">
        <v>1335718.825868</v>
      </c>
      <c r="AI127" s="25">
        <v>1257519.4820000001</v>
      </c>
      <c r="AJ127" s="25">
        <v>78199.343867999996</v>
      </c>
      <c r="AK127" s="25">
        <v>7875650.8359580012</v>
      </c>
      <c r="AL127" s="34">
        <f t="shared" si="80"/>
        <v>1.3220317139718121</v>
      </c>
      <c r="AM127" s="34">
        <f t="shared" si="80"/>
        <v>0.74334787648700873</v>
      </c>
      <c r="AN127" s="34">
        <f t="shared" si="80"/>
        <v>0.7812135689880102</v>
      </c>
      <c r="AO127" s="34">
        <f t="shared" si="80"/>
        <v>0.41774046383469732</v>
      </c>
      <c r="AP127" s="34">
        <f t="shared" si="80"/>
        <v>1.5231334378889474</v>
      </c>
      <c r="AQ127" s="92">
        <f t="shared" ref="AQ127:AQ139" si="117">SUM(AR127,AS127)</f>
        <v>62056</v>
      </c>
      <c r="AR127" s="92"/>
      <c r="AS127" s="92">
        <v>62056</v>
      </c>
      <c r="AT127" s="4" t="str">
        <f>VLOOKUP(B127,'[1]I Pbo'!$B$20:$U$84,20,0)</f>
        <v>8856/UBND-KTTC ngày 23/9/2022</v>
      </c>
      <c r="AU127" s="4"/>
    </row>
    <row r="128" spans="1:47" ht="29.25" customHeight="1" x14ac:dyDescent="0.25">
      <c r="A128" s="11" t="s">
        <v>178</v>
      </c>
      <c r="B128" s="27" t="s">
        <v>179</v>
      </c>
      <c r="C128" s="22">
        <f t="shared" si="109"/>
        <v>4396997</v>
      </c>
      <c r="D128" s="23">
        <v>1526755</v>
      </c>
      <c r="E128" s="23">
        <v>1494623</v>
      </c>
      <c r="F128" s="25">
        <v>32132</v>
      </c>
      <c r="G128" s="25">
        <v>2870242</v>
      </c>
      <c r="H128" s="25">
        <f t="shared" si="46"/>
        <v>4238941</v>
      </c>
      <c r="I128" s="25">
        <v>1368699</v>
      </c>
      <c r="J128" s="25">
        <v>1336567</v>
      </c>
      <c r="K128" s="25">
        <v>32132</v>
      </c>
      <c r="L128" s="25">
        <v>2870242</v>
      </c>
      <c r="M128" s="25">
        <v>158056</v>
      </c>
      <c r="N128" s="55">
        <f t="shared" si="47"/>
        <v>4396997</v>
      </c>
      <c r="O128" s="102">
        <f t="shared" si="110"/>
        <v>4238941</v>
      </c>
      <c r="P128" s="102">
        <f t="shared" si="111"/>
        <v>4238941</v>
      </c>
      <c r="Q128" s="102">
        <f t="shared" si="56"/>
        <v>1368699</v>
      </c>
      <c r="R128" s="102">
        <v>1336567</v>
      </c>
      <c r="S128" s="102">
        <v>32132</v>
      </c>
      <c r="T128" s="102">
        <v>2870242</v>
      </c>
      <c r="U128" s="105">
        <v>0</v>
      </c>
      <c r="V128" s="65">
        <v>158056</v>
      </c>
      <c r="W128" s="65">
        <f t="shared" si="45"/>
        <v>1526755</v>
      </c>
      <c r="X128" s="81">
        <f t="shared" si="112"/>
        <v>1</v>
      </c>
      <c r="Y128" s="55">
        <f t="shared" si="48"/>
        <v>0</v>
      </c>
      <c r="Z128" s="55">
        <f t="shared" si="113"/>
        <v>0</v>
      </c>
      <c r="AA128" s="55">
        <f t="shared" si="114"/>
        <v>0</v>
      </c>
      <c r="AB128" s="55">
        <f t="shared" si="115"/>
        <v>0</v>
      </c>
      <c r="AC128" s="55">
        <f t="shared" si="115"/>
        <v>0</v>
      </c>
      <c r="AD128" s="55">
        <f t="shared" si="116"/>
        <v>0</v>
      </c>
      <c r="AE128" s="55">
        <f t="shared" si="49"/>
        <v>0</v>
      </c>
      <c r="AF128" s="55"/>
      <c r="AG128" s="25">
        <v>4623891.7710750001</v>
      </c>
      <c r="AH128" s="25">
        <v>1216190.7710750001</v>
      </c>
      <c r="AI128" s="25">
        <v>1196378</v>
      </c>
      <c r="AJ128" s="25">
        <v>19812.771075000001</v>
      </c>
      <c r="AK128" s="25">
        <v>3407701</v>
      </c>
      <c r="AL128" s="34">
        <f t="shared" si="80"/>
        <v>1.0516022119357826</v>
      </c>
      <c r="AM128" s="34">
        <f t="shared" si="80"/>
        <v>0.79658541879672906</v>
      </c>
      <c r="AN128" s="34">
        <f t="shared" si="80"/>
        <v>0.80045469660242086</v>
      </c>
      <c r="AO128" s="34">
        <f t="shared" si="80"/>
        <v>0.61660559800199177</v>
      </c>
      <c r="AP128" s="34">
        <f t="shared" si="80"/>
        <v>1.1872521550447663</v>
      </c>
      <c r="AQ128" s="92">
        <f t="shared" si="117"/>
        <v>0</v>
      </c>
      <c r="AR128" s="92"/>
      <c r="AS128" s="92">
        <v>0</v>
      </c>
      <c r="AT128" s="4">
        <f>VLOOKUP(B128,'[1]I Pbo'!$B$20:$U$84,20,0)</f>
        <v>0</v>
      </c>
      <c r="AU128" s="4"/>
    </row>
    <row r="129" spans="1:47" ht="29.25" customHeight="1" x14ac:dyDescent="0.25">
      <c r="A129" s="11" t="s">
        <v>180</v>
      </c>
      <c r="B129" s="27" t="s">
        <v>181</v>
      </c>
      <c r="C129" s="22">
        <f t="shared" si="109"/>
        <v>4434978</v>
      </c>
      <c r="D129" s="23">
        <v>2269478</v>
      </c>
      <c r="E129" s="23">
        <v>1489885</v>
      </c>
      <c r="F129" s="25">
        <v>779593</v>
      </c>
      <c r="G129" s="25">
        <v>2165500</v>
      </c>
      <c r="H129" s="25">
        <f t="shared" si="46"/>
        <v>4090177</v>
      </c>
      <c r="I129" s="25">
        <v>1924677</v>
      </c>
      <c r="J129" s="25">
        <v>1145084</v>
      </c>
      <c r="K129" s="25">
        <v>779593</v>
      </c>
      <c r="L129" s="25">
        <v>2165500</v>
      </c>
      <c r="M129" s="25">
        <v>344801</v>
      </c>
      <c r="N129" s="55">
        <f t="shared" si="47"/>
        <v>4534978</v>
      </c>
      <c r="O129" s="102">
        <f t="shared" si="110"/>
        <v>4190177</v>
      </c>
      <c r="P129" s="102">
        <f t="shared" si="111"/>
        <v>4090177</v>
      </c>
      <c r="Q129" s="102">
        <f t="shared" si="56"/>
        <v>1924677</v>
      </c>
      <c r="R129" s="102">
        <v>1145084</v>
      </c>
      <c r="S129" s="102">
        <v>779593</v>
      </c>
      <c r="T129" s="102">
        <v>2265500</v>
      </c>
      <c r="U129" s="105">
        <v>100000</v>
      </c>
      <c r="V129" s="65">
        <v>344801</v>
      </c>
      <c r="W129" s="65">
        <f t="shared" si="45"/>
        <v>2269478</v>
      </c>
      <c r="X129" s="81">
        <f t="shared" si="112"/>
        <v>1</v>
      </c>
      <c r="Y129" s="55">
        <f t="shared" si="48"/>
        <v>0</v>
      </c>
      <c r="Z129" s="55">
        <f t="shared" si="113"/>
        <v>0</v>
      </c>
      <c r="AA129" s="55">
        <f t="shared" si="114"/>
        <v>0</v>
      </c>
      <c r="AB129" s="55">
        <f t="shared" si="115"/>
        <v>0</v>
      </c>
      <c r="AC129" s="55">
        <f t="shared" si="115"/>
        <v>0</v>
      </c>
      <c r="AD129" s="55">
        <f t="shared" si="116"/>
        <v>0</v>
      </c>
      <c r="AE129" s="55">
        <f t="shared" si="49"/>
        <v>0</v>
      </c>
      <c r="AF129" s="55"/>
      <c r="AG129" s="25">
        <v>3824407.9549369998</v>
      </c>
      <c r="AH129" s="25">
        <v>1534834.9549370001</v>
      </c>
      <c r="AI129" s="25">
        <v>1489885</v>
      </c>
      <c r="AJ129" s="25">
        <v>44949.954937000002</v>
      </c>
      <c r="AK129" s="25">
        <v>2289573</v>
      </c>
      <c r="AL129" s="34">
        <f t="shared" si="80"/>
        <v>0.86232850646316617</v>
      </c>
      <c r="AM129" s="34">
        <f t="shared" si="80"/>
        <v>0.67629426455643105</v>
      </c>
      <c r="AN129" s="34">
        <f t="shared" si="80"/>
        <v>1</v>
      </c>
      <c r="AO129" s="34">
        <f t="shared" si="80"/>
        <v>5.7658233125489844E-2</v>
      </c>
      <c r="AP129" s="34">
        <f t="shared" si="80"/>
        <v>1.0572953128607712</v>
      </c>
      <c r="AQ129" s="92">
        <f t="shared" si="117"/>
        <v>684419</v>
      </c>
      <c r="AR129" s="92"/>
      <c r="AS129" s="92">
        <v>684419</v>
      </c>
      <c r="AT129" s="4" t="str">
        <f>VLOOKUP(B129,'[1]I Pbo'!$B$20:$U$84,20,0)</f>
        <v>6058/TTr-UBND ngày 23/9/2022</v>
      </c>
      <c r="AU129" s="4"/>
    </row>
    <row r="130" spans="1:47" ht="29.25" customHeight="1" x14ac:dyDescent="0.25">
      <c r="A130" s="11" t="s">
        <v>182</v>
      </c>
      <c r="B130" s="27" t="s">
        <v>183</v>
      </c>
      <c r="C130" s="22">
        <f t="shared" si="109"/>
        <v>3971097.4724087361</v>
      </c>
      <c r="D130" s="23">
        <v>1803056.4724087361</v>
      </c>
      <c r="E130" s="23">
        <v>1725756.4724087361</v>
      </c>
      <c r="F130" s="25">
        <v>77300</v>
      </c>
      <c r="G130" s="25">
        <v>2168041</v>
      </c>
      <c r="H130" s="25">
        <f t="shared" si="46"/>
        <v>3759742</v>
      </c>
      <c r="I130" s="25">
        <v>1591701</v>
      </c>
      <c r="J130" s="25">
        <v>1514401</v>
      </c>
      <c r="K130" s="25">
        <v>77300</v>
      </c>
      <c r="L130" s="25">
        <v>2168041</v>
      </c>
      <c r="M130" s="25">
        <v>211355.47240873621</v>
      </c>
      <c r="N130" s="55">
        <f t="shared" si="47"/>
        <v>3971097.4724087361</v>
      </c>
      <c r="O130" s="102">
        <f t="shared" si="110"/>
        <v>3759742</v>
      </c>
      <c r="P130" s="102">
        <f t="shared" si="111"/>
        <v>3759742</v>
      </c>
      <c r="Q130" s="102">
        <f t="shared" si="56"/>
        <v>1591701</v>
      </c>
      <c r="R130" s="102">
        <v>1514401</v>
      </c>
      <c r="S130" s="102">
        <v>77300</v>
      </c>
      <c r="T130" s="102">
        <v>2168041</v>
      </c>
      <c r="U130" s="105">
        <v>0</v>
      </c>
      <c r="V130" s="65">
        <v>211355.47240873621</v>
      </c>
      <c r="W130" s="65">
        <f t="shared" si="45"/>
        <v>1803056.4724087361</v>
      </c>
      <c r="X130" s="81">
        <f t="shared" si="112"/>
        <v>1</v>
      </c>
      <c r="Y130" s="55">
        <f t="shared" si="48"/>
        <v>0</v>
      </c>
      <c r="Z130" s="55">
        <f t="shared" si="113"/>
        <v>0</v>
      </c>
      <c r="AA130" s="55">
        <f t="shared" si="114"/>
        <v>0</v>
      </c>
      <c r="AB130" s="55">
        <f t="shared" si="115"/>
        <v>0</v>
      </c>
      <c r="AC130" s="55">
        <f t="shared" si="115"/>
        <v>0</v>
      </c>
      <c r="AD130" s="55">
        <f t="shared" si="116"/>
        <v>0</v>
      </c>
      <c r="AE130" s="55">
        <f t="shared" si="49"/>
        <v>0</v>
      </c>
      <c r="AF130" s="55"/>
      <c r="AG130" s="25">
        <v>3913960.8392930003</v>
      </c>
      <c r="AH130" s="25">
        <v>1626226.8392930001</v>
      </c>
      <c r="AI130" s="25">
        <v>1620683</v>
      </c>
      <c r="AJ130" s="25">
        <v>5543.839293</v>
      </c>
      <c r="AK130" s="25">
        <v>2287734</v>
      </c>
      <c r="AL130" s="34">
        <f t="shared" si="80"/>
        <v>0.98561187845105236</v>
      </c>
      <c r="AM130" s="34">
        <f t="shared" si="80"/>
        <v>0.90192784539936999</v>
      </c>
      <c r="AN130" s="34">
        <f t="shared" si="80"/>
        <v>0.93911454246955306</v>
      </c>
      <c r="AO130" s="34">
        <f t="shared" si="80"/>
        <v>7.1718490206985772E-2</v>
      </c>
      <c r="AP130" s="34">
        <f t="shared" si="80"/>
        <v>1.0552079042785629</v>
      </c>
      <c r="AQ130" s="92">
        <f t="shared" si="117"/>
        <v>13470</v>
      </c>
      <c r="AR130" s="92"/>
      <c r="AS130" s="92">
        <v>13470</v>
      </c>
      <c r="AT130" s="4" t="str">
        <f>VLOOKUP(B130,'[1]I Pbo'!$B$20:$U$84,20,0)</f>
        <v>4591/UBND-CNXD ngày 10/10/2022</v>
      </c>
      <c r="AU130" s="4"/>
    </row>
    <row r="131" spans="1:47" ht="29.25" customHeight="1" x14ac:dyDescent="0.25">
      <c r="A131" s="11" t="s">
        <v>184</v>
      </c>
      <c r="B131" s="27" t="s">
        <v>185</v>
      </c>
      <c r="C131" s="22">
        <f t="shared" si="109"/>
        <v>4541938.5019410532</v>
      </c>
      <c r="D131" s="23">
        <v>1882528.5019410537</v>
      </c>
      <c r="E131" s="23">
        <v>1628857.5019410537</v>
      </c>
      <c r="F131" s="25">
        <v>253671</v>
      </c>
      <c r="G131" s="25">
        <v>2659410</v>
      </c>
      <c r="H131" s="25">
        <f t="shared" si="46"/>
        <v>4418081</v>
      </c>
      <c r="I131" s="25">
        <v>1758671</v>
      </c>
      <c r="J131" s="25">
        <v>1505000</v>
      </c>
      <c r="K131" s="25">
        <v>253671</v>
      </c>
      <c r="L131" s="25">
        <v>2659410</v>
      </c>
      <c r="M131" s="25">
        <v>123857.50194105366</v>
      </c>
      <c r="N131" s="55">
        <f t="shared" si="47"/>
        <v>4731704.5019410532</v>
      </c>
      <c r="O131" s="102">
        <f t="shared" si="110"/>
        <v>4607847</v>
      </c>
      <c r="P131" s="102">
        <f t="shared" si="111"/>
        <v>4418081</v>
      </c>
      <c r="Q131" s="102">
        <f t="shared" si="56"/>
        <v>1758671</v>
      </c>
      <c r="R131" s="102">
        <v>1505000</v>
      </c>
      <c r="S131" s="102">
        <v>253671</v>
      </c>
      <c r="T131" s="102">
        <v>2849176</v>
      </c>
      <c r="U131" s="105">
        <v>189766</v>
      </c>
      <c r="V131" s="65">
        <v>123857.50194105366</v>
      </c>
      <c r="W131" s="65">
        <f t="shared" si="45"/>
        <v>1882528.5019410537</v>
      </c>
      <c r="X131" s="81">
        <f t="shared" si="112"/>
        <v>1</v>
      </c>
      <c r="Y131" s="55">
        <f t="shared" si="48"/>
        <v>0</v>
      </c>
      <c r="Z131" s="55">
        <f t="shared" si="113"/>
        <v>0</v>
      </c>
      <c r="AA131" s="55">
        <f t="shared" si="114"/>
        <v>0</v>
      </c>
      <c r="AB131" s="55">
        <f t="shared" si="115"/>
        <v>0</v>
      </c>
      <c r="AC131" s="55">
        <f t="shared" si="115"/>
        <v>0</v>
      </c>
      <c r="AD131" s="55">
        <f t="shared" si="116"/>
        <v>0</v>
      </c>
      <c r="AE131" s="55">
        <f t="shared" si="49"/>
        <v>0</v>
      </c>
      <c r="AF131" s="55"/>
      <c r="AG131" s="25">
        <v>4328854.8862669999</v>
      </c>
      <c r="AH131" s="25">
        <v>1539583.8862669999</v>
      </c>
      <c r="AI131" s="25">
        <v>1426858</v>
      </c>
      <c r="AJ131" s="25">
        <v>112725.88626699999</v>
      </c>
      <c r="AK131" s="25">
        <v>2789271</v>
      </c>
      <c r="AL131" s="34">
        <f t="shared" si="80"/>
        <v>0.95308531465518753</v>
      </c>
      <c r="AM131" s="34">
        <f t="shared" si="80"/>
        <v>0.81782766352783109</v>
      </c>
      <c r="AN131" s="34">
        <f t="shared" si="80"/>
        <v>0.87598700211630676</v>
      </c>
      <c r="AO131" s="34">
        <f t="shared" si="80"/>
        <v>0.44437829419602554</v>
      </c>
      <c r="AP131" s="34">
        <f t="shared" si="80"/>
        <v>1.048830755693932</v>
      </c>
      <c r="AQ131" s="92">
        <f t="shared" si="117"/>
        <v>145000</v>
      </c>
      <c r="AR131" s="92">
        <v>45000</v>
      </c>
      <c r="AS131" s="92">
        <v>100000</v>
      </c>
      <c r="AT131" s="4" t="str">
        <f>VLOOKUP(B131,'[1]I Pbo'!$B$20:$U$84,20,0)</f>
        <v>161/TTr-UBND ngày 29/8/2022</v>
      </c>
      <c r="AU131" s="4" t="s">
        <v>237</v>
      </c>
    </row>
    <row r="132" spans="1:47" ht="29.25" customHeight="1" x14ac:dyDescent="0.25">
      <c r="A132" s="11" t="s">
        <v>186</v>
      </c>
      <c r="B132" s="27" t="s">
        <v>187</v>
      </c>
      <c r="C132" s="22">
        <f t="shared" si="109"/>
        <v>8335878</v>
      </c>
      <c r="D132" s="23">
        <v>3023778</v>
      </c>
      <c r="E132" s="23">
        <v>1457685</v>
      </c>
      <c r="F132" s="25">
        <v>1566093</v>
      </c>
      <c r="G132" s="25">
        <v>5312100</v>
      </c>
      <c r="H132" s="25">
        <f t="shared" si="46"/>
        <v>8335878</v>
      </c>
      <c r="I132" s="25">
        <v>3023778</v>
      </c>
      <c r="J132" s="25">
        <v>1457685</v>
      </c>
      <c r="K132" s="25">
        <v>1566093</v>
      </c>
      <c r="L132" s="25">
        <v>5312100</v>
      </c>
      <c r="M132" s="25">
        <v>0</v>
      </c>
      <c r="N132" s="55">
        <f t="shared" si="47"/>
        <v>7801786</v>
      </c>
      <c r="O132" s="102">
        <f t="shared" si="110"/>
        <v>7801786</v>
      </c>
      <c r="P132" s="102">
        <f t="shared" si="111"/>
        <v>7801786</v>
      </c>
      <c r="Q132" s="102">
        <f t="shared" si="56"/>
        <v>3023778</v>
      </c>
      <c r="R132" s="102">
        <v>1457685</v>
      </c>
      <c r="S132" s="102">
        <v>1566093</v>
      </c>
      <c r="T132" s="102">
        <v>4778008</v>
      </c>
      <c r="U132" s="105">
        <v>0</v>
      </c>
      <c r="V132" s="65">
        <v>0</v>
      </c>
      <c r="W132" s="65">
        <f t="shared" si="45"/>
        <v>3023778</v>
      </c>
      <c r="X132" s="65"/>
      <c r="Y132" s="55">
        <f t="shared" si="48"/>
        <v>534092</v>
      </c>
      <c r="Z132" s="55">
        <f t="shared" si="113"/>
        <v>534092</v>
      </c>
      <c r="AA132" s="55">
        <f t="shared" si="114"/>
        <v>0</v>
      </c>
      <c r="AB132" s="55">
        <f t="shared" si="115"/>
        <v>0</v>
      </c>
      <c r="AC132" s="55">
        <f t="shared" si="115"/>
        <v>0</v>
      </c>
      <c r="AD132" s="55">
        <f t="shared" si="116"/>
        <v>534092</v>
      </c>
      <c r="AE132" s="55">
        <f t="shared" si="49"/>
        <v>0</v>
      </c>
      <c r="AF132" s="55"/>
      <c r="AG132" s="25">
        <v>6383732.7244809996</v>
      </c>
      <c r="AH132" s="25">
        <v>1970405.7244810001</v>
      </c>
      <c r="AI132" s="25">
        <v>1457685</v>
      </c>
      <c r="AJ132" s="25">
        <v>512720.72448099998</v>
      </c>
      <c r="AK132" s="25">
        <v>4413327</v>
      </c>
      <c r="AL132" s="34">
        <f t="shared" si="80"/>
        <v>0.76581407795087686</v>
      </c>
      <c r="AM132" s="34">
        <f t="shared" si="80"/>
        <v>0.65163703303648612</v>
      </c>
      <c r="AN132" s="34">
        <f t="shared" si="80"/>
        <v>1</v>
      </c>
      <c r="AO132" s="34">
        <f t="shared" si="80"/>
        <v>0.3273884274311934</v>
      </c>
      <c r="AP132" s="34">
        <f t="shared" si="80"/>
        <v>0.83080646072174846</v>
      </c>
      <c r="AQ132" s="92">
        <f t="shared" si="117"/>
        <v>1056666</v>
      </c>
      <c r="AR132" s="92"/>
      <c r="AS132" s="92">
        <v>1056666</v>
      </c>
      <c r="AT132" s="4" t="str">
        <f>VLOOKUP(B132,'[1]I Pbo'!$B$20:$U$84,20,0)</f>
        <v>3915/UBND-XD ĐT ngày 03/10/2022</v>
      </c>
      <c r="AU132" s="4"/>
    </row>
    <row r="133" spans="1:47" ht="29.25" customHeight="1" x14ac:dyDescent="0.25">
      <c r="A133" s="11" t="s">
        <v>188</v>
      </c>
      <c r="B133" s="27" t="s">
        <v>189</v>
      </c>
      <c r="C133" s="22">
        <f t="shared" si="109"/>
        <v>3334456.3901034179</v>
      </c>
      <c r="D133" s="23">
        <v>1530076.3901034179</v>
      </c>
      <c r="E133" s="23">
        <v>1263014.3901034179</v>
      </c>
      <c r="F133" s="25">
        <v>267062</v>
      </c>
      <c r="G133" s="25">
        <v>1804380</v>
      </c>
      <c r="H133" s="25">
        <f t="shared" si="46"/>
        <v>3250331</v>
      </c>
      <c r="I133" s="25">
        <v>1445951</v>
      </c>
      <c r="J133" s="25">
        <v>1178889</v>
      </c>
      <c r="K133" s="25">
        <v>267062</v>
      </c>
      <c r="L133" s="25">
        <v>1804380</v>
      </c>
      <c r="M133" s="25">
        <v>84125.390103417842</v>
      </c>
      <c r="N133" s="55">
        <f t="shared" si="47"/>
        <v>3334456.3901034179</v>
      </c>
      <c r="O133" s="102">
        <f t="shared" si="110"/>
        <v>3250331</v>
      </c>
      <c r="P133" s="102">
        <f t="shared" si="111"/>
        <v>3250331</v>
      </c>
      <c r="Q133" s="102">
        <f t="shared" si="56"/>
        <v>1445951</v>
      </c>
      <c r="R133" s="102">
        <v>1178889</v>
      </c>
      <c r="S133" s="102">
        <v>267062</v>
      </c>
      <c r="T133" s="102">
        <v>1804380</v>
      </c>
      <c r="U133" s="105">
        <v>0</v>
      </c>
      <c r="V133" s="65">
        <v>84125.390103417842</v>
      </c>
      <c r="W133" s="65">
        <f t="shared" si="45"/>
        <v>1530076.3901034179</v>
      </c>
      <c r="X133" s="81">
        <f t="shared" ref="X133:X139" si="118">V133/M133</f>
        <v>1</v>
      </c>
      <c r="Y133" s="55">
        <f t="shared" si="48"/>
        <v>0</v>
      </c>
      <c r="Z133" s="55">
        <f t="shared" si="113"/>
        <v>0</v>
      </c>
      <c r="AA133" s="55">
        <f t="shared" si="114"/>
        <v>0</v>
      </c>
      <c r="AB133" s="55">
        <f t="shared" si="115"/>
        <v>0</v>
      </c>
      <c r="AC133" s="55">
        <f t="shared" si="115"/>
        <v>0</v>
      </c>
      <c r="AD133" s="55">
        <f t="shared" si="116"/>
        <v>0</v>
      </c>
      <c r="AE133" s="55">
        <f t="shared" si="49"/>
        <v>0</v>
      </c>
      <c r="AF133" s="55"/>
      <c r="AG133" s="25">
        <v>3080874.8773512999</v>
      </c>
      <c r="AH133" s="25">
        <v>1363219.1177459999</v>
      </c>
      <c r="AI133" s="25">
        <v>1202646.907744</v>
      </c>
      <c r="AJ133" s="25">
        <v>160572.21000200001</v>
      </c>
      <c r="AK133" s="25">
        <v>1717655.7596053001</v>
      </c>
      <c r="AL133" s="34">
        <f t="shared" si="80"/>
        <v>0.92395116832094681</v>
      </c>
      <c r="AM133" s="34">
        <f t="shared" si="80"/>
        <v>0.89094840399037845</v>
      </c>
      <c r="AN133" s="34">
        <f t="shared" si="80"/>
        <v>0.95220364642522015</v>
      </c>
      <c r="AO133" s="34">
        <f t="shared" si="80"/>
        <v>0.60125442781825944</v>
      </c>
      <c r="AP133" s="34">
        <f t="shared" si="80"/>
        <v>0.95193682018493897</v>
      </c>
      <c r="AQ133" s="92">
        <f t="shared" si="117"/>
        <v>71000</v>
      </c>
      <c r="AR133" s="92"/>
      <c r="AS133" s="92">
        <v>71000</v>
      </c>
      <c r="AT133" s="4" t="str">
        <f>VLOOKUP(B133,'[1]I Pbo'!$B$20:$U$84,20,0)</f>
        <v>1494/UBND-NCTH ngày 05/10/2022</v>
      </c>
      <c r="AU133" s="4"/>
    </row>
    <row r="134" spans="1:47" ht="29.25" customHeight="1" x14ac:dyDescent="0.25">
      <c r="A134" s="11" t="s">
        <v>190</v>
      </c>
      <c r="B134" s="27" t="s">
        <v>191</v>
      </c>
      <c r="C134" s="22">
        <f t="shared" si="109"/>
        <v>4500725.1622281959</v>
      </c>
      <c r="D134" s="23">
        <f t="shared" ref="D134:D139" si="119">SUM(I134,M134)</f>
        <v>1932785.1622281959</v>
      </c>
      <c r="E134" s="23">
        <f t="shared" ref="E134:E139" si="120">SUM(J134,M134)</f>
        <v>1604823.1622281959</v>
      </c>
      <c r="F134" s="25">
        <v>327962</v>
      </c>
      <c r="G134" s="25">
        <v>2567940</v>
      </c>
      <c r="H134" s="25">
        <f t="shared" si="46"/>
        <v>4230384</v>
      </c>
      <c r="I134" s="25">
        <v>1662444</v>
      </c>
      <c r="J134" s="25">
        <v>1334482</v>
      </c>
      <c r="K134" s="25">
        <v>327962</v>
      </c>
      <c r="L134" s="25">
        <v>2567940</v>
      </c>
      <c r="M134" s="25">
        <v>270341.16222819581</v>
      </c>
      <c r="N134" s="55">
        <f t="shared" si="47"/>
        <v>4500725.1622281959</v>
      </c>
      <c r="O134" s="102">
        <f t="shared" si="110"/>
        <v>4230384</v>
      </c>
      <c r="P134" s="102">
        <f t="shared" si="111"/>
        <v>4230384</v>
      </c>
      <c r="Q134" s="102">
        <f t="shared" si="56"/>
        <v>1662444</v>
      </c>
      <c r="R134" s="102">
        <v>1334482</v>
      </c>
      <c r="S134" s="102">
        <v>327962</v>
      </c>
      <c r="T134" s="102">
        <v>2567940</v>
      </c>
      <c r="U134" s="105">
        <v>0</v>
      </c>
      <c r="V134" s="65">
        <v>270341.16222819581</v>
      </c>
      <c r="W134" s="65">
        <f t="shared" si="45"/>
        <v>1932785.1622281959</v>
      </c>
      <c r="X134" s="81">
        <f t="shared" si="118"/>
        <v>1</v>
      </c>
      <c r="Y134" s="55">
        <f t="shared" si="48"/>
        <v>0</v>
      </c>
      <c r="Z134" s="55">
        <f t="shared" si="113"/>
        <v>0</v>
      </c>
      <c r="AA134" s="55">
        <f t="shared" si="114"/>
        <v>0</v>
      </c>
      <c r="AB134" s="55">
        <f t="shared" si="115"/>
        <v>0</v>
      </c>
      <c r="AC134" s="55">
        <f t="shared" si="115"/>
        <v>0</v>
      </c>
      <c r="AD134" s="55">
        <f t="shared" si="116"/>
        <v>0</v>
      </c>
      <c r="AE134" s="55">
        <f t="shared" si="49"/>
        <v>0</v>
      </c>
      <c r="AF134" s="55"/>
      <c r="AG134" s="25">
        <v>3781802.7819079999</v>
      </c>
      <c r="AH134" s="25">
        <v>1448139.7819079999</v>
      </c>
      <c r="AI134" s="25">
        <v>1301092</v>
      </c>
      <c r="AJ134" s="25">
        <v>147047.781908</v>
      </c>
      <c r="AK134" s="25">
        <v>2333663</v>
      </c>
      <c r="AL134" s="34">
        <f t="shared" si="80"/>
        <v>0.8402652118477113</v>
      </c>
      <c r="AM134" s="34">
        <f t="shared" si="80"/>
        <v>0.74925025823279989</v>
      </c>
      <c r="AN134" s="34">
        <f t="shared" si="80"/>
        <v>0.81073854778710674</v>
      </c>
      <c r="AO134" s="34">
        <f t="shared" si="80"/>
        <v>0.44836835337020753</v>
      </c>
      <c r="AP134" s="34">
        <f t="shared" si="80"/>
        <v>0.90876850705234546</v>
      </c>
      <c r="AQ134" s="92">
        <f t="shared" si="117"/>
        <v>42748</v>
      </c>
      <c r="AR134" s="92"/>
      <c r="AS134" s="92">
        <v>42748</v>
      </c>
      <c r="AT134" s="4" t="str">
        <f>VLOOKUP(B134,'[1]I Pbo'!$B$20:$U$84,20,0)</f>
        <v>2213/UBND-XD ngày 03/10/2022</v>
      </c>
      <c r="AU134" s="4"/>
    </row>
    <row r="135" spans="1:47" ht="29.25" customHeight="1" x14ac:dyDescent="0.25">
      <c r="A135" s="11" t="s">
        <v>192</v>
      </c>
      <c r="B135" s="27" t="s">
        <v>193</v>
      </c>
      <c r="C135" s="22">
        <f t="shared" si="109"/>
        <v>5565046.469203773</v>
      </c>
      <c r="D135" s="23">
        <f t="shared" si="119"/>
        <v>2065566.4692037727</v>
      </c>
      <c r="E135" s="23">
        <f t="shared" si="120"/>
        <v>1781083.4692037727</v>
      </c>
      <c r="F135" s="25">
        <v>284483</v>
      </c>
      <c r="G135" s="25">
        <v>3499480</v>
      </c>
      <c r="H135" s="25">
        <f t="shared" si="46"/>
        <v>5267557</v>
      </c>
      <c r="I135" s="25">
        <v>1768077</v>
      </c>
      <c r="J135" s="25">
        <v>1483594</v>
      </c>
      <c r="K135" s="25">
        <v>284483</v>
      </c>
      <c r="L135" s="25">
        <v>3499480</v>
      </c>
      <c r="M135" s="25">
        <v>297489.46920377278</v>
      </c>
      <c r="N135" s="55">
        <f t="shared" si="47"/>
        <v>5565046.469203773</v>
      </c>
      <c r="O135" s="102">
        <f t="shared" si="110"/>
        <v>5267557</v>
      </c>
      <c r="P135" s="102">
        <f t="shared" si="111"/>
        <v>5267557</v>
      </c>
      <c r="Q135" s="102">
        <f t="shared" si="56"/>
        <v>1768077</v>
      </c>
      <c r="R135" s="102">
        <v>1483594</v>
      </c>
      <c r="S135" s="102">
        <v>284483</v>
      </c>
      <c r="T135" s="102">
        <v>3499480</v>
      </c>
      <c r="U135" s="105">
        <v>0</v>
      </c>
      <c r="V135" s="65">
        <v>297489.46920377278</v>
      </c>
      <c r="W135" s="65">
        <f t="shared" si="45"/>
        <v>2065566.4692037727</v>
      </c>
      <c r="X135" s="81">
        <f t="shared" si="118"/>
        <v>1</v>
      </c>
      <c r="Y135" s="55">
        <f t="shared" si="48"/>
        <v>0</v>
      </c>
      <c r="Z135" s="55">
        <f t="shared" si="113"/>
        <v>0</v>
      </c>
      <c r="AA135" s="55">
        <f t="shared" si="114"/>
        <v>0</v>
      </c>
      <c r="AB135" s="55">
        <f t="shared" si="115"/>
        <v>0</v>
      </c>
      <c r="AC135" s="55">
        <f t="shared" si="115"/>
        <v>0</v>
      </c>
      <c r="AD135" s="55">
        <f t="shared" si="116"/>
        <v>0</v>
      </c>
      <c r="AE135" s="55">
        <f t="shared" si="49"/>
        <v>0</v>
      </c>
      <c r="AF135" s="55"/>
      <c r="AG135" s="25">
        <v>4655247.9772394486</v>
      </c>
      <c r="AH135" s="25">
        <v>1620665.8637862999</v>
      </c>
      <c r="AI135" s="25">
        <v>1425789.8133143</v>
      </c>
      <c r="AJ135" s="25">
        <v>194876.050472</v>
      </c>
      <c r="AK135" s="25">
        <v>3034582.1134531489</v>
      </c>
      <c r="AL135" s="34">
        <f t="shared" si="80"/>
        <v>0.83651556244875436</v>
      </c>
      <c r="AM135" s="34">
        <f t="shared" si="80"/>
        <v>0.78461085031605327</v>
      </c>
      <c r="AN135" s="34">
        <f t="shared" si="80"/>
        <v>0.80051824519582704</v>
      </c>
      <c r="AO135" s="34">
        <f t="shared" si="80"/>
        <v>0.68501826285577694</v>
      </c>
      <c r="AP135" s="34">
        <f t="shared" si="80"/>
        <v>0.8671522950418773</v>
      </c>
      <c r="AQ135" s="92">
        <f t="shared" si="117"/>
        <v>0</v>
      </c>
      <c r="AR135" s="92"/>
      <c r="AS135" s="92">
        <v>0</v>
      </c>
      <c r="AT135" s="4">
        <f>VLOOKUP(B135,'[1]I Pbo'!$B$20:$U$84,20,0)</f>
        <v>0</v>
      </c>
      <c r="AU135" s="4"/>
    </row>
    <row r="136" spans="1:47" ht="29.25" customHeight="1" x14ac:dyDescent="0.25">
      <c r="A136" s="11" t="s">
        <v>194</v>
      </c>
      <c r="B136" s="27" t="s">
        <v>195</v>
      </c>
      <c r="C136" s="22">
        <f t="shared" si="109"/>
        <v>4543683</v>
      </c>
      <c r="D136" s="23">
        <f t="shared" si="119"/>
        <v>1253326</v>
      </c>
      <c r="E136" s="23">
        <f t="shared" si="120"/>
        <v>756326</v>
      </c>
      <c r="F136" s="25">
        <v>497000</v>
      </c>
      <c r="G136" s="25">
        <v>3290357</v>
      </c>
      <c r="H136" s="25">
        <f t="shared" si="46"/>
        <v>4417357</v>
      </c>
      <c r="I136" s="25">
        <v>1127000</v>
      </c>
      <c r="J136" s="25">
        <v>630000</v>
      </c>
      <c r="K136" s="25">
        <v>497000</v>
      </c>
      <c r="L136" s="25">
        <v>3290357</v>
      </c>
      <c r="M136" s="25">
        <v>126326</v>
      </c>
      <c r="N136" s="55">
        <f t="shared" si="47"/>
        <v>4628588</v>
      </c>
      <c r="O136" s="102">
        <f t="shared" si="110"/>
        <v>4502262</v>
      </c>
      <c r="P136" s="102">
        <f t="shared" si="111"/>
        <v>4417357</v>
      </c>
      <c r="Q136" s="102">
        <f t="shared" si="56"/>
        <v>1127000</v>
      </c>
      <c r="R136" s="102">
        <v>630000</v>
      </c>
      <c r="S136" s="102">
        <v>497000</v>
      </c>
      <c r="T136" s="102">
        <v>3375262</v>
      </c>
      <c r="U136" s="105">
        <v>84905</v>
      </c>
      <c r="V136" s="65">
        <v>126326</v>
      </c>
      <c r="W136" s="65">
        <f t="shared" si="45"/>
        <v>1253326</v>
      </c>
      <c r="X136" s="81">
        <f t="shared" si="118"/>
        <v>1</v>
      </c>
      <c r="Y136" s="55">
        <f t="shared" si="48"/>
        <v>0</v>
      </c>
      <c r="Z136" s="55">
        <f t="shared" si="113"/>
        <v>0</v>
      </c>
      <c r="AA136" s="55">
        <f t="shared" si="114"/>
        <v>0</v>
      </c>
      <c r="AB136" s="55">
        <f t="shared" si="115"/>
        <v>0</v>
      </c>
      <c r="AC136" s="55">
        <f t="shared" si="115"/>
        <v>0</v>
      </c>
      <c r="AD136" s="55">
        <f t="shared" si="116"/>
        <v>0</v>
      </c>
      <c r="AE136" s="55">
        <f t="shared" si="49"/>
        <v>0</v>
      </c>
      <c r="AF136" s="55"/>
      <c r="AG136" s="25">
        <v>5538295.4308709996</v>
      </c>
      <c r="AH136" s="25">
        <v>922851.574334</v>
      </c>
      <c r="AI136" s="25">
        <v>755090</v>
      </c>
      <c r="AJ136" s="25">
        <v>167761.574334</v>
      </c>
      <c r="AK136" s="25">
        <v>4615443.8565369993</v>
      </c>
      <c r="AL136" s="34">
        <f t="shared" si="80"/>
        <v>1.2189000488966768</v>
      </c>
      <c r="AM136" s="34">
        <f t="shared" si="80"/>
        <v>0.7363220537465911</v>
      </c>
      <c r="AN136" s="34">
        <f t="shared" si="80"/>
        <v>0.9983657840666591</v>
      </c>
      <c r="AO136" s="34">
        <f t="shared" si="80"/>
        <v>0.33754843930382294</v>
      </c>
      <c r="AP136" s="34">
        <f t="shared" si="80"/>
        <v>1.4027182632574517</v>
      </c>
      <c r="AQ136" s="92">
        <f t="shared" si="117"/>
        <v>241300</v>
      </c>
      <c r="AR136" s="92"/>
      <c r="AS136" s="92">
        <v>241300</v>
      </c>
      <c r="AT136" s="4" t="s">
        <v>248</v>
      </c>
      <c r="AU136" s="4"/>
    </row>
    <row r="137" spans="1:47" ht="29.25" customHeight="1" x14ac:dyDescent="0.25">
      <c r="A137" s="11" t="s">
        <v>196</v>
      </c>
      <c r="B137" s="27" t="s">
        <v>197</v>
      </c>
      <c r="C137" s="22">
        <f t="shared" si="109"/>
        <v>4878115.9039306957</v>
      </c>
      <c r="D137" s="23">
        <f t="shared" si="119"/>
        <v>1397425.9039306957</v>
      </c>
      <c r="E137" s="23">
        <f t="shared" si="120"/>
        <v>1298414.9039306957</v>
      </c>
      <c r="F137" s="25">
        <v>99011</v>
      </c>
      <c r="G137" s="25">
        <v>3480690</v>
      </c>
      <c r="H137" s="25">
        <f t="shared" si="46"/>
        <v>4674419</v>
      </c>
      <c r="I137" s="25">
        <v>1193729</v>
      </c>
      <c r="J137" s="25">
        <v>1094718</v>
      </c>
      <c r="K137" s="25">
        <v>99011</v>
      </c>
      <c r="L137" s="25">
        <v>3480690</v>
      </c>
      <c r="M137" s="25">
        <v>203696.90393069584</v>
      </c>
      <c r="N137" s="55">
        <f t="shared" si="47"/>
        <v>5328115.9039306957</v>
      </c>
      <c r="O137" s="102">
        <f t="shared" si="110"/>
        <v>5124419</v>
      </c>
      <c r="P137" s="102">
        <f t="shared" si="111"/>
        <v>4674419</v>
      </c>
      <c r="Q137" s="102">
        <f t="shared" si="56"/>
        <v>1193729</v>
      </c>
      <c r="R137" s="102">
        <v>1094718</v>
      </c>
      <c r="S137" s="102">
        <v>99011</v>
      </c>
      <c r="T137" s="102">
        <v>3930690</v>
      </c>
      <c r="U137" s="105">
        <v>450000</v>
      </c>
      <c r="V137" s="65">
        <v>203696.90393069584</v>
      </c>
      <c r="W137" s="65">
        <f t="shared" si="45"/>
        <v>1397425.9039306957</v>
      </c>
      <c r="X137" s="80">
        <f t="shared" si="118"/>
        <v>1</v>
      </c>
      <c r="Y137" s="55">
        <f t="shared" si="48"/>
        <v>0</v>
      </c>
      <c r="Z137" s="55">
        <f t="shared" si="113"/>
        <v>0</v>
      </c>
      <c r="AA137" s="55">
        <f t="shared" si="114"/>
        <v>0</v>
      </c>
      <c r="AB137" s="55">
        <f t="shared" si="115"/>
        <v>0</v>
      </c>
      <c r="AC137" s="55">
        <f t="shared" si="115"/>
        <v>0</v>
      </c>
      <c r="AD137" s="55">
        <f t="shared" si="116"/>
        <v>0</v>
      </c>
      <c r="AE137" s="55">
        <f t="shared" si="49"/>
        <v>0</v>
      </c>
      <c r="AF137" s="55"/>
      <c r="AG137" s="25">
        <v>4713599.211995</v>
      </c>
      <c r="AH137" s="25">
        <v>1213599.211995</v>
      </c>
      <c r="AI137" s="25">
        <v>1160000</v>
      </c>
      <c r="AJ137" s="25">
        <v>53599.211994999998</v>
      </c>
      <c r="AK137" s="25">
        <v>3500000</v>
      </c>
      <c r="AL137" s="34">
        <f t="shared" si="80"/>
        <v>0.96627454222579434</v>
      </c>
      <c r="AM137" s="34">
        <f t="shared" si="80"/>
        <v>0.86845335311258665</v>
      </c>
      <c r="AN137" s="34">
        <f t="shared" si="80"/>
        <v>0.89339701545964101</v>
      </c>
      <c r="AO137" s="34">
        <f t="shared" si="80"/>
        <v>0.54134603220854249</v>
      </c>
      <c r="AP137" s="34">
        <f t="shared" si="80"/>
        <v>1.0055477505896819</v>
      </c>
      <c r="AQ137" s="92">
        <f t="shared" si="117"/>
        <v>0</v>
      </c>
      <c r="AR137" s="92"/>
      <c r="AS137" s="92">
        <v>0</v>
      </c>
      <c r="AT137" s="4">
        <f>VLOOKUP(B137,'[1]I Pbo'!$B$20:$U$84,20,0)</f>
        <v>0</v>
      </c>
      <c r="AU137" s="4"/>
    </row>
    <row r="138" spans="1:47" ht="29.25" customHeight="1" x14ac:dyDescent="0.25">
      <c r="A138" s="11" t="s">
        <v>198</v>
      </c>
      <c r="B138" s="27" t="s">
        <v>199</v>
      </c>
      <c r="C138" s="22">
        <f t="shared" si="109"/>
        <v>3341089.3180215899</v>
      </c>
      <c r="D138" s="23">
        <f t="shared" si="119"/>
        <v>1212939.3180215901</v>
      </c>
      <c r="E138" s="23">
        <f t="shared" si="120"/>
        <v>995596.31802159012</v>
      </c>
      <c r="F138" s="25">
        <v>217343</v>
      </c>
      <c r="G138" s="25">
        <v>2128150</v>
      </c>
      <c r="H138" s="25">
        <f t="shared" si="46"/>
        <v>3268411</v>
      </c>
      <c r="I138" s="25">
        <v>1140261</v>
      </c>
      <c r="J138" s="25">
        <v>922918</v>
      </c>
      <c r="K138" s="25">
        <v>217343</v>
      </c>
      <c r="L138" s="25">
        <v>2128150</v>
      </c>
      <c r="M138" s="25">
        <v>72678.318021590108</v>
      </c>
      <c r="N138" s="55">
        <f t="shared" si="47"/>
        <v>3341089.3180215899</v>
      </c>
      <c r="O138" s="102">
        <f t="shared" si="110"/>
        <v>3268411</v>
      </c>
      <c r="P138" s="102">
        <f t="shared" si="111"/>
        <v>3268411</v>
      </c>
      <c r="Q138" s="102">
        <f t="shared" si="56"/>
        <v>1140261</v>
      </c>
      <c r="R138" s="102">
        <v>922918</v>
      </c>
      <c r="S138" s="102">
        <v>217343</v>
      </c>
      <c r="T138" s="102">
        <v>2128150</v>
      </c>
      <c r="U138" s="105">
        <v>0</v>
      </c>
      <c r="V138" s="65">
        <v>72678.318021590108</v>
      </c>
      <c r="W138" s="65">
        <f t="shared" si="45"/>
        <v>1212939.3180215901</v>
      </c>
      <c r="X138" s="82">
        <f t="shared" si="118"/>
        <v>1</v>
      </c>
      <c r="Y138" s="55">
        <f>SUM(Z138,AE138)</f>
        <v>0</v>
      </c>
      <c r="Z138" s="55">
        <f t="shared" si="113"/>
        <v>0</v>
      </c>
      <c r="AA138" s="55">
        <f t="shared" si="114"/>
        <v>0</v>
      </c>
      <c r="AB138" s="55">
        <f t="shared" si="115"/>
        <v>0</v>
      </c>
      <c r="AC138" s="55">
        <f t="shared" si="115"/>
        <v>0</v>
      </c>
      <c r="AD138" s="55">
        <f t="shared" si="116"/>
        <v>0</v>
      </c>
      <c r="AE138" s="55">
        <f t="shared" si="49"/>
        <v>0</v>
      </c>
      <c r="AF138" s="55"/>
      <c r="AG138" s="25">
        <v>3114090.7436100002</v>
      </c>
      <c r="AH138" s="25">
        <v>985940.74361</v>
      </c>
      <c r="AI138" s="25">
        <v>922918</v>
      </c>
      <c r="AJ138" s="25">
        <v>63022.743609999998</v>
      </c>
      <c r="AK138" s="25">
        <v>2128150</v>
      </c>
      <c r="AL138" s="34">
        <f t="shared" si="80"/>
        <v>0.93205851361495307</v>
      </c>
      <c r="AM138" s="34">
        <f t="shared" si="80"/>
        <v>0.8128524889589327</v>
      </c>
      <c r="AN138" s="34">
        <f t="shared" si="80"/>
        <v>0.92700021413697709</v>
      </c>
      <c r="AO138" s="34">
        <f t="shared" si="80"/>
        <v>0.28996905172929421</v>
      </c>
      <c r="AP138" s="34">
        <f t="shared" si="80"/>
        <v>1</v>
      </c>
      <c r="AQ138" s="92">
        <f t="shared" si="117"/>
        <v>104973</v>
      </c>
      <c r="AR138" s="92"/>
      <c r="AS138" s="92">
        <v>104973</v>
      </c>
      <c r="AT138" s="4" t="str">
        <f>VLOOKUP(B138,'[1]I Pbo'!$B$20:$U$84,20,0)</f>
        <v>369/BC-UBND 17/10/2022</v>
      </c>
      <c r="AU138" s="4"/>
    </row>
    <row r="139" spans="1:47" ht="29.25" customHeight="1" x14ac:dyDescent="0.25">
      <c r="A139" s="11" t="s">
        <v>200</v>
      </c>
      <c r="B139" s="27" t="s">
        <v>201</v>
      </c>
      <c r="C139" s="22">
        <f t="shared" si="109"/>
        <v>3675575.5090883765</v>
      </c>
      <c r="D139" s="23">
        <f t="shared" si="119"/>
        <v>1199085.5090883763</v>
      </c>
      <c r="E139" s="23">
        <f t="shared" si="120"/>
        <v>924085.50908837642</v>
      </c>
      <c r="F139" s="25">
        <v>275000</v>
      </c>
      <c r="G139" s="25">
        <v>2476490</v>
      </c>
      <c r="H139" s="25">
        <f t="shared" si="46"/>
        <v>3491490</v>
      </c>
      <c r="I139" s="25">
        <v>1015000</v>
      </c>
      <c r="J139" s="25">
        <v>740000</v>
      </c>
      <c r="K139" s="25">
        <v>275000</v>
      </c>
      <c r="L139" s="25">
        <v>2476490</v>
      </c>
      <c r="M139" s="25">
        <v>184085.50908837639</v>
      </c>
      <c r="N139" s="55">
        <f t="shared" si="47"/>
        <v>3675575.5090883765</v>
      </c>
      <c r="O139" s="102">
        <f t="shared" si="110"/>
        <v>3491490</v>
      </c>
      <c r="P139" s="102">
        <f t="shared" si="111"/>
        <v>3491490</v>
      </c>
      <c r="Q139" s="102">
        <f t="shared" si="56"/>
        <v>1015000</v>
      </c>
      <c r="R139" s="102">
        <v>740000</v>
      </c>
      <c r="S139" s="102">
        <v>275000</v>
      </c>
      <c r="T139" s="102">
        <v>2476490</v>
      </c>
      <c r="U139" s="105">
        <v>0</v>
      </c>
      <c r="V139" s="65">
        <v>184085.50908837639</v>
      </c>
      <c r="W139" s="65">
        <f>SUM(Q139,V139)</f>
        <v>1199085.5090883763</v>
      </c>
      <c r="X139" s="81">
        <f t="shared" si="118"/>
        <v>1</v>
      </c>
      <c r="Y139" s="55">
        <f t="shared" si="48"/>
        <v>0</v>
      </c>
      <c r="Z139" s="55">
        <f t="shared" si="113"/>
        <v>0</v>
      </c>
      <c r="AA139" s="55">
        <f t="shared" si="114"/>
        <v>0</v>
      </c>
      <c r="AB139" s="55">
        <f t="shared" si="115"/>
        <v>0</v>
      </c>
      <c r="AC139" s="55">
        <f t="shared" si="115"/>
        <v>0</v>
      </c>
      <c r="AD139" s="55">
        <f t="shared" si="116"/>
        <v>0</v>
      </c>
      <c r="AE139" s="55">
        <f t="shared" si="49"/>
        <v>0</v>
      </c>
      <c r="AF139" s="55"/>
      <c r="AG139" s="25">
        <v>3087783.569569</v>
      </c>
      <c r="AH139" s="25">
        <v>762283.56956900004</v>
      </c>
      <c r="AI139" s="25">
        <v>719020</v>
      </c>
      <c r="AJ139" s="25">
        <v>43263.569568999999</v>
      </c>
      <c r="AK139" s="25">
        <v>2325500</v>
      </c>
      <c r="AL139" s="34">
        <f t="shared" si="80"/>
        <v>0.84008165848695571</v>
      </c>
      <c r="AM139" s="34">
        <f t="shared" si="80"/>
        <v>0.635720775367003</v>
      </c>
      <c r="AN139" s="34">
        <f t="shared" si="80"/>
        <v>0.77808816708891315</v>
      </c>
      <c r="AO139" s="34">
        <f t="shared" si="80"/>
        <v>0.15732207115999999</v>
      </c>
      <c r="AP139" s="34">
        <f t="shared" si="80"/>
        <v>0.93903064417784854</v>
      </c>
      <c r="AQ139" s="92">
        <f t="shared" si="117"/>
        <v>216234</v>
      </c>
      <c r="AR139" s="92"/>
      <c r="AS139" s="92">
        <v>216234</v>
      </c>
      <c r="AT139" s="4" t="str">
        <f>VLOOKUP(B139,'[1]I Pbo'!$B$20:$U$84,20,0)</f>
        <v>6987/UBND-TH 14/10/2022</v>
      </c>
      <c r="AU139" s="4"/>
    </row>
    <row r="140" spans="1:47" ht="5.25" customHeight="1" x14ac:dyDescent="0.25">
      <c r="A140" s="8"/>
      <c r="B140" s="5"/>
      <c r="C140" s="3"/>
      <c r="D140" s="3"/>
      <c r="E140" s="3"/>
      <c r="F140" s="3"/>
      <c r="G140" s="3"/>
      <c r="H140" s="3"/>
      <c r="I140" s="3"/>
      <c r="J140" s="3"/>
      <c r="K140" s="3"/>
      <c r="L140" s="3"/>
      <c r="M140" s="3"/>
      <c r="N140" s="57"/>
      <c r="O140" s="107"/>
      <c r="P140" s="107"/>
      <c r="Q140" s="107"/>
      <c r="R140" s="107"/>
      <c r="S140" s="107"/>
      <c r="T140" s="107"/>
      <c r="U140" s="107"/>
      <c r="V140" s="64"/>
      <c r="W140" s="64"/>
      <c r="X140" s="64"/>
      <c r="Y140" s="57"/>
      <c r="Z140" s="58"/>
      <c r="AA140" s="58"/>
      <c r="AB140" s="58"/>
      <c r="AC140" s="58"/>
      <c r="AD140" s="58"/>
      <c r="AE140" s="57"/>
      <c r="AF140" s="57"/>
      <c r="AG140" s="4"/>
      <c r="AH140" s="4"/>
      <c r="AI140" s="4"/>
      <c r="AJ140" s="4"/>
      <c r="AK140" s="4"/>
      <c r="AL140" s="4"/>
      <c r="AM140" s="4"/>
      <c r="AN140" s="4"/>
      <c r="AO140" s="4"/>
      <c r="AP140" s="4"/>
      <c r="AQ140" s="87"/>
      <c r="AR140" s="87"/>
      <c r="AS140" s="87"/>
      <c r="AT140" s="84"/>
    </row>
  </sheetData>
  <autoFilter ref="A17:BA139"/>
  <mergeCells count="78">
    <mergeCell ref="A1:AS1"/>
    <mergeCell ref="A2:AS2"/>
    <mergeCell ref="A3:AS3"/>
    <mergeCell ref="A4:AS4"/>
    <mergeCell ref="A5:A12"/>
    <mergeCell ref="B5:B12"/>
    <mergeCell ref="C5:G6"/>
    <mergeCell ref="H5:M5"/>
    <mergeCell ref="N5:V5"/>
    <mergeCell ref="Y5:AE5"/>
    <mergeCell ref="AG5:AK6"/>
    <mergeCell ref="AL5:AP6"/>
    <mergeCell ref="AQ5:AS6"/>
    <mergeCell ref="C7:C12"/>
    <mergeCell ref="D7:G7"/>
    <mergeCell ref="H7:H12"/>
    <mergeCell ref="AT5:AT12"/>
    <mergeCell ref="AU5:AU12"/>
    <mergeCell ref="Y6:Y12"/>
    <mergeCell ref="Z6:AD6"/>
    <mergeCell ref="AE6:AE12"/>
    <mergeCell ref="AQ7:AQ12"/>
    <mergeCell ref="AH8:AJ8"/>
    <mergeCell ref="AK8:AK12"/>
    <mergeCell ref="AM8:AO8"/>
    <mergeCell ref="AP8:AP12"/>
    <mergeCell ref="AR7:AS8"/>
    <mergeCell ref="AA8:AC8"/>
    <mergeCell ref="AD8:AD12"/>
    <mergeCell ref="AA7:AD7"/>
    <mergeCell ref="AG7:AG12"/>
    <mergeCell ref="AH7:AK7"/>
    <mergeCell ref="I7:L7"/>
    <mergeCell ref="O7:P9"/>
    <mergeCell ref="Q7:U7"/>
    <mergeCell ref="Z7:Z12"/>
    <mergeCell ref="H6:L6"/>
    <mergeCell ref="M6:M12"/>
    <mergeCell ref="N6:N12"/>
    <mergeCell ref="O6:U6"/>
    <mergeCell ref="V6:V12"/>
    <mergeCell ref="R9:S9"/>
    <mergeCell ref="T8:T12"/>
    <mergeCell ref="U8:U12"/>
    <mergeCell ref="D8:F8"/>
    <mergeCell ref="G8:G12"/>
    <mergeCell ref="I8:K8"/>
    <mergeCell ref="L8:L12"/>
    <mergeCell ref="Q8:S8"/>
    <mergeCell ref="D9:D12"/>
    <mergeCell ref="E9:F9"/>
    <mergeCell ref="I9:I12"/>
    <mergeCell ref="J9:K9"/>
    <mergeCell ref="Q9:Q12"/>
    <mergeCell ref="AM9:AM12"/>
    <mergeCell ref="AN9:AO9"/>
    <mergeCell ref="AB10:AB12"/>
    <mergeCell ref="AC10:AC12"/>
    <mergeCell ref="AI10:AI12"/>
    <mergeCell ref="AJ10:AJ12"/>
    <mergeCell ref="AN10:AN12"/>
    <mergeCell ref="AO10:AO12"/>
    <mergeCell ref="AR9:AR12"/>
    <mergeCell ref="AS9:AS12"/>
    <mergeCell ref="E10:E12"/>
    <mergeCell ref="F10:F12"/>
    <mergeCell ref="J10:J12"/>
    <mergeCell ref="K10:K12"/>
    <mergeCell ref="O10:O12"/>
    <mergeCell ref="P10:P12"/>
    <mergeCell ref="R10:R12"/>
    <mergeCell ref="S10:S12"/>
    <mergeCell ref="AA9:AA12"/>
    <mergeCell ref="AB9:AC9"/>
    <mergeCell ref="AH9:AH12"/>
    <mergeCell ref="AI9:AJ9"/>
    <mergeCell ref="AL7:AL12"/>
    <mergeCell ref="AM7:AP7"/>
  </mergeCells>
  <printOptions horizontalCentered="1"/>
  <pageMargins left="0.25" right="0.25" top="0.75" bottom="0.75" header="0.3" footer="0.3"/>
  <pageSetup paperSize="9" scale="64" fitToHeight="0" orientation="portrait" useFirstPageNumber="1" r:id="rId1"/>
  <headerFooter differentFirst="1">
    <oddHeader>&amp;C&amp;P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A132"/>
  <sheetViews>
    <sheetView showZeros="0" view="pageBreakPreview" zoomScale="70" zoomScaleNormal="130" zoomScaleSheetLayoutView="70" workbookViewId="0">
      <pane xSplit="2" ySplit="17" topLeftCell="C18" activePane="bottomRight" state="frozen"/>
      <selection activeCell="AY8" sqref="AY8"/>
      <selection pane="topRight" activeCell="AY8" sqref="AY8"/>
      <selection pane="bottomLeft" activeCell="AY8" sqref="AY8"/>
      <selection pane="bottomRight" activeCell="AY8" sqref="AY8"/>
    </sheetView>
  </sheetViews>
  <sheetFormatPr defaultColWidth="9.140625" defaultRowHeight="15" x14ac:dyDescent="0.25"/>
  <cols>
    <col min="1" max="1" width="4.7109375" style="2" customWidth="1"/>
    <col min="2" max="2" width="32.28515625" style="6" customWidth="1"/>
    <col min="3" max="3" width="17.140625" style="1" customWidth="1"/>
    <col min="4" max="4" width="15.85546875" style="1" customWidth="1"/>
    <col min="5" max="5" width="14.42578125" style="1" customWidth="1"/>
    <col min="6" max="6" width="12" style="1" customWidth="1"/>
    <col min="7" max="7" width="13.140625" style="1" customWidth="1"/>
    <col min="8" max="9" width="11.85546875" style="1" hidden="1" customWidth="1"/>
    <col min="10" max="10" width="11.42578125" style="1" hidden="1" customWidth="1"/>
    <col min="11" max="11" width="11" style="1" hidden="1" customWidth="1"/>
    <col min="12" max="12" width="11.7109375" style="1" hidden="1" customWidth="1"/>
    <col min="13" max="13" width="10.85546875" style="1" hidden="1" customWidth="1"/>
    <col min="14" max="14" width="15.85546875" style="59" hidden="1" customWidth="1"/>
    <col min="15" max="15" width="15.42578125" style="108" hidden="1" customWidth="1"/>
    <col min="16" max="16" width="15.5703125" style="108" hidden="1" customWidth="1"/>
    <col min="17" max="17" width="11.5703125" style="108" hidden="1" customWidth="1"/>
    <col min="18" max="19" width="11.85546875" style="108" hidden="1" customWidth="1"/>
    <col min="20" max="20" width="12.85546875" style="108" hidden="1" customWidth="1"/>
    <col min="21" max="21" width="11.85546875" style="108" hidden="1" customWidth="1"/>
    <col min="22" max="24" width="11.85546875" style="67" hidden="1" customWidth="1"/>
    <col min="25" max="25" width="11.85546875" style="59" hidden="1" customWidth="1"/>
    <col min="26" max="26" width="15.7109375" style="60" hidden="1" customWidth="1"/>
    <col min="27" max="30" width="11.85546875" style="60" hidden="1" customWidth="1"/>
    <col min="31" max="32" width="11.85546875" style="59" hidden="1" customWidth="1"/>
    <col min="33" max="33" width="17.28515625" style="1" hidden="1" customWidth="1"/>
    <col min="34" max="35" width="12" style="1" hidden="1" customWidth="1"/>
    <col min="36" max="36" width="10.85546875" style="1" hidden="1" customWidth="1"/>
    <col min="37" max="37" width="12.140625" style="1" hidden="1" customWidth="1"/>
    <col min="38" max="38" width="9.85546875" style="1" customWidth="1"/>
    <col min="39" max="39" width="9.140625" style="1" customWidth="1"/>
    <col min="40" max="40" width="9.85546875" style="1" customWidth="1"/>
    <col min="41" max="41" width="8.7109375" style="1" customWidth="1"/>
    <col min="42" max="42" width="11.42578125" style="1" customWidth="1"/>
    <col min="43" max="43" width="10.42578125" style="95" hidden="1" customWidth="1"/>
    <col min="44" max="44" width="10" style="95" hidden="1" customWidth="1"/>
    <col min="45" max="45" width="11.140625" style="95" hidden="1" customWidth="1"/>
    <col min="46" max="46" width="22.28515625" style="1" hidden="1" customWidth="1"/>
    <col min="47" max="47" width="27.140625" style="1" hidden="1" customWidth="1"/>
    <col min="48" max="16384" width="9.140625" style="1"/>
  </cols>
  <sheetData>
    <row r="1" spans="1:47" ht="15" customHeight="1" x14ac:dyDescent="0.25">
      <c r="A1" s="174" t="s">
        <v>210</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row>
    <row r="2" spans="1:47" ht="36.75" customHeight="1" x14ac:dyDescent="0.25">
      <c r="A2" s="174" t="s">
        <v>208</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row>
    <row r="3" spans="1:47" s="2" customFormat="1" ht="15.6" customHeight="1" x14ac:dyDescent="0.25">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row>
    <row r="4" spans="1:47" ht="15.6" customHeight="1" x14ac:dyDescent="0.25">
      <c r="A4" s="179" t="s">
        <v>1</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row>
    <row r="5" spans="1:47" ht="33" customHeight="1" x14ac:dyDescent="0.25">
      <c r="A5" s="142" t="s">
        <v>2</v>
      </c>
      <c r="B5" s="142" t="s">
        <v>3</v>
      </c>
      <c r="C5" s="142" t="s">
        <v>259</v>
      </c>
      <c r="D5" s="142"/>
      <c r="E5" s="142"/>
      <c r="F5" s="142"/>
      <c r="G5" s="142"/>
      <c r="H5" s="143" t="s">
        <v>7</v>
      </c>
      <c r="I5" s="144"/>
      <c r="J5" s="144"/>
      <c r="K5" s="144"/>
      <c r="L5" s="144"/>
      <c r="M5" s="145"/>
      <c r="N5" s="146" t="s">
        <v>4</v>
      </c>
      <c r="O5" s="146"/>
      <c r="P5" s="146"/>
      <c r="Q5" s="146"/>
      <c r="R5" s="146"/>
      <c r="S5" s="146"/>
      <c r="T5" s="146"/>
      <c r="U5" s="146"/>
      <c r="V5" s="146"/>
      <c r="W5" s="70"/>
      <c r="X5" s="70"/>
      <c r="Y5" s="150" t="s">
        <v>5</v>
      </c>
      <c r="Z5" s="151"/>
      <c r="AA5" s="151"/>
      <c r="AB5" s="151"/>
      <c r="AC5" s="151"/>
      <c r="AD5" s="151"/>
      <c r="AE5" s="152"/>
      <c r="AF5" s="71"/>
      <c r="AG5" s="153" t="s">
        <v>456</v>
      </c>
      <c r="AH5" s="154"/>
      <c r="AI5" s="154"/>
      <c r="AJ5" s="154"/>
      <c r="AK5" s="155"/>
      <c r="AL5" s="142" t="s">
        <v>457</v>
      </c>
      <c r="AM5" s="142"/>
      <c r="AN5" s="142"/>
      <c r="AO5" s="142"/>
      <c r="AP5" s="142"/>
      <c r="AQ5" s="159" t="s">
        <v>224</v>
      </c>
      <c r="AR5" s="159"/>
      <c r="AS5" s="159"/>
      <c r="AT5" s="160" t="s">
        <v>225</v>
      </c>
      <c r="AU5" s="147" t="s">
        <v>227</v>
      </c>
    </row>
    <row r="6" spans="1:47" ht="55.5" customHeight="1" x14ac:dyDescent="0.25">
      <c r="A6" s="142"/>
      <c r="B6" s="142"/>
      <c r="C6" s="142"/>
      <c r="D6" s="142"/>
      <c r="E6" s="142"/>
      <c r="F6" s="142"/>
      <c r="G6" s="142"/>
      <c r="H6" s="162" t="s">
        <v>258</v>
      </c>
      <c r="I6" s="163"/>
      <c r="J6" s="163"/>
      <c r="K6" s="163"/>
      <c r="L6" s="164"/>
      <c r="M6" s="165" t="s">
        <v>207</v>
      </c>
      <c r="N6" s="146" t="s">
        <v>206</v>
      </c>
      <c r="O6" s="168" t="s">
        <v>214</v>
      </c>
      <c r="P6" s="168"/>
      <c r="Q6" s="168"/>
      <c r="R6" s="168"/>
      <c r="S6" s="168"/>
      <c r="T6" s="168"/>
      <c r="U6" s="168"/>
      <c r="V6" s="161" t="s">
        <v>213</v>
      </c>
      <c r="W6" s="72"/>
      <c r="X6" s="72"/>
      <c r="Y6" s="146" t="s">
        <v>206</v>
      </c>
      <c r="Z6" s="150" t="s">
        <v>214</v>
      </c>
      <c r="AA6" s="151"/>
      <c r="AB6" s="151"/>
      <c r="AC6" s="151"/>
      <c r="AD6" s="152"/>
      <c r="AE6" s="146" t="s">
        <v>213</v>
      </c>
      <c r="AF6" s="50"/>
      <c r="AG6" s="156"/>
      <c r="AH6" s="157"/>
      <c r="AI6" s="157"/>
      <c r="AJ6" s="157"/>
      <c r="AK6" s="158"/>
      <c r="AL6" s="142"/>
      <c r="AM6" s="142"/>
      <c r="AN6" s="142"/>
      <c r="AO6" s="142"/>
      <c r="AP6" s="142"/>
      <c r="AQ6" s="159"/>
      <c r="AR6" s="159"/>
      <c r="AS6" s="159"/>
      <c r="AT6" s="160"/>
      <c r="AU6" s="148"/>
    </row>
    <row r="7" spans="1:47" ht="15.75" customHeight="1" x14ac:dyDescent="0.25">
      <c r="A7" s="142"/>
      <c r="B7" s="142"/>
      <c r="C7" s="142" t="s">
        <v>206</v>
      </c>
      <c r="D7" s="142" t="s">
        <v>7</v>
      </c>
      <c r="E7" s="142"/>
      <c r="F7" s="142"/>
      <c r="G7" s="142"/>
      <c r="H7" s="142" t="s">
        <v>6</v>
      </c>
      <c r="I7" s="142" t="s">
        <v>7</v>
      </c>
      <c r="J7" s="142"/>
      <c r="K7" s="142"/>
      <c r="L7" s="142"/>
      <c r="M7" s="166"/>
      <c r="N7" s="146"/>
      <c r="O7" s="168" t="s">
        <v>6</v>
      </c>
      <c r="P7" s="168"/>
      <c r="Q7" s="168" t="s">
        <v>7</v>
      </c>
      <c r="R7" s="168"/>
      <c r="S7" s="168"/>
      <c r="T7" s="168"/>
      <c r="U7" s="168"/>
      <c r="V7" s="161"/>
      <c r="W7" s="72"/>
      <c r="X7" s="72"/>
      <c r="Y7" s="146"/>
      <c r="Z7" s="171" t="s">
        <v>6</v>
      </c>
      <c r="AA7" s="146" t="s">
        <v>7</v>
      </c>
      <c r="AB7" s="146"/>
      <c r="AC7" s="146"/>
      <c r="AD7" s="146"/>
      <c r="AE7" s="146"/>
      <c r="AF7" s="50"/>
      <c r="AG7" s="142" t="s">
        <v>6</v>
      </c>
      <c r="AH7" s="142" t="s">
        <v>7</v>
      </c>
      <c r="AI7" s="142"/>
      <c r="AJ7" s="142"/>
      <c r="AK7" s="142"/>
      <c r="AL7" s="142" t="s">
        <v>6</v>
      </c>
      <c r="AM7" s="142" t="s">
        <v>7</v>
      </c>
      <c r="AN7" s="142"/>
      <c r="AO7" s="142"/>
      <c r="AP7" s="142"/>
      <c r="AQ7" s="159" t="s">
        <v>206</v>
      </c>
      <c r="AR7" s="182" t="s">
        <v>7</v>
      </c>
      <c r="AS7" s="182"/>
      <c r="AT7" s="160"/>
      <c r="AU7" s="148"/>
    </row>
    <row r="8" spans="1:47" ht="15.75" customHeight="1" x14ac:dyDescent="0.25">
      <c r="A8" s="142"/>
      <c r="B8" s="142"/>
      <c r="C8" s="142"/>
      <c r="D8" s="142" t="s">
        <v>8</v>
      </c>
      <c r="E8" s="142"/>
      <c r="F8" s="142"/>
      <c r="G8" s="142" t="s">
        <v>9</v>
      </c>
      <c r="H8" s="142"/>
      <c r="I8" s="142" t="s">
        <v>8</v>
      </c>
      <c r="J8" s="142"/>
      <c r="K8" s="142"/>
      <c r="L8" s="142" t="s">
        <v>9</v>
      </c>
      <c r="M8" s="166"/>
      <c r="N8" s="146"/>
      <c r="O8" s="168"/>
      <c r="P8" s="168"/>
      <c r="Q8" s="168" t="s">
        <v>8</v>
      </c>
      <c r="R8" s="168"/>
      <c r="S8" s="168"/>
      <c r="T8" s="168" t="s">
        <v>9</v>
      </c>
      <c r="U8" s="168" t="s">
        <v>10</v>
      </c>
      <c r="V8" s="161"/>
      <c r="W8" s="72"/>
      <c r="X8" s="72"/>
      <c r="Y8" s="146"/>
      <c r="Z8" s="172"/>
      <c r="AA8" s="146" t="s">
        <v>8</v>
      </c>
      <c r="AB8" s="146"/>
      <c r="AC8" s="146"/>
      <c r="AD8" s="146" t="s">
        <v>9</v>
      </c>
      <c r="AE8" s="146"/>
      <c r="AF8" s="50"/>
      <c r="AG8" s="142"/>
      <c r="AH8" s="142" t="s">
        <v>8</v>
      </c>
      <c r="AI8" s="142"/>
      <c r="AJ8" s="142"/>
      <c r="AK8" s="142" t="s">
        <v>9</v>
      </c>
      <c r="AL8" s="142"/>
      <c r="AM8" s="142" t="s">
        <v>8</v>
      </c>
      <c r="AN8" s="142"/>
      <c r="AO8" s="142"/>
      <c r="AP8" s="142" t="s">
        <v>9</v>
      </c>
      <c r="AQ8" s="159"/>
      <c r="AR8" s="182"/>
      <c r="AS8" s="182"/>
      <c r="AT8" s="160"/>
      <c r="AU8" s="148"/>
    </row>
    <row r="9" spans="1:47" ht="15.75" customHeight="1" x14ac:dyDescent="0.25">
      <c r="A9" s="142"/>
      <c r="B9" s="142"/>
      <c r="C9" s="142"/>
      <c r="D9" s="142" t="s">
        <v>11</v>
      </c>
      <c r="E9" s="169" t="s">
        <v>7</v>
      </c>
      <c r="F9" s="169"/>
      <c r="G9" s="142"/>
      <c r="H9" s="142"/>
      <c r="I9" s="142" t="s">
        <v>11</v>
      </c>
      <c r="J9" s="169" t="s">
        <v>7</v>
      </c>
      <c r="K9" s="169"/>
      <c r="L9" s="142"/>
      <c r="M9" s="166"/>
      <c r="N9" s="146"/>
      <c r="O9" s="168"/>
      <c r="P9" s="168"/>
      <c r="Q9" s="168" t="s">
        <v>11</v>
      </c>
      <c r="R9" s="170" t="s">
        <v>7</v>
      </c>
      <c r="S9" s="170"/>
      <c r="T9" s="168"/>
      <c r="U9" s="168"/>
      <c r="V9" s="161"/>
      <c r="W9" s="72"/>
      <c r="X9" s="72"/>
      <c r="Y9" s="146"/>
      <c r="Z9" s="172"/>
      <c r="AA9" s="146" t="s">
        <v>11</v>
      </c>
      <c r="AB9" s="181" t="s">
        <v>7</v>
      </c>
      <c r="AC9" s="181"/>
      <c r="AD9" s="146"/>
      <c r="AE9" s="146"/>
      <c r="AF9" s="50"/>
      <c r="AG9" s="142"/>
      <c r="AH9" s="142" t="s">
        <v>11</v>
      </c>
      <c r="AI9" s="169" t="s">
        <v>7</v>
      </c>
      <c r="AJ9" s="169"/>
      <c r="AK9" s="142"/>
      <c r="AL9" s="142"/>
      <c r="AM9" s="142" t="s">
        <v>11</v>
      </c>
      <c r="AN9" s="169" t="s">
        <v>7</v>
      </c>
      <c r="AO9" s="169"/>
      <c r="AP9" s="142"/>
      <c r="AQ9" s="159"/>
      <c r="AR9" s="159" t="s">
        <v>12</v>
      </c>
      <c r="AS9" s="159" t="s">
        <v>13</v>
      </c>
      <c r="AT9" s="160"/>
      <c r="AU9" s="148"/>
    </row>
    <row r="10" spans="1:47" ht="24.95" customHeight="1" x14ac:dyDescent="0.25">
      <c r="A10" s="142"/>
      <c r="B10" s="142"/>
      <c r="C10" s="142"/>
      <c r="D10" s="142"/>
      <c r="E10" s="142" t="s">
        <v>12</v>
      </c>
      <c r="F10" s="142" t="s">
        <v>13</v>
      </c>
      <c r="G10" s="142"/>
      <c r="H10" s="142"/>
      <c r="I10" s="142"/>
      <c r="J10" s="153" t="s">
        <v>12</v>
      </c>
      <c r="K10" s="165" t="s">
        <v>13</v>
      </c>
      <c r="L10" s="142"/>
      <c r="M10" s="166"/>
      <c r="N10" s="146"/>
      <c r="O10" s="168" t="s">
        <v>212</v>
      </c>
      <c r="P10" s="168" t="s">
        <v>211</v>
      </c>
      <c r="Q10" s="168"/>
      <c r="R10" s="168" t="s">
        <v>12</v>
      </c>
      <c r="S10" s="168" t="s">
        <v>13</v>
      </c>
      <c r="T10" s="168"/>
      <c r="U10" s="168"/>
      <c r="V10" s="161"/>
      <c r="W10" s="72"/>
      <c r="X10" s="72"/>
      <c r="Y10" s="146"/>
      <c r="Z10" s="172"/>
      <c r="AA10" s="146"/>
      <c r="AB10" s="175" t="s">
        <v>12</v>
      </c>
      <c r="AC10" s="171" t="s">
        <v>13</v>
      </c>
      <c r="AD10" s="146"/>
      <c r="AE10" s="146"/>
      <c r="AF10" s="50"/>
      <c r="AG10" s="142"/>
      <c r="AH10" s="142"/>
      <c r="AI10" s="165" t="s">
        <v>12</v>
      </c>
      <c r="AJ10" s="165" t="s">
        <v>13</v>
      </c>
      <c r="AK10" s="142"/>
      <c r="AL10" s="142"/>
      <c r="AM10" s="142"/>
      <c r="AN10" s="165" t="s">
        <v>12</v>
      </c>
      <c r="AO10" s="165" t="s">
        <v>13</v>
      </c>
      <c r="AP10" s="142"/>
      <c r="AQ10" s="159"/>
      <c r="AR10" s="159"/>
      <c r="AS10" s="159"/>
      <c r="AT10" s="160"/>
      <c r="AU10" s="148"/>
    </row>
    <row r="11" spans="1:47" ht="18" customHeight="1" x14ac:dyDescent="0.25">
      <c r="A11" s="142"/>
      <c r="B11" s="142"/>
      <c r="C11" s="142"/>
      <c r="D11" s="142"/>
      <c r="E11" s="142"/>
      <c r="F11" s="142" t="s">
        <v>13</v>
      </c>
      <c r="G11" s="142"/>
      <c r="H11" s="142"/>
      <c r="I11" s="142"/>
      <c r="J11" s="178"/>
      <c r="K11" s="166" t="s">
        <v>13</v>
      </c>
      <c r="L11" s="142"/>
      <c r="M11" s="166"/>
      <c r="N11" s="146"/>
      <c r="O11" s="168"/>
      <c r="P11" s="168"/>
      <c r="Q11" s="168"/>
      <c r="R11" s="168"/>
      <c r="S11" s="168" t="s">
        <v>13</v>
      </c>
      <c r="T11" s="168"/>
      <c r="U11" s="168"/>
      <c r="V11" s="161"/>
      <c r="W11" s="72"/>
      <c r="X11" s="72"/>
      <c r="Y11" s="146"/>
      <c r="Z11" s="172"/>
      <c r="AA11" s="146"/>
      <c r="AB11" s="176"/>
      <c r="AC11" s="172" t="s">
        <v>13</v>
      </c>
      <c r="AD11" s="146"/>
      <c r="AE11" s="146"/>
      <c r="AF11" s="50"/>
      <c r="AG11" s="142"/>
      <c r="AH11" s="142"/>
      <c r="AI11" s="166"/>
      <c r="AJ11" s="166" t="s">
        <v>13</v>
      </c>
      <c r="AK11" s="142"/>
      <c r="AL11" s="142"/>
      <c r="AM11" s="142"/>
      <c r="AN11" s="166"/>
      <c r="AO11" s="166" t="s">
        <v>13</v>
      </c>
      <c r="AP11" s="142"/>
      <c r="AQ11" s="159"/>
      <c r="AR11" s="159"/>
      <c r="AS11" s="159"/>
      <c r="AT11" s="160"/>
      <c r="AU11" s="148"/>
    </row>
    <row r="12" spans="1:47" ht="48" customHeight="1" x14ac:dyDescent="0.25">
      <c r="A12" s="142"/>
      <c r="B12" s="142"/>
      <c r="C12" s="142"/>
      <c r="D12" s="142"/>
      <c r="E12" s="142"/>
      <c r="F12" s="142" t="s">
        <v>13</v>
      </c>
      <c r="G12" s="142"/>
      <c r="H12" s="142"/>
      <c r="I12" s="142"/>
      <c r="J12" s="156"/>
      <c r="K12" s="167" t="s">
        <v>13</v>
      </c>
      <c r="L12" s="142"/>
      <c r="M12" s="167"/>
      <c r="N12" s="146"/>
      <c r="O12" s="168"/>
      <c r="P12" s="168"/>
      <c r="Q12" s="168"/>
      <c r="R12" s="168"/>
      <c r="S12" s="168" t="s">
        <v>13</v>
      </c>
      <c r="T12" s="168"/>
      <c r="U12" s="168"/>
      <c r="V12" s="161"/>
      <c r="W12" s="72"/>
      <c r="X12" s="72"/>
      <c r="Y12" s="146"/>
      <c r="Z12" s="173"/>
      <c r="AA12" s="146"/>
      <c r="AB12" s="177"/>
      <c r="AC12" s="173" t="s">
        <v>13</v>
      </c>
      <c r="AD12" s="146"/>
      <c r="AE12" s="146"/>
      <c r="AF12" s="50"/>
      <c r="AG12" s="142"/>
      <c r="AH12" s="142"/>
      <c r="AI12" s="167"/>
      <c r="AJ12" s="167" t="s">
        <v>13</v>
      </c>
      <c r="AK12" s="142"/>
      <c r="AL12" s="142"/>
      <c r="AM12" s="142"/>
      <c r="AN12" s="167"/>
      <c r="AO12" s="167" t="s">
        <v>13</v>
      </c>
      <c r="AP12" s="142"/>
      <c r="AQ12" s="159"/>
      <c r="AR12" s="159"/>
      <c r="AS12" s="159"/>
      <c r="AT12" s="160"/>
      <c r="AU12" s="149"/>
    </row>
    <row r="13" spans="1:47" s="59" customFormat="1" ht="30.6" hidden="1" customHeight="1" x14ac:dyDescent="0.25">
      <c r="A13" s="50"/>
      <c r="B13" s="50"/>
      <c r="C13" s="49"/>
      <c r="D13" s="11" t="s">
        <v>11</v>
      </c>
      <c r="E13" s="15">
        <f>SUM(E17,G17)</f>
        <v>0</v>
      </c>
      <c r="F13" s="15">
        <f>F17</f>
        <v>0</v>
      </c>
      <c r="G13" s="12">
        <v>0.99389831545923646</v>
      </c>
      <c r="H13" s="50"/>
      <c r="I13" s="11"/>
      <c r="J13" s="13"/>
      <c r="K13" s="68"/>
      <c r="L13" s="49"/>
      <c r="M13" s="49"/>
      <c r="N13" s="73"/>
      <c r="O13" s="96"/>
      <c r="P13" s="97"/>
      <c r="Q13" s="97"/>
      <c r="R13" s="97"/>
      <c r="S13" s="97"/>
      <c r="T13" s="97"/>
      <c r="U13" s="97"/>
      <c r="V13" s="61"/>
      <c r="W13" s="61"/>
      <c r="X13" s="61"/>
      <c r="Y13" s="49"/>
      <c r="Z13" s="79">
        <f>Y17-AA17</f>
        <v>0</v>
      </c>
      <c r="AA13" s="50"/>
      <c r="AB13" s="50" t="s">
        <v>295</v>
      </c>
      <c r="AC13" s="50" t="s">
        <v>294</v>
      </c>
      <c r="AD13" s="50"/>
      <c r="AE13" s="49"/>
      <c r="AF13" s="49"/>
      <c r="AG13" s="50"/>
      <c r="AH13" s="50"/>
      <c r="AI13" s="68"/>
      <c r="AJ13" s="68"/>
      <c r="AK13" s="50"/>
      <c r="AL13" s="50"/>
      <c r="AM13" s="50"/>
      <c r="AN13" s="68"/>
      <c r="AO13" s="68"/>
      <c r="AP13" s="50"/>
      <c r="AQ13" s="87"/>
      <c r="AR13" s="87"/>
      <c r="AS13" s="87"/>
      <c r="AT13" s="83"/>
      <c r="AU13" s="83"/>
    </row>
    <row r="14" spans="1:47" s="59" customFormat="1" ht="30.6" hidden="1" customHeight="1" x14ac:dyDescent="0.25">
      <c r="A14" s="50"/>
      <c r="B14" s="50"/>
      <c r="C14" s="51"/>
      <c r="D14" s="51" t="s">
        <v>293</v>
      </c>
      <c r="E14" s="15">
        <f>SUM(E18,G18)</f>
        <v>4570230</v>
      </c>
      <c r="F14" s="15">
        <f>F18</f>
        <v>0</v>
      </c>
      <c r="G14" s="14">
        <v>0.92255054312786777</v>
      </c>
      <c r="H14" s="69"/>
      <c r="I14" s="15"/>
      <c r="J14" s="15"/>
      <c r="K14" s="69"/>
      <c r="L14" s="51"/>
      <c r="M14" s="51"/>
      <c r="N14" s="51" t="s">
        <v>217</v>
      </c>
      <c r="O14" s="98">
        <f>SUM(P17,V17)</f>
        <v>0</v>
      </c>
      <c r="P14" s="100" t="e">
        <f>O14/C17</f>
        <v>#DIV/0!</v>
      </c>
      <c r="Q14" s="99"/>
      <c r="R14" s="100"/>
      <c r="S14" s="100"/>
      <c r="T14" s="100"/>
      <c r="U14" s="100"/>
      <c r="V14" s="62"/>
      <c r="W14" s="62"/>
      <c r="X14" s="62"/>
      <c r="Y14" s="51" t="s">
        <v>217</v>
      </c>
      <c r="Z14" s="53">
        <f>Y17</f>
        <v>0</v>
      </c>
      <c r="AA14" s="54" t="e">
        <f>1-P14</f>
        <v>#DIV/0!</v>
      </c>
      <c r="AB14" s="54">
        <f>Z18/C18</f>
        <v>0</v>
      </c>
      <c r="AC14" s="54">
        <f>Z64/C64</f>
        <v>0</v>
      </c>
      <c r="AD14" s="50"/>
      <c r="AE14" s="51"/>
      <c r="AF14" s="51"/>
      <c r="AG14" s="50"/>
      <c r="AH14" s="50"/>
      <c r="AI14" s="68"/>
      <c r="AJ14" s="68"/>
      <c r="AK14" s="50"/>
      <c r="AL14" s="50"/>
      <c r="AM14" s="50"/>
      <c r="AN14" s="68"/>
      <c r="AO14" s="68"/>
      <c r="AP14" s="50"/>
      <c r="AQ14" s="87"/>
      <c r="AR14" s="87"/>
      <c r="AS14" s="87"/>
      <c r="AT14" s="83"/>
      <c r="AU14" s="83"/>
    </row>
    <row r="15" spans="1:47" s="59" customFormat="1" ht="30.6" hidden="1" customHeight="1" x14ac:dyDescent="0.25">
      <c r="A15" s="50"/>
      <c r="B15" s="50"/>
      <c r="C15" s="51"/>
      <c r="D15" s="51" t="s">
        <v>294</v>
      </c>
      <c r="E15" s="134">
        <f>SUM(E64,G64)</f>
        <v>5171260.4906540327</v>
      </c>
      <c r="F15" s="15">
        <f>F64</f>
        <v>787180</v>
      </c>
      <c r="G15" s="14"/>
      <c r="H15" s="69"/>
      <c r="I15" s="15"/>
      <c r="J15" s="15"/>
      <c r="K15" s="69"/>
      <c r="L15" s="51"/>
      <c r="M15" s="51"/>
      <c r="N15" s="51" t="s">
        <v>218</v>
      </c>
      <c r="O15" s="98">
        <f>O14-O16</f>
        <v>0</v>
      </c>
      <c r="P15" s="100" t="e">
        <f>O15/SUM(J17,L17,M17)</f>
        <v>#DIV/0!</v>
      </c>
      <c r="Q15" s="99"/>
      <c r="R15" s="100"/>
      <c r="S15" s="100"/>
      <c r="T15" s="100"/>
      <c r="U15" s="100"/>
      <c r="V15" s="62"/>
      <c r="W15" s="62"/>
      <c r="X15" s="62"/>
      <c r="Y15" s="51" t="s">
        <v>218</v>
      </c>
      <c r="Z15" s="52">
        <f>SUM(AB17,AD17,AE17)</f>
        <v>0</v>
      </c>
      <c r="AA15" s="54" t="e">
        <f t="shared" ref="AA15:AA16" si="0">1-P15</f>
        <v>#DIV/0!</v>
      </c>
      <c r="AB15" s="50"/>
      <c r="AC15" s="50"/>
      <c r="AD15" s="50" t="s">
        <v>220</v>
      </c>
      <c r="AE15" s="52">
        <f>AA17+AE17</f>
        <v>0</v>
      </c>
      <c r="AF15" s="52"/>
      <c r="AG15" s="50"/>
      <c r="AH15" s="50"/>
      <c r="AI15" s="68"/>
      <c r="AJ15" s="68"/>
      <c r="AK15" s="50"/>
      <c r="AL15" s="50"/>
      <c r="AM15" s="50"/>
      <c r="AN15" s="68"/>
      <c r="AO15" s="68"/>
      <c r="AP15" s="50"/>
      <c r="AQ15" s="87"/>
      <c r="AR15" s="87"/>
      <c r="AS15" s="87"/>
      <c r="AT15" s="83"/>
      <c r="AU15" s="83"/>
    </row>
    <row r="16" spans="1:47" s="59" customFormat="1" ht="30.6" hidden="1" customHeight="1" x14ac:dyDescent="0.25">
      <c r="A16" s="50"/>
      <c r="B16" s="50"/>
      <c r="C16" s="51"/>
      <c r="D16" s="14">
        <v>0.9253310461368135</v>
      </c>
      <c r="E16" s="14">
        <v>7.4668953863186602E-2</v>
      </c>
      <c r="F16" s="15"/>
      <c r="G16" s="14"/>
      <c r="H16" s="69"/>
      <c r="I16" s="14"/>
      <c r="J16" s="14"/>
      <c r="K16" s="69"/>
      <c r="L16" s="51"/>
      <c r="M16" s="51"/>
      <c r="N16" s="51" t="s">
        <v>219</v>
      </c>
      <c r="O16" s="98">
        <f>S17</f>
        <v>0</v>
      </c>
      <c r="P16" s="100" t="e">
        <f>O16/K17</f>
        <v>#DIV/0!</v>
      </c>
      <c r="Q16" s="100"/>
      <c r="R16" s="100"/>
      <c r="S16" s="100"/>
      <c r="T16" s="100"/>
      <c r="U16" s="100"/>
      <c r="V16" s="62"/>
      <c r="W16" s="62"/>
      <c r="X16" s="62"/>
      <c r="Y16" s="51" t="s">
        <v>219</v>
      </c>
      <c r="Z16" s="52">
        <f>Z14-Z15</f>
        <v>0</v>
      </c>
      <c r="AA16" s="54" t="e">
        <f t="shared" si="0"/>
        <v>#DIV/0!</v>
      </c>
      <c r="AB16" s="50"/>
      <c r="AC16" s="50"/>
      <c r="AD16" s="50" t="s">
        <v>221</v>
      </c>
      <c r="AE16" s="52">
        <f>AD17</f>
        <v>0</v>
      </c>
      <c r="AF16" s="52"/>
      <c r="AG16" s="50"/>
      <c r="AH16" s="50"/>
      <c r="AI16" s="68"/>
      <c r="AJ16" s="68"/>
      <c r="AK16" s="50"/>
      <c r="AL16" s="50"/>
      <c r="AM16" s="50"/>
      <c r="AN16" s="68"/>
      <c r="AO16" s="68"/>
      <c r="AP16" s="50"/>
      <c r="AQ16" s="87"/>
      <c r="AR16" s="87"/>
      <c r="AS16" s="87"/>
      <c r="AT16" s="83"/>
      <c r="AU16" s="83"/>
    </row>
    <row r="17" spans="1:47" x14ac:dyDescent="0.25">
      <c r="A17" s="16"/>
      <c r="B17" s="16" t="s">
        <v>14</v>
      </c>
      <c r="C17" s="17"/>
      <c r="D17" s="17"/>
      <c r="E17" s="17"/>
      <c r="F17" s="17"/>
      <c r="G17" s="17"/>
      <c r="H17" s="17"/>
      <c r="I17" s="17"/>
      <c r="J17" s="17"/>
      <c r="K17" s="17"/>
      <c r="L17" s="17"/>
      <c r="M17" s="17"/>
      <c r="N17" s="17"/>
      <c r="O17" s="98"/>
      <c r="P17" s="98"/>
      <c r="Q17" s="98"/>
      <c r="R17" s="98"/>
      <c r="S17" s="98"/>
      <c r="T17" s="98"/>
      <c r="U17" s="98"/>
      <c r="V17" s="17"/>
      <c r="W17" s="17"/>
      <c r="X17" s="17"/>
      <c r="Y17" s="17"/>
      <c r="Z17" s="17"/>
      <c r="AA17" s="17"/>
      <c r="AB17" s="17"/>
      <c r="AC17" s="17"/>
      <c r="AD17" s="17"/>
      <c r="AE17" s="17"/>
      <c r="AF17" s="17"/>
      <c r="AG17" s="17"/>
      <c r="AH17" s="17"/>
      <c r="AI17" s="17"/>
      <c r="AJ17" s="17"/>
      <c r="AK17" s="17"/>
      <c r="AL17" s="46"/>
      <c r="AM17" s="46"/>
      <c r="AN17" s="46"/>
      <c r="AO17" s="46"/>
      <c r="AP17" s="46"/>
      <c r="AQ17" s="88">
        <f>SUM(AQ18,AQ64)</f>
        <v>436500</v>
      </c>
      <c r="AR17" s="88">
        <f>SUM(AR18,AR64)</f>
        <v>16500</v>
      </c>
      <c r="AS17" s="88">
        <f>SUM(AS18,AS64)</f>
        <v>420000</v>
      </c>
      <c r="AT17" s="4"/>
      <c r="AU17" s="4"/>
    </row>
    <row r="18" spans="1:47" ht="29.45" customHeight="1" x14ac:dyDescent="0.25">
      <c r="A18" s="11">
        <v>1</v>
      </c>
      <c r="B18" s="27" t="s">
        <v>109</v>
      </c>
      <c r="C18" s="22">
        <f t="shared" ref="C18:C49" si="1">SUM(H18,M18)</f>
        <v>4570230</v>
      </c>
      <c r="D18" s="23">
        <v>1702830</v>
      </c>
      <c r="E18" s="23">
        <v>1702830</v>
      </c>
      <c r="F18" s="25">
        <v>0</v>
      </c>
      <c r="G18" s="25">
        <v>2867400</v>
      </c>
      <c r="H18" s="25">
        <f t="shared" ref="H18:H49" si="2">SUM(I18,L18)</f>
        <v>4485200</v>
      </c>
      <c r="I18" s="25">
        <v>1617800</v>
      </c>
      <c r="J18" s="25">
        <v>1617800</v>
      </c>
      <c r="K18" s="25">
        <v>0</v>
      </c>
      <c r="L18" s="25">
        <v>2867400</v>
      </c>
      <c r="M18" s="25">
        <v>85030</v>
      </c>
      <c r="N18" s="55">
        <f t="shared" ref="N18:N49" si="3">SUM(O18,V18)</f>
        <v>9418775</v>
      </c>
      <c r="O18" s="102">
        <f t="shared" ref="O18:O49" si="4">SUM(Q18,T18)</f>
        <v>9333745</v>
      </c>
      <c r="P18" s="102">
        <f t="shared" ref="P18:P49" si="5">O18-U18</f>
        <v>4485200</v>
      </c>
      <c r="Q18" s="102">
        <f t="shared" ref="Q18:Q49" si="6">R18+S18</f>
        <v>1617800</v>
      </c>
      <c r="R18" s="102">
        <v>1617800</v>
      </c>
      <c r="S18" s="102">
        <v>0</v>
      </c>
      <c r="T18" s="102">
        <v>7715945</v>
      </c>
      <c r="U18" s="105">
        <v>4848545</v>
      </c>
      <c r="V18" s="65">
        <v>85030</v>
      </c>
      <c r="W18" s="65">
        <f t="shared" ref="W18:W49" si="7">SUM(Q18,V18)</f>
        <v>1702830</v>
      </c>
      <c r="X18" s="81">
        <f>V18/M18</f>
        <v>1</v>
      </c>
      <c r="Y18" s="55">
        <f t="shared" ref="Y18:Y49" si="8">SUM(Z18,AE18)</f>
        <v>0</v>
      </c>
      <c r="Z18" s="55">
        <f t="shared" ref="Z18:Z49" si="9">AA18+AD18</f>
        <v>0</v>
      </c>
      <c r="AA18" s="55">
        <f t="shared" ref="AA18:AA49" si="10">AB18+AC18</f>
        <v>0</v>
      </c>
      <c r="AB18" s="55">
        <f t="shared" ref="AB18:AB49" si="11">J18-R18</f>
        <v>0</v>
      </c>
      <c r="AC18" s="55">
        <f t="shared" ref="AC18:AC49" si="12">K18-S18</f>
        <v>0</v>
      </c>
      <c r="AD18" s="55">
        <f t="shared" ref="AD18:AD46" si="13">IF((L18-T18)&lt;0,0,(L18-T18))</f>
        <v>0</v>
      </c>
      <c r="AE18" s="55">
        <f t="shared" ref="AE18:AE49" si="14">M18-V18</f>
        <v>0</v>
      </c>
      <c r="AF18" s="55"/>
      <c r="AG18" s="25">
        <v>9711760</v>
      </c>
      <c r="AH18" s="25">
        <v>1617800</v>
      </c>
      <c r="AI18" s="25">
        <v>1617800</v>
      </c>
      <c r="AJ18" s="25">
        <v>0</v>
      </c>
      <c r="AK18" s="25">
        <v>8093960</v>
      </c>
      <c r="AL18" s="34">
        <f t="shared" ref="AL18:AL48" si="15">IF(C18=0,0,AG18/C18)</f>
        <v>2.125004649656582</v>
      </c>
      <c r="AM18" s="34">
        <f t="shared" ref="AM18:AM48" si="16">IF(D18=0,0,AH18/D18)</f>
        <v>0.95006547923163209</v>
      </c>
      <c r="AN18" s="34">
        <f t="shared" ref="AN18:AN48" si="17">IF(E18=0,0,AI18/E18)</f>
        <v>0.95006547923163209</v>
      </c>
      <c r="AO18" s="34">
        <f t="shared" ref="AO18:AO48" si="18">IF(F18=0,0,AJ18/F18)</f>
        <v>0</v>
      </c>
      <c r="AP18" s="34">
        <f t="shared" ref="AP18:AP48" si="19">IF(G18=0,0,AK18/G18)</f>
        <v>2.8227523191741648</v>
      </c>
      <c r="AQ18" s="92">
        <f t="shared" ref="AQ18:AQ49" si="20">SUM(AR18,AS18)</f>
        <v>16500</v>
      </c>
      <c r="AR18" s="92">
        <v>16500</v>
      </c>
      <c r="AS18" s="92">
        <v>0</v>
      </c>
      <c r="AT18" s="4" t="str">
        <f>VLOOKUP(B18,'[1]I Pbo'!$B$20:$U$84,20,0)</f>
        <v>2638/UBND-TH ngày 06/10/2022</v>
      </c>
      <c r="AU18" s="4" t="s">
        <v>235</v>
      </c>
    </row>
    <row r="19" spans="1:47" ht="29.25" customHeight="1" x14ac:dyDescent="0.25">
      <c r="A19" s="11">
        <v>2</v>
      </c>
      <c r="B19" s="27" t="s">
        <v>121</v>
      </c>
      <c r="C19" s="22">
        <f t="shared" si="1"/>
        <v>4227159</v>
      </c>
      <c r="D19" s="23">
        <v>1956999</v>
      </c>
      <c r="E19" s="23">
        <v>1846576</v>
      </c>
      <c r="F19" s="25">
        <v>110423</v>
      </c>
      <c r="G19" s="25">
        <v>2270160</v>
      </c>
      <c r="H19" s="25">
        <f t="shared" si="2"/>
        <v>4000703</v>
      </c>
      <c r="I19" s="25">
        <v>1730543</v>
      </c>
      <c r="J19" s="25">
        <v>1620120</v>
      </c>
      <c r="K19" s="25">
        <v>110423</v>
      </c>
      <c r="L19" s="25">
        <v>2270160</v>
      </c>
      <c r="M19" s="25">
        <v>226456</v>
      </c>
      <c r="N19" s="55">
        <f t="shared" si="3"/>
        <v>4381040.0729999999</v>
      </c>
      <c r="O19" s="102">
        <f t="shared" si="4"/>
        <v>4154584.0729999999</v>
      </c>
      <c r="P19" s="102">
        <f t="shared" si="5"/>
        <v>4000703</v>
      </c>
      <c r="Q19" s="102">
        <f t="shared" si="6"/>
        <v>1730543</v>
      </c>
      <c r="R19" s="102">
        <v>1620120</v>
      </c>
      <c r="S19" s="102">
        <v>110423</v>
      </c>
      <c r="T19" s="102">
        <v>2424041.0729999999</v>
      </c>
      <c r="U19" s="105">
        <v>153881.07299999986</v>
      </c>
      <c r="V19" s="65">
        <v>226456</v>
      </c>
      <c r="W19" s="65">
        <f t="shared" si="7"/>
        <v>1956999</v>
      </c>
      <c r="X19" s="81">
        <f>V19/M19</f>
        <v>1</v>
      </c>
      <c r="Y19" s="55">
        <f t="shared" si="8"/>
        <v>0</v>
      </c>
      <c r="Z19" s="55">
        <f t="shared" si="9"/>
        <v>0</v>
      </c>
      <c r="AA19" s="55">
        <f t="shared" si="10"/>
        <v>0</v>
      </c>
      <c r="AB19" s="55">
        <f t="shared" si="11"/>
        <v>0</v>
      </c>
      <c r="AC19" s="55">
        <f t="shared" si="12"/>
        <v>0</v>
      </c>
      <c r="AD19" s="55">
        <f t="shared" si="13"/>
        <v>0</v>
      </c>
      <c r="AE19" s="55">
        <f t="shared" si="14"/>
        <v>0</v>
      </c>
      <c r="AF19" s="55"/>
      <c r="AG19" s="25">
        <v>7622180.7570909997</v>
      </c>
      <c r="AH19" s="25">
        <v>1760765.757091</v>
      </c>
      <c r="AI19" s="25">
        <v>1735208.524</v>
      </c>
      <c r="AJ19" s="25">
        <v>25557.233090999998</v>
      </c>
      <c r="AK19" s="25">
        <v>5861415</v>
      </c>
      <c r="AL19" s="34">
        <f t="shared" si="15"/>
        <v>1.8031450336008179</v>
      </c>
      <c r="AM19" s="34">
        <f t="shared" si="16"/>
        <v>0.89972746899257483</v>
      </c>
      <c r="AN19" s="34">
        <f t="shared" si="17"/>
        <v>0.93968974144578943</v>
      </c>
      <c r="AO19" s="34">
        <f t="shared" si="18"/>
        <v>0.23144845812013801</v>
      </c>
      <c r="AP19" s="34">
        <f t="shared" si="19"/>
        <v>2.5819391584734115</v>
      </c>
      <c r="AQ19" s="92">
        <f t="shared" si="20"/>
        <v>0</v>
      </c>
      <c r="AR19" s="92">
        <v>0</v>
      </c>
      <c r="AS19" s="92">
        <v>0</v>
      </c>
      <c r="AT19" s="4">
        <f>VLOOKUP(B19,'[1]I Pbo'!$B$20:$U$84,20,0)</f>
        <v>0</v>
      </c>
      <c r="AU19" s="4"/>
    </row>
    <row r="20" spans="1:47" ht="29.25" customHeight="1" x14ac:dyDescent="0.25">
      <c r="A20" s="11">
        <v>3</v>
      </c>
      <c r="B20" s="27" t="s">
        <v>115</v>
      </c>
      <c r="C20" s="22">
        <f t="shared" si="1"/>
        <v>4553247</v>
      </c>
      <c r="D20" s="23">
        <v>1637029</v>
      </c>
      <c r="E20" s="23">
        <v>1607460</v>
      </c>
      <c r="F20" s="25">
        <v>29569</v>
      </c>
      <c r="G20" s="25">
        <v>2916218</v>
      </c>
      <c r="H20" s="25">
        <f t="shared" si="2"/>
        <v>4502477</v>
      </c>
      <c r="I20" s="25">
        <v>1586259</v>
      </c>
      <c r="J20" s="25">
        <v>1556690</v>
      </c>
      <c r="K20" s="25">
        <v>29569</v>
      </c>
      <c r="L20" s="25">
        <v>2916218</v>
      </c>
      <c r="M20" s="25">
        <v>50770</v>
      </c>
      <c r="N20" s="55">
        <f t="shared" si="3"/>
        <v>4533992</v>
      </c>
      <c r="O20" s="102">
        <f t="shared" si="4"/>
        <v>4483222</v>
      </c>
      <c r="P20" s="102">
        <f t="shared" si="5"/>
        <v>4483222</v>
      </c>
      <c r="Q20" s="102">
        <f t="shared" si="6"/>
        <v>1586259</v>
      </c>
      <c r="R20" s="102">
        <v>1556690</v>
      </c>
      <c r="S20" s="102">
        <v>29569</v>
      </c>
      <c r="T20" s="102">
        <v>2896963</v>
      </c>
      <c r="U20" s="105">
        <v>0</v>
      </c>
      <c r="V20" s="65">
        <v>50770</v>
      </c>
      <c r="W20" s="65">
        <f t="shared" si="7"/>
        <v>1637029</v>
      </c>
      <c r="X20" s="81">
        <f>V20/M20</f>
        <v>1</v>
      </c>
      <c r="Y20" s="55">
        <f t="shared" si="8"/>
        <v>19255</v>
      </c>
      <c r="Z20" s="55">
        <f t="shared" si="9"/>
        <v>19255</v>
      </c>
      <c r="AA20" s="55">
        <f t="shared" si="10"/>
        <v>0</v>
      </c>
      <c r="AB20" s="55">
        <f t="shared" si="11"/>
        <v>0</v>
      </c>
      <c r="AC20" s="55">
        <f t="shared" si="12"/>
        <v>0</v>
      </c>
      <c r="AD20" s="55">
        <f t="shared" si="13"/>
        <v>19255</v>
      </c>
      <c r="AE20" s="55">
        <f t="shared" si="14"/>
        <v>0</v>
      </c>
      <c r="AF20" s="55"/>
      <c r="AG20" s="25">
        <v>8136651.118675</v>
      </c>
      <c r="AH20" s="25">
        <v>1636651.118675</v>
      </c>
      <c r="AI20" s="25">
        <v>1607460</v>
      </c>
      <c r="AJ20" s="25">
        <v>29191.118675000002</v>
      </c>
      <c r="AK20" s="25">
        <v>6500000</v>
      </c>
      <c r="AL20" s="34">
        <f t="shared" si="15"/>
        <v>1.7869997210067892</v>
      </c>
      <c r="AM20" s="34">
        <f t="shared" si="16"/>
        <v>0.99976916638312452</v>
      </c>
      <c r="AN20" s="34">
        <f t="shared" si="17"/>
        <v>1</v>
      </c>
      <c r="AO20" s="34">
        <f t="shared" si="18"/>
        <v>0.9872203549325308</v>
      </c>
      <c r="AP20" s="34">
        <f t="shared" si="19"/>
        <v>2.2289142992739226</v>
      </c>
      <c r="AQ20" s="92">
        <f t="shared" si="20"/>
        <v>19458</v>
      </c>
      <c r="AR20" s="92">
        <v>0</v>
      </c>
      <c r="AS20" s="92">
        <v>19458</v>
      </c>
      <c r="AT20" s="4" t="s">
        <v>247</v>
      </c>
      <c r="AU20" s="4"/>
    </row>
    <row r="21" spans="1:47" ht="29.25" customHeight="1" x14ac:dyDescent="0.25">
      <c r="A21" s="11">
        <v>4</v>
      </c>
      <c r="B21" s="27" t="s">
        <v>119</v>
      </c>
      <c r="C21" s="22">
        <f t="shared" si="1"/>
        <v>5210470</v>
      </c>
      <c r="D21" s="23">
        <v>1892404</v>
      </c>
      <c r="E21" s="23">
        <v>1576333</v>
      </c>
      <c r="F21" s="25">
        <v>316071</v>
      </c>
      <c r="G21" s="25">
        <v>3318066</v>
      </c>
      <c r="H21" s="25">
        <f t="shared" si="2"/>
        <v>5137210</v>
      </c>
      <c r="I21" s="25">
        <v>1819144</v>
      </c>
      <c r="J21" s="25">
        <v>1503073</v>
      </c>
      <c r="K21" s="25">
        <v>316071</v>
      </c>
      <c r="L21" s="25">
        <v>3318066</v>
      </c>
      <c r="M21" s="25">
        <v>73260</v>
      </c>
      <c r="N21" s="55">
        <f t="shared" si="3"/>
        <v>6317270</v>
      </c>
      <c r="O21" s="102">
        <f t="shared" si="4"/>
        <v>6244010</v>
      </c>
      <c r="P21" s="102">
        <f t="shared" si="5"/>
        <v>5037210</v>
      </c>
      <c r="Q21" s="102">
        <f t="shared" si="6"/>
        <v>1719144</v>
      </c>
      <c r="R21" s="102">
        <v>1403073</v>
      </c>
      <c r="S21" s="102">
        <v>316071</v>
      </c>
      <c r="T21" s="102">
        <v>4524866</v>
      </c>
      <c r="U21" s="105">
        <v>1206800</v>
      </c>
      <c r="V21" s="65">
        <v>73260</v>
      </c>
      <c r="W21" s="65">
        <f t="shared" si="7"/>
        <v>1792404</v>
      </c>
      <c r="X21" s="81">
        <f>V21/M21</f>
        <v>1</v>
      </c>
      <c r="Y21" s="55">
        <f t="shared" si="8"/>
        <v>100000</v>
      </c>
      <c r="Z21" s="55">
        <f t="shared" si="9"/>
        <v>100000</v>
      </c>
      <c r="AA21" s="55">
        <f t="shared" si="10"/>
        <v>100000</v>
      </c>
      <c r="AB21" s="55">
        <f t="shared" si="11"/>
        <v>100000</v>
      </c>
      <c r="AC21" s="55">
        <f t="shared" si="12"/>
        <v>0</v>
      </c>
      <c r="AD21" s="55">
        <f t="shared" si="13"/>
        <v>0</v>
      </c>
      <c r="AE21" s="55">
        <f t="shared" si="14"/>
        <v>0</v>
      </c>
      <c r="AF21" s="55"/>
      <c r="AG21" s="25">
        <v>8689457.4283179995</v>
      </c>
      <c r="AH21" s="25">
        <v>1789457.4283179999</v>
      </c>
      <c r="AI21" s="25">
        <v>1570000</v>
      </c>
      <c r="AJ21" s="25">
        <v>219457.42831799999</v>
      </c>
      <c r="AK21" s="25">
        <v>6900000</v>
      </c>
      <c r="AL21" s="34">
        <f t="shared" si="15"/>
        <v>1.6676916724053683</v>
      </c>
      <c r="AM21" s="34">
        <f t="shared" si="16"/>
        <v>0.94560010881291734</v>
      </c>
      <c r="AN21" s="34">
        <f t="shared" si="17"/>
        <v>0.99598244787110335</v>
      </c>
      <c r="AO21" s="34">
        <f t="shared" si="18"/>
        <v>0.69432952823258065</v>
      </c>
      <c r="AP21" s="34">
        <f t="shared" si="19"/>
        <v>2.0795246387504047</v>
      </c>
      <c r="AQ21" s="92">
        <f t="shared" si="20"/>
        <v>0</v>
      </c>
      <c r="AR21" s="92">
        <v>0</v>
      </c>
      <c r="AS21" s="92">
        <v>0</v>
      </c>
      <c r="AT21" s="4">
        <f>VLOOKUP(B21,'[1]I Pbo'!$B$20:$U$84,20,0)</f>
        <v>0</v>
      </c>
      <c r="AU21" s="4"/>
    </row>
    <row r="22" spans="1:47" ht="29.25" customHeight="1" x14ac:dyDescent="0.25">
      <c r="A22" s="11">
        <v>5</v>
      </c>
      <c r="B22" s="27" t="s">
        <v>174</v>
      </c>
      <c r="C22" s="22">
        <f t="shared" si="1"/>
        <v>7875008</v>
      </c>
      <c r="D22" s="23">
        <f>SUM(I22,M22)</f>
        <v>600000</v>
      </c>
      <c r="E22" s="23">
        <f>SUM(J22,M22)</f>
        <v>600000</v>
      </c>
      <c r="F22" s="25">
        <v>0</v>
      </c>
      <c r="G22" s="25">
        <v>7275008</v>
      </c>
      <c r="H22" s="25">
        <f t="shared" si="2"/>
        <v>7875008</v>
      </c>
      <c r="I22" s="25">
        <v>600000</v>
      </c>
      <c r="J22" s="25">
        <v>600000</v>
      </c>
      <c r="K22" s="25">
        <v>0</v>
      </c>
      <c r="L22" s="25">
        <v>7275008</v>
      </c>
      <c r="M22" s="25">
        <v>0</v>
      </c>
      <c r="N22" s="55">
        <f t="shared" si="3"/>
        <v>10844244</v>
      </c>
      <c r="O22" s="102">
        <f t="shared" si="4"/>
        <v>10844244</v>
      </c>
      <c r="P22" s="102">
        <f t="shared" si="5"/>
        <v>7875008</v>
      </c>
      <c r="Q22" s="102">
        <f t="shared" si="6"/>
        <v>600000</v>
      </c>
      <c r="R22" s="102">
        <v>600000</v>
      </c>
      <c r="S22" s="102">
        <v>0</v>
      </c>
      <c r="T22" s="102">
        <v>10244244</v>
      </c>
      <c r="U22" s="105">
        <v>2969236</v>
      </c>
      <c r="V22" s="65">
        <v>0</v>
      </c>
      <c r="W22" s="65">
        <f t="shared" si="7"/>
        <v>600000</v>
      </c>
      <c r="X22" s="65"/>
      <c r="Y22" s="55">
        <f t="shared" si="8"/>
        <v>0</v>
      </c>
      <c r="Z22" s="55">
        <f t="shared" si="9"/>
        <v>0</v>
      </c>
      <c r="AA22" s="55">
        <f t="shared" si="10"/>
        <v>0</v>
      </c>
      <c r="AB22" s="55">
        <f t="shared" si="11"/>
        <v>0</v>
      </c>
      <c r="AC22" s="55">
        <f t="shared" si="12"/>
        <v>0</v>
      </c>
      <c r="AD22" s="55">
        <f t="shared" si="13"/>
        <v>0</v>
      </c>
      <c r="AE22" s="55">
        <f t="shared" si="14"/>
        <v>0</v>
      </c>
      <c r="AF22" s="55"/>
      <c r="AG22" s="25">
        <v>11581936.234988801</v>
      </c>
      <c r="AH22" s="25">
        <v>343085.66498880001</v>
      </c>
      <c r="AI22" s="25">
        <v>343085.66498880001</v>
      </c>
      <c r="AJ22" s="25">
        <v>0</v>
      </c>
      <c r="AK22" s="25">
        <v>11238850.57</v>
      </c>
      <c r="AL22" s="34">
        <f t="shared" si="15"/>
        <v>1.470720567520541</v>
      </c>
      <c r="AM22" s="34">
        <f t="shared" si="16"/>
        <v>0.57180944164800007</v>
      </c>
      <c r="AN22" s="34">
        <f t="shared" si="17"/>
        <v>0.57180944164800007</v>
      </c>
      <c r="AO22" s="34">
        <f t="shared" si="18"/>
        <v>0</v>
      </c>
      <c r="AP22" s="34">
        <f t="shared" si="19"/>
        <v>1.5448574860673694</v>
      </c>
      <c r="AQ22" s="92">
        <f t="shared" si="20"/>
        <v>0</v>
      </c>
      <c r="AR22" s="92"/>
      <c r="AS22" s="92"/>
      <c r="AT22" s="4">
        <f>VLOOKUP(B22,'[1]I Pbo'!$B$20:$U$84,20,0)</f>
        <v>0</v>
      </c>
      <c r="AU22" s="4"/>
    </row>
    <row r="23" spans="1:47" ht="29.25" customHeight="1" x14ac:dyDescent="0.25">
      <c r="A23" s="11">
        <v>6</v>
      </c>
      <c r="B23" s="27" t="s">
        <v>140</v>
      </c>
      <c r="C23" s="22">
        <f t="shared" si="1"/>
        <v>4553512.3823983502</v>
      </c>
      <c r="D23" s="23">
        <v>2090082.3823983497</v>
      </c>
      <c r="E23" s="23">
        <v>2029746.3823983497</v>
      </c>
      <c r="F23" s="25">
        <v>60336</v>
      </c>
      <c r="G23" s="25">
        <v>2463430</v>
      </c>
      <c r="H23" s="25">
        <f t="shared" si="2"/>
        <v>3983191</v>
      </c>
      <c r="I23" s="25">
        <v>1519761</v>
      </c>
      <c r="J23" s="25">
        <v>1459425</v>
      </c>
      <c r="K23" s="25">
        <v>60336</v>
      </c>
      <c r="L23" s="25">
        <v>2463430</v>
      </c>
      <c r="M23" s="25">
        <v>570321.3823983497</v>
      </c>
      <c r="N23" s="55">
        <f t="shared" si="3"/>
        <v>7073082.3823983502</v>
      </c>
      <c r="O23" s="102">
        <f t="shared" si="4"/>
        <v>6502761</v>
      </c>
      <c r="P23" s="102">
        <f t="shared" si="5"/>
        <v>3971191</v>
      </c>
      <c r="Q23" s="102">
        <f t="shared" si="6"/>
        <v>1507761</v>
      </c>
      <c r="R23" s="102">
        <v>1459425</v>
      </c>
      <c r="S23" s="102">
        <v>48336</v>
      </c>
      <c r="T23" s="102">
        <v>4995000</v>
      </c>
      <c r="U23" s="105">
        <v>2531570</v>
      </c>
      <c r="V23" s="65">
        <v>570321.3823983497</v>
      </c>
      <c r="W23" s="65">
        <f t="shared" si="7"/>
        <v>2078082.3823983497</v>
      </c>
      <c r="X23" s="81">
        <f>V23/M23</f>
        <v>1</v>
      </c>
      <c r="Y23" s="55">
        <f t="shared" si="8"/>
        <v>12000</v>
      </c>
      <c r="Z23" s="55">
        <f t="shared" si="9"/>
        <v>12000</v>
      </c>
      <c r="AA23" s="55">
        <f t="shared" si="10"/>
        <v>12000</v>
      </c>
      <c r="AB23" s="55">
        <f t="shared" si="11"/>
        <v>0</v>
      </c>
      <c r="AC23" s="55">
        <f t="shared" si="12"/>
        <v>12000</v>
      </c>
      <c r="AD23" s="55">
        <f t="shared" si="13"/>
        <v>0</v>
      </c>
      <c r="AE23" s="55">
        <f t="shared" si="14"/>
        <v>0</v>
      </c>
      <c r="AF23" s="55"/>
      <c r="AG23" s="25">
        <v>6395655.2860359997</v>
      </c>
      <c r="AH23" s="25">
        <v>1842107.971832</v>
      </c>
      <c r="AI23" s="25">
        <v>1815058</v>
      </c>
      <c r="AJ23" s="25">
        <v>27049.971831999999</v>
      </c>
      <c r="AK23" s="25">
        <v>4553547.3142039999</v>
      </c>
      <c r="AL23" s="34">
        <f t="shared" si="15"/>
        <v>1.4045542756748552</v>
      </c>
      <c r="AM23" s="34">
        <f t="shared" si="16"/>
        <v>0.881356633281698</v>
      </c>
      <c r="AN23" s="34">
        <f t="shared" si="17"/>
        <v>0.89422896167713639</v>
      </c>
      <c r="AO23" s="34">
        <f t="shared" si="18"/>
        <v>0.4483222592150623</v>
      </c>
      <c r="AP23" s="34">
        <f t="shared" si="19"/>
        <v>1.8484581718189679</v>
      </c>
      <c r="AQ23" s="92">
        <f t="shared" si="20"/>
        <v>0</v>
      </c>
      <c r="AR23" s="92"/>
      <c r="AS23" s="92">
        <v>0</v>
      </c>
      <c r="AT23" s="4">
        <f>VLOOKUP(B23,'[1]I Pbo'!$B$20:$U$84,20,0)</f>
        <v>0</v>
      </c>
      <c r="AU23" s="4"/>
    </row>
    <row r="24" spans="1:47" ht="29.25" customHeight="1" x14ac:dyDescent="0.25">
      <c r="A24" s="11">
        <v>7</v>
      </c>
      <c r="B24" s="27" t="s">
        <v>84</v>
      </c>
      <c r="C24" s="22">
        <f t="shared" si="1"/>
        <v>5992282.832834458</v>
      </c>
      <c r="D24" s="23">
        <v>2434974.832834458</v>
      </c>
      <c r="E24" s="23">
        <v>2079774.832834458</v>
      </c>
      <c r="F24" s="25">
        <v>355200</v>
      </c>
      <c r="G24" s="25">
        <v>3557308</v>
      </c>
      <c r="H24" s="25">
        <f t="shared" si="2"/>
        <v>5670191</v>
      </c>
      <c r="I24" s="25">
        <v>2112883</v>
      </c>
      <c r="J24" s="25">
        <v>1757683</v>
      </c>
      <c r="K24" s="25">
        <v>355200</v>
      </c>
      <c r="L24" s="25">
        <v>3557308</v>
      </c>
      <c r="M24" s="25">
        <v>322091.83283445798</v>
      </c>
      <c r="N24" s="55">
        <f t="shared" si="3"/>
        <v>9000900.3118344583</v>
      </c>
      <c r="O24" s="102">
        <f t="shared" si="4"/>
        <v>8678808.4790000003</v>
      </c>
      <c r="P24" s="102">
        <f t="shared" si="5"/>
        <v>5670191</v>
      </c>
      <c r="Q24" s="102">
        <f t="shared" si="6"/>
        <v>2112883</v>
      </c>
      <c r="R24" s="102">
        <v>1757683</v>
      </c>
      <c r="S24" s="102">
        <v>355200</v>
      </c>
      <c r="T24" s="102">
        <v>6565925.4790000003</v>
      </c>
      <c r="U24" s="105">
        <v>3008617.4790000003</v>
      </c>
      <c r="V24" s="65">
        <v>322091.83283445798</v>
      </c>
      <c r="W24" s="65">
        <f t="shared" si="7"/>
        <v>2434974.832834458</v>
      </c>
      <c r="X24" s="81">
        <f>V24/M24</f>
        <v>1</v>
      </c>
      <c r="Y24" s="55">
        <f t="shared" si="8"/>
        <v>0</v>
      </c>
      <c r="Z24" s="55">
        <f t="shared" si="9"/>
        <v>0</v>
      </c>
      <c r="AA24" s="55">
        <f t="shared" si="10"/>
        <v>0</v>
      </c>
      <c r="AB24" s="55">
        <f t="shared" si="11"/>
        <v>0</v>
      </c>
      <c r="AC24" s="55">
        <f t="shared" si="12"/>
        <v>0</v>
      </c>
      <c r="AD24" s="55">
        <f t="shared" si="13"/>
        <v>0</v>
      </c>
      <c r="AE24" s="55">
        <f t="shared" si="14"/>
        <v>0</v>
      </c>
      <c r="AF24" s="55"/>
      <c r="AG24" s="25">
        <v>8148840.0982360002</v>
      </c>
      <c r="AH24" s="25">
        <v>2198840.0982360002</v>
      </c>
      <c r="AI24" s="30">
        <v>2020500</v>
      </c>
      <c r="AJ24" s="30">
        <v>178340.09823599999</v>
      </c>
      <c r="AK24" s="30">
        <v>5950000</v>
      </c>
      <c r="AL24" s="34">
        <f t="shared" si="15"/>
        <v>1.3598890982890157</v>
      </c>
      <c r="AM24" s="34">
        <f t="shared" si="16"/>
        <v>0.90302374734461521</v>
      </c>
      <c r="AN24" s="34">
        <f t="shared" si="17"/>
        <v>0.97149939892595283</v>
      </c>
      <c r="AO24" s="34">
        <f t="shared" si="18"/>
        <v>0.50208360989864864</v>
      </c>
      <c r="AP24" s="34">
        <f t="shared" si="19"/>
        <v>1.672613110813008</v>
      </c>
      <c r="AQ24" s="92">
        <f t="shared" si="20"/>
        <v>37833</v>
      </c>
      <c r="AR24" s="92">
        <v>0</v>
      </c>
      <c r="AS24" s="92">
        <v>37833</v>
      </c>
      <c r="AT24" s="4" t="s">
        <v>245</v>
      </c>
      <c r="AU24" s="4"/>
    </row>
    <row r="25" spans="1:47" ht="29.25" customHeight="1" x14ac:dyDescent="0.25">
      <c r="A25" s="11">
        <v>8</v>
      </c>
      <c r="B25" s="27" t="s">
        <v>177</v>
      </c>
      <c r="C25" s="22">
        <f t="shared" si="1"/>
        <v>6967586</v>
      </c>
      <c r="D25" s="23">
        <v>1796896</v>
      </c>
      <c r="E25" s="23">
        <v>1609700</v>
      </c>
      <c r="F25" s="25">
        <v>187196</v>
      </c>
      <c r="G25" s="25">
        <v>5170690</v>
      </c>
      <c r="H25" s="25">
        <f t="shared" si="2"/>
        <v>6758505</v>
      </c>
      <c r="I25" s="25">
        <v>1587815</v>
      </c>
      <c r="J25" s="25">
        <v>1400619</v>
      </c>
      <c r="K25" s="25">
        <v>187196</v>
      </c>
      <c r="L25" s="25">
        <v>5170690</v>
      </c>
      <c r="M25" s="25">
        <v>209081</v>
      </c>
      <c r="N25" s="55">
        <f t="shared" si="3"/>
        <v>6994586</v>
      </c>
      <c r="O25" s="102">
        <f t="shared" si="4"/>
        <v>6785505</v>
      </c>
      <c r="P25" s="102">
        <f t="shared" si="5"/>
        <v>6758505</v>
      </c>
      <c r="Q25" s="102">
        <f t="shared" si="6"/>
        <v>1587815</v>
      </c>
      <c r="R25" s="102">
        <v>1400619</v>
      </c>
      <c r="S25" s="102">
        <v>187196</v>
      </c>
      <c r="T25" s="102">
        <v>5197690</v>
      </c>
      <c r="U25" s="105">
        <v>27000</v>
      </c>
      <c r="V25" s="65">
        <v>209081</v>
      </c>
      <c r="W25" s="65">
        <f t="shared" si="7"/>
        <v>1796896</v>
      </c>
      <c r="X25" s="81">
        <f>V25/M25</f>
        <v>1</v>
      </c>
      <c r="Y25" s="55">
        <f t="shared" si="8"/>
        <v>0</v>
      </c>
      <c r="Z25" s="55">
        <f t="shared" si="9"/>
        <v>0</v>
      </c>
      <c r="AA25" s="55">
        <f t="shared" si="10"/>
        <v>0</v>
      </c>
      <c r="AB25" s="55">
        <f t="shared" si="11"/>
        <v>0</v>
      </c>
      <c r="AC25" s="55">
        <f t="shared" si="12"/>
        <v>0</v>
      </c>
      <c r="AD25" s="55">
        <f t="shared" si="13"/>
        <v>0</v>
      </c>
      <c r="AE25" s="55">
        <f t="shared" si="14"/>
        <v>0</v>
      </c>
      <c r="AF25" s="55"/>
      <c r="AG25" s="25">
        <v>9211369.6618260015</v>
      </c>
      <c r="AH25" s="25">
        <v>1335718.825868</v>
      </c>
      <c r="AI25" s="25">
        <v>1257519.4820000001</v>
      </c>
      <c r="AJ25" s="25">
        <v>78199.343867999996</v>
      </c>
      <c r="AK25" s="25">
        <v>7875650.8359580012</v>
      </c>
      <c r="AL25" s="34">
        <f t="shared" si="15"/>
        <v>1.3220317139718121</v>
      </c>
      <c r="AM25" s="34">
        <f t="shared" si="16"/>
        <v>0.74334787648700873</v>
      </c>
      <c r="AN25" s="34">
        <f t="shared" si="17"/>
        <v>0.7812135689880102</v>
      </c>
      <c r="AO25" s="34">
        <f t="shared" si="18"/>
        <v>0.41774046383469732</v>
      </c>
      <c r="AP25" s="34">
        <f t="shared" si="19"/>
        <v>1.5231334378889474</v>
      </c>
      <c r="AQ25" s="92">
        <f t="shared" si="20"/>
        <v>62056</v>
      </c>
      <c r="AR25" s="92"/>
      <c r="AS25" s="92">
        <v>62056</v>
      </c>
      <c r="AT25" s="4" t="str">
        <f>VLOOKUP(B25,'[1]I Pbo'!$B$20:$U$84,20,0)</f>
        <v>8856/UBND-KTTC ngày 23/9/2022</v>
      </c>
      <c r="AU25" s="4"/>
    </row>
    <row r="26" spans="1:47" ht="29.25" customHeight="1" x14ac:dyDescent="0.25">
      <c r="A26" s="11">
        <v>9</v>
      </c>
      <c r="B26" s="27" t="s">
        <v>90</v>
      </c>
      <c r="C26" s="22">
        <f t="shared" si="1"/>
        <v>8281578.658950543</v>
      </c>
      <c r="D26" s="23">
        <v>2789755.658950543</v>
      </c>
      <c r="E26" s="23">
        <v>2613677.658950543</v>
      </c>
      <c r="F26" s="25">
        <v>176078</v>
      </c>
      <c r="G26" s="25">
        <v>5491823</v>
      </c>
      <c r="H26" s="25">
        <f t="shared" si="2"/>
        <v>7796386</v>
      </c>
      <c r="I26" s="25">
        <v>2304563</v>
      </c>
      <c r="J26" s="25">
        <v>2128485</v>
      </c>
      <c r="K26" s="25">
        <v>176078</v>
      </c>
      <c r="L26" s="25">
        <v>5491823</v>
      </c>
      <c r="M26" s="25">
        <v>485192.65895054309</v>
      </c>
      <c r="N26" s="55">
        <f t="shared" si="3"/>
        <v>10719500.558950543</v>
      </c>
      <c r="O26" s="102">
        <f t="shared" si="4"/>
        <v>10234307.9</v>
      </c>
      <c r="P26" s="102">
        <f t="shared" si="5"/>
        <v>7753108</v>
      </c>
      <c r="Q26" s="102">
        <f t="shared" si="6"/>
        <v>2261285</v>
      </c>
      <c r="R26" s="102">
        <v>2128485</v>
      </c>
      <c r="S26" s="102">
        <v>132800</v>
      </c>
      <c r="T26" s="102">
        <v>7973022.9000000004</v>
      </c>
      <c r="U26" s="105">
        <v>2481199.9000000004</v>
      </c>
      <c r="V26" s="65">
        <v>485192.65895054309</v>
      </c>
      <c r="W26" s="65">
        <f t="shared" si="7"/>
        <v>2746477.658950543</v>
      </c>
      <c r="X26" s="81">
        <f>V26/M26</f>
        <v>1</v>
      </c>
      <c r="Y26" s="55">
        <f t="shared" si="8"/>
        <v>43278</v>
      </c>
      <c r="Z26" s="55">
        <f t="shared" si="9"/>
        <v>43278</v>
      </c>
      <c r="AA26" s="55">
        <f t="shared" si="10"/>
        <v>43278</v>
      </c>
      <c r="AB26" s="55">
        <f t="shared" si="11"/>
        <v>0</v>
      </c>
      <c r="AC26" s="55">
        <f t="shared" si="12"/>
        <v>43278</v>
      </c>
      <c r="AD26" s="55">
        <f t="shared" si="13"/>
        <v>0</v>
      </c>
      <c r="AE26" s="55">
        <f t="shared" si="14"/>
        <v>0</v>
      </c>
      <c r="AF26" s="55"/>
      <c r="AG26" s="25">
        <v>10348309.350306606</v>
      </c>
      <c r="AH26" s="25">
        <v>2067270.3503066059</v>
      </c>
      <c r="AI26" s="30">
        <v>1977994.106060606</v>
      </c>
      <c r="AJ26" s="30">
        <v>89276.244246000002</v>
      </c>
      <c r="AK26" s="30">
        <v>8281039</v>
      </c>
      <c r="AL26" s="34">
        <f t="shared" si="15"/>
        <v>1.2495575754898358</v>
      </c>
      <c r="AM26" s="34">
        <f t="shared" si="16"/>
        <v>0.74102201161383308</v>
      </c>
      <c r="AN26" s="34">
        <f t="shared" si="17"/>
        <v>0.75678578775273309</v>
      </c>
      <c r="AO26" s="34">
        <f t="shared" si="18"/>
        <v>0.5070266827542339</v>
      </c>
      <c r="AP26" s="34">
        <f t="shared" si="19"/>
        <v>1.5078852686985724</v>
      </c>
      <c r="AQ26" s="92">
        <f t="shared" si="20"/>
        <v>0</v>
      </c>
      <c r="AR26" s="92">
        <v>0</v>
      </c>
      <c r="AS26" s="92"/>
      <c r="AT26" s="4">
        <f>VLOOKUP(B26,'[1]I Pbo'!$B$20:$U$84,20,0)</f>
        <v>0</v>
      </c>
      <c r="AU26" s="4"/>
    </row>
    <row r="27" spans="1:47" ht="29.25" customHeight="1" x14ac:dyDescent="0.25">
      <c r="A27" s="11">
        <v>10</v>
      </c>
      <c r="B27" s="27" t="s">
        <v>117</v>
      </c>
      <c r="C27" s="22">
        <f t="shared" si="1"/>
        <v>4920238</v>
      </c>
      <c r="D27" s="23">
        <v>2087078</v>
      </c>
      <c r="E27" s="23">
        <v>2070234</v>
      </c>
      <c r="F27" s="25">
        <v>16844</v>
      </c>
      <c r="G27" s="25">
        <v>2833160</v>
      </c>
      <c r="H27" s="25">
        <f t="shared" si="2"/>
        <v>4724627</v>
      </c>
      <c r="I27" s="25">
        <v>1891467</v>
      </c>
      <c r="J27" s="25">
        <v>1874623</v>
      </c>
      <c r="K27" s="25">
        <v>16844</v>
      </c>
      <c r="L27" s="25">
        <v>2833160</v>
      </c>
      <c r="M27" s="25">
        <v>195611</v>
      </c>
      <c r="N27" s="55">
        <f t="shared" si="3"/>
        <v>5556238</v>
      </c>
      <c r="O27" s="102">
        <f t="shared" si="4"/>
        <v>5360627</v>
      </c>
      <c r="P27" s="102">
        <f t="shared" si="5"/>
        <v>4724627</v>
      </c>
      <c r="Q27" s="102">
        <f t="shared" si="6"/>
        <v>1891467</v>
      </c>
      <c r="R27" s="102">
        <v>1874623</v>
      </c>
      <c r="S27" s="102">
        <v>16844</v>
      </c>
      <c r="T27" s="102">
        <v>3469160</v>
      </c>
      <c r="U27" s="105">
        <v>636000</v>
      </c>
      <c r="V27" s="65">
        <v>195611</v>
      </c>
      <c r="W27" s="65">
        <f t="shared" si="7"/>
        <v>2087078</v>
      </c>
      <c r="X27" s="81">
        <f>V27/M27</f>
        <v>1</v>
      </c>
      <c r="Y27" s="55">
        <f t="shared" si="8"/>
        <v>0</v>
      </c>
      <c r="Z27" s="55">
        <f t="shared" si="9"/>
        <v>0</v>
      </c>
      <c r="AA27" s="55">
        <f t="shared" si="10"/>
        <v>0</v>
      </c>
      <c r="AB27" s="55">
        <f t="shared" si="11"/>
        <v>0</v>
      </c>
      <c r="AC27" s="55">
        <f t="shared" si="12"/>
        <v>0</v>
      </c>
      <c r="AD27" s="55">
        <f t="shared" si="13"/>
        <v>0</v>
      </c>
      <c r="AE27" s="55">
        <f t="shared" si="14"/>
        <v>0</v>
      </c>
      <c r="AF27" s="55"/>
      <c r="AG27" s="25">
        <v>6138566.0240000002</v>
      </c>
      <c r="AH27" s="25">
        <v>1986492.1039999998</v>
      </c>
      <c r="AI27" s="33">
        <v>1984356.0799999998</v>
      </c>
      <c r="AJ27" s="33">
        <v>2136.0239999999999</v>
      </c>
      <c r="AK27" s="33">
        <v>4152073.92</v>
      </c>
      <c r="AL27" s="34">
        <f t="shared" si="15"/>
        <v>1.2476156689981257</v>
      </c>
      <c r="AM27" s="34">
        <f t="shared" si="16"/>
        <v>0.9518053968275263</v>
      </c>
      <c r="AN27" s="34">
        <f t="shared" si="17"/>
        <v>0.95851777142100836</v>
      </c>
      <c r="AO27" s="34">
        <f t="shared" si="18"/>
        <v>0.12681215863215387</v>
      </c>
      <c r="AP27" s="34">
        <f t="shared" si="19"/>
        <v>1.4655275099182539</v>
      </c>
      <c r="AQ27" s="92">
        <f t="shared" si="20"/>
        <v>0</v>
      </c>
      <c r="AR27" s="92">
        <v>0</v>
      </c>
      <c r="AS27" s="92">
        <v>0</v>
      </c>
      <c r="AT27" s="4">
        <f>VLOOKUP(B27,'[1]I Pbo'!$B$20:$U$84,20,0)</f>
        <v>0</v>
      </c>
      <c r="AU27" s="4"/>
    </row>
    <row r="28" spans="1:47" ht="29.25" customHeight="1" x14ac:dyDescent="0.25">
      <c r="A28" s="11">
        <v>11</v>
      </c>
      <c r="B28" s="27" t="s">
        <v>103</v>
      </c>
      <c r="C28" s="22">
        <f t="shared" si="1"/>
        <v>12720720</v>
      </c>
      <c r="D28" s="23">
        <f>SUM(I28,M28)</f>
        <v>1288152</v>
      </c>
      <c r="E28" s="23">
        <f>SUM(J28,M28)</f>
        <v>1108990</v>
      </c>
      <c r="F28" s="25">
        <v>179162</v>
      </c>
      <c r="G28" s="25">
        <v>11432568</v>
      </c>
      <c r="H28" s="25">
        <f t="shared" si="2"/>
        <v>12720720</v>
      </c>
      <c r="I28" s="25">
        <v>1288152</v>
      </c>
      <c r="J28" s="25">
        <v>1108990</v>
      </c>
      <c r="K28" s="25">
        <v>179162</v>
      </c>
      <c r="L28" s="25">
        <v>11432568</v>
      </c>
      <c r="M28" s="25">
        <v>0</v>
      </c>
      <c r="N28" s="55">
        <f t="shared" si="3"/>
        <v>14687852.738000002</v>
      </c>
      <c r="O28" s="102">
        <f t="shared" si="4"/>
        <v>14687852.738000002</v>
      </c>
      <c r="P28" s="102">
        <f t="shared" si="5"/>
        <v>12720720</v>
      </c>
      <c r="Q28" s="102">
        <f t="shared" si="6"/>
        <v>1288152</v>
      </c>
      <c r="R28" s="102">
        <v>1108990</v>
      </c>
      <c r="S28" s="102">
        <v>179162</v>
      </c>
      <c r="T28" s="102">
        <v>13399700.738000002</v>
      </c>
      <c r="U28" s="105">
        <v>1967132.7380000018</v>
      </c>
      <c r="V28" s="63">
        <v>0</v>
      </c>
      <c r="W28" s="65">
        <f t="shared" si="7"/>
        <v>1288152</v>
      </c>
      <c r="X28" s="81"/>
      <c r="Y28" s="55">
        <f t="shared" si="8"/>
        <v>0</v>
      </c>
      <c r="Z28" s="55">
        <f t="shared" si="9"/>
        <v>0</v>
      </c>
      <c r="AA28" s="55">
        <f t="shared" si="10"/>
        <v>0</v>
      </c>
      <c r="AB28" s="55">
        <f t="shared" si="11"/>
        <v>0</v>
      </c>
      <c r="AC28" s="55">
        <f t="shared" si="12"/>
        <v>0</v>
      </c>
      <c r="AD28" s="55">
        <f t="shared" si="13"/>
        <v>0</v>
      </c>
      <c r="AE28" s="55">
        <f t="shared" si="14"/>
        <v>0</v>
      </c>
      <c r="AF28" s="55"/>
      <c r="AG28" s="25">
        <v>15654504.546674</v>
      </c>
      <c r="AH28" s="25">
        <v>1111424.5466740001</v>
      </c>
      <c r="AI28" s="25">
        <v>1108990</v>
      </c>
      <c r="AJ28" s="25">
        <v>2434.5466740000002</v>
      </c>
      <c r="AK28" s="25">
        <v>14543080</v>
      </c>
      <c r="AL28" s="34">
        <f t="shared" si="15"/>
        <v>1.230630384653856</v>
      </c>
      <c r="AM28" s="34">
        <f t="shared" si="16"/>
        <v>0.86280543497506512</v>
      </c>
      <c r="AN28" s="34">
        <f t="shared" si="17"/>
        <v>1</v>
      </c>
      <c r="AO28" s="34">
        <f t="shared" si="18"/>
        <v>1.3588521416371777E-2</v>
      </c>
      <c r="AP28" s="34">
        <f t="shared" si="19"/>
        <v>1.272074655492974</v>
      </c>
      <c r="AQ28" s="92">
        <f t="shared" si="20"/>
        <v>0</v>
      </c>
      <c r="AR28" s="92">
        <v>0</v>
      </c>
      <c r="AS28" s="92">
        <v>0</v>
      </c>
      <c r="AT28" s="4">
        <f>VLOOKUP(B28,'[1]I Pbo'!$B$20:$U$84,20,0)</f>
        <v>0</v>
      </c>
      <c r="AU28" s="4"/>
    </row>
    <row r="29" spans="1:47" ht="29.25" customHeight="1" x14ac:dyDescent="0.25">
      <c r="A29" s="11">
        <v>12</v>
      </c>
      <c r="B29" s="27" t="s">
        <v>195</v>
      </c>
      <c r="C29" s="22">
        <f t="shared" si="1"/>
        <v>4543683</v>
      </c>
      <c r="D29" s="23">
        <f>SUM(I29,M29)</f>
        <v>1253326</v>
      </c>
      <c r="E29" s="23">
        <f>SUM(J29,M29)</f>
        <v>756326</v>
      </c>
      <c r="F29" s="25">
        <v>497000</v>
      </c>
      <c r="G29" s="25">
        <v>3290357</v>
      </c>
      <c r="H29" s="25">
        <f t="shared" si="2"/>
        <v>4417357</v>
      </c>
      <c r="I29" s="25">
        <v>1127000</v>
      </c>
      <c r="J29" s="25">
        <v>630000</v>
      </c>
      <c r="K29" s="25">
        <v>497000</v>
      </c>
      <c r="L29" s="25">
        <v>3290357</v>
      </c>
      <c r="M29" s="25">
        <v>126326</v>
      </c>
      <c r="N29" s="55">
        <f t="shared" si="3"/>
        <v>4628588</v>
      </c>
      <c r="O29" s="102">
        <f t="shared" si="4"/>
        <v>4502262</v>
      </c>
      <c r="P29" s="102">
        <f t="shared" si="5"/>
        <v>4417357</v>
      </c>
      <c r="Q29" s="102">
        <f t="shared" si="6"/>
        <v>1127000</v>
      </c>
      <c r="R29" s="102">
        <v>630000</v>
      </c>
      <c r="S29" s="102">
        <v>497000</v>
      </c>
      <c r="T29" s="102">
        <v>3375262</v>
      </c>
      <c r="U29" s="105">
        <v>84905</v>
      </c>
      <c r="V29" s="65">
        <v>126326</v>
      </c>
      <c r="W29" s="65">
        <f t="shared" si="7"/>
        <v>1253326</v>
      </c>
      <c r="X29" s="81">
        <f>V29/M29</f>
        <v>1</v>
      </c>
      <c r="Y29" s="55">
        <f t="shared" si="8"/>
        <v>0</v>
      </c>
      <c r="Z29" s="55">
        <f t="shared" si="9"/>
        <v>0</v>
      </c>
      <c r="AA29" s="55">
        <f t="shared" si="10"/>
        <v>0</v>
      </c>
      <c r="AB29" s="55">
        <f t="shared" si="11"/>
        <v>0</v>
      </c>
      <c r="AC29" s="55">
        <f t="shared" si="12"/>
        <v>0</v>
      </c>
      <c r="AD29" s="55">
        <f t="shared" si="13"/>
        <v>0</v>
      </c>
      <c r="AE29" s="55">
        <f t="shared" si="14"/>
        <v>0</v>
      </c>
      <c r="AF29" s="55"/>
      <c r="AG29" s="25">
        <v>5538295.4308709996</v>
      </c>
      <c r="AH29" s="25">
        <v>922851.574334</v>
      </c>
      <c r="AI29" s="25">
        <v>755090</v>
      </c>
      <c r="AJ29" s="25">
        <v>167761.574334</v>
      </c>
      <c r="AK29" s="25">
        <v>4615443.8565369993</v>
      </c>
      <c r="AL29" s="34">
        <f t="shared" si="15"/>
        <v>1.2189000488966768</v>
      </c>
      <c r="AM29" s="34">
        <f t="shared" si="16"/>
        <v>0.7363220537465911</v>
      </c>
      <c r="AN29" s="34">
        <f t="shared" si="17"/>
        <v>0.9983657840666591</v>
      </c>
      <c r="AO29" s="34">
        <f t="shared" si="18"/>
        <v>0.33754843930382294</v>
      </c>
      <c r="AP29" s="34">
        <f t="shared" si="19"/>
        <v>1.4027182632574517</v>
      </c>
      <c r="AQ29" s="92">
        <f t="shared" si="20"/>
        <v>241300</v>
      </c>
      <c r="AR29" s="92"/>
      <c r="AS29" s="92">
        <v>241300</v>
      </c>
      <c r="AT29" s="4" t="s">
        <v>248</v>
      </c>
      <c r="AU29" s="4"/>
    </row>
    <row r="30" spans="1:47" ht="29.25" customHeight="1" x14ac:dyDescent="0.25">
      <c r="A30" s="11">
        <v>13</v>
      </c>
      <c r="B30" s="27" t="s">
        <v>161</v>
      </c>
      <c r="C30" s="22">
        <f t="shared" si="1"/>
        <v>5289634.6995548541</v>
      </c>
      <c r="D30" s="23">
        <v>1347254.6995548538</v>
      </c>
      <c r="E30" s="23">
        <v>1234120.6995548538</v>
      </c>
      <c r="F30" s="25">
        <v>113134</v>
      </c>
      <c r="G30" s="25">
        <v>3942380</v>
      </c>
      <c r="H30" s="25">
        <f t="shared" si="2"/>
        <v>5047814</v>
      </c>
      <c r="I30" s="25">
        <v>1105434</v>
      </c>
      <c r="J30" s="25">
        <v>992300</v>
      </c>
      <c r="K30" s="25">
        <v>113134</v>
      </c>
      <c r="L30" s="25">
        <v>3942380</v>
      </c>
      <c r="M30" s="25">
        <v>241820.6995548539</v>
      </c>
      <c r="N30" s="55">
        <f t="shared" si="3"/>
        <v>5764463.6995548541</v>
      </c>
      <c r="O30" s="102">
        <f t="shared" si="4"/>
        <v>5522643</v>
      </c>
      <c r="P30" s="102">
        <f t="shared" si="5"/>
        <v>5047814</v>
      </c>
      <c r="Q30" s="102">
        <f t="shared" si="6"/>
        <v>1105434</v>
      </c>
      <c r="R30" s="102">
        <v>992300</v>
      </c>
      <c r="S30" s="102">
        <v>113134</v>
      </c>
      <c r="T30" s="102">
        <v>4417209</v>
      </c>
      <c r="U30" s="105">
        <v>474829</v>
      </c>
      <c r="V30" s="65">
        <v>241820.6995548539</v>
      </c>
      <c r="W30" s="65">
        <f t="shared" si="7"/>
        <v>1347254.6995548538</v>
      </c>
      <c r="X30" s="81">
        <f>V30/M30</f>
        <v>1</v>
      </c>
      <c r="Y30" s="55">
        <f t="shared" si="8"/>
        <v>0</v>
      </c>
      <c r="Z30" s="55">
        <f t="shared" si="9"/>
        <v>0</v>
      </c>
      <c r="AA30" s="55">
        <f t="shared" si="10"/>
        <v>0</v>
      </c>
      <c r="AB30" s="55">
        <f t="shared" si="11"/>
        <v>0</v>
      </c>
      <c r="AC30" s="55">
        <f t="shared" si="12"/>
        <v>0</v>
      </c>
      <c r="AD30" s="55">
        <f t="shared" si="13"/>
        <v>0</v>
      </c>
      <c r="AE30" s="55">
        <f t="shared" si="14"/>
        <v>0</v>
      </c>
      <c r="AF30" s="55"/>
      <c r="AG30" s="25">
        <v>6437851.8290670002</v>
      </c>
      <c r="AH30" s="25">
        <v>1245791.829067</v>
      </c>
      <c r="AI30" s="25">
        <v>1209440</v>
      </c>
      <c r="AJ30" s="25">
        <v>36351.829066999999</v>
      </c>
      <c r="AK30" s="25">
        <v>5192060</v>
      </c>
      <c r="AL30" s="34">
        <f t="shared" si="15"/>
        <v>1.217069267488126</v>
      </c>
      <c r="AM30" s="34">
        <f t="shared" si="16"/>
        <v>0.92468916937430001</v>
      </c>
      <c r="AN30" s="34">
        <f t="shared" si="17"/>
        <v>0.98000138919657032</v>
      </c>
      <c r="AO30" s="34">
        <f t="shared" si="18"/>
        <v>0.32131657209150211</v>
      </c>
      <c r="AP30" s="34">
        <f t="shared" si="19"/>
        <v>1.3169861860094663</v>
      </c>
      <c r="AQ30" s="92">
        <f t="shared" si="20"/>
        <v>0</v>
      </c>
      <c r="AR30" s="92"/>
      <c r="AS30" s="92">
        <v>0</v>
      </c>
      <c r="AT30" s="4">
        <f>VLOOKUP(B30,'[1]I Pbo'!$B$20:$U$84,20,0)</f>
        <v>0</v>
      </c>
      <c r="AU30" s="4"/>
    </row>
    <row r="31" spans="1:47" ht="29.25" customHeight="1" x14ac:dyDescent="0.25">
      <c r="A31" s="11">
        <v>14</v>
      </c>
      <c r="B31" s="27" t="s">
        <v>105</v>
      </c>
      <c r="C31" s="22">
        <f t="shared" si="1"/>
        <v>11222520</v>
      </c>
      <c r="D31" s="23">
        <f>SUM(I31,M31)</f>
        <v>950000</v>
      </c>
      <c r="E31" s="23">
        <f>SUM(J31,M31)</f>
        <v>600000</v>
      </c>
      <c r="F31" s="25">
        <v>350000</v>
      </c>
      <c r="G31" s="25">
        <v>10272520</v>
      </c>
      <c r="H31" s="25">
        <f t="shared" si="2"/>
        <v>11222520</v>
      </c>
      <c r="I31" s="25">
        <v>950000</v>
      </c>
      <c r="J31" s="25">
        <v>600000</v>
      </c>
      <c r="K31" s="25">
        <v>350000</v>
      </c>
      <c r="L31" s="25">
        <v>10272520</v>
      </c>
      <c r="M31" s="25">
        <v>0</v>
      </c>
      <c r="N31" s="55">
        <f t="shared" si="3"/>
        <v>15661900.000999998</v>
      </c>
      <c r="O31" s="102">
        <f t="shared" si="4"/>
        <v>15661900.000999998</v>
      </c>
      <c r="P31" s="102">
        <f t="shared" si="5"/>
        <v>11222520</v>
      </c>
      <c r="Q31" s="102">
        <f t="shared" si="6"/>
        <v>950000</v>
      </c>
      <c r="R31" s="102">
        <v>600000</v>
      </c>
      <c r="S31" s="102">
        <v>350000</v>
      </c>
      <c r="T31" s="102">
        <v>14711900.000999998</v>
      </c>
      <c r="U31" s="105">
        <v>4439380.0009999983</v>
      </c>
      <c r="V31" s="63">
        <v>0</v>
      </c>
      <c r="W31" s="65">
        <f t="shared" si="7"/>
        <v>950000</v>
      </c>
      <c r="X31" s="81"/>
      <c r="Y31" s="55">
        <f t="shared" si="8"/>
        <v>0</v>
      </c>
      <c r="Z31" s="55">
        <f t="shared" si="9"/>
        <v>0</v>
      </c>
      <c r="AA31" s="55">
        <f t="shared" si="10"/>
        <v>0</v>
      </c>
      <c r="AB31" s="55">
        <f t="shared" si="11"/>
        <v>0</v>
      </c>
      <c r="AC31" s="55">
        <f t="shared" si="12"/>
        <v>0</v>
      </c>
      <c r="AD31" s="55">
        <f t="shared" si="13"/>
        <v>0</v>
      </c>
      <c r="AE31" s="55">
        <f t="shared" si="14"/>
        <v>0</v>
      </c>
      <c r="AF31" s="55"/>
      <c r="AG31" s="25">
        <v>13624039.631741999</v>
      </c>
      <c r="AH31" s="25">
        <v>538326.68703699997</v>
      </c>
      <c r="AI31" s="25">
        <v>517203</v>
      </c>
      <c r="AJ31" s="25">
        <v>21123.687037</v>
      </c>
      <c r="AK31" s="25">
        <v>13085712.944704998</v>
      </c>
      <c r="AL31" s="34">
        <f t="shared" si="15"/>
        <v>1.2139911206878669</v>
      </c>
      <c r="AM31" s="34">
        <f t="shared" si="16"/>
        <v>0.56665967056526312</v>
      </c>
      <c r="AN31" s="34">
        <f t="shared" si="17"/>
        <v>0.86200500000000002</v>
      </c>
      <c r="AO31" s="34">
        <f t="shared" si="18"/>
        <v>6.0353391534285712E-2</v>
      </c>
      <c r="AP31" s="34">
        <f t="shared" si="19"/>
        <v>1.2738561662284422</v>
      </c>
      <c r="AQ31" s="92">
        <f t="shared" si="20"/>
        <v>370909</v>
      </c>
      <c r="AR31" s="92">
        <v>48499</v>
      </c>
      <c r="AS31" s="92">
        <v>322410</v>
      </c>
      <c r="AT31" s="4" t="str">
        <f>VLOOKUP(B31,'[1]I Pbo'!$B$20:$U$84,20,0)</f>
        <v>5446/UBND-XD3 ngày 19/10/2022</v>
      </c>
      <c r="AU31" s="4" t="s">
        <v>234</v>
      </c>
    </row>
    <row r="32" spans="1:47" ht="29.25" customHeight="1" x14ac:dyDescent="0.25">
      <c r="A32" s="11">
        <v>15</v>
      </c>
      <c r="B32" s="27" t="s">
        <v>111</v>
      </c>
      <c r="C32" s="22">
        <f t="shared" si="1"/>
        <v>6937401</v>
      </c>
      <c r="D32" s="23">
        <f>SUM(I32,M32)</f>
        <v>793115</v>
      </c>
      <c r="E32" s="23">
        <f>SUM(J32,M32)</f>
        <v>538354</v>
      </c>
      <c r="F32" s="25">
        <v>254761</v>
      </c>
      <c r="G32" s="25">
        <v>6144286</v>
      </c>
      <c r="H32" s="25">
        <f t="shared" si="2"/>
        <v>6937401</v>
      </c>
      <c r="I32" s="25">
        <v>793115</v>
      </c>
      <c r="J32" s="25">
        <v>538354</v>
      </c>
      <c r="K32" s="25">
        <v>254761</v>
      </c>
      <c r="L32" s="25">
        <v>6144286</v>
      </c>
      <c r="M32" s="25">
        <v>0</v>
      </c>
      <c r="N32" s="55">
        <f t="shared" si="3"/>
        <v>6937401</v>
      </c>
      <c r="O32" s="102">
        <f t="shared" si="4"/>
        <v>6937401</v>
      </c>
      <c r="P32" s="102">
        <f t="shared" si="5"/>
        <v>6937401</v>
      </c>
      <c r="Q32" s="102">
        <f t="shared" si="6"/>
        <v>793115</v>
      </c>
      <c r="R32" s="102">
        <v>538354</v>
      </c>
      <c r="S32" s="102">
        <v>254761</v>
      </c>
      <c r="T32" s="102">
        <v>6144286</v>
      </c>
      <c r="U32" s="105">
        <v>0</v>
      </c>
      <c r="V32" s="65">
        <v>0</v>
      </c>
      <c r="W32" s="65">
        <f t="shared" si="7"/>
        <v>793115</v>
      </c>
      <c r="X32" s="65"/>
      <c r="Y32" s="55">
        <f t="shared" si="8"/>
        <v>0</v>
      </c>
      <c r="Z32" s="55">
        <f t="shared" si="9"/>
        <v>0</v>
      </c>
      <c r="AA32" s="55">
        <f t="shared" si="10"/>
        <v>0</v>
      </c>
      <c r="AB32" s="55">
        <f t="shared" si="11"/>
        <v>0</v>
      </c>
      <c r="AC32" s="55">
        <f t="shared" si="12"/>
        <v>0</v>
      </c>
      <c r="AD32" s="55">
        <f t="shared" si="13"/>
        <v>0</v>
      </c>
      <c r="AE32" s="55">
        <f t="shared" si="14"/>
        <v>0</v>
      </c>
      <c r="AF32" s="55"/>
      <c r="AG32" s="25">
        <v>8216628.7523619998</v>
      </c>
      <c r="AH32" s="25">
        <v>408076.752362</v>
      </c>
      <c r="AI32" s="25">
        <v>359025</v>
      </c>
      <c r="AJ32" s="25">
        <v>49051.752361999999</v>
      </c>
      <c r="AK32" s="25">
        <v>7808552</v>
      </c>
      <c r="AL32" s="34">
        <f t="shared" si="15"/>
        <v>1.1843958209078587</v>
      </c>
      <c r="AM32" s="34">
        <f t="shared" si="16"/>
        <v>0.51452406317116683</v>
      </c>
      <c r="AN32" s="34">
        <f t="shared" si="17"/>
        <v>0.66689390252510428</v>
      </c>
      <c r="AO32" s="34">
        <f t="shared" si="18"/>
        <v>0.19254027249853783</v>
      </c>
      <c r="AP32" s="34">
        <f t="shared" si="19"/>
        <v>1.2708640190251561</v>
      </c>
      <c r="AQ32" s="92">
        <f t="shared" si="20"/>
        <v>0</v>
      </c>
      <c r="AR32" s="92">
        <v>0</v>
      </c>
      <c r="AS32" s="92">
        <v>0</v>
      </c>
      <c r="AT32" s="4">
        <f>VLOOKUP(B32,'[1]I Pbo'!$B$20:$U$84,20,0)</f>
        <v>0</v>
      </c>
      <c r="AU32" s="4"/>
    </row>
    <row r="33" spans="1:53" ht="29.25" customHeight="1" x14ac:dyDescent="0.25">
      <c r="A33" s="11">
        <v>16</v>
      </c>
      <c r="B33" s="27" t="s">
        <v>82</v>
      </c>
      <c r="C33" s="22">
        <f t="shared" si="1"/>
        <v>3863178.5999035966</v>
      </c>
      <c r="D33" s="23">
        <v>2524438.5999035966</v>
      </c>
      <c r="E33" s="23">
        <v>2135633.5999035966</v>
      </c>
      <c r="F33" s="25">
        <v>388805</v>
      </c>
      <c r="G33" s="25">
        <v>1338740</v>
      </c>
      <c r="H33" s="25">
        <f t="shared" si="2"/>
        <v>3227751</v>
      </c>
      <c r="I33" s="25">
        <v>1889010.9999999998</v>
      </c>
      <c r="J33" s="25">
        <v>1500205.9999999998</v>
      </c>
      <c r="K33" s="25">
        <v>388805</v>
      </c>
      <c r="L33" s="25">
        <v>1338740</v>
      </c>
      <c r="M33" s="25">
        <v>635427.5999035968</v>
      </c>
      <c r="N33" s="55">
        <f t="shared" si="3"/>
        <v>4485078.5999035966</v>
      </c>
      <c r="O33" s="102">
        <f t="shared" si="4"/>
        <v>3849651</v>
      </c>
      <c r="P33" s="102">
        <f t="shared" si="5"/>
        <v>3227751</v>
      </c>
      <c r="Q33" s="102">
        <f t="shared" si="6"/>
        <v>1889011</v>
      </c>
      <c r="R33" s="102">
        <v>1500206</v>
      </c>
      <c r="S33" s="102">
        <v>388805</v>
      </c>
      <c r="T33" s="102">
        <v>1960640</v>
      </c>
      <c r="U33" s="105">
        <v>621900</v>
      </c>
      <c r="V33" s="65">
        <v>635427.5999035968</v>
      </c>
      <c r="W33" s="65">
        <f t="shared" si="7"/>
        <v>2524438.5999035966</v>
      </c>
      <c r="X33" s="81">
        <f>V33/M33</f>
        <v>1</v>
      </c>
      <c r="Y33" s="55">
        <f t="shared" si="8"/>
        <v>0</v>
      </c>
      <c r="Z33" s="55">
        <f t="shared" si="9"/>
        <v>0</v>
      </c>
      <c r="AA33" s="55">
        <f t="shared" si="10"/>
        <v>0</v>
      </c>
      <c r="AB33" s="55">
        <f t="shared" si="11"/>
        <v>0</v>
      </c>
      <c r="AC33" s="55">
        <f t="shared" si="12"/>
        <v>0</v>
      </c>
      <c r="AD33" s="55">
        <f t="shared" si="13"/>
        <v>0</v>
      </c>
      <c r="AE33" s="55">
        <f t="shared" si="14"/>
        <v>0</v>
      </c>
      <c r="AF33" s="55"/>
      <c r="AG33" s="25">
        <v>4478441.0921459999</v>
      </c>
      <c r="AH33" s="25">
        <v>2078441.0921459999</v>
      </c>
      <c r="AI33" s="30">
        <v>1989362</v>
      </c>
      <c r="AJ33" s="30">
        <v>89079.092145999995</v>
      </c>
      <c r="AK33" s="30">
        <v>2400000</v>
      </c>
      <c r="AL33" s="34">
        <f t="shared" si="15"/>
        <v>1.1592632792741595</v>
      </c>
      <c r="AM33" s="34">
        <f t="shared" si="16"/>
        <v>0.82332804300543161</v>
      </c>
      <c r="AN33" s="34">
        <f t="shared" si="17"/>
        <v>0.93150903792195472</v>
      </c>
      <c r="AO33" s="34">
        <f t="shared" si="18"/>
        <v>0.22910994494926762</v>
      </c>
      <c r="AP33" s="34">
        <f t="shared" si="19"/>
        <v>1.7927304779120665</v>
      </c>
      <c r="AQ33" s="92">
        <f t="shared" si="20"/>
        <v>105524</v>
      </c>
      <c r="AR33" s="92">
        <v>0</v>
      </c>
      <c r="AS33" s="92">
        <v>105524</v>
      </c>
      <c r="AT33" s="4" t="str">
        <f>VLOOKUP(B33,'[1]I Pbo'!$B$20:$U$84,20,0)</f>
        <v>Văn bản số 3188/UBND-TKTH ngày 23/9/2022</v>
      </c>
      <c r="AU33" s="4"/>
    </row>
    <row r="34" spans="1:53" s="2" customFormat="1" ht="29.25" customHeight="1" x14ac:dyDescent="0.25">
      <c r="A34" s="11">
        <v>17</v>
      </c>
      <c r="B34" s="27" t="s">
        <v>80</v>
      </c>
      <c r="C34" s="22">
        <f t="shared" si="1"/>
        <v>4836732.5759078283</v>
      </c>
      <c r="D34" s="23">
        <v>2747292.5759078288</v>
      </c>
      <c r="E34" s="23">
        <v>2385081.5759078288</v>
      </c>
      <c r="F34" s="25">
        <v>362211</v>
      </c>
      <c r="G34" s="25">
        <v>2089440</v>
      </c>
      <c r="H34" s="25">
        <f t="shared" si="2"/>
        <v>3958296</v>
      </c>
      <c r="I34" s="25">
        <v>1868856</v>
      </c>
      <c r="J34" s="25">
        <v>1506645</v>
      </c>
      <c r="K34" s="25">
        <v>362211</v>
      </c>
      <c r="L34" s="25">
        <v>2089440</v>
      </c>
      <c r="M34" s="25">
        <v>878436.57590782875</v>
      </c>
      <c r="N34" s="55">
        <f t="shared" si="3"/>
        <v>5427279.5759078283</v>
      </c>
      <c r="O34" s="102">
        <f t="shared" si="4"/>
        <v>4548843</v>
      </c>
      <c r="P34" s="102">
        <f t="shared" si="5"/>
        <v>3958296</v>
      </c>
      <c r="Q34" s="102">
        <f t="shared" si="6"/>
        <v>1868856</v>
      </c>
      <c r="R34" s="102">
        <v>1506645</v>
      </c>
      <c r="S34" s="102">
        <v>362211</v>
      </c>
      <c r="T34" s="102">
        <v>2679987</v>
      </c>
      <c r="U34" s="105">
        <v>590547</v>
      </c>
      <c r="V34" s="65">
        <v>878436.57590782875</v>
      </c>
      <c r="W34" s="65">
        <f t="shared" si="7"/>
        <v>2747292.5759078288</v>
      </c>
      <c r="X34" s="81">
        <f>V34/M34</f>
        <v>1</v>
      </c>
      <c r="Y34" s="55">
        <f t="shared" si="8"/>
        <v>0</v>
      </c>
      <c r="Z34" s="55">
        <f t="shared" si="9"/>
        <v>0</v>
      </c>
      <c r="AA34" s="55">
        <f t="shared" si="10"/>
        <v>0</v>
      </c>
      <c r="AB34" s="55">
        <f t="shared" si="11"/>
        <v>0</v>
      </c>
      <c r="AC34" s="55">
        <f t="shared" si="12"/>
        <v>0</v>
      </c>
      <c r="AD34" s="55">
        <f t="shared" si="13"/>
        <v>0</v>
      </c>
      <c r="AE34" s="55">
        <f t="shared" si="14"/>
        <v>0</v>
      </c>
      <c r="AF34" s="55"/>
      <c r="AG34" s="25">
        <v>5553180.0073770005</v>
      </c>
      <c r="AH34" s="25">
        <v>2482472.0073770001</v>
      </c>
      <c r="AI34" s="25">
        <v>2325473</v>
      </c>
      <c r="AJ34" s="25">
        <v>156999.007377</v>
      </c>
      <c r="AK34" s="25">
        <v>3070708</v>
      </c>
      <c r="AL34" s="34">
        <f t="shared" si="15"/>
        <v>1.148126327065891</v>
      </c>
      <c r="AM34" s="34">
        <f t="shared" si="16"/>
        <v>0.90360671052906694</v>
      </c>
      <c r="AN34" s="34">
        <f t="shared" si="17"/>
        <v>0.97500774124040601</v>
      </c>
      <c r="AO34" s="34">
        <f t="shared" si="18"/>
        <v>0.43344627130871233</v>
      </c>
      <c r="AP34" s="34">
        <f t="shared" si="19"/>
        <v>1.4696320545217858</v>
      </c>
      <c r="AQ34" s="92">
        <f t="shared" si="20"/>
        <v>10406</v>
      </c>
      <c r="AR34" s="92">
        <v>0</v>
      </c>
      <c r="AS34" s="92">
        <v>10406</v>
      </c>
      <c r="AT34" s="4" t="s">
        <v>244</v>
      </c>
      <c r="AU34" s="4"/>
      <c r="AV34" s="1"/>
      <c r="AW34" s="1"/>
      <c r="AX34" s="1"/>
      <c r="AY34" s="1"/>
      <c r="AZ34" s="1"/>
      <c r="BA34" s="1"/>
    </row>
    <row r="35" spans="1:53" s="2" customFormat="1" ht="29.25" customHeight="1" x14ac:dyDescent="0.25">
      <c r="A35" s="11">
        <v>18</v>
      </c>
      <c r="B35" s="27" t="s">
        <v>172</v>
      </c>
      <c r="C35" s="22">
        <f t="shared" si="1"/>
        <v>3898500.1309999786</v>
      </c>
      <c r="D35" s="23">
        <v>1256120.1309999784</v>
      </c>
      <c r="E35" s="23">
        <v>1048217.1309999784</v>
      </c>
      <c r="F35" s="25">
        <v>207903</v>
      </c>
      <c r="G35" s="25">
        <v>2642380</v>
      </c>
      <c r="H35" s="25">
        <f t="shared" si="2"/>
        <v>3794829</v>
      </c>
      <c r="I35" s="25">
        <v>1152449</v>
      </c>
      <c r="J35" s="25">
        <v>944546</v>
      </c>
      <c r="K35" s="25">
        <v>207903</v>
      </c>
      <c r="L35" s="25">
        <v>2642380</v>
      </c>
      <c r="M35" s="25">
        <v>103671.13099997844</v>
      </c>
      <c r="N35" s="55">
        <f t="shared" si="3"/>
        <v>4486500.1309999786</v>
      </c>
      <c r="O35" s="102">
        <f t="shared" si="4"/>
        <v>4382829</v>
      </c>
      <c r="P35" s="102">
        <f t="shared" si="5"/>
        <v>3794829</v>
      </c>
      <c r="Q35" s="102">
        <f t="shared" si="6"/>
        <v>1152449</v>
      </c>
      <c r="R35" s="102">
        <v>944546</v>
      </c>
      <c r="S35" s="102">
        <v>207903</v>
      </c>
      <c r="T35" s="102">
        <v>3230380</v>
      </c>
      <c r="U35" s="105">
        <v>588000</v>
      </c>
      <c r="V35" s="65">
        <v>103671.13099997844</v>
      </c>
      <c r="W35" s="65">
        <f t="shared" si="7"/>
        <v>1256120.1309999784</v>
      </c>
      <c r="X35" s="81">
        <f>V35/M35</f>
        <v>1</v>
      </c>
      <c r="Y35" s="55">
        <f t="shared" si="8"/>
        <v>0</v>
      </c>
      <c r="Z35" s="55">
        <f t="shared" si="9"/>
        <v>0</v>
      </c>
      <c r="AA35" s="55">
        <f t="shared" si="10"/>
        <v>0</v>
      </c>
      <c r="AB35" s="55">
        <f t="shared" si="11"/>
        <v>0</v>
      </c>
      <c r="AC35" s="55">
        <f t="shared" si="12"/>
        <v>0</v>
      </c>
      <c r="AD35" s="55">
        <f t="shared" si="13"/>
        <v>0</v>
      </c>
      <c r="AE35" s="55">
        <f t="shared" si="14"/>
        <v>0</v>
      </c>
      <c r="AF35" s="55"/>
      <c r="AG35" s="25">
        <v>4440679.2578420006</v>
      </c>
      <c r="AH35" s="25">
        <v>1084066.2578420001</v>
      </c>
      <c r="AI35" s="25">
        <v>1003671</v>
      </c>
      <c r="AJ35" s="25">
        <v>80395.257842000006</v>
      </c>
      <c r="AK35" s="25">
        <v>3356613</v>
      </c>
      <c r="AL35" s="34">
        <f t="shared" si="15"/>
        <v>1.1390737741755446</v>
      </c>
      <c r="AM35" s="34">
        <f t="shared" si="16"/>
        <v>0.86302753302663116</v>
      </c>
      <c r="AN35" s="34">
        <f t="shared" si="17"/>
        <v>0.95750295460494694</v>
      </c>
      <c r="AO35" s="34">
        <f t="shared" si="18"/>
        <v>0.38669599689278178</v>
      </c>
      <c r="AP35" s="34">
        <f t="shared" si="19"/>
        <v>1.2702991242743285</v>
      </c>
      <c r="AQ35" s="92">
        <f t="shared" si="20"/>
        <v>88821</v>
      </c>
      <c r="AR35" s="92"/>
      <c r="AS35" s="92">
        <v>88821</v>
      </c>
      <c r="AT35" s="4" t="str">
        <f>VLOOKUP(B35,'[1]I Pbo'!$B$20:$U$84,20,0)</f>
        <v>3577/UBND-KT ngày 24/10/2022</v>
      </c>
      <c r="AU35" s="4"/>
      <c r="AV35" s="1"/>
      <c r="AW35" s="1"/>
      <c r="AX35" s="1"/>
      <c r="AY35" s="1"/>
      <c r="AZ35" s="1"/>
      <c r="BA35" s="1"/>
    </row>
    <row r="36" spans="1:53" s="2" customFormat="1" ht="29.25" customHeight="1" x14ac:dyDescent="0.25">
      <c r="A36" s="11">
        <v>19</v>
      </c>
      <c r="B36" s="27" t="s">
        <v>136</v>
      </c>
      <c r="C36" s="22">
        <f t="shared" si="1"/>
        <v>5963336</v>
      </c>
      <c r="D36" s="23">
        <f>SUM(I36,M36)</f>
        <v>535948</v>
      </c>
      <c r="E36" s="23">
        <f>SUM(J36,M36)</f>
        <v>535948</v>
      </c>
      <c r="F36" s="25">
        <v>0</v>
      </c>
      <c r="G36" s="25">
        <v>5427388</v>
      </c>
      <c r="H36" s="25">
        <f t="shared" si="2"/>
        <v>5963336</v>
      </c>
      <c r="I36" s="25">
        <v>535948</v>
      </c>
      <c r="J36" s="25">
        <v>535948</v>
      </c>
      <c r="K36" s="25">
        <v>0</v>
      </c>
      <c r="L36" s="25">
        <v>5427388</v>
      </c>
      <c r="M36" s="25">
        <v>0</v>
      </c>
      <c r="N36" s="55">
        <f t="shared" si="3"/>
        <v>7880730.459999999</v>
      </c>
      <c r="O36" s="102">
        <f t="shared" si="4"/>
        <v>7880730.459999999</v>
      </c>
      <c r="P36" s="102">
        <f t="shared" si="5"/>
        <v>5963335.7239999995</v>
      </c>
      <c r="Q36" s="102">
        <f t="shared" si="6"/>
        <v>535947.72399999993</v>
      </c>
      <c r="R36" s="102">
        <v>535947.72399999993</v>
      </c>
      <c r="S36" s="102">
        <v>0</v>
      </c>
      <c r="T36" s="102">
        <v>7344782.7359999996</v>
      </c>
      <c r="U36" s="105">
        <v>1917394.7359999996</v>
      </c>
      <c r="V36" s="65">
        <v>0</v>
      </c>
      <c r="W36" s="65">
        <f t="shared" si="7"/>
        <v>535947.72399999993</v>
      </c>
      <c r="X36" s="65"/>
      <c r="Y36" s="55">
        <f t="shared" si="8"/>
        <v>0.27600000007078052</v>
      </c>
      <c r="Z36" s="55">
        <f t="shared" si="9"/>
        <v>0.27600000007078052</v>
      </c>
      <c r="AA36" s="55">
        <f t="shared" si="10"/>
        <v>0.27600000007078052</v>
      </c>
      <c r="AB36" s="55">
        <f t="shared" si="11"/>
        <v>0.27600000007078052</v>
      </c>
      <c r="AC36" s="55">
        <f t="shared" si="12"/>
        <v>0</v>
      </c>
      <c r="AD36" s="55">
        <f t="shared" si="13"/>
        <v>0</v>
      </c>
      <c r="AE36" s="55">
        <f t="shared" si="14"/>
        <v>0</v>
      </c>
      <c r="AF36" s="55"/>
      <c r="AG36" s="25">
        <v>6765120</v>
      </c>
      <c r="AH36" s="25">
        <v>535000</v>
      </c>
      <c r="AI36" s="25">
        <v>535000</v>
      </c>
      <c r="AJ36" s="25">
        <v>0</v>
      </c>
      <c r="AK36" s="25">
        <v>6230120</v>
      </c>
      <c r="AL36" s="34">
        <f t="shared" si="15"/>
        <v>1.1344522596077096</v>
      </c>
      <c r="AM36" s="34">
        <f t="shared" si="16"/>
        <v>0.99823117168083475</v>
      </c>
      <c r="AN36" s="34">
        <f t="shared" si="17"/>
        <v>0.99823117168083475</v>
      </c>
      <c r="AO36" s="34">
        <f t="shared" si="18"/>
        <v>0</v>
      </c>
      <c r="AP36" s="34">
        <f t="shared" si="19"/>
        <v>1.1479039272666705</v>
      </c>
      <c r="AQ36" s="92">
        <f t="shared" si="20"/>
        <v>0</v>
      </c>
      <c r="AR36" s="92"/>
      <c r="AS36" s="92">
        <v>0</v>
      </c>
      <c r="AT36" s="4">
        <f>VLOOKUP(B36,'[1]I Pbo'!$B$20:$U$84,20,0)</f>
        <v>0</v>
      </c>
      <c r="AU36" s="4"/>
      <c r="AV36" s="1"/>
      <c r="AW36" s="1"/>
      <c r="AX36" s="1"/>
      <c r="AY36" s="1"/>
      <c r="AZ36" s="1"/>
      <c r="BA36" s="1"/>
    </row>
    <row r="37" spans="1:53" s="2" customFormat="1" ht="29.25" customHeight="1" x14ac:dyDescent="0.25">
      <c r="A37" s="11">
        <v>20</v>
      </c>
      <c r="B37" s="27" t="s">
        <v>166</v>
      </c>
      <c r="C37" s="22">
        <f t="shared" si="1"/>
        <v>7883012</v>
      </c>
      <c r="D37" s="23">
        <v>547912</v>
      </c>
      <c r="E37" s="23">
        <v>449079</v>
      </c>
      <c r="F37" s="25">
        <v>98833</v>
      </c>
      <c r="G37" s="25">
        <v>7335100</v>
      </c>
      <c r="H37" s="25">
        <f t="shared" si="2"/>
        <v>7883012</v>
      </c>
      <c r="I37" s="25">
        <v>547912</v>
      </c>
      <c r="J37" s="25">
        <v>449079</v>
      </c>
      <c r="K37" s="25">
        <v>98833</v>
      </c>
      <c r="L37" s="25">
        <v>7335100</v>
      </c>
      <c r="M37" s="25">
        <v>0</v>
      </c>
      <c r="N37" s="55">
        <f t="shared" si="3"/>
        <v>9003220</v>
      </c>
      <c r="O37" s="102">
        <f t="shared" si="4"/>
        <v>9003220</v>
      </c>
      <c r="P37" s="102">
        <f t="shared" si="5"/>
        <v>7883012</v>
      </c>
      <c r="Q37" s="102">
        <f t="shared" si="6"/>
        <v>547912</v>
      </c>
      <c r="R37" s="102">
        <v>449079</v>
      </c>
      <c r="S37" s="102">
        <v>98833</v>
      </c>
      <c r="T37" s="102">
        <v>8455308</v>
      </c>
      <c r="U37" s="105">
        <v>1120208</v>
      </c>
      <c r="V37" s="63">
        <v>0</v>
      </c>
      <c r="W37" s="65">
        <f t="shared" si="7"/>
        <v>547912</v>
      </c>
      <c r="X37" s="65"/>
      <c r="Y37" s="55">
        <f t="shared" si="8"/>
        <v>0</v>
      </c>
      <c r="Z37" s="55">
        <f t="shared" si="9"/>
        <v>0</v>
      </c>
      <c r="AA37" s="55">
        <f t="shared" si="10"/>
        <v>0</v>
      </c>
      <c r="AB37" s="55">
        <f t="shared" si="11"/>
        <v>0</v>
      </c>
      <c r="AC37" s="55">
        <f t="shared" si="12"/>
        <v>0</v>
      </c>
      <c r="AD37" s="55">
        <f t="shared" si="13"/>
        <v>0</v>
      </c>
      <c r="AE37" s="55">
        <f t="shared" si="14"/>
        <v>0</v>
      </c>
      <c r="AF37" s="55"/>
      <c r="AG37" s="25">
        <v>8914481.3871671297</v>
      </c>
      <c r="AH37" s="25">
        <v>347479</v>
      </c>
      <c r="AI37" s="25">
        <v>347479</v>
      </c>
      <c r="AJ37" s="25">
        <v>0</v>
      </c>
      <c r="AK37" s="25">
        <v>8567002.3871671297</v>
      </c>
      <c r="AL37" s="34">
        <f t="shared" si="15"/>
        <v>1.1308471161996365</v>
      </c>
      <c r="AM37" s="34">
        <f t="shared" si="16"/>
        <v>0.63418760676897024</v>
      </c>
      <c r="AN37" s="34">
        <f t="shared" si="17"/>
        <v>0.77375918268277966</v>
      </c>
      <c r="AO37" s="34">
        <f t="shared" si="18"/>
        <v>0</v>
      </c>
      <c r="AP37" s="34">
        <f t="shared" si="19"/>
        <v>1.167946229385711</v>
      </c>
      <c r="AQ37" s="92">
        <f t="shared" si="20"/>
        <v>0</v>
      </c>
      <c r="AR37" s="92"/>
      <c r="AS37" s="92"/>
      <c r="AT37" s="4">
        <f>VLOOKUP(B37,'[1]I Pbo'!$B$20:$U$84,20,0)</f>
        <v>0</v>
      </c>
      <c r="AU37" s="4"/>
      <c r="AV37" s="1"/>
      <c r="AW37" s="1"/>
      <c r="AX37" s="1"/>
      <c r="AY37" s="1"/>
      <c r="AZ37" s="1"/>
      <c r="BA37" s="1"/>
    </row>
    <row r="38" spans="1:53" s="2" customFormat="1" ht="29.25" customHeight="1" x14ac:dyDescent="0.25">
      <c r="A38" s="11">
        <v>21</v>
      </c>
      <c r="B38" s="27" t="s">
        <v>142</v>
      </c>
      <c r="C38" s="22">
        <f t="shared" si="1"/>
        <v>8785397.4663415272</v>
      </c>
      <c r="D38" s="23">
        <v>3935837.4663415272</v>
      </c>
      <c r="E38" s="23">
        <v>3588969.4663415272</v>
      </c>
      <c r="F38" s="25">
        <v>346868</v>
      </c>
      <c r="G38" s="25">
        <v>4849560</v>
      </c>
      <c r="H38" s="25">
        <f t="shared" si="2"/>
        <v>8480342</v>
      </c>
      <c r="I38" s="25">
        <v>3630782</v>
      </c>
      <c r="J38" s="25">
        <v>3283914</v>
      </c>
      <c r="K38" s="25">
        <v>346868</v>
      </c>
      <c r="L38" s="25">
        <v>4849560</v>
      </c>
      <c r="M38" s="25">
        <v>305055.46634152706</v>
      </c>
      <c r="N38" s="55">
        <f t="shared" si="3"/>
        <v>9788397.4663415272</v>
      </c>
      <c r="O38" s="102">
        <f t="shared" si="4"/>
        <v>9483342</v>
      </c>
      <c r="P38" s="102">
        <f t="shared" si="5"/>
        <v>8480342</v>
      </c>
      <c r="Q38" s="102">
        <f t="shared" si="6"/>
        <v>3630782</v>
      </c>
      <c r="R38" s="102">
        <v>3283914</v>
      </c>
      <c r="S38" s="102">
        <v>346868</v>
      </c>
      <c r="T38" s="102">
        <v>5852560</v>
      </c>
      <c r="U38" s="105">
        <v>1003000</v>
      </c>
      <c r="V38" s="65">
        <v>305055.46634152706</v>
      </c>
      <c r="W38" s="65">
        <f t="shared" si="7"/>
        <v>3935837.4663415272</v>
      </c>
      <c r="X38" s="81">
        <f t="shared" ref="X38:X43" si="21">V38/M38</f>
        <v>1</v>
      </c>
      <c r="Y38" s="55">
        <f t="shared" si="8"/>
        <v>0</v>
      </c>
      <c r="Z38" s="55">
        <f t="shared" si="9"/>
        <v>0</v>
      </c>
      <c r="AA38" s="55">
        <f t="shared" si="10"/>
        <v>0</v>
      </c>
      <c r="AB38" s="55">
        <f t="shared" si="11"/>
        <v>0</v>
      </c>
      <c r="AC38" s="55">
        <f t="shared" si="12"/>
        <v>0</v>
      </c>
      <c r="AD38" s="55">
        <f t="shared" si="13"/>
        <v>0</v>
      </c>
      <c r="AE38" s="55">
        <f t="shared" si="14"/>
        <v>0</v>
      </c>
      <c r="AF38" s="55"/>
      <c r="AG38" s="25">
        <v>9920918.6882964615</v>
      </c>
      <c r="AH38" s="25">
        <v>3461148.0966307693</v>
      </c>
      <c r="AI38" s="25">
        <v>3341934.9656307693</v>
      </c>
      <c r="AJ38" s="25">
        <v>119213.13099999999</v>
      </c>
      <c r="AK38" s="25">
        <v>6459770.5916656917</v>
      </c>
      <c r="AL38" s="34">
        <f t="shared" si="15"/>
        <v>1.1292509788322411</v>
      </c>
      <c r="AM38" s="34">
        <f t="shared" si="16"/>
        <v>0.87939304563000786</v>
      </c>
      <c r="AN38" s="34">
        <f t="shared" si="17"/>
        <v>0.93116840278873247</v>
      </c>
      <c r="AO38" s="34">
        <f t="shared" si="18"/>
        <v>0.3436844303885051</v>
      </c>
      <c r="AP38" s="34">
        <f t="shared" si="19"/>
        <v>1.332032306367112</v>
      </c>
      <c r="AQ38" s="92">
        <f t="shared" si="20"/>
        <v>176010</v>
      </c>
      <c r="AR38" s="92"/>
      <c r="AS38" s="92">
        <v>176010</v>
      </c>
      <c r="AT38" s="4" t="str">
        <f>VLOOKUP(B38,'[1]I Pbo'!$B$20:$U$84,20,0)</f>
        <v>5063/UBND 31/8/2022</v>
      </c>
      <c r="AU38" s="4"/>
      <c r="AV38" s="1"/>
      <c r="AW38" s="1"/>
      <c r="AX38" s="1"/>
      <c r="AY38" s="1"/>
      <c r="AZ38" s="1"/>
      <c r="BA38" s="1"/>
    </row>
    <row r="39" spans="1:53" s="2" customFormat="1" ht="29.25" customHeight="1" x14ac:dyDescent="0.25">
      <c r="A39" s="11">
        <v>22</v>
      </c>
      <c r="B39" s="27" t="s">
        <v>138</v>
      </c>
      <c r="C39" s="22">
        <f t="shared" si="1"/>
        <v>5844822.276345457</v>
      </c>
      <c r="D39" s="23">
        <f>SUM(I39,M39)</f>
        <v>2304684.2763454574</v>
      </c>
      <c r="E39" s="23">
        <f>SUM(J39,M39)</f>
        <v>1739559.2763454574</v>
      </c>
      <c r="F39" s="25">
        <v>565125</v>
      </c>
      <c r="G39" s="25">
        <v>3540138</v>
      </c>
      <c r="H39" s="25">
        <f t="shared" si="2"/>
        <v>4944264</v>
      </c>
      <c r="I39" s="25">
        <v>1404126</v>
      </c>
      <c r="J39" s="25">
        <v>839001</v>
      </c>
      <c r="K39" s="25">
        <v>565125</v>
      </c>
      <c r="L39" s="25">
        <v>3540138</v>
      </c>
      <c r="M39" s="25">
        <v>900558.2763454573</v>
      </c>
      <c r="N39" s="55">
        <f t="shared" si="3"/>
        <v>6761822.1693454571</v>
      </c>
      <c r="O39" s="102">
        <f t="shared" si="4"/>
        <v>5861263.8930000002</v>
      </c>
      <c r="P39" s="102">
        <f t="shared" si="5"/>
        <v>4944263.8930000002</v>
      </c>
      <c r="Q39" s="102">
        <f t="shared" si="6"/>
        <v>1404125.8929999999</v>
      </c>
      <c r="R39" s="102">
        <v>839000.89299999992</v>
      </c>
      <c r="S39" s="102">
        <v>565125</v>
      </c>
      <c r="T39" s="102">
        <v>4457138</v>
      </c>
      <c r="U39" s="105">
        <v>917000</v>
      </c>
      <c r="V39" s="65">
        <v>900558.2763454573</v>
      </c>
      <c r="W39" s="65">
        <f t="shared" si="7"/>
        <v>2304684.1693454571</v>
      </c>
      <c r="X39" s="81">
        <f t="shared" si="21"/>
        <v>1</v>
      </c>
      <c r="Y39" s="55">
        <f t="shared" si="8"/>
        <v>0.10700000007636845</v>
      </c>
      <c r="Z39" s="55">
        <f t="shared" si="9"/>
        <v>0.10700000007636845</v>
      </c>
      <c r="AA39" s="55">
        <f t="shared" si="10"/>
        <v>0.10700000007636845</v>
      </c>
      <c r="AB39" s="55">
        <f t="shared" si="11"/>
        <v>0.10700000007636845</v>
      </c>
      <c r="AC39" s="55">
        <f t="shared" si="12"/>
        <v>0</v>
      </c>
      <c r="AD39" s="55">
        <f t="shared" si="13"/>
        <v>0</v>
      </c>
      <c r="AE39" s="55">
        <f t="shared" si="14"/>
        <v>0</v>
      </c>
      <c r="AF39" s="55"/>
      <c r="AG39" s="25">
        <v>6428020.7975925012</v>
      </c>
      <c r="AH39" s="25">
        <v>1214378.7217800003</v>
      </c>
      <c r="AI39" s="25">
        <v>1054339.7012170001</v>
      </c>
      <c r="AJ39" s="25">
        <v>160039.020563</v>
      </c>
      <c r="AK39" s="25">
        <v>5213642.0758125009</v>
      </c>
      <c r="AL39" s="34">
        <f t="shared" si="15"/>
        <v>1.0997803686191285</v>
      </c>
      <c r="AM39" s="34">
        <f t="shared" si="16"/>
        <v>0.52691760613112837</v>
      </c>
      <c r="AN39" s="34">
        <f t="shared" si="17"/>
        <v>0.60609587471603921</v>
      </c>
      <c r="AO39" s="34">
        <f t="shared" si="18"/>
        <v>0.28319225049856228</v>
      </c>
      <c r="AP39" s="34">
        <f t="shared" si="19"/>
        <v>1.4727228361754545</v>
      </c>
      <c r="AQ39" s="92">
        <f t="shared" si="20"/>
        <v>0</v>
      </c>
      <c r="AR39" s="92"/>
      <c r="AS39" s="92">
        <v>0</v>
      </c>
      <c r="AT39" s="4">
        <f>VLOOKUP(B39,'[1]I Pbo'!$B$20:$U$84,20,0)</f>
        <v>0</v>
      </c>
      <c r="AU39" s="4"/>
      <c r="AV39" s="1"/>
      <c r="AW39" s="1"/>
      <c r="AX39" s="1"/>
      <c r="AY39" s="1"/>
      <c r="AZ39" s="1"/>
      <c r="BA39" s="1"/>
    </row>
    <row r="40" spans="1:53" s="2" customFormat="1" ht="29.25" customHeight="1" x14ac:dyDescent="0.25">
      <c r="A40" s="11">
        <v>23</v>
      </c>
      <c r="B40" s="27" t="s">
        <v>134</v>
      </c>
      <c r="C40" s="22">
        <f t="shared" si="1"/>
        <v>4612815.2440371262</v>
      </c>
      <c r="D40" s="23">
        <f>SUM(I40,M40)</f>
        <v>2464095.2440371262</v>
      </c>
      <c r="E40" s="23">
        <f>SUM(J40,M40)</f>
        <v>1846760.2440371262</v>
      </c>
      <c r="F40" s="25">
        <v>617335</v>
      </c>
      <c r="G40" s="25">
        <v>2148720</v>
      </c>
      <c r="H40" s="25">
        <f t="shared" si="2"/>
        <v>4266055</v>
      </c>
      <c r="I40" s="25">
        <v>2117335</v>
      </c>
      <c r="J40" s="25">
        <v>1500000</v>
      </c>
      <c r="K40" s="25">
        <v>617335</v>
      </c>
      <c r="L40" s="25">
        <v>2148720</v>
      </c>
      <c r="M40" s="25">
        <v>346760.24403712631</v>
      </c>
      <c r="N40" s="55">
        <f t="shared" si="3"/>
        <v>4612815.2440371262</v>
      </c>
      <c r="O40" s="102">
        <f t="shared" si="4"/>
        <v>4266055</v>
      </c>
      <c r="P40" s="102">
        <f t="shared" si="5"/>
        <v>4266055</v>
      </c>
      <c r="Q40" s="102">
        <f t="shared" si="6"/>
        <v>2117335</v>
      </c>
      <c r="R40" s="102">
        <v>1500000</v>
      </c>
      <c r="S40" s="102">
        <v>617335</v>
      </c>
      <c r="T40" s="102">
        <v>2148720</v>
      </c>
      <c r="U40" s="105">
        <v>0</v>
      </c>
      <c r="V40" s="65">
        <v>346760.24403712631</v>
      </c>
      <c r="W40" s="65">
        <f t="shared" si="7"/>
        <v>2464095.2440371262</v>
      </c>
      <c r="X40" s="81">
        <f t="shared" si="21"/>
        <v>1</v>
      </c>
      <c r="Y40" s="55">
        <f t="shared" si="8"/>
        <v>0</v>
      </c>
      <c r="Z40" s="55">
        <f t="shared" si="9"/>
        <v>0</v>
      </c>
      <c r="AA40" s="55">
        <f t="shared" si="10"/>
        <v>0</v>
      </c>
      <c r="AB40" s="55">
        <f t="shared" si="11"/>
        <v>0</v>
      </c>
      <c r="AC40" s="55">
        <f t="shared" si="12"/>
        <v>0</v>
      </c>
      <c r="AD40" s="55">
        <f t="shared" si="13"/>
        <v>0</v>
      </c>
      <c r="AE40" s="55">
        <f t="shared" si="14"/>
        <v>0</v>
      </c>
      <c r="AF40" s="55"/>
      <c r="AG40" s="25">
        <v>4934506.3517189994</v>
      </c>
      <c r="AH40" s="25">
        <v>1934506.3517189999</v>
      </c>
      <c r="AI40" s="25">
        <v>1720000</v>
      </c>
      <c r="AJ40" s="25">
        <v>214506.351719</v>
      </c>
      <c r="AK40" s="25">
        <v>3000000</v>
      </c>
      <c r="AL40" s="34">
        <f t="shared" si="15"/>
        <v>1.0697385632554253</v>
      </c>
      <c r="AM40" s="34">
        <f t="shared" si="16"/>
        <v>0.78507775070802133</v>
      </c>
      <c r="AN40" s="34">
        <f t="shared" si="17"/>
        <v>0.93136074677456726</v>
      </c>
      <c r="AO40" s="34">
        <f t="shared" si="18"/>
        <v>0.34747155388727352</v>
      </c>
      <c r="AP40" s="34">
        <f t="shared" si="19"/>
        <v>1.3961800513794258</v>
      </c>
      <c r="AQ40" s="92">
        <f t="shared" si="20"/>
        <v>108863</v>
      </c>
      <c r="AR40" s="92"/>
      <c r="AS40" s="92">
        <v>108863</v>
      </c>
      <c r="AT40" s="4" t="str">
        <f>VLOOKUP(B40,'[1]I Pbo'!$B$20:$U$84,20,0)</f>
        <v>10186/UBND-XDCB ngày 27/9/2022</v>
      </c>
      <c r="AU40" s="4"/>
      <c r="AV40" s="1"/>
      <c r="AW40" s="1"/>
      <c r="AX40" s="1"/>
      <c r="AY40" s="1"/>
      <c r="AZ40" s="1"/>
      <c r="BA40" s="1"/>
    </row>
    <row r="41" spans="1:53" s="2" customFormat="1" ht="29.25" customHeight="1" x14ac:dyDescent="0.25">
      <c r="A41" s="11">
        <v>24</v>
      </c>
      <c r="B41" s="27" t="s">
        <v>159</v>
      </c>
      <c r="C41" s="22">
        <f t="shared" si="1"/>
        <v>3012836.2253203169</v>
      </c>
      <c r="D41" s="23">
        <v>2163216.2253203169</v>
      </c>
      <c r="E41" s="23">
        <v>1871048.2253203169</v>
      </c>
      <c r="F41" s="25">
        <v>292168</v>
      </c>
      <c r="G41" s="25">
        <v>849620</v>
      </c>
      <c r="H41" s="25">
        <f t="shared" si="2"/>
        <v>2340425</v>
      </c>
      <c r="I41" s="25">
        <v>1490805</v>
      </c>
      <c r="J41" s="25">
        <v>1198637</v>
      </c>
      <c r="K41" s="25">
        <v>292168</v>
      </c>
      <c r="L41" s="25">
        <v>849620</v>
      </c>
      <c r="M41" s="25">
        <v>672411.22532031673</v>
      </c>
      <c r="N41" s="55">
        <f t="shared" si="3"/>
        <v>4013884.0283203167</v>
      </c>
      <c r="O41" s="102">
        <f t="shared" si="4"/>
        <v>3341472.8029999998</v>
      </c>
      <c r="P41" s="102">
        <f t="shared" si="5"/>
        <v>2340425</v>
      </c>
      <c r="Q41" s="102">
        <f t="shared" si="6"/>
        <v>1490805</v>
      </c>
      <c r="R41" s="102">
        <v>1198637</v>
      </c>
      <c r="S41" s="102">
        <v>292168</v>
      </c>
      <c r="T41" s="102">
        <v>1850667.8029999998</v>
      </c>
      <c r="U41" s="105">
        <v>1001047.8029999998</v>
      </c>
      <c r="V41" s="65">
        <v>672411.22532031673</v>
      </c>
      <c r="W41" s="65">
        <f t="shared" si="7"/>
        <v>2163216.2253203169</v>
      </c>
      <c r="X41" s="81">
        <f t="shared" si="21"/>
        <v>1</v>
      </c>
      <c r="Y41" s="55">
        <f t="shared" si="8"/>
        <v>0</v>
      </c>
      <c r="Z41" s="55">
        <f t="shared" si="9"/>
        <v>0</v>
      </c>
      <c r="AA41" s="55">
        <f t="shared" si="10"/>
        <v>0</v>
      </c>
      <c r="AB41" s="55">
        <f t="shared" si="11"/>
        <v>0</v>
      </c>
      <c r="AC41" s="55">
        <f t="shared" si="12"/>
        <v>0</v>
      </c>
      <c r="AD41" s="55">
        <f t="shared" si="13"/>
        <v>0</v>
      </c>
      <c r="AE41" s="55">
        <f t="shared" si="14"/>
        <v>0</v>
      </c>
      <c r="AF41" s="55"/>
      <c r="AG41" s="25">
        <v>3189707.4248289997</v>
      </c>
      <c r="AH41" s="25">
        <v>1697518.4248289999</v>
      </c>
      <c r="AI41" s="25">
        <v>1593829.25</v>
      </c>
      <c r="AJ41" s="25">
        <v>103689.174829</v>
      </c>
      <c r="AK41" s="25">
        <v>1492189</v>
      </c>
      <c r="AL41" s="34">
        <f t="shared" si="15"/>
        <v>1.0587058792051927</v>
      </c>
      <c r="AM41" s="34">
        <f t="shared" si="16"/>
        <v>0.78471971731704304</v>
      </c>
      <c r="AN41" s="34">
        <f t="shared" si="17"/>
        <v>0.85183761082755738</v>
      </c>
      <c r="AO41" s="34">
        <f t="shared" si="18"/>
        <v>0.35489572721516388</v>
      </c>
      <c r="AP41" s="34">
        <f t="shared" si="19"/>
        <v>1.7563016407335044</v>
      </c>
      <c r="AQ41" s="92">
        <f t="shared" si="20"/>
        <v>0</v>
      </c>
      <c r="AR41" s="92"/>
      <c r="AS41" s="92">
        <v>0</v>
      </c>
      <c r="AT41" s="4">
        <f>VLOOKUP(B41,'[1]I Pbo'!$B$20:$U$84,20,0)</f>
        <v>0</v>
      </c>
      <c r="AU41" s="4"/>
      <c r="AV41" s="1"/>
      <c r="AW41" s="1"/>
      <c r="AX41" s="1"/>
      <c r="AY41" s="1"/>
      <c r="AZ41" s="1"/>
      <c r="BA41" s="1"/>
    </row>
    <row r="42" spans="1:53" s="2" customFormat="1" ht="29.25" customHeight="1" x14ac:dyDescent="0.25">
      <c r="A42" s="11">
        <v>25</v>
      </c>
      <c r="B42" s="27" t="s">
        <v>179</v>
      </c>
      <c r="C42" s="22">
        <f t="shared" si="1"/>
        <v>4396997</v>
      </c>
      <c r="D42" s="23">
        <v>1526755</v>
      </c>
      <c r="E42" s="23">
        <v>1494623</v>
      </c>
      <c r="F42" s="25">
        <v>32132</v>
      </c>
      <c r="G42" s="25">
        <v>2870242</v>
      </c>
      <c r="H42" s="25">
        <f t="shared" si="2"/>
        <v>4238941</v>
      </c>
      <c r="I42" s="25">
        <v>1368699</v>
      </c>
      <c r="J42" s="25">
        <v>1336567</v>
      </c>
      <c r="K42" s="25">
        <v>32132</v>
      </c>
      <c r="L42" s="25">
        <v>2870242</v>
      </c>
      <c r="M42" s="25">
        <v>158056</v>
      </c>
      <c r="N42" s="55">
        <f t="shared" si="3"/>
        <v>4396997</v>
      </c>
      <c r="O42" s="102">
        <f t="shared" si="4"/>
        <v>4238941</v>
      </c>
      <c r="P42" s="102">
        <f t="shared" si="5"/>
        <v>4238941</v>
      </c>
      <c r="Q42" s="102">
        <f t="shared" si="6"/>
        <v>1368699</v>
      </c>
      <c r="R42" s="102">
        <v>1336567</v>
      </c>
      <c r="S42" s="102">
        <v>32132</v>
      </c>
      <c r="T42" s="102">
        <v>2870242</v>
      </c>
      <c r="U42" s="105">
        <v>0</v>
      </c>
      <c r="V42" s="65">
        <v>158056</v>
      </c>
      <c r="W42" s="65">
        <f t="shared" si="7"/>
        <v>1526755</v>
      </c>
      <c r="X42" s="81">
        <f t="shared" si="21"/>
        <v>1</v>
      </c>
      <c r="Y42" s="55">
        <f t="shared" si="8"/>
        <v>0</v>
      </c>
      <c r="Z42" s="55">
        <f t="shared" si="9"/>
        <v>0</v>
      </c>
      <c r="AA42" s="55">
        <f t="shared" si="10"/>
        <v>0</v>
      </c>
      <c r="AB42" s="55">
        <f t="shared" si="11"/>
        <v>0</v>
      </c>
      <c r="AC42" s="55">
        <f t="shared" si="12"/>
        <v>0</v>
      </c>
      <c r="AD42" s="55">
        <f t="shared" si="13"/>
        <v>0</v>
      </c>
      <c r="AE42" s="55">
        <f t="shared" si="14"/>
        <v>0</v>
      </c>
      <c r="AF42" s="55"/>
      <c r="AG42" s="25">
        <v>4623891.7710750001</v>
      </c>
      <c r="AH42" s="25">
        <v>1216190.7710750001</v>
      </c>
      <c r="AI42" s="25">
        <v>1196378</v>
      </c>
      <c r="AJ42" s="25">
        <v>19812.771075000001</v>
      </c>
      <c r="AK42" s="25">
        <v>3407701</v>
      </c>
      <c r="AL42" s="34">
        <f t="shared" si="15"/>
        <v>1.0516022119357826</v>
      </c>
      <c r="AM42" s="34">
        <f t="shared" si="16"/>
        <v>0.79658541879672906</v>
      </c>
      <c r="AN42" s="34">
        <f t="shared" si="17"/>
        <v>0.80045469660242086</v>
      </c>
      <c r="AO42" s="34">
        <f t="shared" si="18"/>
        <v>0.61660559800199177</v>
      </c>
      <c r="AP42" s="34">
        <f t="shared" si="19"/>
        <v>1.1872521550447663</v>
      </c>
      <c r="AQ42" s="92">
        <f t="shared" si="20"/>
        <v>0</v>
      </c>
      <c r="AR42" s="92"/>
      <c r="AS42" s="92">
        <v>0</v>
      </c>
      <c r="AT42" s="4">
        <f>VLOOKUP(B42,'[1]I Pbo'!$B$20:$U$84,20,0)</f>
        <v>0</v>
      </c>
      <c r="AU42" s="4"/>
      <c r="AV42" s="1"/>
      <c r="AW42" s="1"/>
      <c r="AX42" s="1"/>
      <c r="AY42" s="1"/>
      <c r="AZ42" s="1"/>
      <c r="BA42" s="1"/>
    </row>
    <row r="43" spans="1:53" s="2" customFormat="1" ht="29.25" customHeight="1" x14ac:dyDescent="0.25">
      <c r="A43" s="11">
        <v>26</v>
      </c>
      <c r="B43" s="27" t="s">
        <v>146</v>
      </c>
      <c r="C43" s="22">
        <f t="shared" si="1"/>
        <v>3919635.7626127028</v>
      </c>
      <c r="D43" s="23">
        <v>1021695.762612703</v>
      </c>
      <c r="E43" s="23">
        <v>890716.76261270302</v>
      </c>
      <c r="F43" s="25">
        <v>130979</v>
      </c>
      <c r="G43" s="25">
        <v>2897940</v>
      </c>
      <c r="H43" s="25">
        <f t="shared" si="2"/>
        <v>3716838</v>
      </c>
      <c r="I43" s="25">
        <v>818898</v>
      </c>
      <c r="J43" s="25">
        <v>687919</v>
      </c>
      <c r="K43" s="25">
        <v>130979</v>
      </c>
      <c r="L43" s="25">
        <v>2897940</v>
      </c>
      <c r="M43" s="25">
        <v>202797.76261270299</v>
      </c>
      <c r="N43" s="55">
        <f t="shared" si="3"/>
        <v>3866814.7626127028</v>
      </c>
      <c r="O43" s="102">
        <f t="shared" si="4"/>
        <v>3664017</v>
      </c>
      <c r="P43" s="102">
        <f t="shared" si="5"/>
        <v>3664017</v>
      </c>
      <c r="Q43" s="102">
        <f t="shared" si="6"/>
        <v>813898</v>
      </c>
      <c r="R43" s="102">
        <v>687919</v>
      </c>
      <c r="S43" s="102">
        <v>125979</v>
      </c>
      <c r="T43" s="102">
        <v>2850119</v>
      </c>
      <c r="U43" s="105">
        <v>0</v>
      </c>
      <c r="V43" s="65">
        <v>202797.76261270299</v>
      </c>
      <c r="W43" s="65">
        <f t="shared" si="7"/>
        <v>1016695.762612703</v>
      </c>
      <c r="X43" s="81">
        <f t="shared" si="21"/>
        <v>1</v>
      </c>
      <c r="Y43" s="55">
        <f t="shared" si="8"/>
        <v>52821</v>
      </c>
      <c r="Z43" s="55">
        <f t="shared" si="9"/>
        <v>52821</v>
      </c>
      <c r="AA43" s="55">
        <f t="shared" si="10"/>
        <v>5000</v>
      </c>
      <c r="AB43" s="55">
        <f t="shared" si="11"/>
        <v>0</v>
      </c>
      <c r="AC43" s="55">
        <f t="shared" si="12"/>
        <v>5000</v>
      </c>
      <c r="AD43" s="55">
        <f t="shared" si="13"/>
        <v>47821</v>
      </c>
      <c r="AE43" s="55">
        <f t="shared" si="14"/>
        <v>0</v>
      </c>
      <c r="AF43" s="55"/>
      <c r="AG43" s="25">
        <v>4019372.4848659998</v>
      </c>
      <c r="AH43" s="25">
        <v>881364.603092</v>
      </c>
      <c r="AI43" s="25">
        <v>839848.8</v>
      </c>
      <c r="AJ43" s="25">
        <v>41515.803092000002</v>
      </c>
      <c r="AK43" s="25">
        <v>3138007.8817739999</v>
      </c>
      <c r="AL43" s="34">
        <f t="shared" si="15"/>
        <v>1.0254454057197437</v>
      </c>
      <c r="AM43" s="34">
        <f t="shared" si="16"/>
        <v>0.86264877994419287</v>
      </c>
      <c r="AN43" s="34">
        <f t="shared" si="17"/>
        <v>0.94289097865016702</v>
      </c>
      <c r="AO43" s="34">
        <f t="shared" si="18"/>
        <v>0.31696533865734206</v>
      </c>
      <c r="AP43" s="34">
        <f t="shared" si="19"/>
        <v>1.0828408737841362</v>
      </c>
      <c r="AQ43" s="92">
        <f t="shared" si="20"/>
        <v>29406</v>
      </c>
      <c r="AR43" s="92"/>
      <c r="AS43" s="92">
        <v>29406</v>
      </c>
      <c r="AT43" s="4" t="str">
        <f>VLOOKUP(B43,'[1]I Pbo'!$B$20:$U$84,20,0)</f>
        <v>Văn bản 8367/UBND-XDNĐ ngày 06/9/2022</v>
      </c>
      <c r="AU43" s="4"/>
      <c r="AV43" s="1"/>
      <c r="AW43" s="1"/>
      <c r="AX43" s="1"/>
      <c r="AY43" s="1"/>
      <c r="AZ43" s="1"/>
      <c r="BA43" s="1"/>
    </row>
    <row r="44" spans="1:53" s="2" customFormat="1" ht="29.25" customHeight="1" x14ac:dyDescent="0.25">
      <c r="A44" s="11">
        <v>27</v>
      </c>
      <c r="B44" s="27" t="s">
        <v>113</v>
      </c>
      <c r="C44" s="22">
        <f t="shared" si="1"/>
        <v>7186837</v>
      </c>
      <c r="D44" s="23">
        <v>837192</v>
      </c>
      <c r="E44" s="23">
        <v>810125</v>
      </c>
      <c r="F44" s="25">
        <v>27067</v>
      </c>
      <c r="G44" s="25">
        <v>6349645</v>
      </c>
      <c r="H44" s="25">
        <f t="shared" si="2"/>
        <v>7186837</v>
      </c>
      <c r="I44" s="25">
        <v>837192</v>
      </c>
      <c r="J44" s="25">
        <v>810125</v>
      </c>
      <c r="K44" s="25">
        <v>27067</v>
      </c>
      <c r="L44" s="25">
        <v>6349645</v>
      </c>
      <c r="M44" s="25">
        <v>0</v>
      </c>
      <c r="N44" s="55">
        <f t="shared" si="3"/>
        <v>7973140</v>
      </c>
      <c r="O44" s="102">
        <f t="shared" si="4"/>
        <v>7973140</v>
      </c>
      <c r="P44" s="102">
        <f t="shared" si="5"/>
        <v>7186837</v>
      </c>
      <c r="Q44" s="102">
        <f t="shared" si="6"/>
        <v>837192</v>
      </c>
      <c r="R44" s="102">
        <v>810125</v>
      </c>
      <c r="S44" s="102">
        <v>27067</v>
      </c>
      <c r="T44" s="102">
        <v>7135948</v>
      </c>
      <c r="U44" s="105">
        <v>786303</v>
      </c>
      <c r="V44" s="65">
        <v>0</v>
      </c>
      <c r="W44" s="65">
        <f t="shared" si="7"/>
        <v>837192</v>
      </c>
      <c r="X44" s="65"/>
      <c r="Y44" s="55">
        <f t="shared" si="8"/>
        <v>0</v>
      </c>
      <c r="Z44" s="55">
        <f t="shared" si="9"/>
        <v>0</v>
      </c>
      <c r="AA44" s="55">
        <f t="shared" si="10"/>
        <v>0</v>
      </c>
      <c r="AB44" s="55">
        <f t="shared" si="11"/>
        <v>0</v>
      </c>
      <c r="AC44" s="55">
        <f t="shared" si="12"/>
        <v>0</v>
      </c>
      <c r="AD44" s="55">
        <f t="shared" si="13"/>
        <v>0</v>
      </c>
      <c r="AE44" s="55">
        <f t="shared" si="14"/>
        <v>0</v>
      </c>
      <c r="AF44" s="55"/>
      <c r="AG44" s="25">
        <v>7330865</v>
      </c>
      <c r="AH44" s="25">
        <v>528450</v>
      </c>
      <c r="AI44" s="25">
        <v>528450</v>
      </c>
      <c r="AJ44" s="25">
        <v>0</v>
      </c>
      <c r="AK44" s="25">
        <v>6802415</v>
      </c>
      <c r="AL44" s="34">
        <f t="shared" si="15"/>
        <v>1.0200405268687742</v>
      </c>
      <c r="AM44" s="34">
        <f t="shared" si="16"/>
        <v>0.63121721182237767</v>
      </c>
      <c r="AN44" s="34">
        <f t="shared" si="17"/>
        <v>0.65230674278660705</v>
      </c>
      <c r="AO44" s="34">
        <f t="shared" si="18"/>
        <v>0</v>
      </c>
      <c r="AP44" s="34">
        <f t="shared" si="19"/>
        <v>1.0713063486226395</v>
      </c>
      <c r="AQ44" s="92">
        <f t="shared" si="20"/>
        <v>231211</v>
      </c>
      <c r="AR44" s="92">
        <v>204144</v>
      </c>
      <c r="AS44" s="92">
        <v>27067</v>
      </c>
      <c r="AT44" s="4" t="str">
        <f>VLOOKUP(B44,'[1]I Pbo'!$B$20:$U$84,20,0)</f>
        <v>483/UBND-KTTH ngày 20/10/2022</v>
      </c>
      <c r="AU44" s="4" t="s">
        <v>236</v>
      </c>
      <c r="AV44" s="1"/>
      <c r="AW44" s="1"/>
      <c r="AX44" s="1"/>
      <c r="AY44" s="1"/>
      <c r="AZ44" s="1"/>
      <c r="BA44" s="1"/>
    </row>
    <row r="45" spans="1:53" s="2" customFormat="1" ht="29.25" customHeight="1" x14ac:dyDescent="0.25">
      <c r="A45" s="11">
        <v>28</v>
      </c>
      <c r="B45" s="27" t="s">
        <v>78</v>
      </c>
      <c r="C45" s="22">
        <f t="shared" si="1"/>
        <v>3340702.6461638557</v>
      </c>
      <c r="D45" s="23">
        <f>SUM(I45,M45)</f>
        <v>2072902.6461638557</v>
      </c>
      <c r="E45" s="23">
        <f>SUM(J45,M45)</f>
        <v>1670755.6461638557</v>
      </c>
      <c r="F45" s="25">
        <v>402147</v>
      </c>
      <c r="G45" s="25">
        <v>1267800</v>
      </c>
      <c r="H45" s="25">
        <f t="shared" si="2"/>
        <v>2498375</v>
      </c>
      <c r="I45" s="25">
        <v>1230575</v>
      </c>
      <c r="J45" s="25">
        <v>828428</v>
      </c>
      <c r="K45" s="25">
        <v>402147</v>
      </c>
      <c r="L45" s="25">
        <v>1267800</v>
      </c>
      <c r="M45" s="25">
        <v>842327.64616385556</v>
      </c>
      <c r="N45" s="55">
        <f t="shared" si="3"/>
        <v>3340702.5721638557</v>
      </c>
      <c r="O45" s="102">
        <f t="shared" si="4"/>
        <v>2498374.926</v>
      </c>
      <c r="P45" s="102">
        <f t="shared" si="5"/>
        <v>2498374.926</v>
      </c>
      <c r="Q45" s="102">
        <f t="shared" si="6"/>
        <v>1230575</v>
      </c>
      <c r="R45" s="102">
        <v>828428</v>
      </c>
      <c r="S45" s="102">
        <v>402147</v>
      </c>
      <c r="T45" s="102">
        <v>1267799.926</v>
      </c>
      <c r="U45" s="105">
        <v>0</v>
      </c>
      <c r="V45" s="65">
        <v>842327.64616385556</v>
      </c>
      <c r="W45" s="65">
        <f t="shared" si="7"/>
        <v>2072902.6461638557</v>
      </c>
      <c r="X45" s="81">
        <f>V45/M45</f>
        <v>1</v>
      </c>
      <c r="Y45" s="55">
        <f t="shared" si="8"/>
        <v>7.4000000022351742E-2</v>
      </c>
      <c r="Z45" s="55">
        <f t="shared" si="9"/>
        <v>7.4000000022351742E-2</v>
      </c>
      <c r="AA45" s="55">
        <f t="shared" si="10"/>
        <v>0</v>
      </c>
      <c r="AB45" s="55">
        <f t="shared" si="11"/>
        <v>0</v>
      </c>
      <c r="AC45" s="55">
        <f t="shared" si="12"/>
        <v>0</v>
      </c>
      <c r="AD45" s="55">
        <f t="shared" si="13"/>
        <v>7.4000000022351742E-2</v>
      </c>
      <c r="AE45" s="55">
        <f t="shared" si="14"/>
        <v>0</v>
      </c>
      <c r="AF45" s="55"/>
      <c r="AG45" s="25">
        <v>3397632.535745</v>
      </c>
      <c r="AH45" s="25">
        <v>1747632.535745</v>
      </c>
      <c r="AI45" s="25">
        <v>1575000</v>
      </c>
      <c r="AJ45" s="31">
        <v>172632.535745</v>
      </c>
      <c r="AK45" s="25">
        <v>1650000</v>
      </c>
      <c r="AL45" s="34">
        <f t="shared" si="15"/>
        <v>1.0170412920906078</v>
      </c>
      <c r="AM45" s="34">
        <f t="shared" si="16"/>
        <v>0.84308471455675671</v>
      </c>
      <c r="AN45" s="34">
        <f t="shared" si="17"/>
        <v>0.94268722276431283</v>
      </c>
      <c r="AO45" s="48">
        <f t="shared" si="18"/>
        <v>0.42927719402357845</v>
      </c>
      <c r="AP45" s="34">
        <f t="shared" si="19"/>
        <v>1.3014671083767155</v>
      </c>
      <c r="AQ45" s="92">
        <f t="shared" si="20"/>
        <v>129185</v>
      </c>
      <c r="AR45" s="92">
        <v>0</v>
      </c>
      <c r="AS45" s="92">
        <v>129185</v>
      </c>
      <c r="AT45" s="4" t="str">
        <f>VLOOKUP(B45,'[1]I Pbo'!$B$20:$U$84,20,0)</f>
        <v>394/BC-UBND 31/8/2022</v>
      </c>
      <c r="AU45" s="4"/>
      <c r="AV45" s="1"/>
      <c r="AW45" s="1"/>
      <c r="AX45" s="1"/>
      <c r="AY45" s="1"/>
      <c r="AZ45" s="1"/>
      <c r="BA45" s="1"/>
    </row>
    <row r="46" spans="1:53" s="2" customFormat="1" ht="29.25" customHeight="1" x14ac:dyDescent="0.25">
      <c r="A46" s="11">
        <v>29</v>
      </c>
      <c r="B46" s="27" t="s">
        <v>155</v>
      </c>
      <c r="C46" s="22">
        <f t="shared" si="1"/>
        <v>2825504.5875801309</v>
      </c>
      <c r="D46" s="23">
        <v>1929274.5875801309</v>
      </c>
      <c r="E46" s="23">
        <v>1683362.5875801309</v>
      </c>
      <c r="F46" s="25">
        <v>245912</v>
      </c>
      <c r="G46" s="25">
        <v>896230</v>
      </c>
      <c r="H46" s="25">
        <f t="shared" si="2"/>
        <v>2374642</v>
      </c>
      <c r="I46" s="25">
        <v>1478412</v>
      </c>
      <c r="J46" s="25">
        <v>1232500</v>
      </c>
      <c r="K46" s="25">
        <v>245912</v>
      </c>
      <c r="L46" s="25">
        <v>896230</v>
      </c>
      <c r="M46" s="25">
        <v>450862.58758013102</v>
      </c>
      <c r="N46" s="55">
        <f t="shared" si="3"/>
        <v>3030427.5875801309</v>
      </c>
      <c r="O46" s="102">
        <f t="shared" si="4"/>
        <v>2579565</v>
      </c>
      <c r="P46" s="102">
        <f t="shared" si="5"/>
        <v>2374642</v>
      </c>
      <c r="Q46" s="102">
        <f t="shared" si="6"/>
        <v>1478412</v>
      </c>
      <c r="R46" s="102">
        <v>1232500</v>
      </c>
      <c r="S46" s="102">
        <v>245912</v>
      </c>
      <c r="T46" s="102">
        <v>1101153</v>
      </c>
      <c r="U46" s="105">
        <v>204923</v>
      </c>
      <c r="V46" s="65">
        <v>450862.58758013102</v>
      </c>
      <c r="W46" s="65">
        <f t="shared" si="7"/>
        <v>1929274.5875801309</v>
      </c>
      <c r="X46" s="81">
        <f>V46/M46</f>
        <v>1</v>
      </c>
      <c r="Y46" s="55">
        <f t="shared" si="8"/>
        <v>0</v>
      </c>
      <c r="Z46" s="55">
        <f t="shared" si="9"/>
        <v>0</v>
      </c>
      <c r="AA46" s="55">
        <f t="shared" si="10"/>
        <v>0</v>
      </c>
      <c r="AB46" s="55">
        <f t="shared" si="11"/>
        <v>0</v>
      </c>
      <c r="AC46" s="55">
        <f t="shared" si="12"/>
        <v>0</v>
      </c>
      <c r="AD46" s="55">
        <f t="shared" si="13"/>
        <v>0</v>
      </c>
      <c r="AE46" s="55">
        <f t="shared" si="14"/>
        <v>0</v>
      </c>
      <c r="AF46" s="55"/>
      <c r="AG46" s="25">
        <v>2829075.5729470002</v>
      </c>
      <c r="AH46" s="25">
        <v>1743997.0329470001</v>
      </c>
      <c r="AI46" s="25">
        <v>1570000</v>
      </c>
      <c r="AJ46" s="25">
        <v>173997.032947</v>
      </c>
      <c r="AK46" s="25">
        <v>1085078.54</v>
      </c>
      <c r="AL46" s="34">
        <f t="shared" si="15"/>
        <v>1.0012638398757396</v>
      </c>
      <c r="AM46" s="34">
        <f t="shared" si="16"/>
        <v>0.90396517124836928</v>
      </c>
      <c r="AN46" s="34">
        <f t="shared" si="17"/>
        <v>0.9326570589031018</v>
      </c>
      <c r="AO46" s="34">
        <f t="shared" si="18"/>
        <v>0.70755812220225123</v>
      </c>
      <c r="AP46" s="34">
        <f t="shared" si="19"/>
        <v>1.2107143701951508</v>
      </c>
      <c r="AQ46" s="92">
        <f t="shared" si="20"/>
        <v>145453</v>
      </c>
      <c r="AR46" s="92"/>
      <c r="AS46" s="92">
        <v>145453</v>
      </c>
      <c r="AT46" s="4" t="str">
        <f>VLOOKUP(B46,'[1]I Pbo'!$B$20:$U$84,20,0)</f>
        <v>Văn bản số 3993/UBND-KT ngày 19/7/2022</v>
      </c>
      <c r="AU46" s="4"/>
      <c r="AV46" s="1"/>
      <c r="AW46" s="1"/>
      <c r="AX46" s="1"/>
      <c r="AY46" s="1"/>
      <c r="AZ46" s="1"/>
      <c r="BA46" s="1"/>
    </row>
    <row r="47" spans="1:53" s="2" customFormat="1" ht="29.25" customHeight="1" x14ac:dyDescent="0.25">
      <c r="A47" s="11">
        <v>30</v>
      </c>
      <c r="B47" s="27" t="s">
        <v>38</v>
      </c>
      <c r="C47" s="22">
        <f t="shared" si="1"/>
        <v>392700</v>
      </c>
      <c r="D47" s="23">
        <f t="shared" ref="D47:D56" si="22">SUM(I47,M47)</f>
        <v>392700</v>
      </c>
      <c r="E47" s="23">
        <f t="shared" ref="E47:E56" si="23">SUM(J47,M47)</f>
        <v>392700</v>
      </c>
      <c r="F47" s="22">
        <v>0</v>
      </c>
      <c r="G47" s="22"/>
      <c r="H47" s="22">
        <f t="shared" si="2"/>
        <v>392700</v>
      </c>
      <c r="I47" s="22">
        <v>392700</v>
      </c>
      <c r="J47" s="22">
        <v>392700</v>
      </c>
      <c r="K47" s="22">
        <v>0</v>
      </c>
      <c r="L47" s="22"/>
      <c r="M47" s="22"/>
      <c r="N47" s="55">
        <f t="shared" si="3"/>
        <v>392700</v>
      </c>
      <c r="O47" s="102">
        <f t="shared" si="4"/>
        <v>392700</v>
      </c>
      <c r="P47" s="102">
        <f t="shared" si="5"/>
        <v>392700</v>
      </c>
      <c r="Q47" s="102">
        <f t="shared" si="6"/>
        <v>392700</v>
      </c>
      <c r="R47" s="102">
        <v>392700</v>
      </c>
      <c r="S47" s="102">
        <v>0</v>
      </c>
      <c r="T47" s="102">
        <v>0</v>
      </c>
      <c r="U47" s="102"/>
      <c r="V47" s="64"/>
      <c r="W47" s="65">
        <f t="shared" si="7"/>
        <v>392700</v>
      </c>
      <c r="X47" s="65"/>
      <c r="Y47" s="55">
        <f t="shared" si="8"/>
        <v>0</v>
      </c>
      <c r="Z47" s="55">
        <f t="shared" si="9"/>
        <v>0</v>
      </c>
      <c r="AA47" s="55">
        <f t="shared" si="10"/>
        <v>0</v>
      </c>
      <c r="AB47" s="55">
        <f t="shared" si="11"/>
        <v>0</v>
      </c>
      <c r="AC47" s="55">
        <f t="shared" si="12"/>
        <v>0</v>
      </c>
      <c r="AD47" s="55">
        <f t="shared" ref="AD47:AD56" si="24">L47-T47</f>
        <v>0</v>
      </c>
      <c r="AE47" s="55">
        <f t="shared" si="14"/>
        <v>0</v>
      </c>
      <c r="AF47" s="55"/>
      <c r="AG47" s="25">
        <v>392700</v>
      </c>
      <c r="AH47" s="25">
        <v>392700</v>
      </c>
      <c r="AI47" s="25">
        <v>392700</v>
      </c>
      <c r="AJ47" s="25">
        <v>0</v>
      </c>
      <c r="AK47" s="25"/>
      <c r="AL47" s="34">
        <f t="shared" si="15"/>
        <v>1</v>
      </c>
      <c r="AM47" s="34">
        <f t="shared" si="16"/>
        <v>1</v>
      </c>
      <c r="AN47" s="34">
        <f t="shared" si="17"/>
        <v>1</v>
      </c>
      <c r="AO47" s="34">
        <f t="shared" si="18"/>
        <v>0</v>
      </c>
      <c r="AP47" s="34">
        <f t="shared" si="19"/>
        <v>0</v>
      </c>
      <c r="AQ47" s="90">
        <f t="shared" si="20"/>
        <v>0</v>
      </c>
      <c r="AR47" s="90"/>
      <c r="AS47" s="90"/>
      <c r="AT47" s="4"/>
      <c r="AU47" s="4"/>
      <c r="AV47" s="1"/>
      <c r="AW47" s="1"/>
      <c r="AX47" s="1"/>
      <c r="AY47" s="1"/>
      <c r="AZ47" s="1"/>
      <c r="BA47" s="1"/>
    </row>
    <row r="48" spans="1:53" s="2" customFormat="1" ht="29.25" customHeight="1" x14ac:dyDescent="0.25">
      <c r="A48" s="11">
        <v>31</v>
      </c>
      <c r="B48" s="27" t="s">
        <v>41</v>
      </c>
      <c r="C48" s="22">
        <f t="shared" si="1"/>
        <v>7360</v>
      </c>
      <c r="D48" s="23">
        <f t="shared" si="22"/>
        <v>7360</v>
      </c>
      <c r="E48" s="23">
        <f t="shared" si="23"/>
        <v>7360</v>
      </c>
      <c r="F48" s="22">
        <v>0</v>
      </c>
      <c r="G48" s="22"/>
      <c r="H48" s="22">
        <f t="shared" si="2"/>
        <v>7360</v>
      </c>
      <c r="I48" s="23">
        <v>7360</v>
      </c>
      <c r="J48" s="23">
        <v>7360</v>
      </c>
      <c r="K48" s="22">
        <v>0</v>
      </c>
      <c r="L48" s="22"/>
      <c r="M48" s="22"/>
      <c r="N48" s="55">
        <f t="shared" si="3"/>
        <v>7360</v>
      </c>
      <c r="O48" s="102">
        <f t="shared" si="4"/>
        <v>7360</v>
      </c>
      <c r="P48" s="102">
        <f t="shared" si="5"/>
        <v>7360</v>
      </c>
      <c r="Q48" s="102">
        <f t="shared" si="6"/>
        <v>7360</v>
      </c>
      <c r="R48" s="102">
        <v>7360</v>
      </c>
      <c r="S48" s="102">
        <v>0</v>
      </c>
      <c r="T48" s="102">
        <v>0</v>
      </c>
      <c r="U48" s="102"/>
      <c r="V48" s="64"/>
      <c r="W48" s="65">
        <f t="shared" si="7"/>
        <v>7360</v>
      </c>
      <c r="X48" s="65"/>
      <c r="Y48" s="55">
        <f t="shared" si="8"/>
        <v>0</v>
      </c>
      <c r="Z48" s="55">
        <f t="shared" si="9"/>
        <v>0</v>
      </c>
      <c r="AA48" s="55">
        <f t="shared" si="10"/>
        <v>0</v>
      </c>
      <c r="AB48" s="55">
        <f t="shared" si="11"/>
        <v>0</v>
      </c>
      <c r="AC48" s="55">
        <f t="shared" si="12"/>
        <v>0</v>
      </c>
      <c r="AD48" s="55">
        <f t="shared" si="24"/>
        <v>0</v>
      </c>
      <c r="AE48" s="55">
        <f t="shared" si="14"/>
        <v>0</v>
      </c>
      <c r="AF48" s="55"/>
      <c r="AG48" s="25">
        <v>7360</v>
      </c>
      <c r="AH48" s="25">
        <v>7360</v>
      </c>
      <c r="AI48" s="25">
        <v>7360</v>
      </c>
      <c r="AJ48" s="25">
        <v>0</v>
      </c>
      <c r="AK48" s="25"/>
      <c r="AL48" s="34">
        <f t="shared" si="15"/>
        <v>1</v>
      </c>
      <c r="AM48" s="34">
        <f t="shared" si="16"/>
        <v>1</v>
      </c>
      <c r="AN48" s="34">
        <f t="shared" si="17"/>
        <v>1</v>
      </c>
      <c r="AO48" s="34">
        <f t="shared" si="18"/>
        <v>0</v>
      </c>
      <c r="AP48" s="34">
        <f t="shared" si="19"/>
        <v>0</v>
      </c>
      <c r="AQ48" s="90">
        <f t="shared" si="20"/>
        <v>0</v>
      </c>
      <c r="AR48" s="90"/>
      <c r="AS48" s="90"/>
      <c r="AT48" s="4"/>
      <c r="AU48" s="4"/>
      <c r="AV48" s="1"/>
      <c r="AW48" s="1"/>
      <c r="AX48" s="1"/>
      <c r="AY48" s="1"/>
      <c r="AZ48" s="1"/>
      <c r="BA48" s="1"/>
    </row>
    <row r="49" spans="1:53" s="2" customFormat="1" ht="29.25" customHeight="1" x14ac:dyDescent="0.25">
      <c r="A49" s="11">
        <v>32</v>
      </c>
      <c r="B49" s="27" t="s">
        <v>42</v>
      </c>
      <c r="C49" s="22">
        <f t="shared" si="1"/>
        <v>16579507</v>
      </c>
      <c r="D49" s="23">
        <f t="shared" si="22"/>
        <v>16579507</v>
      </c>
      <c r="E49" s="23">
        <f t="shared" si="23"/>
        <v>16579507</v>
      </c>
      <c r="F49" s="22">
        <v>0</v>
      </c>
      <c r="G49" s="22"/>
      <c r="H49" s="22">
        <f t="shared" si="2"/>
        <v>16579507</v>
      </c>
      <c r="I49" s="22">
        <v>16579507</v>
      </c>
      <c r="J49" s="22">
        <v>16579507</v>
      </c>
      <c r="K49" s="22">
        <v>0</v>
      </c>
      <c r="L49" s="22"/>
      <c r="M49" s="22"/>
      <c r="N49" s="55">
        <f t="shared" si="3"/>
        <v>16579507</v>
      </c>
      <c r="O49" s="102">
        <f t="shared" si="4"/>
        <v>16579507</v>
      </c>
      <c r="P49" s="102">
        <f t="shared" si="5"/>
        <v>16579507</v>
      </c>
      <c r="Q49" s="102">
        <f t="shared" si="6"/>
        <v>16579507</v>
      </c>
      <c r="R49" s="102">
        <v>16579507</v>
      </c>
      <c r="S49" s="102">
        <v>0</v>
      </c>
      <c r="T49" s="102">
        <v>0</v>
      </c>
      <c r="U49" s="102"/>
      <c r="V49" s="64"/>
      <c r="W49" s="65">
        <f t="shared" si="7"/>
        <v>16579507</v>
      </c>
      <c r="X49" s="65"/>
      <c r="Y49" s="55">
        <f t="shared" si="8"/>
        <v>0</v>
      </c>
      <c r="Z49" s="55">
        <f t="shared" si="9"/>
        <v>0</v>
      </c>
      <c r="AA49" s="55">
        <f t="shared" si="10"/>
        <v>0</v>
      </c>
      <c r="AB49" s="55">
        <f t="shared" si="11"/>
        <v>0</v>
      </c>
      <c r="AC49" s="55">
        <f t="shared" si="12"/>
        <v>0</v>
      </c>
      <c r="AD49" s="55">
        <f t="shared" si="24"/>
        <v>0</v>
      </c>
      <c r="AE49" s="55">
        <f t="shared" si="14"/>
        <v>0</v>
      </c>
      <c r="AF49" s="55"/>
      <c r="AG49" s="25">
        <v>640800</v>
      </c>
      <c r="AH49" s="25">
        <v>640800</v>
      </c>
      <c r="AI49" s="25">
        <v>640800</v>
      </c>
      <c r="AJ49" s="25">
        <v>0</v>
      </c>
      <c r="AK49" s="25"/>
      <c r="AL49" s="34">
        <v>1</v>
      </c>
      <c r="AM49" s="34">
        <v>1</v>
      </c>
      <c r="AN49" s="34">
        <v>1</v>
      </c>
      <c r="AO49" s="34">
        <f>IF(F49=0,0,AJ49/544600)</f>
        <v>0</v>
      </c>
      <c r="AP49" s="34">
        <f>IF(G49=0,0,AK49/544600)</f>
        <v>0</v>
      </c>
      <c r="AQ49" s="90">
        <f t="shared" si="20"/>
        <v>0</v>
      </c>
      <c r="AR49" s="90"/>
      <c r="AS49" s="90"/>
      <c r="AT49" s="4"/>
      <c r="AU49" s="4"/>
      <c r="AV49" s="1"/>
      <c r="AW49" s="1"/>
      <c r="AX49" s="1"/>
      <c r="AY49" s="1"/>
      <c r="AZ49" s="1"/>
      <c r="BA49" s="1"/>
    </row>
    <row r="50" spans="1:53" s="2" customFormat="1" ht="29.25" customHeight="1" x14ac:dyDescent="0.25">
      <c r="A50" s="11">
        <v>33</v>
      </c>
      <c r="B50" s="27" t="s">
        <v>57</v>
      </c>
      <c r="C50" s="22">
        <f t="shared" ref="C50:C81" si="25">SUM(H50,M50)</f>
        <v>8561312</v>
      </c>
      <c r="D50" s="23">
        <f t="shared" si="22"/>
        <v>8561312</v>
      </c>
      <c r="E50" s="23">
        <f t="shared" si="23"/>
        <v>8561312</v>
      </c>
      <c r="F50" s="22">
        <v>0</v>
      </c>
      <c r="G50" s="22"/>
      <c r="H50" s="22">
        <f t="shared" ref="H50:H81" si="26">SUM(I50,L50)</f>
        <v>8561312</v>
      </c>
      <c r="I50" s="22">
        <v>8561312</v>
      </c>
      <c r="J50" s="22">
        <v>8561312</v>
      </c>
      <c r="K50" s="22">
        <v>0</v>
      </c>
      <c r="L50" s="22"/>
      <c r="M50" s="22"/>
      <c r="N50" s="55">
        <f t="shared" ref="N50:N81" si="27">SUM(O50,V50)</f>
        <v>8561312</v>
      </c>
      <c r="O50" s="102">
        <f t="shared" ref="O50:O81" si="28">SUM(Q50,T50)</f>
        <v>8561312</v>
      </c>
      <c r="P50" s="102">
        <f t="shared" ref="P50:P81" si="29">O50-U50</f>
        <v>8561312</v>
      </c>
      <c r="Q50" s="102">
        <f t="shared" ref="Q50:Q81" si="30">R50+S50</f>
        <v>8561312</v>
      </c>
      <c r="R50" s="102">
        <v>8561312</v>
      </c>
      <c r="S50" s="102">
        <v>0</v>
      </c>
      <c r="T50" s="102">
        <v>0</v>
      </c>
      <c r="U50" s="102"/>
      <c r="V50" s="64"/>
      <c r="W50" s="65">
        <f t="shared" ref="W50:W81" si="31">SUM(Q50,V50)</f>
        <v>8561312</v>
      </c>
      <c r="X50" s="65"/>
      <c r="Y50" s="55">
        <f t="shared" ref="Y50:Y81" si="32">SUM(Z50,AE50)</f>
        <v>0</v>
      </c>
      <c r="Z50" s="55">
        <f t="shared" ref="Z50:Z81" si="33">AA50+AD50</f>
        <v>0</v>
      </c>
      <c r="AA50" s="55">
        <f t="shared" ref="AA50:AA81" si="34">AB50+AC50</f>
        <v>0</v>
      </c>
      <c r="AB50" s="55">
        <f t="shared" ref="AB50:AB81" si="35">J50-R50</f>
        <v>0</v>
      </c>
      <c r="AC50" s="55">
        <f t="shared" ref="AC50:AC81" si="36">K50-S50</f>
        <v>0</v>
      </c>
      <c r="AD50" s="55">
        <f t="shared" si="24"/>
        <v>0</v>
      </c>
      <c r="AE50" s="55">
        <f t="shared" ref="AE50:AE76" si="37">M50-V50</f>
        <v>0</v>
      </c>
      <c r="AF50" s="55"/>
      <c r="AG50" s="25">
        <v>8561312</v>
      </c>
      <c r="AH50" s="25">
        <v>8561312</v>
      </c>
      <c r="AI50" s="25">
        <v>8561312</v>
      </c>
      <c r="AJ50" s="25">
        <v>0</v>
      </c>
      <c r="AK50" s="25"/>
      <c r="AL50" s="34">
        <f t="shared" ref="AL50:AL81" si="38">IF(C50=0,0,AG50/C50)</f>
        <v>1</v>
      </c>
      <c r="AM50" s="34">
        <f t="shared" ref="AM50:AM81" si="39">IF(D50=0,0,AH50/D50)</f>
        <v>1</v>
      </c>
      <c r="AN50" s="34">
        <f t="shared" ref="AN50:AN81" si="40">IF(E50=0,0,AI50/E50)</f>
        <v>1</v>
      </c>
      <c r="AO50" s="34">
        <f t="shared" ref="AO50:AO81" si="41">IF(F50=0,0,AJ50/F50)</f>
        <v>0</v>
      </c>
      <c r="AP50" s="34">
        <f t="shared" ref="AP50:AP81" si="42">IF(G50=0,0,AK50/G50)</f>
        <v>0</v>
      </c>
      <c r="AQ50" s="90">
        <f t="shared" ref="AQ50:AQ81" si="43">SUM(AR50,AS50)</f>
        <v>0</v>
      </c>
      <c r="AR50" s="90"/>
      <c r="AS50" s="90"/>
      <c r="AT50" s="4"/>
      <c r="AU50" s="4"/>
      <c r="AV50" s="1"/>
      <c r="AW50" s="1"/>
      <c r="AX50" s="1"/>
      <c r="AY50" s="1"/>
      <c r="AZ50" s="1"/>
      <c r="BA50" s="1"/>
    </row>
    <row r="51" spans="1:53" s="2" customFormat="1" ht="29.25" customHeight="1" x14ac:dyDescent="0.25">
      <c r="A51" s="11">
        <v>34</v>
      </c>
      <c r="B51" s="27" t="s">
        <v>61</v>
      </c>
      <c r="C51" s="22">
        <f t="shared" si="25"/>
        <v>1963</v>
      </c>
      <c r="D51" s="23">
        <f t="shared" si="22"/>
        <v>1963</v>
      </c>
      <c r="E51" s="23">
        <f t="shared" si="23"/>
        <v>1963</v>
      </c>
      <c r="F51" s="22">
        <v>0</v>
      </c>
      <c r="G51" s="22"/>
      <c r="H51" s="22">
        <f t="shared" si="26"/>
        <v>1963</v>
      </c>
      <c r="I51" s="23">
        <v>1963</v>
      </c>
      <c r="J51" s="23">
        <v>1963</v>
      </c>
      <c r="K51" s="22">
        <v>0</v>
      </c>
      <c r="L51" s="22"/>
      <c r="M51" s="22"/>
      <c r="N51" s="55">
        <f t="shared" si="27"/>
        <v>1963</v>
      </c>
      <c r="O51" s="102">
        <f t="shared" si="28"/>
        <v>1963</v>
      </c>
      <c r="P51" s="102">
        <f t="shared" si="29"/>
        <v>1963</v>
      </c>
      <c r="Q51" s="102">
        <f t="shared" si="30"/>
        <v>1963</v>
      </c>
      <c r="R51" s="102">
        <v>1963</v>
      </c>
      <c r="S51" s="102">
        <v>0</v>
      </c>
      <c r="T51" s="102">
        <v>0</v>
      </c>
      <c r="U51" s="102"/>
      <c r="V51" s="64"/>
      <c r="W51" s="65">
        <f t="shared" si="31"/>
        <v>1963</v>
      </c>
      <c r="X51" s="65"/>
      <c r="Y51" s="55">
        <f t="shared" si="32"/>
        <v>0</v>
      </c>
      <c r="Z51" s="55">
        <f t="shared" si="33"/>
        <v>0</v>
      </c>
      <c r="AA51" s="55">
        <f t="shared" si="34"/>
        <v>0</v>
      </c>
      <c r="AB51" s="55">
        <f t="shared" si="35"/>
        <v>0</v>
      </c>
      <c r="AC51" s="55">
        <f t="shared" si="36"/>
        <v>0</v>
      </c>
      <c r="AD51" s="55">
        <f t="shared" si="24"/>
        <v>0</v>
      </c>
      <c r="AE51" s="55">
        <f t="shared" si="37"/>
        <v>0</v>
      </c>
      <c r="AF51" s="55"/>
      <c r="AG51" s="25">
        <v>1963</v>
      </c>
      <c r="AH51" s="25">
        <v>1963</v>
      </c>
      <c r="AI51" s="25">
        <v>1963</v>
      </c>
      <c r="AJ51" s="25">
        <v>0</v>
      </c>
      <c r="AK51" s="25"/>
      <c r="AL51" s="34">
        <f t="shared" si="38"/>
        <v>1</v>
      </c>
      <c r="AM51" s="34">
        <f t="shared" si="39"/>
        <v>1</v>
      </c>
      <c r="AN51" s="34">
        <f t="shared" si="40"/>
        <v>1</v>
      </c>
      <c r="AO51" s="34">
        <f t="shared" si="41"/>
        <v>0</v>
      </c>
      <c r="AP51" s="34">
        <f t="shared" si="42"/>
        <v>0</v>
      </c>
      <c r="AQ51" s="90">
        <f t="shared" si="43"/>
        <v>0</v>
      </c>
      <c r="AR51" s="90"/>
      <c r="AS51" s="90"/>
      <c r="AT51" s="4"/>
      <c r="AU51" s="4"/>
      <c r="AV51" s="1"/>
      <c r="AW51" s="1"/>
      <c r="AX51" s="1"/>
      <c r="AY51" s="1"/>
      <c r="AZ51" s="1"/>
      <c r="BA51" s="1"/>
    </row>
    <row r="52" spans="1:53" s="2" customFormat="1" ht="29.25" customHeight="1" x14ac:dyDescent="0.25">
      <c r="A52" s="11">
        <v>35</v>
      </c>
      <c r="B52" s="27" t="s">
        <v>63</v>
      </c>
      <c r="C52" s="22">
        <f t="shared" si="25"/>
        <v>10000</v>
      </c>
      <c r="D52" s="23">
        <f t="shared" si="22"/>
        <v>10000</v>
      </c>
      <c r="E52" s="23">
        <f t="shared" si="23"/>
        <v>10000</v>
      </c>
      <c r="F52" s="22">
        <v>0</v>
      </c>
      <c r="G52" s="22"/>
      <c r="H52" s="22">
        <f t="shared" si="26"/>
        <v>10000</v>
      </c>
      <c r="I52" s="22">
        <v>10000</v>
      </c>
      <c r="J52" s="22">
        <v>10000</v>
      </c>
      <c r="K52" s="22">
        <v>0</v>
      </c>
      <c r="L52" s="22"/>
      <c r="M52" s="22"/>
      <c r="N52" s="55">
        <f t="shared" si="27"/>
        <v>10000</v>
      </c>
      <c r="O52" s="102">
        <f t="shared" si="28"/>
        <v>10000</v>
      </c>
      <c r="P52" s="102">
        <f t="shared" si="29"/>
        <v>10000</v>
      </c>
      <c r="Q52" s="102">
        <f t="shared" si="30"/>
        <v>10000</v>
      </c>
      <c r="R52" s="102">
        <v>10000</v>
      </c>
      <c r="S52" s="102">
        <v>0</v>
      </c>
      <c r="T52" s="102">
        <v>0</v>
      </c>
      <c r="U52" s="102"/>
      <c r="V52" s="64"/>
      <c r="W52" s="65">
        <f t="shared" si="31"/>
        <v>10000</v>
      </c>
      <c r="X52" s="65"/>
      <c r="Y52" s="55">
        <f t="shared" si="32"/>
        <v>0</v>
      </c>
      <c r="Z52" s="55">
        <f t="shared" si="33"/>
        <v>0</v>
      </c>
      <c r="AA52" s="55">
        <f t="shared" si="34"/>
        <v>0</v>
      </c>
      <c r="AB52" s="55">
        <f t="shared" si="35"/>
        <v>0</v>
      </c>
      <c r="AC52" s="55">
        <f t="shared" si="36"/>
        <v>0</v>
      </c>
      <c r="AD52" s="55">
        <f t="shared" si="24"/>
        <v>0</v>
      </c>
      <c r="AE52" s="55">
        <f t="shared" si="37"/>
        <v>0</v>
      </c>
      <c r="AF52" s="55"/>
      <c r="AG52" s="25">
        <v>10000</v>
      </c>
      <c r="AH52" s="25">
        <v>10000</v>
      </c>
      <c r="AI52" s="25">
        <v>10000</v>
      </c>
      <c r="AJ52" s="25">
        <v>0</v>
      </c>
      <c r="AK52" s="25"/>
      <c r="AL52" s="34">
        <f t="shared" si="38"/>
        <v>1</v>
      </c>
      <c r="AM52" s="34">
        <f t="shared" si="39"/>
        <v>1</v>
      </c>
      <c r="AN52" s="34">
        <f t="shared" si="40"/>
        <v>1</v>
      </c>
      <c r="AO52" s="34">
        <f t="shared" si="41"/>
        <v>0</v>
      </c>
      <c r="AP52" s="34">
        <f t="shared" si="42"/>
        <v>0</v>
      </c>
      <c r="AQ52" s="90">
        <f t="shared" si="43"/>
        <v>0</v>
      </c>
      <c r="AR52" s="90"/>
      <c r="AS52" s="90"/>
      <c r="AT52" s="4"/>
      <c r="AU52" s="4"/>
      <c r="AV52" s="1"/>
      <c r="AW52" s="1"/>
      <c r="AX52" s="1"/>
      <c r="AY52" s="1"/>
      <c r="AZ52" s="1"/>
      <c r="BA52" s="1"/>
    </row>
    <row r="53" spans="1:53" s="2" customFormat="1" ht="29.25" customHeight="1" x14ac:dyDescent="0.25">
      <c r="A53" s="11">
        <v>36</v>
      </c>
      <c r="B53" s="27" t="s">
        <v>66</v>
      </c>
      <c r="C53" s="22">
        <f t="shared" si="25"/>
        <v>10000</v>
      </c>
      <c r="D53" s="23">
        <f t="shared" si="22"/>
        <v>10000</v>
      </c>
      <c r="E53" s="23">
        <f t="shared" si="23"/>
        <v>10000</v>
      </c>
      <c r="F53" s="22">
        <v>0</v>
      </c>
      <c r="G53" s="22"/>
      <c r="H53" s="22">
        <f t="shared" si="26"/>
        <v>10000</v>
      </c>
      <c r="I53" s="22">
        <v>10000</v>
      </c>
      <c r="J53" s="22">
        <v>10000</v>
      </c>
      <c r="K53" s="22">
        <v>0</v>
      </c>
      <c r="L53" s="22"/>
      <c r="M53" s="22"/>
      <c r="N53" s="55">
        <f t="shared" si="27"/>
        <v>10000</v>
      </c>
      <c r="O53" s="102">
        <f t="shared" si="28"/>
        <v>10000</v>
      </c>
      <c r="P53" s="102">
        <f t="shared" si="29"/>
        <v>10000</v>
      </c>
      <c r="Q53" s="102">
        <f t="shared" si="30"/>
        <v>10000</v>
      </c>
      <c r="R53" s="102">
        <v>10000</v>
      </c>
      <c r="S53" s="102">
        <v>0</v>
      </c>
      <c r="T53" s="102">
        <v>0</v>
      </c>
      <c r="U53" s="102"/>
      <c r="V53" s="64"/>
      <c r="W53" s="65">
        <f t="shared" si="31"/>
        <v>10000</v>
      </c>
      <c r="X53" s="65"/>
      <c r="Y53" s="55">
        <f t="shared" si="32"/>
        <v>0</v>
      </c>
      <c r="Z53" s="55">
        <f t="shared" si="33"/>
        <v>0</v>
      </c>
      <c r="AA53" s="55">
        <f t="shared" si="34"/>
        <v>0</v>
      </c>
      <c r="AB53" s="55">
        <f t="shared" si="35"/>
        <v>0</v>
      </c>
      <c r="AC53" s="55">
        <f t="shared" si="36"/>
        <v>0</v>
      </c>
      <c r="AD53" s="55">
        <f t="shared" si="24"/>
        <v>0</v>
      </c>
      <c r="AE53" s="55">
        <f t="shared" si="37"/>
        <v>0</v>
      </c>
      <c r="AF53" s="55"/>
      <c r="AG53" s="25">
        <v>10000</v>
      </c>
      <c r="AH53" s="25">
        <v>10000</v>
      </c>
      <c r="AI53" s="25">
        <v>10000</v>
      </c>
      <c r="AJ53" s="25">
        <v>0</v>
      </c>
      <c r="AK53" s="25"/>
      <c r="AL53" s="34">
        <f t="shared" si="38"/>
        <v>1</v>
      </c>
      <c r="AM53" s="34">
        <f t="shared" si="39"/>
        <v>1</v>
      </c>
      <c r="AN53" s="34">
        <f t="shared" si="40"/>
        <v>1</v>
      </c>
      <c r="AO53" s="34">
        <f t="shared" si="41"/>
        <v>0</v>
      </c>
      <c r="AP53" s="34">
        <f t="shared" si="42"/>
        <v>0</v>
      </c>
      <c r="AQ53" s="90">
        <f t="shared" si="43"/>
        <v>0</v>
      </c>
      <c r="AR53" s="90"/>
      <c r="AS53" s="90"/>
      <c r="AT53" s="4"/>
      <c r="AU53" s="4"/>
      <c r="AV53" s="1"/>
      <c r="AW53" s="1"/>
      <c r="AX53" s="1"/>
      <c r="AY53" s="1"/>
      <c r="AZ53" s="1"/>
      <c r="BA53" s="1"/>
    </row>
    <row r="54" spans="1:53" s="2" customFormat="1" ht="29.25" customHeight="1" x14ac:dyDescent="0.25">
      <c r="A54" s="11">
        <v>37</v>
      </c>
      <c r="B54" s="27" t="s">
        <v>67</v>
      </c>
      <c r="C54" s="22">
        <f t="shared" si="25"/>
        <v>9200</v>
      </c>
      <c r="D54" s="23">
        <f t="shared" si="22"/>
        <v>9200</v>
      </c>
      <c r="E54" s="23">
        <f t="shared" si="23"/>
        <v>9200</v>
      </c>
      <c r="F54" s="22">
        <v>0</v>
      </c>
      <c r="G54" s="22"/>
      <c r="H54" s="22">
        <f t="shared" si="26"/>
        <v>9200</v>
      </c>
      <c r="I54" s="22">
        <v>9200</v>
      </c>
      <c r="J54" s="22">
        <v>9200</v>
      </c>
      <c r="K54" s="22">
        <v>0</v>
      </c>
      <c r="L54" s="22"/>
      <c r="M54" s="22"/>
      <c r="N54" s="55">
        <f t="shared" si="27"/>
        <v>9200</v>
      </c>
      <c r="O54" s="102">
        <f t="shared" si="28"/>
        <v>9200</v>
      </c>
      <c r="P54" s="102">
        <f t="shared" si="29"/>
        <v>9200</v>
      </c>
      <c r="Q54" s="102">
        <f t="shared" si="30"/>
        <v>9200</v>
      </c>
      <c r="R54" s="102">
        <v>9200</v>
      </c>
      <c r="S54" s="102">
        <v>0</v>
      </c>
      <c r="T54" s="102">
        <v>0</v>
      </c>
      <c r="U54" s="102"/>
      <c r="V54" s="64"/>
      <c r="W54" s="65">
        <f t="shared" si="31"/>
        <v>9200</v>
      </c>
      <c r="X54" s="65"/>
      <c r="Y54" s="55">
        <f t="shared" si="32"/>
        <v>0</v>
      </c>
      <c r="Z54" s="55">
        <f t="shared" si="33"/>
        <v>0</v>
      </c>
      <c r="AA54" s="55">
        <f t="shared" si="34"/>
        <v>0</v>
      </c>
      <c r="AB54" s="55">
        <f t="shared" si="35"/>
        <v>0</v>
      </c>
      <c r="AC54" s="55">
        <f t="shared" si="36"/>
        <v>0</v>
      </c>
      <c r="AD54" s="55">
        <f t="shared" si="24"/>
        <v>0</v>
      </c>
      <c r="AE54" s="55">
        <f t="shared" si="37"/>
        <v>0</v>
      </c>
      <c r="AF54" s="55"/>
      <c r="AG54" s="25">
        <v>9199.9840530000001</v>
      </c>
      <c r="AH54" s="25">
        <v>9199.9840530000001</v>
      </c>
      <c r="AI54" s="25">
        <v>9199.9840530000001</v>
      </c>
      <c r="AJ54" s="25">
        <v>0</v>
      </c>
      <c r="AK54" s="25"/>
      <c r="AL54" s="34">
        <f t="shared" si="38"/>
        <v>0.99999826663043478</v>
      </c>
      <c r="AM54" s="34">
        <f t="shared" si="39"/>
        <v>0.99999826663043478</v>
      </c>
      <c r="AN54" s="34">
        <f t="shared" si="40"/>
        <v>0.99999826663043478</v>
      </c>
      <c r="AO54" s="34">
        <f t="shared" si="41"/>
        <v>0</v>
      </c>
      <c r="AP54" s="34">
        <f t="shared" si="42"/>
        <v>0</v>
      </c>
      <c r="AQ54" s="90">
        <f t="shared" si="43"/>
        <v>0</v>
      </c>
      <c r="AR54" s="90"/>
      <c r="AS54" s="90"/>
      <c r="AT54" s="4"/>
      <c r="AU54" s="4"/>
      <c r="AV54" s="1"/>
      <c r="AW54" s="1"/>
      <c r="AX54" s="1"/>
      <c r="AY54" s="1"/>
      <c r="AZ54" s="1"/>
      <c r="BA54" s="1"/>
    </row>
    <row r="55" spans="1:53" s="2" customFormat="1" ht="29.25" customHeight="1" x14ac:dyDescent="0.25">
      <c r="A55" s="11">
        <v>38</v>
      </c>
      <c r="B55" s="27" t="s">
        <v>23</v>
      </c>
      <c r="C55" s="22">
        <f t="shared" si="25"/>
        <v>12100270</v>
      </c>
      <c r="D55" s="23">
        <f t="shared" si="22"/>
        <v>12100270</v>
      </c>
      <c r="E55" s="23">
        <f t="shared" si="23"/>
        <v>12000000</v>
      </c>
      <c r="F55" s="22">
        <v>100270</v>
      </c>
      <c r="G55" s="22"/>
      <c r="H55" s="22">
        <f t="shared" si="26"/>
        <v>12100270</v>
      </c>
      <c r="I55" s="22">
        <v>12100270</v>
      </c>
      <c r="J55" s="22">
        <v>12000000</v>
      </c>
      <c r="K55" s="22">
        <v>100270</v>
      </c>
      <c r="L55" s="22"/>
      <c r="M55" s="22"/>
      <c r="N55" s="55">
        <f t="shared" si="27"/>
        <v>12100270</v>
      </c>
      <c r="O55" s="102">
        <f t="shared" si="28"/>
        <v>12100270</v>
      </c>
      <c r="P55" s="102">
        <f t="shared" si="29"/>
        <v>12100270</v>
      </c>
      <c r="Q55" s="102">
        <f t="shared" si="30"/>
        <v>12100270</v>
      </c>
      <c r="R55" s="102">
        <v>12000000</v>
      </c>
      <c r="S55" s="102">
        <v>100270</v>
      </c>
      <c r="T55" s="102">
        <v>0</v>
      </c>
      <c r="U55" s="102"/>
      <c r="V55" s="64"/>
      <c r="W55" s="65">
        <f t="shared" si="31"/>
        <v>12100270</v>
      </c>
      <c r="X55" s="65"/>
      <c r="Y55" s="55">
        <f t="shared" si="32"/>
        <v>0</v>
      </c>
      <c r="Z55" s="55">
        <f t="shared" si="33"/>
        <v>0</v>
      </c>
      <c r="AA55" s="55">
        <f t="shared" si="34"/>
        <v>0</v>
      </c>
      <c r="AB55" s="55">
        <f t="shared" si="35"/>
        <v>0</v>
      </c>
      <c r="AC55" s="55">
        <f t="shared" si="36"/>
        <v>0</v>
      </c>
      <c r="AD55" s="55">
        <f t="shared" si="24"/>
        <v>0</v>
      </c>
      <c r="AE55" s="55">
        <f t="shared" si="37"/>
        <v>0</v>
      </c>
      <c r="AF55" s="55"/>
      <c r="AG55" s="25">
        <v>12041520.687000001</v>
      </c>
      <c r="AH55" s="25">
        <v>12041520.687000001</v>
      </c>
      <c r="AI55" s="25">
        <v>11958866</v>
      </c>
      <c r="AJ55" s="25">
        <v>82654.687000000005</v>
      </c>
      <c r="AK55" s="25"/>
      <c r="AL55" s="34">
        <f t="shared" si="38"/>
        <v>0.99514479321535809</v>
      </c>
      <c r="AM55" s="34">
        <f t="shared" si="39"/>
        <v>0.99514479321535809</v>
      </c>
      <c r="AN55" s="34">
        <f t="shared" si="40"/>
        <v>0.9965721666666667</v>
      </c>
      <c r="AO55" s="34">
        <f t="shared" si="41"/>
        <v>0.82432120275256815</v>
      </c>
      <c r="AP55" s="34">
        <f t="shared" si="42"/>
        <v>0</v>
      </c>
      <c r="AQ55" s="90">
        <f t="shared" si="43"/>
        <v>0</v>
      </c>
      <c r="AR55" s="90"/>
      <c r="AS55" s="90"/>
      <c r="AT55" s="4"/>
      <c r="AU55" s="4"/>
      <c r="AV55" s="1"/>
      <c r="AW55" s="1"/>
      <c r="AX55" s="1"/>
      <c r="AY55" s="1"/>
      <c r="AZ55" s="1"/>
      <c r="BA55" s="1"/>
    </row>
    <row r="56" spans="1:53" s="2" customFormat="1" ht="29.25" customHeight="1" x14ac:dyDescent="0.25">
      <c r="A56" s="11">
        <v>39</v>
      </c>
      <c r="B56" s="27" t="s">
        <v>51</v>
      </c>
      <c r="C56" s="22">
        <f t="shared" si="25"/>
        <v>75400</v>
      </c>
      <c r="D56" s="23">
        <f t="shared" si="22"/>
        <v>75400</v>
      </c>
      <c r="E56" s="23">
        <f t="shared" si="23"/>
        <v>75400</v>
      </c>
      <c r="F56" s="22">
        <v>0</v>
      </c>
      <c r="G56" s="22"/>
      <c r="H56" s="22">
        <f t="shared" si="26"/>
        <v>75400</v>
      </c>
      <c r="I56" s="22">
        <v>75400</v>
      </c>
      <c r="J56" s="22">
        <v>75400</v>
      </c>
      <c r="K56" s="22">
        <v>0</v>
      </c>
      <c r="L56" s="22"/>
      <c r="M56" s="22"/>
      <c r="N56" s="55">
        <f t="shared" si="27"/>
        <v>75400</v>
      </c>
      <c r="O56" s="102">
        <f t="shared" si="28"/>
        <v>75400</v>
      </c>
      <c r="P56" s="102">
        <f t="shared" si="29"/>
        <v>75400</v>
      </c>
      <c r="Q56" s="102">
        <f t="shared" si="30"/>
        <v>75400</v>
      </c>
      <c r="R56" s="102">
        <v>75400</v>
      </c>
      <c r="S56" s="102">
        <v>0</v>
      </c>
      <c r="T56" s="102">
        <v>0</v>
      </c>
      <c r="U56" s="102"/>
      <c r="V56" s="64"/>
      <c r="W56" s="65">
        <f t="shared" si="31"/>
        <v>75400</v>
      </c>
      <c r="X56" s="65"/>
      <c r="Y56" s="55">
        <f t="shared" si="32"/>
        <v>0</v>
      </c>
      <c r="Z56" s="55">
        <f t="shared" si="33"/>
        <v>0</v>
      </c>
      <c r="AA56" s="55">
        <f t="shared" si="34"/>
        <v>0</v>
      </c>
      <c r="AB56" s="55">
        <f t="shared" si="35"/>
        <v>0</v>
      </c>
      <c r="AC56" s="55">
        <f t="shared" si="36"/>
        <v>0</v>
      </c>
      <c r="AD56" s="55">
        <f t="shared" si="24"/>
        <v>0</v>
      </c>
      <c r="AE56" s="55">
        <f t="shared" si="37"/>
        <v>0</v>
      </c>
      <c r="AF56" s="55"/>
      <c r="AG56" s="25">
        <v>75000</v>
      </c>
      <c r="AH56" s="25">
        <v>75000</v>
      </c>
      <c r="AI56" s="25">
        <v>75000</v>
      </c>
      <c r="AJ56" s="25">
        <v>0</v>
      </c>
      <c r="AK56" s="25"/>
      <c r="AL56" s="34">
        <f t="shared" si="38"/>
        <v>0.99469496021220161</v>
      </c>
      <c r="AM56" s="34">
        <f t="shared" si="39"/>
        <v>0.99469496021220161</v>
      </c>
      <c r="AN56" s="34">
        <f t="shared" si="40"/>
        <v>0.99469496021220161</v>
      </c>
      <c r="AO56" s="34">
        <f t="shared" si="41"/>
        <v>0</v>
      </c>
      <c r="AP56" s="34">
        <f t="shared" si="42"/>
        <v>0</v>
      </c>
      <c r="AQ56" s="90">
        <f t="shared" si="43"/>
        <v>0</v>
      </c>
      <c r="AR56" s="90"/>
      <c r="AS56" s="90"/>
      <c r="AT56" s="4"/>
      <c r="AU56" s="4"/>
      <c r="AV56" s="1"/>
      <c r="AW56" s="1"/>
      <c r="AX56" s="1"/>
      <c r="AY56" s="1"/>
      <c r="AZ56" s="1"/>
      <c r="BA56" s="1"/>
    </row>
    <row r="57" spans="1:53" s="2" customFormat="1" ht="29.25" customHeight="1" x14ac:dyDescent="0.25">
      <c r="A57" s="11">
        <v>40</v>
      </c>
      <c r="B57" s="27" t="s">
        <v>183</v>
      </c>
      <c r="C57" s="22">
        <f t="shared" si="25"/>
        <v>3971097.4724087361</v>
      </c>
      <c r="D57" s="23">
        <v>1803056.4724087361</v>
      </c>
      <c r="E57" s="23">
        <v>1725756.4724087361</v>
      </c>
      <c r="F57" s="25">
        <v>77300</v>
      </c>
      <c r="G57" s="25">
        <v>2168041</v>
      </c>
      <c r="H57" s="25">
        <f t="shared" si="26"/>
        <v>3759742</v>
      </c>
      <c r="I57" s="25">
        <v>1591701</v>
      </c>
      <c r="J57" s="25">
        <v>1514401</v>
      </c>
      <c r="K57" s="25">
        <v>77300</v>
      </c>
      <c r="L57" s="25">
        <v>2168041</v>
      </c>
      <c r="M57" s="25">
        <v>211355.47240873621</v>
      </c>
      <c r="N57" s="55">
        <f t="shared" si="27"/>
        <v>3971097.4724087361</v>
      </c>
      <c r="O57" s="102">
        <f t="shared" si="28"/>
        <v>3759742</v>
      </c>
      <c r="P57" s="102">
        <f t="shared" si="29"/>
        <v>3759742</v>
      </c>
      <c r="Q57" s="102">
        <f t="shared" si="30"/>
        <v>1591701</v>
      </c>
      <c r="R57" s="102">
        <v>1514401</v>
      </c>
      <c r="S57" s="102">
        <v>77300</v>
      </c>
      <c r="T57" s="102">
        <v>2168041</v>
      </c>
      <c r="U57" s="105">
        <v>0</v>
      </c>
      <c r="V57" s="65">
        <v>211355.47240873621</v>
      </c>
      <c r="W57" s="65">
        <f t="shared" si="31"/>
        <v>1803056.4724087361</v>
      </c>
      <c r="X57" s="81">
        <f>V57/M57</f>
        <v>1</v>
      </c>
      <c r="Y57" s="55">
        <f t="shared" si="32"/>
        <v>0</v>
      </c>
      <c r="Z57" s="55">
        <f t="shared" si="33"/>
        <v>0</v>
      </c>
      <c r="AA57" s="55">
        <f t="shared" si="34"/>
        <v>0</v>
      </c>
      <c r="AB57" s="55">
        <f t="shared" si="35"/>
        <v>0</v>
      </c>
      <c r="AC57" s="55">
        <f t="shared" si="36"/>
        <v>0</v>
      </c>
      <c r="AD57" s="55">
        <f>IF((L57-T57)&lt;0,0,(L57-T57))</f>
        <v>0</v>
      </c>
      <c r="AE57" s="55">
        <f t="shared" si="37"/>
        <v>0</v>
      </c>
      <c r="AF57" s="55"/>
      <c r="AG57" s="25">
        <v>3913960.8392930003</v>
      </c>
      <c r="AH57" s="25">
        <v>1626226.8392930001</v>
      </c>
      <c r="AI57" s="25">
        <v>1620683</v>
      </c>
      <c r="AJ57" s="25">
        <v>5543.839293</v>
      </c>
      <c r="AK57" s="25">
        <v>2287734</v>
      </c>
      <c r="AL57" s="34">
        <f t="shared" si="38"/>
        <v>0.98561187845105236</v>
      </c>
      <c r="AM57" s="34">
        <f t="shared" si="39"/>
        <v>0.90192784539936999</v>
      </c>
      <c r="AN57" s="34">
        <f t="shared" si="40"/>
        <v>0.93911454246955306</v>
      </c>
      <c r="AO57" s="34">
        <f t="shared" si="41"/>
        <v>7.1718490206985772E-2</v>
      </c>
      <c r="AP57" s="34">
        <f t="shared" si="42"/>
        <v>1.0552079042785629</v>
      </c>
      <c r="AQ57" s="92">
        <f t="shared" si="43"/>
        <v>13470</v>
      </c>
      <c r="AR57" s="92"/>
      <c r="AS57" s="92">
        <v>13470</v>
      </c>
      <c r="AT57" s="4" t="str">
        <f>VLOOKUP(B57,'[1]I Pbo'!$B$20:$U$84,20,0)</f>
        <v>4591/UBND-CNXD ngày 10/10/2022</v>
      </c>
      <c r="AU57" s="4"/>
      <c r="AV57" s="1"/>
      <c r="AW57" s="1"/>
      <c r="AX57" s="1"/>
      <c r="AY57" s="1"/>
      <c r="AZ57" s="1"/>
      <c r="BA57" s="1"/>
    </row>
    <row r="58" spans="1:53" s="2" customFormat="1" ht="29.25" customHeight="1" x14ac:dyDescent="0.25">
      <c r="A58" s="11">
        <v>41</v>
      </c>
      <c r="B58" s="27" t="s">
        <v>128</v>
      </c>
      <c r="C58" s="22">
        <f t="shared" si="25"/>
        <v>7003027.2294942867</v>
      </c>
      <c r="D58" s="23">
        <f>SUM(I58,M58)</f>
        <v>4639637.2294942867</v>
      </c>
      <c r="E58" s="23">
        <f>SUM(J58,M58)</f>
        <v>3890037.2294942867</v>
      </c>
      <c r="F58" s="25">
        <v>749600</v>
      </c>
      <c r="G58" s="25">
        <v>2363390</v>
      </c>
      <c r="H58" s="25">
        <f t="shared" si="26"/>
        <v>6788633</v>
      </c>
      <c r="I58" s="25">
        <v>4425243</v>
      </c>
      <c r="J58" s="25">
        <v>3675643</v>
      </c>
      <c r="K58" s="25">
        <v>749600</v>
      </c>
      <c r="L58" s="25">
        <v>2363390</v>
      </c>
      <c r="M58" s="25">
        <v>214394.22949428685</v>
      </c>
      <c r="N58" s="55">
        <f t="shared" si="27"/>
        <v>7352800.2294942867</v>
      </c>
      <c r="O58" s="102">
        <f t="shared" si="28"/>
        <v>7138406</v>
      </c>
      <c r="P58" s="102">
        <f t="shared" si="29"/>
        <v>6788633</v>
      </c>
      <c r="Q58" s="102">
        <f t="shared" si="30"/>
        <v>4425243</v>
      </c>
      <c r="R58" s="102">
        <v>3675643</v>
      </c>
      <c r="S58" s="102">
        <v>749600</v>
      </c>
      <c r="T58" s="102">
        <v>2713163</v>
      </c>
      <c r="U58" s="105">
        <v>349773</v>
      </c>
      <c r="V58" s="65">
        <v>214394.22949428685</v>
      </c>
      <c r="W58" s="65">
        <f t="shared" si="31"/>
        <v>4639637.2294942867</v>
      </c>
      <c r="X58" s="81">
        <f>V58/M58</f>
        <v>1</v>
      </c>
      <c r="Y58" s="55">
        <f t="shared" si="32"/>
        <v>0</v>
      </c>
      <c r="Z58" s="55">
        <f t="shared" si="33"/>
        <v>0</v>
      </c>
      <c r="AA58" s="55">
        <f t="shared" si="34"/>
        <v>0</v>
      </c>
      <c r="AB58" s="55">
        <f t="shared" si="35"/>
        <v>0</v>
      </c>
      <c r="AC58" s="55">
        <f t="shared" si="36"/>
        <v>0</v>
      </c>
      <c r="AD58" s="55">
        <f>IF((L58-T58)&lt;0,0,(L58-T58))</f>
        <v>0</v>
      </c>
      <c r="AE58" s="55">
        <f t="shared" si="37"/>
        <v>0</v>
      </c>
      <c r="AF58" s="55"/>
      <c r="AG58" s="25">
        <v>6882654.4334049998</v>
      </c>
      <c r="AH58" s="25">
        <v>3382654.4334049998</v>
      </c>
      <c r="AI58" s="25">
        <v>3200000</v>
      </c>
      <c r="AJ58" s="25">
        <v>182654.43340499999</v>
      </c>
      <c r="AK58" s="25">
        <v>3500000</v>
      </c>
      <c r="AL58" s="34">
        <f t="shared" si="38"/>
        <v>0.98281131971294944</v>
      </c>
      <c r="AM58" s="34">
        <f t="shared" si="39"/>
        <v>0.72907735369941928</v>
      </c>
      <c r="AN58" s="34">
        <f t="shared" si="40"/>
        <v>0.82261423508689835</v>
      </c>
      <c r="AO58" s="34">
        <f t="shared" si="41"/>
        <v>0.24366920144743862</v>
      </c>
      <c r="AP58" s="34">
        <f t="shared" si="42"/>
        <v>1.4809235885740399</v>
      </c>
      <c r="AQ58" s="92">
        <f t="shared" si="43"/>
        <v>0</v>
      </c>
      <c r="AR58" s="92"/>
      <c r="AS58" s="92">
        <v>0</v>
      </c>
      <c r="AT58" s="4">
        <f>VLOOKUP(B58,'[1]I Pbo'!$B$20:$U$84,20,0)</f>
        <v>0</v>
      </c>
      <c r="AU58" s="4"/>
      <c r="AV58" s="1"/>
      <c r="AW58" s="1"/>
      <c r="AX58" s="1"/>
      <c r="AY58" s="1"/>
      <c r="AZ58" s="1"/>
      <c r="BA58" s="1"/>
    </row>
    <row r="59" spans="1:53" s="2" customFormat="1" ht="47.1" customHeight="1" x14ac:dyDescent="0.25">
      <c r="A59" s="11">
        <v>42</v>
      </c>
      <c r="B59" s="27" t="s">
        <v>31</v>
      </c>
      <c r="C59" s="22">
        <f t="shared" si="25"/>
        <v>55050633</v>
      </c>
      <c r="D59" s="23">
        <f>SUM(I59,M59)</f>
        <v>55050633</v>
      </c>
      <c r="E59" s="23">
        <f>SUM(J59,M59)</f>
        <v>50173900</v>
      </c>
      <c r="F59" s="22">
        <v>4876733</v>
      </c>
      <c r="G59" s="22"/>
      <c r="H59" s="22">
        <f t="shared" si="26"/>
        <v>55050633</v>
      </c>
      <c r="I59" s="23">
        <v>55050633</v>
      </c>
      <c r="J59" s="23">
        <v>50173900</v>
      </c>
      <c r="K59" s="22">
        <v>4876733</v>
      </c>
      <c r="L59" s="22"/>
      <c r="M59" s="22"/>
      <c r="N59" s="55">
        <f t="shared" si="27"/>
        <v>50327633</v>
      </c>
      <c r="O59" s="102">
        <f t="shared" si="28"/>
        <v>50327633</v>
      </c>
      <c r="P59" s="102">
        <f t="shared" si="29"/>
        <v>50327633</v>
      </c>
      <c r="Q59" s="102">
        <f t="shared" si="30"/>
        <v>50327633</v>
      </c>
      <c r="R59" s="102">
        <v>45450900</v>
      </c>
      <c r="S59" s="102">
        <v>4876733</v>
      </c>
      <c r="T59" s="102">
        <v>0</v>
      </c>
      <c r="U59" s="102"/>
      <c r="V59" s="64"/>
      <c r="W59" s="65">
        <f t="shared" si="31"/>
        <v>50327633</v>
      </c>
      <c r="X59" s="65"/>
      <c r="Y59" s="55">
        <f t="shared" si="32"/>
        <v>4723000</v>
      </c>
      <c r="Z59" s="55">
        <f t="shared" si="33"/>
        <v>4723000</v>
      </c>
      <c r="AA59" s="55">
        <f t="shared" si="34"/>
        <v>4723000</v>
      </c>
      <c r="AB59" s="55">
        <f t="shared" si="35"/>
        <v>4723000</v>
      </c>
      <c r="AC59" s="55">
        <f t="shared" si="36"/>
        <v>0</v>
      </c>
      <c r="AD59" s="55">
        <f>L59-T59</f>
        <v>0</v>
      </c>
      <c r="AE59" s="55">
        <f t="shared" si="37"/>
        <v>0</v>
      </c>
      <c r="AF59" s="55"/>
      <c r="AG59" s="25">
        <v>53467125</v>
      </c>
      <c r="AH59" s="25">
        <v>53467125</v>
      </c>
      <c r="AI59" s="25">
        <v>48775880</v>
      </c>
      <c r="AJ59" s="25">
        <v>4691245</v>
      </c>
      <c r="AK59" s="25"/>
      <c r="AL59" s="34">
        <f t="shared" si="38"/>
        <v>0.97123542612125824</v>
      </c>
      <c r="AM59" s="34">
        <f t="shared" si="39"/>
        <v>0.97123542612125824</v>
      </c>
      <c r="AN59" s="34">
        <f t="shared" si="40"/>
        <v>0.97213650922092965</v>
      </c>
      <c r="AO59" s="34">
        <f t="shared" si="41"/>
        <v>0.96196470054850247</v>
      </c>
      <c r="AP59" s="34">
        <f t="shared" si="42"/>
        <v>0</v>
      </c>
      <c r="AQ59" s="90">
        <f t="shared" si="43"/>
        <v>0</v>
      </c>
      <c r="AR59" s="90"/>
      <c r="AS59" s="90"/>
      <c r="AT59" s="4"/>
      <c r="AU59" s="4"/>
      <c r="AV59" s="1"/>
      <c r="AW59" s="1"/>
      <c r="AX59" s="1"/>
      <c r="AY59" s="1"/>
      <c r="AZ59" s="1"/>
      <c r="BA59" s="1"/>
    </row>
    <row r="60" spans="1:53" s="2" customFormat="1" ht="29.25" customHeight="1" x14ac:dyDescent="0.25">
      <c r="A60" s="11">
        <v>43</v>
      </c>
      <c r="B60" s="27" t="s">
        <v>107</v>
      </c>
      <c r="C60" s="22">
        <f t="shared" si="25"/>
        <v>6044368</v>
      </c>
      <c r="D60" s="23">
        <v>1877098</v>
      </c>
      <c r="E60" s="23">
        <v>1655211</v>
      </c>
      <c r="F60" s="25">
        <v>221887</v>
      </c>
      <c r="G60" s="25">
        <v>4167270</v>
      </c>
      <c r="H60" s="25">
        <f t="shared" si="26"/>
        <v>5935478</v>
      </c>
      <c r="I60" s="25">
        <v>1768208</v>
      </c>
      <c r="J60" s="25">
        <v>1546321</v>
      </c>
      <c r="K60" s="25">
        <v>221887</v>
      </c>
      <c r="L60" s="25">
        <v>4167270</v>
      </c>
      <c r="M60" s="25">
        <v>108890</v>
      </c>
      <c r="N60" s="55">
        <f t="shared" si="27"/>
        <v>5877151</v>
      </c>
      <c r="O60" s="102">
        <f t="shared" si="28"/>
        <v>5768261</v>
      </c>
      <c r="P60" s="102">
        <f t="shared" si="29"/>
        <v>5768261</v>
      </c>
      <c r="Q60" s="102">
        <f t="shared" si="30"/>
        <v>1600991</v>
      </c>
      <c r="R60" s="102">
        <v>1379104</v>
      </c>
      <c r="S60" s="102">
        <v>221887</v>
      </c>
      <c r="T60" s="102">
        <v>4167270.0000000005</v>
      </c>
      <c r="U60" s="105">
        <v>4.6566128730773926E-10</v>
      </c>
      <c r="V60" s="65">
        <v>108890</v>
      </c>
      <c r="W60" s="65">
        <f t="shared" si="31"/>
        <v>1709881</v>
      </c>
      <c r="X60" s="81">
        <f t="shared" ref="X60:X66" si="44">V60/M60</f>
        <v>1</v>
      </c>
      <c r="Y60" s="55">
        <f t="shared" si="32"/>
        <v>167217</v>
      </c>
      <c r="Z60" s="55">
        <f t="shared" si="33"/>
        <v>167217</v>
      </c>
      <c r="AA60" s="55">
        <f t="shared" si="34"/>
        <v>167217</v>
      </c>
      <c r="AB60" s="55">
        <f t="shared" si="35"/>
        <v>167217</v>
      </c>
      <c r="AC60" s="55">
        <f t="shared" si="36"/>
        <v>0</v>
      </c>
      <c r="AD60" s="55">
        <f t="shared" ref="AD60:AD66" si="45">IF((L60-T60)&lt;0,0,(L60-T60))</f>
        <v>0</v>
      </c>
      <c r="AE60" s="55">
        <f t="shared" si="37"/>
        <v>0</v>
      </c>
      <c r="AF60" s="55"/>
      <c r="AG60" s="25">
        <v>5852190.7654129993</v>
      </c>
      <c r="AH60" s="25">
        <v>1341190.7654129998</v>
      </c>
      <c r="AI60" s="25">
        <v>1223473.5589999999</v>
      </c>
      <c r="AJ60" s="25">
        <v>117717.20641300001</v>
      </c>
      <c r="AK60" s="25">
        <v>4511000</v>
      </c>
      <c r="AL60" s="34">
        <f t="shared" si="38"/>
        <v>0.96820557011303732</v>
      </c>
      <c r="AM60" s="34">
        <f t="shared" si="39"/>
        <v>0.71450226115684945</v>
      </c>
      <c r="AN60" s="34">
        <f t="shared" si="40"/>
        <v>0.73916471011852858</v>
      </c>
      <c r="AO60" s="34">
        <f t="shared" si="41"/>
        <v>0.53052772993911324</v>
      </c>
      <c r="AP60" s="34">
        <f t="shared" si="42"/>
        <v>1.0824832564244697</v>
      </c>
      <c r="AQ60" s="92">
        <f t="shared" si="43"/>
        <v>0</v>
      </c>
      <c r="AR60" s="92">
        <v>0</v>
      </c>
      <c r="AS60" s="92">
        <v>0</v>
      </c>
      <c r="AT60" s="4">
        <f>VLOOKUP(B60,'[1]I Pbo'!$B$20:$U$84,20,0)</f>
        <v>0</v>
      </c>
      <c r="AU60" s="4"/>
      <c r="AV60" s="1"/>
      <c r="AW60" s="1"/>
      <c r="AX60" s="1"/>
      <c r="AY60" s="1"/>
      <c r="AZ60" s="1"/>
      <c r="BA60" s="1"/>
    </row>
    <row r="61" spans="1:53" ht="29.25" customHeight="1" x14ac:dyDescent="0.25">
      <c r="A61" s="11">
        <v>44</v>
      </c>
      <c r="B61" s="27" t="s">
        <v>197</v>
      </c>
      <c r="C61" s="22">
        <f t="shared" si="25"/>
        <v>4878115.9039306957</v>
      </c>
      <c r="D61" s="23">
        <f>SUM(I61,M61)</f>
        <v>1397425.9039306957</v>
      </c>
      <c r="E61" s="23">
        <f>SUM(J61,M61)</f>
        <v>1298414.9039306957</v>
      </c>
      <c r="F61" s="25">
        <v>99011</v>
      </c>
      <c r="G61" s="25">
        <v>3480690</v>
      </c>
      <c r="H61" s="25">
        <f t="shared" si="26"/>
        <v>4674419</v>
      </c>
      <c r="I61" s="25">
        <v>1193729</v>
      </c>
      <c r="J61" s="25">
        <v>1094718</v>
      </c>
      <c r="K61" s="25">
        <v>99011</v>
      </c>
      <c r="L61" s="25">
        <v>3480690</v>
      </c>
      <c r="M61" s="25">
        <v>203696.90393069584</v>
      </c>
      <c r="N61" s="55">
        <f t="shared" si="27"/>
        <v>5328115.9039306957</v>
      </c>
      <c r="O61" s="102">
        <f t="shared" si="28"/>
        <v>5124419</v>
      </c>
      <c r="P61" s="102">
        <f t="shared" si="29"/>
        <v>4674419</v>
      </c>
      <c r="Q61" s="102">
        <f t="shared" si="30"/>
        <v>1193729</v>
      </c>
      <c r="R61" s="102">
        <v>1094718</v>
      </c>
      <c r="S61" s="102">
        <v>99011</v>
      </c>
      <c r="T61" s="102">
        <v>3930690</v>
      </c>
      <c r="U61" s="105">
        <v>450000</v>
      </c>
      <c r="V61" s="65">
        <v>203696.90393069584</v>
      </c>
      <c r="W61" s="65">
        <f t="shared" si="31"/>
        <v>1397425.9039306957</v>
      </c>
      <c r="X61" s="80">
        <f t="shared" si="44"/>
        <v>1</v>
      </c>
      <c r="Y61" s="55">
        <f t="shared" si="32"/>
        <v>0</v>
      </c>
      <c r="Z61" s="55">
        <f t="shared" si="33"/>
        <v>0</v>
      </c>
      <c r="AA61" s="55">
        <f t="shared" si="34"/>
        <v>0</v>
      </c>
      <c r="AB61" s="55">
        <f t="shared" si="35"/>
        <v>0</v>
      </c>
      <c r="AC61" s="55">
        <f t="shared" si="36"/>
        <v>0</v>
      </c>
      <c r="AD61" s="55">
        <f t="shared" si="45"/>
        <v>0</v>
      </c>
      <c r="AE61" s="55">
        <f t="shared" si="37"/>
        <v>0</v>
      </c>
      <c r="AF61" s="55"/>
      <c r="AG61" s="25">
        <v>4713599.211995</v>
      </c>
      <c r="AH61" s="25">
        <v>1213599.211995</v>
      </c>
      <c r="AI61" s="25">
        <v>1160000</v>
      </c>
      <c r="AJ61" s="25">
        <v>53599.211994999998</v>
      </c>
      <c r="AK61" s="25">
        <v>3500000</v>
      </c>
      <c r="AL61" s="34">
        <f t="shared" si="38"/>
        <v>0.96627454222579434</v>
      </c>
      <c r="AM61" s="34">
        <f t="shared" si="39"/>
        <v>0.86845335311258665</v>
      </c>
      <c r="AN61" s="34">
        <f t="shared" si="40"/>
        <v>0.89339701545964101</v>
      </c>
      <c r="AO61" s="34">
        <f t="shared" si="41"/>
        <v>0.54134603220854249</v>
      </c>
      <c r="AP61" s="34">
        <f t="shared" si="42"/>
        <v>1.0055477505896819</v>
      </c>
      <c r="AQ61" s="92">
        <f t="shared" si="43"/>
        <v>0</v>
      </c>
      <c r="AR61" s="92"/>
      <c r="AS61" s="92">
        <v>0</v>
      </c>
      <c r="AT61" s="4">
        <f>VLOOKUP(B61,'[1]I Pbo'!$B$20:$U$84,20,0)</f>
        <v>0</v>
      </c>
      <c r="AU61" s="4"/>
    </row>
    <row r="62" spans="1:53" ht="29.25" customHeight="1" x14ac:dyDescent="0.25">
      <c r="A62" s="11">
        <v>45</v>
      </c>
      <c r="B62" s="27" t="s">
        <v>185</v>
      </c>
      <c r="C62" s="22">
        <f t="shared" si="25"/>
        <v>4541938.5019410532</v>
      </c>
      <c r="D62" s="23">
        <v>1882528.5019410537</v>
      </c>
      <c r="E62" s="23">
        <v>1628857.5019410537</v>
      </c>
      <c r="F62" s="25">
        <v>253671</v>
      </c>
      <c r="G62" s="25">
        <v>2659410</v>
      </c>
      <c r="H62" s="25">
        <f t="shared" si="26"/>
        <v>4418081</v>
      </c>
      <c r="I62" s="25">
        <v>1758671</v>
      </c>
      <c r="J62" s="25">
        <v>1505000</v>
      </c>
      <c r="K62" s="25">
        <v>253671</v>
      </c>
      <c r="L62" s="25">
        <v>2659410</v>
      </c>
      <c r="M62" s="25">
        <v>123857.50194105366</v>
      </c>
      <c r="N62" s="55">
        <f t="shared" si="27"/>
        <v>4731704.5019410532</v>
      </c>
      <c r="O62" s="102">
        <f t="shared" si="28"/>
        <v>4607847</v>
      </c>
      <c r="P62" s="102">
        <f t="shared" si="29"/>
        <v>4418081</v>
      </c>
      <c r="Q62" s="102">
        <f t="shared" si="30"/>
        <v>1758671</v>
      </c>
      <c r="R62" s="102">
        <v>1505000</v>
      </c>
      <c r="S62" s="102">
        <v>253671</v>
      </c>
      <c r="T62" s="102">
        <v>2849176</v>
      </c>
      <c r="U62" s="105">
        <v>189766</v>
      </c>
      <c r="V62" s="65">
        <v>123857.50194105366</v>
      </c>
      <c r="W62" s="65">
        <f t="shared" si="31"/>
        <v>1882528.5019410537</v>
      </c>
      <c r="X62" s="81">
        <f t="shared" si="44"/>
        <v>1</v>
      </c>
      <c r="Y62" s="55">
        <f t="shared" si="32"/>
        <v>0</v>
      </c>
      <c r="Z62" s="55">
        <f t="shared" si="33"/>
        <v>0</v>
      </c>
      <c r="AA62" s="55">
        <f t="shared" si="34"/>
        <v>0</v>
      </c>
      <c r="AB62" s="55">
        <f t="shared" si="35"/>
        <v>0</v>
      </c>
      <c r="AC62" s="55">
        <f t="shared" si="36"/>
        <v>0</v>
      </c>
      <c r="AD62" s="55">
        <f t="shared" si="45"/>
        <v>0</v>
      </c>
      <c r="AE62" s="55">
        <f t="shared" si="37"/>
        <v>0</v>
      </c>
      <c r="AF62" s="55"/>
      <c r="AG62" s="25">
        <v>4328854.8862669999</v>
      </c>
      <c r="AH62" s="25">
        <v>1539583.8862669999</v>
      </c>
      <c r="AI62" s="25">
        <v>1426858</v>
      </c>
      <c r="AJ62" s="25">
        <v>112725.88626699999</v>
      </c>
      <c r="AK62" s="25">
        <v>2789271</v>
      </c>
      <c r="AL62" s="34">
        <f t="shared" si="38"/>
        <v>0.95308531465518753</v>
      </c>
      <c r="AM62" s="34">
        <f t="shared" si="39"/>
        <v>0.81782766352783109</v>
      </c>
      <c r="AN62" s="34">
        <f t="shared" si="40"/>
        <v>0.87598700211630676</v>
      </c>
      <c r="AO62" s="34">
        <f t="shared" si="41"/>
        <v>0.44437829419602554</v>
      </c>
      <c r="AP62" s="34">
        <f t="shared" si="42"/>
        <v>1.048830755693932</v>
      </c>
      <c r="AQ62" s="92">
        <f t="shared" si="43"/>
        <v>145000</v>
      </c>
      <c r="AR62" s="92">
        <v>45000</v>
      </c>
      <c r="AS62" s="92">
        <v>100000</v>
      </c>
      <c r="AT62" s="4" t="str">
        <f>VLOOKUP(B62,'[1]I Pbo'!$B$20:$U$84,20,0)</f>
        <v>161/TTr-UBND ngày 29/8/2022</v>
      </c>
      <c r="AU62" s="4" t="s">
        <v>237</v>
      </c>
    </row>
    <row r="63" spans="1:53" ht="21" customHeight="1" x14ac:dyDescent="0.25">
      <c r="A63" s="11">
        <v>46</v>
      </c>
      <c r="B63" s="27" t="s">
        <v>88</v>
      </c>
      <c r="C63" s="22">
        <f t="shared" si="25"/>
        <v>5146670.9095602771</v>
      </c>
      <c r="D63" s="23">
        <v>3960150.9095602767</v>
      </c>
      <c r="E63" s="23">
        <v>3898101.2095602765</v>
      </c>
      <c r="F63" s="32">
        <v>62049.7</v>
      </c>
      <c r="G63" s="32">
        <v>1186520</v>
      </c>
      <c r="H63" s="25">
        <f t="shared" si="26"/>
        <v>4682890.7</v>
      </c>
      <c r="I63" s="25">
        <v>3496370.7</v>
      </c>
      <c r="J63" s="25">
        <v>3434321</v>
      </c>
      <c r="K63" s="32">
        <v>62049.7</v>
      </c>
      <c r="L63" s="32">
        <v>1186520</v>
      </c>
      <c r="M63" s="32">
        <v>463780.20956027659</v>
      </c>
      <c r="N63" s="55">
        <f t="shared" si="27"/>
        <v>5145395.2095602769</v>
      </c>
      <c r="O63" s="102">
        <f t="shared" si="28"/>
        <v>4681615</v>
      </c>
      <c r="P63" s="102">
        <f t="shared" si="29"/>
        <v>4650841</v>
      </c>
      <c r="Q63" s="102">
        <f t="shared" si="30"/>
        <v>3464321</v>
      </c>
      <c r="R63" s="102">
        <v>3434321</v>
      </c>
      <c r="S63" s="102">
        <v>30000</v>
      </c>
      <c r="T63" s="102">
        <v>1217294</v>
      </c>
      <c r="U63" s="105">
        <v>30774</v>
      </c>
      <c r="V63" s="66">
        <v>463780.20956027659</v>
      </c>
      <c r="W63" s="65">
        <f t="shared" si="31"/>
        <v>3928101.2095602765</v>
      </c>
      <c r="X63" s="81">
        <f t="shared" si="44"/>
        <v>1</v>
      </c>
      <c r="Y63" s="55">
        <f t="shared" si="32"/>
        <v>32049.699999999997</v>
      </c>
      <c r="Z63" s="55">
        <f t="shared" si="33"/>
        <v>32049.699999999997</v>
      </c>
      <c r="AA63" s="55">
        <f t="shared" si="34"/>
        <v>32049.699999999997</v>
      </c>
      <c r="AB63" s="55">
        <f t="shared" si="35"/>
        <v>0</v>
      </c>
      <c r="AC63" s="55">
        <f t="shared" si="36"/>
        <v>32049.699999999997</v>
      </c>
      <c r="AD63" s="55">
        <f t="shared" si="45"/>
        <v>0</v>
      </c>
      <c r="AE63" s="55">
        <f t="shared" si="37"/>
        <v>0</v>
      </c>
      <c r="AF63" s="55"/>
      <c r="AG63" s="25">
        <v>4885024</v>
      </c>
      <c r="AH63" s="25">
        <v>3588715</v>
      </c>
      <c r="AI63" s="30">
        <v>3558095</v>
      </c>
      <c r="AJ63" s="30">
        <v>30620</v>
      </c>
      <c r="AK63" s="30">
        <v>1296309</v>
      </c>
      <c r="AL63" s="34">
        <f t="shared" si="38"/>
        <v>0.94916191181482945</v>
      </c>
      <c r="AM63" s="34">
        <f t="shared" si="39"/>
        <v>0.90620662746371961</v>
      </c>
      <c r="AN63" s="34">
        <f t="shared" si="40"/>
        <v>0.91277645415506525</v>
      </c>
      <c r="AO63" s="34">
        <f t="shared" si="41"/>
        <v>0.49347539150068415</v>
      </c>
      <c r="AP63" s="34">
        <f t="shared" si="42"/>
        <v>1.0925302565485622</v>
      </c>
      <c r="AQ63" s="92">
        <f t="shared" si="43"/>
        <v>0</v>
      </c>
      <c r="AR63" s="92">
        <v>0</v>
      </c>
      <c r="AS63" s="92"/>
      <c r="AT63" s="4">
        <f>VLOOKUP(B63,'[1]I Pbo'!$B$20:$U$84,20,0)</f>
        <v>0</v>
      </c>
      <c r="AU63" s="4"/>
    </row>
    <row r="64" spans="1:53" ht="23.25" customHeight="1" x14ac:dyDescent="0.25">
      <c r="A64" s="11">
        <v>47</v>
      </c>
      <c r="B64" s="27" t="s">
        <v>130</v>
      </c>
      <c r="C64" s="22">
        <f t="shared" si="25"/>
        <v>5958440.4906540327</v>
      </c>
      <c r="D64" s="23">
        <f>SUM(I64,M64)</f>
        <v>2881340.4906540327</v>
      </c>
      <c r="E64" s="23">
        <f>SUM(J64,M64)</f>
        <v>2094160.4906540327</v>
      </c>
      <c r="F64" s="25">
        <v>787180</v>
      </c>
      <c r="G64" s="25">
        <v>3077100</v>
      </c>
      <c r="H64" s="25">
        <f t="shared" si="26"/>
        <v>5608806</v>
      </c>
      <c r="I64" s="25">
        <v>2531706</v>
      </c>
      <c r="J64" s="25">
        <v>1744526</v>
      </c>
      <c r="K64" s="25">
        <v>787180</v>
      </c>
      <c r="L64" s="25">
        <v>3077100</v>
      </c>
      <c r="M64" s="25">
        <v>349634.49065403256</v>
      </c>
      <c r="N64" s="55">
        <f t="shared" si="27"/>
        <v>5986410.4906540327</v>
      </c>
      <c r="O64" s="102">
        <f t="shared" si="28"/>
        <v>5636776</v>
      </c>
      <c r="P64" s="102">
        <f t="shared" si="29"/>
        <v>5608806</v>
      </c>
      <c r="Q64" s="102">
        <f t="shared" si="30"/>
        <v>2531706</v>
      </c>
      <c r="R64" s="102">
        <v>1744526</v>
      </c>
      <c r="S64" s="102">
        <v>787180</v>
      </c>
      <c r="T64" s="102">
        <v>3105070</v>
      </c>
      <c r="U64" s="105">
        <v>27970</v>
      </c>
      <c r="V64" s="65">
        <v>349634.49065403256</v>
      </c>
      <c r="W64" s="65">
        <f t="shared" si="31"/>
        <v>2881340.4906540327</v>
      </c>
      <c r="X64" s="81">
        <f t="shared" si="44"/>
        <v>1</v>
      </c>
      <c r="Y64" s="55">
        <f t="shared" si="32"/>
        <v>0</v>
      </c>
      <c r="Z64" s="55">
        <f t="shared" si="33"/>
        <v>0</v>
      </c>
      <c r="AA64" s="55">
        <f t="shared" si="34"/>
        <v>0</v>
      </c>
      <c r="AB64" s="55">
        <f t="shared" si="35"/>
        <v>0</v>
      </c>
      <c r="AC64" s="55">
        <f t="shared" si="36"/>
        <v>0</v>
      </c>
      <c r="AD64" s="55">
        <f t="shared" si="45"/>
        <v>0</v>
      </c>
      <c r="AE64" s="55">
        <f t="shared" si="37"/>
        <v>0</v>
      </c>
      <c r="AF64" s="55"/>
      <c r="AG64" s="25">
        <v>5602430.5703469999</v>
      </c>
      <c r="AH64" s="25">
        <v>2000264.630347</v>
      </c>
      <c r="AI64" s="25">
        <v>1883959.3</v>
      </c>
      <c r="AJ64" s="25">
        <v>116305.330347</v>
      </c>
      <c r="AK64" s="33">
        <v>3602165.9400000004</v>
      </c>
      <c r="AL64" s="34">
        <f t="shared" si="38"/>
        <v>0.94025115785490454</v>
      </c>
      <c r="AM64" s="34">
        <f t="shared" si="39"/>
        <v>0.69421320973175293</v>
      </c>
      <c r="AN64" s="34">
        <f t="shared" si="40"/>
        <v>0.89962508050737588</v>
      </c>
      <c r="AO64" s="34">
        <f t="shared" si="41"/>
        <v>0.14774934620671257</v>
      </c>
      <c r="AP64" s="34">
        <f t="shared" si="42"/>
        <v>1.1706366188944137</v>
      </c>
      <c r="AQ64" s="92">
        <f t="shared" si="43"/>
        <v>420000</v>
      </c>
      <c r="AR64" s="92"/>
      <c r="AS64" s="92">
        <v>420000</v>
      </c>
      <c r="AT64" s="4" t="str">
        <f>VLOOKUP(B64,'[1]I Pbo'!$B$20:$U$84,20,0)</f>
        <v xml:space="preserve">1295/UBND-TH ngày 18/7/2022 </v>
      </c>
      <c r="AU64" s="4"/>
    </row>
    <row r="65" spans="1:47" ht="23.25" customHeight="1" x14ac:dyDescent="0.25">
      <c r="A65" s="11">
        <v>48</v>
      </c>
      <c r="B65" s="27" t="s">
        <v>74</v>
      </c>
      <c r="C65" s="22">
        <f t="shared" si="25"/>
        <v>4995354.7813460957</v>
      </c>
      <c r="D65" s="23">
        <v>4024954.7813460957</v>
      </c>
      <c r="E65" s="23">
        <v>3791354.7813460957</v>
      </c>
      <c r="F65" s="25">
        <v>233600</v>
      </c>
      <c r="G65" s="25">
        <v>970400</v>
      </c>
      <c r="H65" s="25">
        <f t="shared" si="26"/>
        <v>4288400</v>
      </c>
      <c r="I65" s="25">
        <v>3318000</v>
      </c>
      <c r="J65" s="25">
        <v>3084400</v>
      </c>
      <c r="K65" s="25">
        <v>233600</v>
      </c>
      <c r="L65" s="25">
        <v>970400</v>
      </c>
      <c r="M65" s="25">
        <v>706954.78134609573</v>
      </c>
      <c r="N65" s="55">
        <f t="shared" si="27"/>
        <v>5216814.7813460957</v>
      </c>
      <c r="O65" s="102">
        <f t="shared" si="28"/>
        <v>4509860</v>
      </c>
      <c r="P65" s="102">
        <f t="shared" si="29"/>
        <v>4288400</v>
      </c>
      <c r="Q65" s="102">
        <f t="shared" si="30"/>
        <v>3318000</v>
      </c>
      <c r="R65" s="102">
        <v>3084400</v>
      </c>
      <c r="S65" s="102">
        <v>233600</v>
      </c>
      <c r="T65" s="102">
        <v>1191860</v>
      </c>
      <c r="U65" s="105">
        <v>221460</v>
      </c>
      <c r="V65" s="65">
        <v>706954.78134609573</v>
      </c>
      <c r="W65" s="65">
        <f t="shared" si="31"/>
        <v>4024954.7813460957</v>
      </c>
      <c r="X65" s="81">
        <f t="shared" si="44"/>
        <v>1</v>
      </c>
      <c r="Y65" s="55">
        <f t="shared" si="32"/>
        <v>0</v>
      </c>
      <c r="Z65" s="55">
        <f t="shared" si="33"/>
        <v>0</v>
      </c>
      <c r="AA65" s="55">
        <f t="shared" si="34"/>
        <v>0</v>
      </c>
      <c r="AB65" s="55">
        <f t="shared" si="35"/>
        <v>0</v>
      </c>
      <c r="AC65" s="55">
        <f t="shared" si="36"/>
        <v>0</v>
      </c>
      <c r="AD65" s="55">
        <f t="shared" si="45"/>
        <v>0</v>
      </c>
      <c r="AE65" s="55">
        <f t="shared" si="37"/>
        <v>0</v>
      </c>
      <c r="AF65" s="55"/>
      <c r="AG65" s="25">
        <v>4673449.2933740001</v>
      </c>
      <c r="AH65" s="25">
        <v>2873449.2933740001</v>
      </c>
      <c r="AI65" s="25">
        <v>2760000</v>
      </c>
      <c r="AJ65" s="25">
        <v>113449.293374</v>
      </c>
      <c r="AK65" s="25">
        <v>1800000</v>
      </c>
      <c r="AL65" s="34">
        <f t="shared" si="38"/>
        <v>0.93555903393004813</v>
      </c>
      <c r="AM65" s="34">
        <f t="shared" si="39"/>
        <v>0.71390846592641988</v>
      </c>
      <c r="AN65" s="34">
        <f t="shared" si="40"/>
        <v>0.72797196758781835</v>
      </c>
      <c r="AO65" s="34">
        <f t="shared" si="41"/>
        <v>0.485656221635274</v>
      </c>
      <c r="AP65" s="34">
        <f t="shared" si="42"/>
        <v>1.8549051937345424</v>
      </c>
      <c r="AQ65" s="92">
        <f t="shared" si="43"/>
        <v>0</v>
      </c>
      <c r="AR65" s="92"/>
      <c r="AS65" s="92"/>
      <c r="AT65" s="4"/>
      <c r="AU65" s="4"/>
    </row>
    <row r="66" spans="1:47" ht="29.25" customHeight="1" x14ac:dyDescent="0.25">
      <c r="A66" s="11">
        <v>49</v>
      </c>
      <c r="B66" s="27" t="s">
        <v>199</v>
      </c>
      <c r="C66" s="22">
        <f t="shared" si="25"/>
        <v>3341089.3180215899</v>
      </c>
      <c r="D66" s="23">
        <f>SUM(I66,M66)</f>
        <v>1212939.3180215901</v>
      </c>
      <c r="E66" s="23">
        <f>SUM(J66,M66)</f>
        <v>995596.31802159012</v>
      </c>
      <c r="F66" s="25">
        <v>217343</v>
      </c>
      <c r="G66" s="25">
        <v>2128150</v>
      </c>
      <c r="H66" s="25">
        <f t="shared" si="26"/>
        <v>3268411</v>
      </c>
      <c r="I66" s="25">
        <v>1140261</v>
      </c>
      <c r="J66" s="25">
        <v>922918</v>
      </c>
      <c r="K66" s="25">
        <v>217343</v>
      </c>
      <c r="L66" s="25">
        <v>2128150</v>
      </c>
      <c r="M66" s="25">
        <v>72678.318021590108</v>
      </c>
      <c r="N66" s="55">
        <f t="shared" si="27"/>
        <v>3341089.3180215899</v>
      </c>
      <c r="O66" s="102">
        <f t="shared" si="28"/>
        <v>3268411</v>
      </c>
      <c r="P66" s="102">
        <f t="shared" si="29"/>
        <v>3268411</v>
      </c>
      <c r="Q66" s="102">
        <f t="shared" si="30"/>
        <v>1140261</v>
      </c>
      <c r="R66" s="102">
        <v>922918</v>
      </c>
      <c r="S66" s="102">
        <v>217343</v>
      </c>
      <c r="T66" s="102">
        <v>2128150</v>
      </c>
      <c r="U66" s="105">
        <v>0</v>
      </c>
      <c r="V66" s="65">
        <v>72678.318021590108</v>
      </c>
      <c r="W66" s="65">
        <f t="shared" si="31"/>
        <v>1212939.3180215901</v>
      </c>
      <c r="X66" s="82">
        <f t="shared" si="44"/>
        <v>1</v>
      </c>
      <c r="Y66" s="55">
        <f t="shared" si="32"/>
        <v>0</v>
      </c>
      <c r="Z66" s="55">
        <f t="shared" si="33"/>
        <v>0</v>
      </c>
      <c r="AA66" s="55">
        <f t="shared" si="34"/>
        <v>0</v>
      </c>
      <c r="AB66" s="55">
        <f t="shared" si="35"/>
        <v>0</v>
      </c>
      <c r="AC66" s="55">
        <f t="shared" si="36"/>
        <v>0</v>
      </c>
      <c r="AD66" s="55">
        <f t="shared" si="45"/>
        <v>0</v>
      </c>
      <c r="AE66" s="55">
        <f t="shared" si="37"/>
        <v>0</v>
      </c>
      <c r="AF66" s="55"/>
      <c r="AG66" s="25">
        <v>3114090.7436100002</v>
      </c>
      <c r="AH66" s="25">
        <v>985940.74361</v>
      </c>
      <c r="AI66" s="25">
        <v>922918</v>
      </c>
      <c r="AJ66" s="25">
        <v>63022.743609999998</v>
      </c>
      <c r="AK66" s="25">
        <v>2128150</v>
      </c>
      <c r="AL66" s="34">
        <f t="shared" si="38"/>
        <v>0.93205851361495307</v>
      </c>
      <c r="AM66" s="34">
        <f t="shared" si="39"/>
        <v>0.8128524889589327</v>
      </c>
      <c r="AN66" s="34">
        <f t="shared" si="40"/>
        <v>0.92700021413697709</v>
      </c>
      <c r="AO66" s="34">
        <f t="shared" si="41"/>
        <v>0.28996905172929421</v>
      </c>
      <c r="AP66" s="34">
        <f t="shared" si="42"/>
        <v>1</v>
      </c>
      <c r="AQ66" s="92">
        <f t="shared" si="43"/>
        <v>104973</v>
      </c>
      <c r="AR66" s="92"/>
      <c r="AS66" s="92">
        <v>104973</v>
      </c>
      <c r="AT66" s="4" t="str">
        <f>VLOOKUP(B66,'[1]I Pbo'!$B$20:$U$84,20,0)</f>
        <v>369/BC-UBND 17/10/2022</v>
      </c>
      <c r="AU66" s="4"/>
    </row>
    <row r="67" spans="1:47" ht="29.25" customHeight="1" x14ac:dyDescent="0.25">
      <c r="A67" s="11">
        <v>50</v>
      </c>
      <c r="B67" s="27" t="s">
        <v>49</v>
      </c>
      <c r="C67" s="22">
        <f t="shared" si="25"/>
        <v>466747</v>
      </c>
      <c r="D67" s="23">
        <f>SUM(I67,M67)</f>
        <v>466747</v>
      </c>
      <c r="E67" s="23">
        <f>SUM(J67,M67)</f>
        <v>466747</v>
      </c>
      <c r="F67" s="22">
        <v>0</v>
      </c>
      <c r="G67" s="22"/>
      <c r="H67" s="22">
        <f t="shared" si="26"/>
        <v>466747</v>
      </c>
      <c r="I67" s="22">
        <v>466747</v>
      </c>
      <c r="J67" s="22">
        <v>466747</v>
      </c>
      <c r="K67" s="22">
        <v>0</v>
      </c>
      <c r="L67" s="22"/>
      <c r="M67" s="22"/>
      <c r="N67" s="55">
        <f t="shared" si="27"/>
        <v>451536</v>
      </c>
      <c r="O67" s="102">
        <f t="shared" si="28"/>
        <v>451536</v>
      </c>
      <c r="P67" s="102">
        <f t="shared" si="29"/>
        <v>451536</v>
      </c>
      <c r="Q67" s="102">
        <f t="shared" si="30"/>
        <v>451536</v>
      </c>
      <c r="R67" s="102">
        <v>451536</v>
      </c>
      <c r="S67" s="102">
        <v>0</v>
      </c>
      <c r="T67" s="102">
        <v>0</v>
      </c>
      <c r="U67" s="102"/>
      <c r="V67" s="64"/>
      <c r="W67" s="65">
        <f t="shared" si="31"/>
        <v>451536</v>
      </c>
      <c r="X67" s="65"/>
      <c r="Y67" s="55">
        <f t="shared" si="32"/>
        <v>15211</v>
      </c>
      <c r="Z67" s="55">
        <f t="shared" si="33"/>
        <v>15211</v>
      </c>
      <c r="AA67" s="55">
        <f t="shared" si="34"/>
        <v>15211</v>
      </c>
      <c r="AB67" s="55">
        <f t="shared" si="35"/>
        <v>15211</v>
      </c>
      <c r="AC67" s="55">
        <f t="shared" si="36"/>
        <v>0</v>
      </c>
      <c r="AD67" s="55">
        <f>L67-T67</f>
        <v>0</v>
      </c>
      <c r="AE67" s="55">
        <f t="shared" si="37"/>
        <v>0</v>
      </c>
      <c r="AF67" s="55"/>
      <c r="AG67" s="25">
        <v>433700</v>
      </c>
      <c r="AH67" s="25">
        <v>433700</v>
      </c>
      <c r="AI67" s="25">
        <v>433700</v>
      </c>
      <c r="AJ67" s="25">
        <v>0</v>
      </c>
      <c r="AK67" s="25"/>
      <c r="AL67" s="34">
        <f t="shared" si="38"/>
        <v>0.92919718819831731</v>
      </c>
      <c r="AM67" s="34">
        <f t="shared" si="39"/>
        <v>0.92919718819831731</v>
      </c>
      <c r="AN67" s="34">
        <f t="shared" si="40"/>
        <v>0.92919718819831731</v>
      </c>
      <c r="AO67" s="34">
        <f t="shared" si="41"/>
        <v>0</v>
      </c>
      <c r="AP67" s="34">
        <f t="shared" si="42"/>
        <v>0</v>
      </c>
      <c r="AQ67" s="90">
        <f t="shared" si="43"/>
        <v>0</v>
      </c>
      <c r="AR67" s="90"/>
      <c r="AS67" s="90"/>
      <c r="AT67" s="4"/>
      <c r="AU67" s="4"/>
    </row>
    <row r="68" spans="1:47" ht="29.25" customHeight="1" x14ac:dyDescent="0.25">
      <c r="A68" s="11">
        <v>51</v>
      </c>
      <c r="B68" s="27" t="s">
        <v>50</v>
      </c>
      <c r="C68" s="22">
        <f t="shared" si="25"/>
        <v>61700</v>
      </c>
      <c r="D68" s="23">
        <f>SUM(I68,M68)</f>
        <v>61700</v>
      </c>
      <c r="E68" s="23">
        <f>SUM(J68,M68)</f>
        <v>61700</v>
      </c>
      <c r="F68" s="22">
        <v>0</v>
      </c>
      <c r="G68" s="22"/>
      <c r="H68" s="22">
        <f t="shared" si="26"/>
        <v>61700</v>
      </c>
      <c r="I68" s="23">
        <v>61700</v>
      </c>
      <c r="J68" s="23">
        <v>61700</v>
      </c>
      <c r="K68" s="22">
        <v>0</v>
      </c>
      <c r="L68" s="22"/>
      <c r="M68" s="22"/>
      <c r="N68" s="55">
        <f t="shared" si="27"/>
        <v>61700</v>
      </c>
      <c r="O68" s="102">
        <f t="shared" si="28"/>
        <v>61700</v>
      </c>
      <c r="P68" s="102">
        <f t="shared" si="29"/>
        <v>61700</v>
      </c>
      <c r="Q68" s="102">
        <f t="shared" si="30"/>
        <v>61700</v>
      </c>
      <c r="R68" s="102">
        <v>61700</v>
      </c>
      <c r="S68" s="102">
        <v>0</v>
      </c>
      <c r="T68" s="102">
        <v>0</v>
      </c>
      <c r="U68" s="102"/>
      <c r="V68" s="64"/>
      <c r="W68" s="65">
        <f t="shared" si="31"/>
        <v>61700</v>
      </c>
      <c r="X68" s="65"/>
      <c r="Y68" s="55">
        <f t="shared" si="32"/>
        <v>0</v>
      </c>
      <c r="Z68" s="55">
        <f t="shared" si="33"/>
        <v>0</v>
      </c>
      <c r="AA68" s="55">
        <f t="shared" si="34"/>
        <v>0</v>
      </c>
      <c r="AB68" s="55">
        <f t="shared" si="35"/>
        <v>0</v>
      </c>
      <c r="AC68" s="55">
        <f t="shared" si="36"/>
        <v>0</v>
      </c>
      <c r="AD68" s="55">
        <f>L68-T68</f>
        <v>0</v>
      </c>
      <c r="AE68" s="55">
        <f t="shared" si="37"/>
        <v>0</v>
      </c>
      <c r="AF68" s="55"/>
      <c r="AG68" s="25">
        <v>57147</v>
      </c>
      <c r="AH68" s="25">
        <v>57147</v>
      </c>
      <c r="AI68" s="26">
        <v>57147</v>
      </c>
      <c r="AJ68" s="25">
        <v>0</v>
      </c>
      <c r="AK68" s="25"/>
      <c r="AL68" s="34">
        <f t="shared" si="38"/>
        <v>0.92620745542949756</v>
      </c>
      <c r="AM68" s="34">
        <f t="shared" si="39"/>
        <v>0.92620745542949756</v>
      </c>
      <c r="AN68" s="47">
        <f t="shared" si="40"/>
        <v>0.92620745542949756</v>
      </c>
      <c r="AO68" s="34">
        <f t="shared" si="41"/>
        <v>0</v>
      </c>
      <c r="AP68" s="34">
        <f t="shared" si="42"/>
        <v>0</v>
      </c>
      <c r="AQ68" s="90">
        <f t="shared" si="43"/>
        <v>0</v>
      </c>
      <c r="AR68" s="90"/>
      <c r="AS68" s="90"/>
      <c r="AT68" s="4"/>
      <c r="AU68" s="4"/>
    </row>
    <row r="69" spans="1:47" ht="29.25" customHeight="1" x14ac:dyDescent="0.25">
      <c r="A69" s="11">
        <v>52</v>
      </c>
      <c r="B69" s="27" t="s">
        <v>189</v>
      </c>
      <c r="C69" s="22">
        <f t="shared" si="25"/>
        <v>3334456.3901034179</v>
      </c>
      <c r="D69" s="23">
        <v>1530076.3901034179</v>
      </c>
      <c r="E69" s="23">
        <v>1263014.3901034179</v>
      </c>
      <c r="F69" s="25">
        <v>267062</v>
      </c>
      <c r="G69" s="25">
        <v>1804380</v>
      </c>
      <c r="H69" s="25">
        <f t="shared" si="26"/>
        <v>3250331</v>
      </c>
      <c r="I69" s="25">
        <v>1445951</v>
      </c>
      <c r="J69" s="25">
        <v>1178889</v>
      </c>
      <c r="K69" s="25">
        <v>267062</v>
      </c>
      <c r="L69" s="25">
        <v>1804380</v>
      </c>
      <c r="M69" s="25">
        <v>84125.390103417842</v>
      </c>
      <c r="N69" s="55">
        <f t="shared" si="27"/>
        <v>3334456.3901034179</v>
      </c>
      <c r="O69" s="102">
        <f t="shared" si="28"/>
        <v>3250331</v>
      </c>
      <c r="P69" s="102">
        <f t="shared" si="29"/>
        <v>3250331</v>
      </c>
      <c r="Q69" s="102">
        <f t="shared" si="30"/>
        <v>1445951</v>
      </c>
      <c r="R69" s="102">
        <v>1178889</v>
      </c>
      <c r="S69" s="102">
        <v>267062</v>
      </c>
      <c r="T69" s="102">
        <v>1804380</v>
      </c>
      <c r="U69" s="105">
        <v>0</v>
      </c>
      <c r="V69" s="65">
        <v>84125.390103417842</v>
      </c>
      <c r="W69" s="65">
        <f t="shared" si="31"/>
        <v>1530076.3901034179</v>
      </c>
      <c r="X69" s="81">
        <f t="shared" ref="X69:X77" si="46">V69/M69</f>
        <v>1</v>
      </c>
      <c r="Y69" s="55">
        <f t="shared" si="32"/>
        <v>0</v>
      </c>
      <c r="Z69" s="55">
        <f t="shared" si="33"/>
        <v>0</v>
      </c>
      <c r="AA69" s="55">
        <f t="shared" si="34"/>
        <v>0</v>
      </c>
      <c r="AB69" s="55">
        <f t="shared" si="35"/>
        <v>0</v>
      </c>
      <c r="AC69" s="55">
        <f t="shared" si="36"/>
        <v>0</v>
      </c>
      <c r="AD69" s="55">
        <f t="shared" ref="AD69:AD77" si="47">IF((L69-T69)&lt;0,0,(L69-T69))</f>
        <v>0</v>
      </c>
      <c r="AE69" s="55">
        <f t="shared" si="37"/>
        <v>0</v>
      </c>
      <c r="AF69" s="55"/>
      <c r="AG69" s="25">
        <v>3080874.8773512999</v>
      </c>
      <c r="AH69" s="25">
        <v>1363219.1177459999</v>
      </c>
      <c r="AI69" s="25">
        <v>1202646.907744</v>
      </c>
      <c r="AJ69" s="25">
        <v>160572.21000200001</v>
      </c>
      <c r="AK69" s="25">
        <v>1717655.7596053001</v>
      </c>
      <c r="AL69" s="34">
        <f t="shared" si="38"/>
        <v>0.92395116832094681</v>
      </c>
      <c r="AM69" s="34">
        <f t="shared" si="39"/>
        <v>0.89094840399037845</v>
      </c>
      <c r="AN69" s="34">
        <f t="shared" si="40"/>
        <v>0.95220364642522015</v>
      </c>
      <c r="AO69" s="34">
        <f t="shared" si="41"/>
        <v>0.60125442781825944</v>
      </c>
      <c r="AP69" s="34">
        <f t="shared" si="42"/>
        <v>0.95193682018493897</v>
      </c>
      <c r="AQ69" s="92">
        <f t="shared" si="43"/>
        <v>71000</v>
      </c>
      <c r="AR69" s="92"/>
      <c r="AS69" s="92">
        <v>71000</v>
      </c>
      <c r="AT69" s="4" t="str">
        <f>VLOOKUP(B69,'[1]I Pbo'!$B$20:$U$84,20,0)</f>
        <v>1494/UBND-NCTH ngày 05/10/2022</v>
      </c>
      <c r="AU69" s="4"/>
    </row>
    <row r="70" spans="1:47" ht="29.25" customHeight="1" x14ac:dyDescent="0.25">
      <c r="A70" s="11">
        <v>53</v>
      </c>
      <c r="B70" s="27" t="s">
        <v>148</v>
      </c>
      <c r="C70" s="22">
        <f t="shared" si="25"/>
        <v>3069844.9439181145</v>
      </c>
      <c r="D70" s="23">
        <v>2219564.9439181145</v>
      </c>
      <c r="E70" s="23">
        <v>1509564.9439181148</v>
      </c>
      <c r="F70" s="25">
        <v>710000</v>
      </c>
      <c r="G70" s="25">
        <v>850280</v>
      </c>
      <c r="H70" s="25">
        <f t="shared" si="26"/>
        <v>2803318</v>
      </c>
      <c r="I70" s="25">
        <v>1953037.9999999998</v>
      </c>
      <c r="J70" s="25">
        <v>1243038</v>
      </c>
      <c r="K70" s="25">
        <v>710000</v>
      </c>
      <c r="L70" s="25">
        <v>850280</v>
      </c>
      <c r="M70" s="25">
        <v>266526.94391811476</v>
      </c>
      <c r="N70" s="55">
        <f t="shared" si="27"/>
        <v>3089644.9439181145</v>
      </c>
      <c r="O70" s="102">
        <f t="shared" si="28"/>
        <v>2823118</v>
      </c>
      <c r="P70" s="102">
        <f t="shared" si="29"/>
        <v>2803318</v>
      </c>
      <c r="Q70" s="102">
        <f t="shared" si="30"/>
        <v>1953038</v>
      </c>
      <c r="R70" s="102">
        <v>1243038</v>
      </c>
      <c r="S70" s="102">
        <v>710000</v>
      </c>
      <c r="T70" s="102">
        <v>870080</v>
      </c>
      <c r="U70" s="105">
        <v>19800</v>
      </c>
      <c r="V70" s="65">
        <v>266526.94391811476</v>
      </c>
      <c r="W70" s="65">
        <f t="shared" si="31"/>
        <v>2219564.9439181145</v>
      </c>
      <c r="X70" s="81">
        <f t="shared" si="46"/>
        <v>1</v>
      </c>
      <c r="Y70" s="55">
        <f t="shared" si="32"/>
        <v>0</v>
      </c>
      <c r="Z70" s="55">
        <f t="shared" si="33"/>
        <v>0</v>
      </c>
      <c r="AA70" s="55">
        <f t="shared" si="34"/>
        <v>0</v>
      </c>
      <c r="AB70" s="55">
        <f t="shared" si="35"/>
        <v>0</v>
      </c>
      <c r="AC70" s="55">
        <f t="shared" si="36"/>
        <v>0</v>
      </c>
      <c r="AD70" s="55">
        <f t="shared" si="47"/>
        <v>0</v>
      </c>
      <c r="AE70" s="55">
        <f t="shared" si="37"/>
        <v>0</v>
      </c>
      <c r="AF70" s="55"/>
      <c r="AG70" s="25">
        <v>2817128.699759</v>
      </c>
      <c r="AH70" s="25">
        <v>1817128.699759</v>
      </c>
      <c r="AI70" s="35">
        <v>1453038</v>
      </c>
      <c r="AJ70" s="35">
        <v>364090.69975899998</v>
      </c>
      <c r="AK70" s="35">
        <v>1000000</v>
      </c>
      <c r="AL70" s="34">
        <f t="shared" si="38"/>
        <v>0.91767784732587598</v>
      </c>
      <c r="AM70" s="34">
        <f t="shared" si="39"/>
        <v>0.81868688038985293</v>
      </c>
      <c r="AN70" s="34">
        <f t="shared" si="40"/>
        <v>0.96255414903091374</v>
      </c>
      <c r="AO70" s="34">
        <f t="shared" si="41"/>
        <v>0.51280380247746471</v>
      </c>
      <c r="AP70" s="34">
        <f t="shared" si="42"/>
        <v>1.1760831726019665</v>
      </c>
      <c r="AQ70" s="92">
        <f t="shared" si="43"/>
        <v>90985</v>
      </c>
      <c r="AR70" s="92"/>
      <c r="AS70" s="92">
        <v>90985</v>
      </c>
      <c r="AT70" s="4" t="str">
        <f>VLOOKUP(B70,'[1]I Pbo'!$B$20:$U$84,20,0)</f>
        <v>4196/UBND 26/9/2022</v>
      </c>
      <c r="AU70" s="4"/>
    </row>
    <row r="71" spans="1:47" ht="29.25" customHeight="1" x14ac:dyDescent="0.25">
      <c r="A71" s="11">
        <v>54</v>
      </c>
      <c r="B71" s="27" t="s">
        <v>170</v>
      </c>
      <c r="C71" s="22">
        <f t="shared" si="25"/>
        <v>7413156.2314820495</v>
      </c>
      <c r="D71" s="23">
        <f>SUM(I71,M71)</f>
        <v>1353016.2314820497</v>
      </c>
      <c r="E71" s="23">
        <f>SUM(J71,M71)</f>
        <v>1284116.2314820497</v>
      </c>
      <c r="F71" s="25">
        <v>68900</v>
      </c>
      <c r="G71" s="25">
        <v>6060140</v>
      </c>
      <c r="H71" s="25">
        <f t="shared" si="26"/>
        <v>7129040</v>
      </c>
      <c r="I71" s="25">
        <v>1068900</v>
      </c>
      <c r="J71" s="25">
        <v>1000000</v>
      </c>
      <c r="K71" s="25">
        <v>68900</v>
      </c>
      <c r="L71" s="25">
        <v>6060140</v>
      </c>
      <c r="M71" s="25">
        <v>284116.23148204962</v>
      </c>
      <c r="N71" s="55">
        <f t="shared" si="27"/>
        <v>7526352.2314820495</v>
      </c>
      <c r="O71" s="102">
        <f t="shared" si="28"/>
        <v>7242236</v>
      </c>
      <c r="P71" s="102">
        <f t="shared" si="29"/>
        <v>7129040</v>
      </c>
      <c r="Q71" s="102">
        <f t="shared" si="30"/>
        <v>1068900</v>
      </c>
      <c r="R71" s="102">
        <v>1000000</v>
      </c>
      <c r="S71" s="102">
        <v>68900</v>
      </c>
      <c r="T71" s="102">
        <v>6173336</v>
      </c>
      <c r="U71" s="105">
        <v>113196</v>
      </c>
      <c r="V71" s="65">
        <v>284116.23148204962</v>
      </c>
      <c r="W71" s="65">
        <f t="shared" si="31"/>
        <v>1353016.2314820497</v>
      </c>
      <c r="X71" s="81">
        <f t="shared" si="46"/>
        <v>1</v>
      </c>
      <c r="Y71" s="55">
        <f t="shared" si="32"/>
        <v>0</v>
      </c>
      <c r="Z71" s="55">
        <f t="shared" si="33"/>
        <v>0</v>
      </c>
      <c r="AA71" s="55">
        <f t="shared" si="34"/>
        <v>0</v>
      </c>
      <c r="AB71" s="55">
        <f t="shared" si="35"/>
        <v>0</v>
      </c>
      <c r="AC71" s="55">
        <f t="shared" si="36"/>
        <v>0</v>
      </c>
      <c r="AD71" s="55">
        <f t="shared" si="47"/>
        <v>0</v>
      </c>
      <c r="AE71" s="55">
        <f t="shared" si="37"/>
        <v>0</v>
      </c>
      <c r="AF71" s="55"/>
      <c r="AG71" s="25">
        <v>6746388.2293030005</v>
      </c>
      <c r="AH71" s="25">
        <v>991388.22930300003</v>
      </c>
      <c r="AI71" s="25">
        <v>950650</v>
      </c>
      <c r="AJ71" s="25">
        <v>40738.229303</v>
      </c>
      <c r="AK71" s="25">
        <v>5755000</v>
      </c>
      <c r="AL71" s="34">
        <f t="shared" si="38"/>
        <v>0.91005612436071004</v>
      </c>
      <c r="AM71" s="34">
        <f t="shared" si="39"/>
        <v>0.73272456474307468</v>
      </c>
      <c r="AN71" s="34">
        <f t="shared" si="40"/>
        <v>0.74031460446755426</v>
      </c>
      <c r="AO71" s="34">
        <f t="shared" si="41"/>
        <v>0.59126602761973879</v>
      </c>
      <c r="AP71" s="34">
        <f t="shared" si="42"/>
        <v>0.94964802793334813</v>
      </c>
      <c r="AQ71" s="92">
        <f t="shared" si="43"/>
        <v>0</v>
      </c>
      <c r="AR71" s="92"/>
      <c r="AS71" s="92"/>
      <c r="AT71" s="4">
        <f>VLOOKUP(B71,'[1]I Pbo'!$B$20:$U$84,20,0)</f>
        <v>0</v>
      </c>
      <c r="AU71" s="4"/>
    </row>
    <row r="72" spans="1:47" ht="29.25" customHeight="1" x14ac:dyDescent="0.25">
      <c r="A72" s="11">
        <v>55</v>
      </c>
      <c r="B72" s="27" t="s">
        <v>96</v>
      </c>
      <c r="C72" s="22">
        <f t="shared" si="25"/>
        <v>3464950.303709256</v>
      </c>
      <c r="D72" s="23">
        <v>2666130.303709256</v>
      </c>
      <c r="E72" s="23">
        <v>2601490.303709256</v>
      </c>
      <c r="F72" s="25">
        <v>64640</v>
      </c>
      <c r="G72" s="25">
        <v>798820</v>
      </c>
      <c r="H72" s="25">
        <f t="shared" si="26"/>
        <v>2609645</v>
      </c>
      <c r="I72" s="25">
        <v>1810825</v>
      </c>
      <c r="J72" s="25">
        <v>1746185</v>
      </c>
      <c r="K72" s="25">
        <v>64640</v>
      </c>
      <c r="L72" s="25">
        <v>798820</v>
      </c>
      <c r="M72" s="25">
        <v>855305.303709256</v>
      </c>
      <c r="N72" s="55">
        <f t="shared" si="27"/>
        <v>3427150.303709256</v>
      </c>
      <c r="O72" s="102">
        <f t="shared" si="28"/>
        <v>2571845</v>
      </c>
      <c r="P72" s="102">
        <f t="shared" si="29"/>
        <v>2536645</v>
      </c>
      <c r="Q72" s="102">
        <f t="shared" si="30"/>
        <v>1737825</v>
      </c>
      <c r="R72" s="102">
        <v>1673185</v>
      </c>
      <c r="S72" s="102">
        <v>64640</v>
      </c>
      <c r="T72" s="102">
        <v>834020</v>
      </c>
      <c r="U72" s="105">
        <v>35200</v>
      </c>
      <c r="V72" s="65">
        <v>855305.303709256</v>
      </c>
      <c r="W72" s="65">
        <f t="shared" si="31"/>
        <v>2593130.303709256</v>
      </c>
      <c r="X72" s="81">
        <f t="shared" si="46"/>
        <v>1</v>
      </c>
      <c r="Y72" s="55">
        <f t="shared" si="32"/>
        <v>73000</v>
      </c>
      <c r="Z72" s="55">
        <f t="shared" si="33"/>
        <v>73000</v>
      </c>
      <c r="AA72" s="55">
        <f t="shared" si="34"/>
        <v>73000</v>
      </c>
      <c r="AB72" s="55">
        <f t="shared" si="35"/>
        <v>73000</v>
      </c>
      <c r="AC72" s="55">
        <f t="shared" si="36"/>
        <v>0</v>
      </c>
      <c r="AD72" s="55">
        <f t="shared" si="47"/>
        <v>0</v>
      </c>
      <c r="AE72" s="55">
        <f t="shared" si="37"/>
        <v>0</v>
      </c>
      <c r="AF72" s="55"/>
      <c r="AG72" s="25">
        <v>3133796.2119999998</v>
      </c>
      <c r="AH72" s="25">
        <v>2337962.2119999998</v>
      </c>
      <c r="AI72" s="25">
        <v>2292821</v>
      </c>
      <c r="AJ72" s="31">
        <v>45141.212</v>
      </c>
      <c r="AK72" s="25">
        <v>795834</v>
      </c>
      <c r="AL72" s="34">
        <f t="shared" si="38"/>
        <v>0.90442746282543995</v>
      </c>
      <c r="AM72" s="34">
        <f t="shared" si="39"/>
        <v>0.87691220820951921</v>
      </c>
      <c r="AN72" s="34">
        <f t="shared" si="40"/>
        <v>0.88134904701772321</v>
      </c>
      <c r="AO72" s="48">
        <f t="shared" si="41"/>
        <v>0.69834795792079207</v>
      </c>
      <c r="AP72" s="34">
        <f t="shared" si="42"/>
        <v>0.9962619864299842</v>
      </c>
      <c r="AQ72" s="92">
        <f t="shared" si="43"/>
        <v>0</v>
      </c>
      <c r="AR72" s="92">
        <v>0</v>
      </c>
      <c r="AS72" s="92"/>
      <c r="AT72" s="4">
        <f>VLOOKUP(B72,'[1]I Pbo'!$B$20:$U$84,20,0)</f>
        <v>0</v>
      </c>
      <c r="AU72" s="4"/>
    </row>
    <row r="73" spans="1:47" ht="29.25" customHeight="1" x14ac:dyDescent="0.25">
      <c r="A73" s="11">
        <v>56</v>
      </c>
      <c r="B73" s="27" t="s">
        <v>124</v>
      </c>
      <c r="C73" s="22">
        <f t="shared" si="25"/>
        <v>11919218.969181938</v>
      </c>
      <c r="D73" s="23">
        <f>SUM(I73,M73)</f>
        <v>4810918.9691819381</v>
      </c>
      <c r="E73" s="23">
        <f>SUM(J73,M73)</f>
        <v>4191963.9691819381</v>
      </c>
      <c r="F73" s="25">
        <v>618955</v>
      </c>
      <c r="G73" s="25">
        <v>7108300</v>
      </c>
      <c r="H73" s="25">
        <f t="shared" si="26"/>
        <v>10630268</v>
      </c>
      <c r="I73" s="25">
        <v>3521968</v>
      </c>
      <c r="J73" s="25">
        <v>2903013</v>
      </c>
      <c r="K73" s="25">
        <v>618955</v>
      </c>
      <c r="L73" s="25">
        <v>7108300</v>
      </c>
      <c r="M73" s="25">
        <v>1288950.9691819383</v>
      </c>
      <c r="N73" s="55">
        <f t="shared" si="27"/>
        <v>11919218.969181938</v>
      </c>
      <c r="O73" s="102">
        <f t="shared" si="28"/>
        <v>10630268</v>
      </c>
      <c r="P73" s="102">
        <f t="shared" si="29"/>
        <v>10630268</v>
      </c>
      <c r="Q73" s="102">
        <f t="shared" si="30"/>
        <v>3521968</v>
      </c>
      <c r="R73" s="102">
        <v>2903013</v>
      </c>
      <c r="S73" s="102">
        <v>618955</v>
      </c>
      <c r="T73" s="102">
        <v>7108300</v>
      </c>
      <c r="U73" s="105">
        <v>0</v>
      </c>
      <c r="V73" s="65">
        <v>1288950.9691819383</v>
      </c>
      <c r="W73" s="65">
        <f t="shared" si="31"/>
        <v>4810918.9691819381</v>
      </c>
      <c r="X73" s="81">
        <f t="shared" si="46"/>
        <v>1</v>
      </c>
      <c r="Y73" s="55">
        <f t="shared" si="32"/>
        <v>0</v>
      </c>
      <c r="Z73" s="55">
        <f t="shared" si="33"/>
        <v>0</v>
      </c>
      <c r="AA73" s="55">
        <f t="shared" si="34"/>
        <v>0</v>
      </c>
      <c r="AB73" s="55">
        <f t="shared" si="35"/>
        <v>0</v>
      </c>
      <c r="AC73" s="55">
        <f t="shared" si="36"/>
        <v>0</v>
      </c>
      <c r="AD73" s="55">
        <f t="shared" si="47"/>
        <v>0</v>
      </c>
      <c r="AE73" s="55">
        <f t="shared" si="37"/>
        <v>0</v>
      </c>
      <c r="AF73" s="55"/>
      <c r="AG73" s="25">
        <v>10735219.581870999</v>
      </c>
      <c r="AH73" s="25">
        <v>3812067.5818710001</v>
      </c>
      <c r="AI73" s="25">
        <v>3716949</v>
      </c>
      <c r="AJ73" s="25">
        <v>95118.581871000002</v>
      </c>
      <c r="AK73" s="25">
        <v>6923152</v>
      </c>
      <c r="AL73" s="34">
        <f t="shared" si="38"/>
        <v>0.90066468361960117</v>
      </c>
      <c r="AM73" s="34">
        <f t="shared" si="39"/>
        <v>0.79237825585726185</v>
      </c>
      <c r="AN73" s="34">
        <f t="shared" si="40"/>
        <v>0.88668438644174763</v>
      </c>
      <c r="AO73" s="34">
        <f t="shared" si="41"/>
        <v>0.15367608609834318</v>
      </c>
      <c r="AP73" s="34">
        <f t="shared" si="42"/>
        <v>0.9739532659004263</v>
      </c>
      <c r="AQ73" s="92">
        <f t="shared" si="43"/>
        <v>267627</v>
      </c>
      <c r="AR73" s="92"/>
      <c r="AS73" s="92">
        <v>267627</v>
      </c>
      <c r="AT73" s="4" t="str">
        <f>VLOOKUP(B73,'[1]I Pbo'!$B$20:$U$84,20,0)</f>
        <v>14800/UBND-THKH ngày 05/10/2022</v>
      </c>
      <c r="AU73" s="4"/>
    </row>
    <row r="74" spans="1:47" ht="29.25" customHeight="1" x14ac:dyDescent="0.25">
      <c r="A74" s="11">
        <v>57</v>
      </c>
      <c r="B74" s="27" t="s">
        <v>126</v>
      </c>
      <c r="C74" s="22">
        <f t="shared" si="25"/>
        <v>11005521.012168691</v>
      </c>
      <c r="D74" s="23">
        <v>5886841.0121686906</v>
      </c>
      <c r="E74" s="23">
        <v>5404701.0121686906</v>
      </c>
      <c r="F74" s="25">
        <v>482140</v>
      </c>
      <c r="G74" s="25">
        <v>5118680</v>
      </c>
      <c r="H74" s="25">
        <f t="shared" si="26"/>
        <v>9709980</v>
      </c>
      <c r="I74" s="25">
        <v>4591300</v>
      </c>
      <c r="J74" s="25">
        <v>4109160.0000000005</v>
      </c>
      <c r="K74" s="25">
        <v>482140</v>
      </c>
      <c r="L74" s="25">
        <v>5118680</v>
      </c>
      <c r="M74" s="25">
        <v>1295541.0121686901</v>
      </c>
      <c r="N74" s="55">
        <f t="shared" si="27"/>
        <v>11005521.012168691</v>
      </c>
      <c r="O74" s="102">
        <f t="shared" si="28"/>
        <v>9709980</v>
      </c>
      <c r="P74" s="102">
        <f t="shared" si="29"/>
        <v>9709980</v>
      </c>
      <c r="Q74" s="102">
        <f t="shared" si="30"/>
        <v>4591300</v>
      </c>
      <c r="R74" s="102">
        <v>4109160</v>
      </c>
      <c r="S74" s="102">
        <v>482140</v>
      </c>
      <c r="T74" s="102">
        <v>5118680</v>
      </c>
      <c r="U74" s="105">
        <v>0</v>
      </c>
      <c r="V74" s="65">
        <v>1295541.0121686901</v>
      </c>
      <c r="W74" s="65">
        <f t="shared" si="31"/>
        <v>5886841.0121686906</v>
      </c>
      <c r="X74" s="81">
        <f t="shared" si="46"/>
        <v>1</v>
      </c>
      <c r="Y74" s="55">
        <f t="shared" si="32"/>
        <v>0</v>
      </c>
      <c r="Z74" s="55">
        <f t="shared" si="33"/>
        <v>0</v>
      </c>
      <c r="AA74" s="55">
        <f t="shared" si="34"/>
        <v>0</v>
      </c>
      <c r="AB74" s="55">
        <f t="shared" si="35"/>
        <v>0</v>
      </c>
      <c r="AC74" s="55">
        <f t="shared" si="36"/>
        <v>0</v>
      </c>
      <c r="AD74" s="55">
        <f t="shared" si="47"/>
        <v>0</v>
      </c>
      <c r="AE74" s="55">
        <f t="shared" si="37"/>
        <v>0</v>
      </c>
      <c r="AF74" s="55"/>
      <c r="AG74" s="25">
        <v>9816904.8243409991</v>
      </c>
      <c r="AH74" s="25">
        <v>4698224.8243410001</v>
      </c>
      <c r="AI74" s="25">
        <v>4594005</v>
      </c>
      <c r="AJ74" s="25">
        <v>104219.824341</v>
      </c>
      <c r="AK74" s="25">
        <v>5118680</v>
      </c>
      <c r="AL74" s="34">
        <f t="shared" si="38"/>
        <v>0.89199819013443793</v>
      </c>
      <c r="AM74" s="34">
        <f t="shared" si="39"/>
        <v>0.79808930029353575</v>
      </c>
      <c r="AN74" s="34">
        <f t="shared" si="40"/>
        <v>0.85000169105683965</v>
      </c>
      <c r="AO74" s="34">
        <f t="shared" si="41"/>
        <v>0.21616091662380221</v>
      </c>
      <c r="AP74" s="34">
        <f t="shared" si="42"/>
        <v>1</v>
      </c>
      <c r="AQ74" s="92">
        <f t="shared" si="43"/>
        <v>160807</v>
      </c>
      <c r="AR74" s="92"/>
      <c r="AS74" s="92">
        <v>160807</v>
      </c>
      <c r="AT74" s="4" t="str">
        <f>VLOOKUP(B74,'[1]I Pbo'!$B$20:$U$84,20,0)</f>
        <v>7071/UBND-KT ngày 16/9/2022</v>
      </c>
      <c r="AU74" s="4"/>
    </row>
    <row r="75" spans="1:47" ht="29.25" customHeight="1" x14ac:dyDescent="0.25">
      <c r="A75" s="11">
        <v>58</v>
      </c>
      <c r="B75" s="27" t="s">
        <v>150</v>
      </c>
      <c r="C75" s="22">
        <f t="shared" si="25"/>
        <v>5091877.052824961</v>
      </c>
      <c r="D75" s="23">
        <v>2131197.052824961</v>
      </c>
      <c r="E75" s="23">
        <v>1946463.0528249613</v>
      </c>
      <c r="F75" s="25">
        <v>184734</v>
      </c>
      <c r="G75" s="25">
        <v>2960680</v>
      </c>
      <c r="H75" s="25">
        <f t="shared" si="26"/>
        <v>4917680</v>
      </c>
      <c r="I75" s="25">
        <v>1956999.9999999998</v>
      </c>
      <c r="J75" s="25">
        <v>1772266</v>
      </c>
      <c r="K75" s="25">
        <v>184734</v>
      </c>
      <c r="L75" s="25">
        <v>2960680</v>
      </c>
      <c r="M75" s="25">
        <v>174197.05282496134</v>
      </c>
      <c r="N75" s="55">
        <f t="shared" si="27"/>
        <v>5354103.052824961</v>
      </c>
      <c r="O75" s="102">
        <f t="shared" si="28"/>
        <v>5179906</v>
      </c>
      <c r="P75" s="102">
        <f t="shared" si="29"/>
        <v>4917680</v>
      </c>
      <c r="Q75" s="102">
        <f t="shared" si="30"/>
        <v>1957000</v>
      </c>
      <c r="R75" s="102">
        <v>1772266</v>
      </c>
      <c r="S75" s="102">
        <v>184734</v>
      </c>
      <c r="T75" s="102">
        <v>3222906</v>
      </c>
      <c r="U75" s="105">
        <v>262226</v>
      </c>
      <c r="V75" s="65">
        <v>174197.05282496134</v>
      </c>
      <c r="W75" s="65">
        <f t="shared" si="31"/>
        <v>2131197.0528249615</v>
      </c>
      <c r="X75" s="81">
        <f t="shared" si="46"/>
        <v>1</v>
      </c>
      <c r="Y75" s="55">
        <f t="shared" si="32"/>
        <v>0</v>
      </c>
      <c r="Z75" s="55">
        <f t="shared" si="33"/>
        <v>0</v>
      </c>
      <c r="AA75" s="55">
        <f t="shared" si="34"/>
        <v>0</v>
      </c>
      <c r="AB75" s="55">
        <f t="shared" si="35"/>
        <v>0</v>
      </c>
      <c r="AC75" s="55">
        <f t="shared" si="36"/>
        <v>0</v>
      </c>
      <c r="AD75" s="55">
        <f t="shared" si="47"/>
        <v>0</v>
      </c>
      <c r="AE75" s="55">
        <f t="shared" si="37"/>
        <v>0</v>
      </c>
      <c r="AF75" s="55"/>
      <c r="AG75" s="25">
        <v>4510370.9056839999</v>
      </c>
      <c r="AH75" s="25">
        <v>1660408.8520570002</v>
      </c>
      <c r="AI75" s="25">
        <v>1583402.8</v>
      </c>
      <c r="AJ75" s="25">
        <v>77006.052056999994</v>
      </c>
      <c r="AK75" s="25">
        <v>2849962.0536270002</v>
      </c>
      <c r="AL75" s="34">
        <f t="shared" si="38"/>
        <v>0.88579729221499115</v>
      </c>
      <c r="AM75" s="34">
        <f t="shared" si="39"/>
        <v>0.77909682253740076</v>
      </c>
      <c r="AN75" s="34">
        <f t="shared" si="40"/>
        <v>0.81347693587194436</v>
      </c>
      <c r="AO75" s="34">
        <f t="shared" si="41"/>
        <v>0.41684829028224363</v>
      </c>
      <c r="AP75" s="34">
        <f t="shared" si="42"/>
        <v>0.96260387938818115</v>
      </c>
      <c r="AQ75" s="92">
        <f t="shared" si="43"/>
        <v>48313</v>
      </c>
      <c r="AR75" s="92"/>
      <c r="AS75" s="92">
        <v>48313</v>
      </c>
      <c r="AT75" s="4" t="str">
        <f>VLOOKUP(B75,'[1]I Pbo'!$B$20:$U$84,20,0)</f>
        <v>3302/UBND-ĐTQH ngày 03/10/2022 (thay thế VB 2217/UBND-ĐTQH ngày 13/7/2022 và 2926/UBND-ĐTQH 07/9/2022)</v>
      </c>
      <c r="AU75" s="4"/>
    </row>
    <row r="76" spans="1:47" ht="29.25" customHeight="1" x14ac:dyDescent="0.25">
      <c r="A76" s="11">
        <v>59</v>
      </c>
      <c r="B76" s="27" t="s">
        <v>76</v>
      </c>
      <c r="C76" s="22">
        <f t="shared" si="25"/>
        <v>4031667.2263827417</v>
      </c>
      <c r="D76" s="23">
        <v>2890387.2263827417</v>
      </c>
      <c r="E76" s="23">
        <v>2447694.2263827417</v>
      </c>
      <c r="F76" s="25">
        <v>442693</v>
      </c>
      <c r="G76" s="25">
        <v>1141280</v>
      </c>
      <c r="H76" s="25">
        <f t="shared" si="26"/>
        <v>2796549</v>
      </c>
      <c r="I76" s="25">
        <v>1655269</v>
      </c>
      <c r="J76" s="25">
        <v>1212576</v>
      </c>
      <c r="K76" s="25">
        <v>442693</v>
      </c>
      <c r="L76" s="25">
        <v>1141280</v>
      </c>
      <c r="M76" s="25">
        <v>1235118.2263827417</v>
      </c>
      <c r="N76" s="55">
        <f t="shared" si="27"/>
        <v>3696173.2263827417</v>
      </c>
      <c r="O76" s="102">
        <f t="shared" si="28"/>
        <v>2461055</v>
      </c>
      <c r="P76" s="102">
        <f t="shared" si="29"/>
        <v>2461055</v>
      </c>
      <c r="Q76" s="102">
        <f t="shared" si="30"/>
        <v>1655269</v>
      </c>
      <c r="R76" s="102">
        <v>1212576</v>
      </c>
      <c r="S76" s="102">
        <v>442693</v>
      </c>
      <c r="T76" s="102">
        <v>805786</v>
      </c>
      <c r="U76" s="105">
        <v>0</v>
      </c>
      <c r="V76" s="65">
        <v>1235118.2263827417</v>
      </c>
      <c r="W76" s="65">
        <f t="shared" si="31"/>
        <v>2890387.2263827417</v>
      </c>
      <c r="X76" s="81">
        <f t="shared" si="46"/>
        <v>1</v>
      </c>
      <c r="Y76" s="55">
        <f t="shared" si="32"/>
        <v>335494</v>
      </c>
      <c r="Z76" s="55">
        <f t="shared" si="33"/>
        <v>335494</v>
      </c>
      <c r="AA76" s="55">
        <f t="shared" si="34"/>
        <v>0</v>
      </c>
      <c r="AB76" s="55">
        <f t="shared" si="35"/>
        <v>0</v>
      </c>
      <c r="AC76" s="55">
        <f t="shared" si="36"/>
        <v>0</v>
      </c>
      <c r="AD76" s="55">
        <f t="shared" si="47"/>
        <v>335494</v>
      </c>
      <c r="AE76" s="55">
        <f t="shared" si="37"/>
        <v>0</v>
      </c>
      <c r="AF76" s="55"/>
      <c r="AG76" s="25">
        <v>3546734.3528279997</v>
      </c>
      <c r="AH76" s="25">
        <v>2186969.902828</v>
      </c>
      <c r="AI76" s="30">
        <v>1953646.8</v>
      </c>
      <c r="AJ76" s="30">
        <v>233323.102828</v>
      </c>
      <c r="AK76" s="30">
        <v>1359764.45</v>
      </c>
      <c r="AL76" s="34">
        <f t="shared" si="38"/>
        <v>0.87971902284459391</v>
      </c>
      <c r="AM76" s="34">
        <f t="shared" si="39"/>
        <v>0.75663561022754255</v>
      </c>
      <c r="AN76" s="34">
        <f t="shared" si="40"/>
        <v>0.79815802927604396</v>
      </c>
      <c r="AO76" s="34">
        <f t="shared" si="41"/>
        <v>0.52705396929248938</v>
      </c>
      <c r="AP76" s="34">
        <f t="shared" si="42"/>
        <v>1.1914380782980514</v>
      </c>
      <c r="AQ76" s="92">
        <f t="shared" si="43"/>
        <v>38324</v>
      </c>
      <c r="AR76" s="92"/>
      <c r="AS76" s="92">
        <v>38324</v>
      </c>
      <c r="AT76" s="4" t="s">
        <v>243</v>
      </c>
      <c r="AU76" s="4"/>
    </row>
    <row r="77" spans="1:47" ht="29.25" customHeight="1" x14ac:dyDescent="0.25">
      <c r="A77" s="11">
        <v>60</v>
      </c>
      <c r="B77" s="27" t="s">
        <v>153</v>
      </c>
      <c r="C77" s="22">
        <f t="shared" si="25"/>
        <v>4801056.5156696625</v>
      </c>
      <c r="D77" s="23">
        <f>SUM(I77,M77)</f>
        <v>2242626.515669662</v>
      </c>
      <c r="E77" s="23">
        <f>SUM(J77,M77)</f>
        <v>1918191.515669662</v>
      </c>
      <c r="F77" s="25">
        <v>324435</v>
      </c>
      <c r="G77" s="25">
        <v>2558430</v>
      </c>
      <c r="H77" s="25">
        <f t="shared" si="26"/>
        <v>4027592</v>
      </c>
      <c r="I77" s="25">
        <v>1469162</v>
      </c>
      <c r="J77" s="25">
        <v>1144727</v>
      </c>
      <c r="K77" s="25">
        <v>324435</v>
      </c>
      <c r="L77" s="25">
        <v>2558430</v>
      </c>
      <c r="M77" s="25">
        <v>773464.51566966216</v>
      </c>
      <c r="N77" s="55">
        <f t="shared" si="27"/>
        <v>5639459.5156696625</v>
      </c>
      <c r="O77" s="102">
        <f t="shared" si="28"/>
        <v>4865995</v>
      </c>
      <c r="P77" s="102">
        <f t="shared" si="29"/>
        <v>4027592</v>
      </c>
      <c r="Q77" s="102">
        <f t="shared" si="30"/>
        <v>1469162</v>
      </c>
      <c r="R77" s="102">
        <v>1144727</v>
      </c>
      <c r="S77" s="102">
        <v>324435</v>
      </c>
      <c r="T77" s="102">
        <v>3396833</v>
      </c>
      <c r="U77" s="105">
        <v>838403</v>
      </c>
      <c r="V77" s="65">
        <v>773464.51566966216</v>
      </c>
      <c r="W77" s="65">
        <f t="shared" si="31"/>
        <v>2242626.515669662</v>
      </c>
      <c r="X77" s="81">
        <f t="shared" si="46"/>
        <v>1</v>
      </c>
      <c r="Y77" s="55">
        <f t="shared" si="32"/>
        <v>0</v>
      </c>
      <c r="Z77" s="55">
        <f t="shared" si="33"/>
        <v>0</v>
      </c>
      <c r="AA77" s="55">
        <f t="shared" si="34"/>
        <v>0</v>
      </c>
      <c r="AB77" s="55">
        <f t="shared" si="35"/>
        <v>0</v>
      </c>
      <c r="AC77" s="55">
        <f t="shared" si="36"/>
        <v>0</v>
      </c>
      <c r="AD77" s="55">
        <f t="shared" si="47"/>
        <v>0</v>
      </c>
      <c r="AE77" s="55"/>
      <c r="AF77" s="55"/>
      <c r="AG77" s="25">
        <v>4208436.7251828006</v>
      </c>
      <c r="AH77" s="25">
        <v>1503636.3009000001</v>
      </c>
      <c r="AI77" s="25">
        <v>1400470.9480000001</v>
      </c>
      <c r="AJ77" s="25">
        <v>103165.3529</v>
      </c>
      <c r="AK77" s="25">
        <v>2704800.4242828004</v>
      </c>
      <c r="AL77" s="34">
        <f t="shared" si="38"/>
        <v>0.87656471267258096</v>
      </c>
      <c r="AM77" s="34">
        <f t="shared" si="39"/>
        <v>0.67048003329747718</v>
      </c>
      <c r="AN77" s="34">
        <f t="shared" si="40"/>
        <v>0.73009964675559524</v>
      </c>
      <c r="AO77" s="34">
        <f t="shared" si="41"/>
        <v>0.31798465917672258</v>
      </c>
      <c r="AP77" s="34">
        <f t="shared" si="42"/>
        <v>1.0572110334395706</v>
      </c>
      <c r="AQ77" s="92">
        <f t="shared" si="43"/>
        <v>182662</v>
      </c>
      <c r="AR77" s="92"/>
      <c r="AS77" s="92">
        <v>182662</v>
      </c>
      <c r="AT77" s="4" t="str">
        <f>VLOOKUP(B77,'[1]I Pbo'!$B$20:$U$84,20,0)</f>
        <v>Văn bản số 8486/UBND-TH ngày 05/10/2022</v>
      </c>
      <c r="AU77" s="4"/>
    </row>
    <row r="78" spans="1:47" ht="29.25" customHeight="1" x14ac:dyDescent="0.25">
      <c r="A78" s="11">
        <v>61</v>
      </c>
      <c r="B78" s="27" t="s">
        <v>24</v>
      </c>
      <c r="C78" s="22">
        <f t="shared" si="25"/>
        <v>6957000</v>
      </c>
      <c r="D78" s="23">
        <f>SUM(I78,M78)</f>
        <v>6957000</v>
      </c>
      <c r="E78" s="23">
        <f>SUM(J78,M78)</f>
        <v>6957000</v>
      </c>
      <c r="F78" s="22">
        <v>0</v>
      </c>
      <c r="G78" s="22"/>
      <c r="H78" s="22">
        <f t="shared" si="26"/>
        <v>6957000</v>
      </c>
      <c r="I78" s="22">
        <v>6957000</v>
      </c>
      <c r="J78" s="22">
        <v>6957000</v>
      </c>
      <c r="K78" s="22">
        <v>0</v>
      </c>
      <c r="L78" s="22"/>
      <c r="M78" s="22"/>
      <c r="N78" s="55">
        <f t="shared" si="27"/>
        <v>6957000</v>
      </c>
      <c r="O78" s="102">
        <f t="shared" si="28"/>
        <v>6957000</v>
      </c>
      <c r="P78" s="102">
        <f t="shared" si="29"/>
        <v>6957000</v>
      </c>
      <c r="Q78" s="102">
        <f t="shared" si="30"/>
        <v>6957000</v>
      </c>
      <c r="R78" s="102">
        <v>6957000</v>
      </c>
      <c r="S78" s="102">
        <v>0</v>
      </c>
      <c r="T78" s="102">
        <v>0</v>
      </c>
      <c r="U78" s="102"/>
      <c r="V78" s="64"/>
      <c r="W78" s="65">
        <f t="shared" si="31"/>
        <v>6957000</v>
      </c>
      <c r="X78" s="65"/>
      <c r="Y78" s="55">
        <f t="shared" si="32"/>
        <v>0</v>
      </c>
      <c r="Z78" s="55">
        <f t="shared" si="33"/>
        <v>0</v>
      </c>
      <c r="AA78" s="55">
        <f t="shared" si="34"/>
        <v>0</v>
      </c>
      <c r="AB78" s="55">
        <f t="shared" si="35"/>
        <v>0</v>
      </c>
      <c r="AC78" s="55">
        <f t="shared" si="36"/>
        <v>0</v>
      </c>
      <c r="AD78" s="55">
        <f>L78-T78</f>
        <v>0</v>
      </c>
      <c r="AE78" s="55">
        <f t="shared" ref="AE78:AE109" si="48">M78-V78</f>
        <v>0</v>
      </c>
      <c r="AF78" s="55"/>
      <c r="AG78" s="25">
        <v>6078757</v>
      </c>
      <c r="AH78" s="25">
        <v>6078757</v>
      </c>
      <c r="AI78" s="25">
        <v>6078757</v>
      </c>
      <c r="AJ78" s="25">
        <v>0</v>
      </c>
      <c r="AK78" s="25"/>
      <c r="AL78" s="34">
        <f t="shared" si="38"/>
        <v>0.87376124766422314</v>
      </c>
      <c r="AM78" s="34">
        <f t="shared" si="39"/>
        <v>0.87376124766422314</v>
      </c>
      <c r="AN78" s="34">
        <f t="shared" si="40"/>
        <v>0.87376124766422314</v>
      </c>
      <c r="AO78" s="34">
        <f t="shared" si="41"/>
        <v>0</v>
      </c>
      <c r="AP78" s="34">
        <f t="shared" si="42"/>
        <v>0</v>
      </c>
      <c r="AQ78" s="90">
        <f t="shared" si="43"/>
        <v>0</v>
      </c>
      <c r="AR78" s="90"/>
      <c r="AS78" s="90"/>
      <c r="AT78" s="4"/>
      <c r="AU78" s="4"/>
    </row>
    <row r="79" spans="1:47" ht="29.25" customHeight="1" x14ac:dyDescent="0.25">
      <c r="A79" s="11">
        <v>62</v>
      </c>
      <c r="B79" s="27" t="s">
        <v>101</v>
      </c>
      <c r="C79" s="22">
        <f t="shared" si="25"/>
        <v>51582952</v>
      </c>
      <c r="D79" s="23">
        <f>SUM(I79,M79)</f>
        <v>4197625</v>
      </c>
      <c r="E79" s="23">
        <f>SUM(J79,M79)</f>
        <v>395124</v>
      </c>
      <c r="F79" s="25">
        <v>3802501</v>
      </c>
      <c r="G79" s="25">
        <v>47385327</v>
      </c>
      <c r="H79" s="25">
        <f t="shared" si="26"/>
        <v>51582952</v>
      </c>
      <c r="I79" s="25">
        <v>4197625</v>
      </c>
      <c r="J79" s="25">
        <v>395124</v>
      </c>
      <c r="K79" s="25">
        <v>3802501</v>
      </c>
      <c r="L79" s="25">
        <v>47385327</v>
      </c>
      <c r="M79" s="25">
        <v>0</v>
      </c>
      <c r="N79" s="55">
        <f t="shared" si="27"/>
        <v>51582952</v>
      </c>
      <c r="O79" s="102">
        <f t="shared" si="28"/>
        <v>51582952</v>
      </c>
      <c r="P79" s="102">
        <f t="shared" si="29"/>
        <v>51582952</v>
      </c>
      <c r="Q79" s="102">
        <f t="shared" si="30"/>
        <v>4197625</v>
      </c>
      <c r="R79" s="102">
        <v>395124</v>
      </c>
      <c r="S79" s="102">
        <v>3802501</v>
      </c>
      <c r="T79" s="102">
        <v>47385327</v>
      </c>
      <c r="U79" s="105">
        <v>0</v>
      </c>
      <c r="V79" s="63">
        <v>0</v>
      </c>
      <c r="W79" s="65">
        <f t="shared" si="31"/>
        <v>4197625</v>
      </c>
      <c r="X79" s="81"/>
      <c r="Y79" s="55">
        <f t="shared" si="32"/>
        <v>0</v>
      </c>
      <c r="Z79" s="55">
        <f t="shared" si="33"/>
        <v>0</v>
      </c>
      <c r="AA79" s="55">
        <f t="shared" si="34"/>
        <v>0</v>
      </c>
      <c r="AB79" s="55">
        <f t="shared" si="35"/>
        <v>0</v>
      </c>
      <c r="AC79" s="55">
        <f t="shared" si="36"/>
        <v>0</v>
      </c>
      <c r="AD79" s="55">
        <f>IF((L79-T79)&lt;0,0,(L79-T79))</f>
        <v>0</v>
      </c>
      <c r="AE79" s="55">
        <f t="shared" si="48"/>
        <v>0</v>
      </c>
      <c r="AF79" s="55"/>
      <c r="AG79" s="25">
        <v>44869582.550214998</v>
      </c>
      <c r="AH79" s="25">
        <v>2286543.5502150003</v>
      </c>
      <c r="AI79" s="25">
        <v>395124</v>
      </c>
      <c r="AJ79" s="25">
        <v>1891419.5502150001</v>
      </c>
      <c r="AK79" s="25">
        <v>42583039</v>
      </c>
      <c r="AL79" s="34">
        <f t="shared" si="38"/>
        <v>0.86985294192187756</v>
      </c>
      <c r="AM79" s="34">
        <f t="shared" si="39"/>
        <v>0.54472315898037582</v>
      </c>
      <c r="AN79" s="34">
        <f t="shared" si="40"/>
        <v>1</v>
      </c>
      <c r="AO79" s="34">
        <f t="shared" si="41"/>
        <v>0.49741460954645378</v>
      </c>
      <c r="AP79" s="34">
        <f t="shared" si="42"/>
        <v>0.89865453497872871</v>
      </c>
      <c r="AQ79" s="92">
        <f t="shared" si="43"/>
        <v>2217888</v>
      </c>
      <c r="AR79" s="92">
        <v>0</v>
      </c>
      <c r="AS79" s="92">
        <v>2217888</v>
      </c>
      <c r="AT79" s="4" t="str">
        <f>VLOOKUP(B79,'[1]I Pbo'!$B$20:$U$84,20,0)</f>
        <v>3248/UBND-KH&amp;ĐT ngày 03/10/2022</v>
      </c>
      <c r="AU79" s="4"/>
    </row>
    <row r="80" spans="1:47" ht="29.25" customHeight="1" x14ac:dyDescent="0.25">
      <c r="A80" s="11">
        <v>63</v>
      </c>
      <c r="B80" s="27" t="s">
        <v>181</v>
      </c>
      <c r="C80" s="22">
        <f t="shared" si="25"/>
        <v>4434978</v>
      </c>
      <c r="D80" s="23">
        <v>2269478</v>
      </c>
      <c r="E80" s="23">
        <v>1489885</v>
      </c>
      <c r="F80" s="25">
        <v>779593</v>
      </c>
      <c r="G80" s="25">
        <v>2165500</v>
      </c>
      <c r="H80" s="25">
        <f t="shared" si="26"/>
        <v>4090177</v>
      </c>
      <c r="I80" s="25">
        <v>1924677</v>
      </c>
      <c r="J80" s="25">
        <v>1145084</v>
      </c>
      <c r="K80" s="25">
        <v>779593</v>
      </c>
      <c r="L80" s="25">
        <v>2165500</v>
      </c>
      <c r="M80" s="25">
        <v>344801</v>
      </c>
      <c r="N80" s="55">
        <f t="shared" si="27"/>
        <v>4534978</v>
      </c>
      <c r="O80" s="102">
        <f t="shared" si="28"/>
        <v>4190177</v>
      </c>
      <c r="P80" s="102">
        <f t="shared" si="29"/>
        <v>4090177</v>
      </c>
      <c r="Q80" s="102">
        <f t="shared" si="30"/>
        <v>1924677</v>
      </c>
      <c r="R80" s="102">
        <v>1145084</v>
      </c>
      <c r="S80" s="102">
        <v>779593</v>
      </c>
      <c r="T80" s="102">
        <v>2265500</v>
      </c>
      <c r="U80" s="105">
        <v>100000</v>
      </c>
      <c r="V80" s="65">
        <v>344801</v>
      </c>
      <c r="W80" s="65">
        <f t="shared" si="31"/>
        <v>2269478</v>
      </c>
      <c r="X80" s="81">
        <f>V80/M80</f>
        <v>1</v>
      </c>
      <c r="Y80" s="55">
        <f t="shared" si="32"/>
        <v>0</v>
      </c>
      <c r="Z80" s="55">
        <f t="shared" si="33"/>
        <v>0</v>
      </c>
      <c r="AA80" s="55">
        <f t="shared" si="34"/>
        <v>0</v>
      </c>
      <c r="AB80" s="55">
        <f t="shared" si="35"/>
        <v>0</v>
      </c>
      <c r="AC80" s="55">
        <f t="shared" si="36"/>
        <v>0</v>
      </c>
      <c r="AD80" s="55">
        <f>IF((L80-T80)&lt;0,0,(L80-T80))</f>
        <v>0</v>
      </c>
      <c r="AE80" s="55">
        <f t="shared" si="48"/>
        <v>0</v>
      </c>
      <c r="AF80" s="55"/>
      <c r="AG80" s="25">
        <v>3824407.9549369998</v>
      </c>
      <c r="AH80" s="25">
        <v>1534834.9549370001</v>
      </c>
      <c r="AI80" s="25">
        <v>1489885</v>
      </c>
      <c r="AJ80" s="25">
        <v>44949.954937000002</v>
      </c>
      <c r="AK80" s="25">
        <v>2289573</v>
      </c>
      <c r="AL80" s="34">
        <f t="shared" si="38"/>
        <v>0.86232850646316617</v>
      </c>
      <c r="AM80" s="34">
        <f t="shared" si="39"/>
        <v>0.67629426455643105</v>
      </c>
      <c r="AN80" s="34">
        <f t="shared" si="40"/>
        <v>1</v>
      </c>
      <c r="AO80" s="34">
        <f t="shared" si="41"/>
        <v>5.7658233125489844E-2</v>
      </c>
      <c r="AP80" s="34">
        <f t="shared" si="42"/>
        <v>1.0572953128607712</v>
      </c>
      <c r="AQ80" s="92">
        <f t="shared" si="43"/>
        <v>684419</v>
      </c>
      <c r="AR80" s="92"/>
      <c r="AS80" s="92">
        <v>684419</v>
      </c>
      <c r="AT80" s="4" t="str">
        <f>VLOOKUP(B80,'[1]I Pbo'!$B$20:$U$84,20,0)</f>
        <v>6058/TTr-UBND ngày 23/9/2022</v>
      </c>
      <c r="AU80" s="4"/>
    </row>
    <row r="81" spans="1:47" ht="29.25" customHeight="1" x14ac:dyDescent="0.25">
      <c r="A81" s="11">
        <v>64</v>
      </c>
      <c r="B81" s="27" t="s">
        <v>144</v>
      </c>
      <c r="C81" s="22">
        <f t="shared" si="25"/>
        <v>4376724.979312011</v>
      </c>
      <c r="D81" s="23">
        <v>1491814.9793120108</v>
      </c>
      <c r="E81" s="23">
        <v>1390672.9793120108</v>
      </c>
      <c r="F81" s="25">
        <v>101142</v>
      </c>
      <c r="G81" s="25">
        <v>2884910</v>
      </c>
      <c r="H81" s="25">
        <f t="shared" si="26"/>
        <v>4206527</v>
      </c>
      <c r="I81" s="25">
        <v>1321617</v>
      </c>
      <c r="J81" s="25">
        <v>1220475</v>
      </c>
      <c r="K81" s="25">
        <v>101142</v>
      </c>
      <c r="L81" s="25">
        <v>2884910</v>
      </c>
      <c r="M81" s="25">
        <v>170197.97931201075</v>
      </c>
      <c r="N81" s="55">
        <f t="shared" si="27"/>
        <v>6011369.979312011</v>
      </c>
      <c r="O81" s="102">
        <f t="shared" si="28"/>
        <v>5841172</v>
      </c>
      <c r="P81" s="102">
        <f t="shared" si="29"/>
        <v>4206527</v>
      </c>
      <c r="Q81" s="102">
        <f t="shared" si="30"/>
        <v>1321617</v>
      </c>
      <c r="R81" s="102">
        <v>1220475</v>
      </c>
      <c r="S81" s="102">
        <v>101142</v>
      </c>
      <c r="T81" s="102">
        <v>4519555</v>
      </c>
      <c r="U81" s="105">
        <v>1634645</v>
      </c>
      <c r="V81" s="65">
        <v>170197.97931201075</v>
      </c>
      <c r="W81" s="65">
        <f t="shared" si="31"/>
        <v>1491814.9793120108</v>
      </c>
      <c r="X81" s="81">
        <f>V81/M81</f>
        <v>1</v>
      </c>
      <c r="Y81" s="55">
        <f t="shared" si="32"/>
        <v>0</v>
      </c>
      <c r="Z81" s="55">
        <f t="shared" si="33"/>
        <v>0</v>
      </c>
      <c r="AA81" s="55">
        <f t="shared" si="34"/>
        <v>0</v>
      </c>
      <c r="AB81" s="55">
        <f t="shared" si="35"/>
        <v>0</v>
      </c>
      <c r="AC81" s="55">
        <f t="shared" si="36"/>
        <v>0</v>
      </c>
      <c r="AD81" s="55">
        <f>IF((L81-T81)&lt;0,0,(L81-T81))</f>
        <v>0</v>
      </c>
      <c r="AE81" s="55">
        <f t="shared" si="48"/>
        <v>0</v>
      </c>
      <c r="AF81" s="55"/>
      <c r="AG81" s="25">
        <v>3738203.0721509997</v>
      </c>
      <c r="AH81" s="25">
        <v>1132715.0721509999</v>
      </c>
      <c r="AI81" s="33">
        <v>1076417</v>
      </c>
      <c r="AJ81" s="33">
        <v>56298.072151</v>
      </c>
      <c r="AK81" s="33">
        <v>2605488</v>
      </c>
      <c r="AL81" s="34">
        <f t="shared" si="38"/>
        <v>0.85410965729416655</v>
      </c>
      <c r="AM81" s="34">
        <f t="shared" si="39"/>
        <v>0.75928656559902685</v>
      </c>
      <c r="AN81" s="34">
        <f t="shared" si="40"/>
        <v>0.77402596873099638</v>
      </c>
      <c r="AO81" s="34">
        <f t="shared" si="41"/>
        <v>0.55662407457831564</v>
      </c>
      <c r="AP81" s="34">
        <f t="shared" si="42"/>
        <v>0.90314359893376228</v>
      </c>
      <c r="AQ81" s="92">
        <f t="shared" si="43"/>
        <v>11573</v>
      </c>
      <c r="AR81" s="92"/>
      <c r="AS81" s="92">
        <v>11573</v>
      </c>
      <c r="AT81" s="4" t="str">
        <f>VLOOKUP(B81,'[1]I Pbo'!$B$20:$U$84,20,0)</f>
        <v xml:space="preserve">2192/SKHĐT-KTĐN ngày 29/8/2022 </v>
      </c>
      <c r="AU81" s="4"/>
    </row>
    <row r="82" spans="1:47" ht="29.25" customHeight="1" x14ac:dyDescent="0.25">
      <c r="A82" s="11">
        <v>65</v>
      </c>
      <c r="B82" s="27" t="s">
        <v>60</v>
      </c>
      <c r="C82" s="22">
        <f t="shared" ref="C82:C113" si="49">SUM(H82,M82)</f>
        <v>920000</v>
      </c>
      <c r="D82" s="23">
        <f t="shared" ref="D82:D87" si="50">SUM(I82,M82)</f>
        <v>920000</v>
      </c>
      <c r="E82" s="23">
        <f t="shared" ref="E82:E87" si="51">SUM(J82,M82)</f>
        <v>920000</v>
      </c>
      <c r="F82" s="22">
        <v>0</v>
      </c>
      <c r="G82" s="22"/>
      <c r="H82" s="22">
        <f t="shared" ref="H82:H113" si="52">SUM(I82,L82)</f>
        <v>920000</v>
      </c>
      <c r="I82" s="23">
        <v>920000</v>
      </c>
      <c r="J82" s="23">
        <v>920000</v>
      </c>
      <c r="K82" s="22">
        <v>0</v>
      </c>
      <c r="L82" s="22"/>
      <c r="M82" s="22"/>
      <c r="N82" s="55">
        <f t="shared" ref="N82:N113" si="53">SUM(O82,V82)</f>
        <v>920000</v>
      </c>
      <c r="O82" s="102">
        <f t="shared" ref="O82:O113" si="54">SUM(Q82,T82)</f>
        <v>920000</v>
      </c>
      <c r="P82" s="102">
        <f t="shared" ref="P82:P113" si="55">O82-U82</f>
        <v>920000</v>
      </c>
      <c r="Q82" s="102">
        <f t="shared" ref="Q82:Q113" si="56">R82+S82</f>
        <v>920000</v>
      </c>
      <c r="R82" s="102">
        <v>920000</v>
      </c>
      <c r="S82" s="102">
        <v>0</v>
      </c>
      <c r="T82" s="102">
        <v>0</v>
      </c>
      <c r="U82" s="102"/>
      <c r="V82" s="64"/>
      <c r="W82" s="65">
        <f t="shared" ref="W82:W113" si="57">SUM(Q82,V82)</f>
        <v>920000</v>
      </c>
      <c r="X82" s="65"/>
      <c r="Y82" s="55">
        <f t="shared" ref="Y82:Y98" si="58">SUM(Z82,AE82)</f>
        <v>0</v>
      </c>
      <c r="Z82" s="55">
        <f t="shared" ref="Z82:Z113" si="59">AA82+AD82</f>
        <v>0</v>
      </c>
      <c r="AA82" s="55">
        <f t="shared" ref="AA82:AA113" si="60">AB82+AC82</f>
        <v>0</v>
      </c>
      <c r="AB82" s="55">
        <f t="shared" ref="AB82:AB113" si="61">J82-R82</f>
        <v>0</v>
      </c>
      <c r="AC82" s="55">
        <f t="shared" ref="AC82:AC113" si="62">K82-S82</f>
        <v>0</v>
      </c>
      <c r="AD82" s="55">
        <f>L82-T82</f>
        <v>0</v>
      </c>
      <c r="AE82" s="55">
        <f t="shared" si="48"/>
        <v>0</v>
      </c>
      <c r="AF82" s="55"/>
      <c r="AG82" s="25">
        <v>780420</v>
      </c>
      <c r="AH82" s="25">
        <v>780420</v>
      </c>
      <c r="AI82" s="25">
        <v>780420</v>
      </c>
      <c r="AJ82" s="25">
        <v>0</v>
      </c>
      <c r="AK82" s="25"/>
      <c r="AL82" s="34">
        <f t="shared" ref="AL82:AL113" si="63">IF(C82=0,0,AG82/C82)</f>
        <v>0.8482826086956522</v>
      </c>
      <c r="AM82" s="34">
        <f t="shared" ref="AM82:AM113" si="64">IF(D82=0,0,AH82/D82)</f>
        <v>0.8482826086956522</v>
      </c>
      <c r="AN82" s="34">
        <f t="shared" ref="AN82:AN113" si="65">IF(E82=0,0,AI82/E82)</f>
        <v>0.8482826086956522</v>
      </c>
      <c r="AO82" s="34">
        <f t="shared" ref="AO82:AO113" si="66">IF(F82=0,0,AJ82/F82)</f>
        <v>0</v>
      </c>
      <c r="AP82" s="34">
        <f t="shared" ref="AP82:AP113" si="67">IF(G82=0,0,AK82/G82)</f>
        <v>0</v>
      </c>
      <c r="AQ82" s="90">
        <f t="shared" ref="AQ82:AQ113" si="68">SUM(AR82,AS82)</f>
        <v>140000</v>
      </c>
      <c r="AR82" s="90">
        <v>140000</v>
      </c>
      <c r="AS82" s="90"/>
      <c r="AT82" s="4" t="s">
        <v>249</v>
      </c>
      <c r="AU82" s="4"/>
    </row>
    <row r="83" spans="1:47" ht="29.25" customHeight="1" x14ac:dyDescent="0.25">
      <c r="A83" s="11">
        <v>66</v>
      </c>
      <c r="B83" s="27" t="s">
        <v>191</v>
      </c>
      <c r="C83" s="22">
        <f t="shared" si="49"/>
        <v>4500725.1622281959</v>
      </c>
      <c r="D83" s="23">
        <f t="shared" si="50"/>
        <v>1932785.1622281959</v>
      </c>
      <c r="E83" s="23">
        <f t="shared" si="51"/>
        <v>1604823.1622281959</v>
      </c>
      <c r="F83" s="25">
        <v>327962</v>
      </c>
      <c r="G83" s="25">
        <v>2567940</v>
      </c>
      <c r="H83" s="25">
        <f t="shared" si="52"/>
        <v>4230384</v>
      </c>
      <c r="I83" s="25">
        <v>1662444</v>
      </c>
      <c r="J83" s="25">
        <v>1334482</v>
      </c>
      <c r="K83" s="25">
        <v>327962</v>
      </c>
      <c r="L83" s="25">
        <v>2567940</v>
      </c>
      <c r="M83" s="25">
        <v>270341.16222819581</v>
      </c>
      <c r="N83" s="55">
        <f t="shared" si="53"/>
        <v>4500725.1622281959</v>
      </c>
      <c r="O83" s="102">
        <f t="shared" si="54"/>
        <v>4230384</v>
      </c>
      <c r="P83" s="102">
        <f t="shared" si="55"/>
        <v>4230384</v>
      </c>
      <c r="Q83" s="102">
        <f t="shared" si="56"/>
        <v>1662444</v>
      </c>
      <c r="R83" s="102">
        <v>1334482</v>
      </c>
      <c r="S83" s="102">
        <v>327962</v>
      </c>
      <c r="T83" s="102">
        <v>2567940</v>
      </c>
      <c r="U83" s="105">
        <v>0</v>
      </c>
      <c r="V83" s="65">
        <v>270341.16222819581</v>
      </c>
      <c r="W83" s="65">
        <f t="shared" si="57"/>
        <v>1932785.1622281959</v>
      </c>
      <c r="X83" s="81">
        <f>V83/M83</f>
        <v>1</v>
      </c>
      <c r="Y83" s="55">
        <f t="shared" si="58"/>
        <v>0</v>
      </c>
      <c r="Z83" s="55">
        <f t="shared" si="59"/>
        <v>0</v>
      </c>
      <c r="AA83" s="55">
        <f t="shared" si="60"/>
        <v>0</v>
      </c>
      <c r="AB83" s="55">
        <f t="shared" si="61"/>
        <v>0</v>
      </c>
      <c r="AC83" s="55">
        <f t="shared" si="62"/>
        <v>0</v>
      </c>
      <c r="AD83" s="55">
        <f>IF((L83-T83)&lt;0,0,(L83-T83))</f>
        <v>0</v>
      </c>
      <c r="AE83" s="55">
        <f t="shared" si="48"/>
        <v>0</v>
      </c>
      <c r="AF83" s="55"/>
      <c r="AG83" s="25">
        <v>3781802.7819079999</v>
      </c>
      <c r="AH83" s="25">
        <v>1448139.7819079999</v>
      </c>
      <c r="AI83" s="25">
        <v>1301092</v>
      </c>
      <c r="AJ83" s="25">
        <v>147047.781908</v>
      </c>
      <c r="AK83" s="25">
        <v>2333663</v>
      </c>
      <c r="AL83" s="34">
        <f t="shared" si="63"/>
        <v>0.8402652118477113</v>
      </c>
      <c r="AM83" s="34">
        <f t="shared" si="64"/>
        <v>0.74925025823279989</v>
      </c>
      <c r="AN83" s="34">
        <f t="shared" si="65"/>
        <v>0.81073854778710674</v>
      </c>
      <c r="AO83" s="34">
        <f t="shared" si="66"/>
        <v>0.44836835337020753</v>
      </c>
      <c r="AP83" s="34">
        <f t="shared" si="67"/>
        <v>0.90876850705234546</v>
      </c>
      <c r="AQ83" s="92">
        <f t="shared" si="68"/>
        <v>42748</v>
      </c>
      <c r="AR83" s="92"/>
      <c r="AS83" s="92">
        <v>42748</v>
      </c>
      <c r="AT83" s="4" t="str">
        <f>VLOOKUP(B83,'[1]I Pbo'!$B$20:$U$84,20,0)</f>
        <v>2213/UBND-XD ngày 03/10/2022</v>
      </c>
      <c r="AU83" s="4"/>
    </row>
    <row r="84" spans="1:47" ht="29.25" customHeight="1" x14ac:dyDescent="0.25">
      <c r="A84" s="11">
        <v>67</v>
      </c>
      <c r="B84" s="27" t="s">
        <v>201</v>
      </c>
      <c r="C84" s="22">
        <f t="shared" si="49"/>
        <v>3675575.5090883765</v>
      </c>
      <c r="D84" s="23">
        <f t="shared" si="50"/>
        <v>1199085.5090883763</v>
      </c>
      <c r="E84" s="23">
        <f t="shared" si="51"/>
        <v>924085.50908837642</v>
      </c>
      <c r="F84" s="25">
        <v>275000</v>
      </c>
      <c r="G84" s="25">
        <v>2476490</v>
      </c>
      <c r="H84" s="25">
        <f t="shared" si="52"/>
        <v>3491490</v>
      </c>
      <c r="I84" s="25">
        <v>1015000</v>
      </c>
      <c r="J84" s="25">
        <v>740000</v>
      </c>
      <c r="K84" s="25">
        <v>275000</v>
      </c>
      <c r="L84" s="25">
        <v>2476490</v>
      </c>
      <c r="M84" s="25">
        <v>184085.50908837639</v>
      </c>
      <c r="N84" s="55">
        <f t="shared" si="53"/>
        <v>3675575.5090883765</v>
      </c>
      <c r="O84" s="102">
        <f t="shared" si="54"/>
        <v>3491490</v>
      </c>
      <c r="P84" s="102">
        <f t="shared" si="55"/>
        <v>3491490</v>
      </c>
      <c r="Q84" s="102">
        <f t="shared" si="56"/>
        <v>1015000</v>
      </c>
      <c r="R84" s="102">
        <v>740000</v>
      </c>
      <c r="S84" s="102">
        <v>275000</v>
      </c>
      <c r="T84" s="102">
        <v>2476490</v>
      </c>
      <c r="U84" s="105">
        <v>0</v>
      </c>
      <c r="V84" s="65">
        <v>184085.50908837639</v>
      </c>
      <c r="W84" s="65">
        <f t="shared" si="57"/>
        <v>1199085.5090883763</v>
      </c>
      <c r="X84" s="81">
        <f>V84/M84</f>
        <v>1</v>
      </c>
      <c r="Y84" s="55">
        <f t="shared" si="58"/>
        <v>0</v>
      </c>
      <c r="Z84" s="55">
        <f t="shared" si="59"/>
        <v>0</v>
      </c>
      <c r="AA84" s="55">
        <f t="shared" si="60"/>
        <v>0</v>
      </c>
      <c r="AB84" s="55">
        <f t="shared" si="61"/>
        <v>0</v>
      </c>
      <c r="AC84" s="55">
        <f t="shared" si="62"/>
        <v>0</v>
      </c>
      <c r="AD84" s="55">
        <f>IF((L84-T84)&lt;0,0,(L84-T84))</f>
        <v>0</v>
      </c>
      <c r="AE84" s="55">
        <f t="shared" si="48"/>
        <v>0</v>
      </c>
      <c r="AF84" s="55"/>
      <c r="AG84" s="25">
        <v>3087783.569569</v>
      </c>
      <c r="AH84" s="25">
        <v>762283.56956900004</v>
      </c>
      <c r="AI84" s="25">
        <v>719020</v>
      </c>
      <c r="AJ84" s="25">
        <v>43263.569568999999</v>
      </c>
      <c r="AK84" s="25">
        <v>2325500</v>
      </c>
      <c r="AL84" s="34">
        <f t="shared" si="63"/>
        <v>0.84008165848695571</v>
      </c>
      <c r="AM84" s="34">
        <f t="shared" si="64"/>
        <v>0.635720775367003</v>
      </c>
      <c r="AN84" s="34">
        <f t="shared" si="65"/>
        <v>0.77808816708891315</v>
      </c>
      <c r="AO84" s="34">
        <f t="shared" si="66"/>
        <v>0.15732207115999999</v>
      </c>
      <c r="AP84" s="34">
        <f t="shared" si="67"/>
        <v>0.93903064417784854</v>
      </c>
      <c r="AQ84" s="92">
        <f t="shared" si="68"/>
        <v>216234</v>
      </c>
      <c r="AR84" s="92"/>
      <c r="AS84" s="92">
        <v>216234</v>
      </c>
      <c r="AT84" s="4" t="str">
        <f>VLOOKUP(B84,'[1]I Pbo'!$B$20:$U$84,20,0)</f>
        <v>6987/UBND-TH 14/10/2022</v>
      </c>
      <c r="AU84" s="4"/>
    </row>
    <row r="85" spans="1:47" ht="29.25" customHeight="1" x14ac:dyDescent="0.25">
      <c r="A85" s="11">
        <v>68</v>
      </c>
      <c r="B85" s="27" t="s">
        <v>193</v>
      </c>
      <c r="C85" s="22">
        <f t="shared" si="49"/>
        <v>5565046.469203773</v>
      </c>
      <c r="D85" s="23">
        <f t="shared" si="50"/>
        <v>2065566.4692037727</v>
      </c>
      <c r="E85" s="23">
        <f t="shared" si="51"/>
        <v>1781083.4692037727</v>
      </c>
      <c r="F85" s="25">
        <v>284483</v>
      </c>
      <c r="G85" s="25">
        <v>3499480</v>
      </c>
      <c r="H85" s="25">
        <f t="shared" si="52"/>
        <v>5267557</v>
      </c>
      <c r="I85" s="25">
        <v>1768077</v>
      </c>
      <c r="J85" s="25">
        <v>1483594</v>
      </c>
      <c r="K85" s="25">
        <v>284483</v>
      </c>
      <c r="L85" s="25">
        <v>3499480</v>
      </c>
      <c r="M85" s="25">
        <v>297489.46920377278</v>
      </c>
      <c r="N85" s="55">
        <f t="shared" si="53"/>
        <v>5565046.469203773</v>
      </c>
      <c r="O85" s="102">
        <f t="shared" si="54"/>
        <v>5267557</v>
      </c>
      <c r="P85" s="102">
        <f t="shared" si="55"/>
        <v>5267557</v>
      </c>
      <c r="Q85" s="102">
        <f t="shared" si="56"/>
        <v>1768077</v>
      </c>
      <c r="R85" s="102">
        <v>1483594</v>
      </c>
      <c r="S85" s="102">
        <v>284483</v>
      </c>
      <c r="T85" s="102">
        <v>3499480</v>
      </c>
      <c r="U85" s="105">
        <v>0</v>
      </c>
      <c r="V85" s="65">
        <v>297489.46920377278</v>
      </c>
      <c r="W85" s="65">
        <f t="shared" si="57"/>
        <v>2065566.4692037727</v>
      </c>
      <c r="X85" s="81">
        <f>V85/M85</f>
        <v>1</v>
      </c>
      <c r="Y85" s="55">
        <f t="shared" si="58"/>
        <v>0</v>
      </c>
      <c r="Z85" s="55">
        <f t="shared" si="59"/>
        <v>0</v>
      </c>
      <c r="AA85" s="55">
        <f t="shared" si="60"/>
        <v>0</v>
      </c>
      <c r="AB85" s="55">
        <f t="shared" si="61"/>
        <v>0</v>
      </c>
      <c r="AC85" s="55">
        <f t="shared" si="62"/>
        <v>0</v>
      </c>
      <c r="AD85" s="55">
        <f>IF((L85-T85)&lt;0,0,(L85-T85))</f>
        <v>0</v>
      </c>
      <c r="AE85" s="55">
        <f t="shared" si="48"/>
        <v>0</v>
      </c>
      <c r="AF85" s="55"/>
      <c r="AG85" s="25">
        <v>4655247.9772394486</v>
      </c>
      <c r="AH85" s="25">
        <v>1620665.8637862999</v>
      </c>
      <c r="AI85" s="25">
        <v>1425789.8133143</v>
      </c>
      <c r="AJ85" s="25">
        <v>194876.050472</v>
      </c>
      <c r="AK85" s="25">
        <v>3034582.1134531489</v>
      </c>
      <c r="AL85" s="34">
        <f t="shared" si="63"/>
        <v>0.83651556244875436</v>
      </c>
      <c r="AM85" s="34">
        <f t="shared" si="64"/>
        <v>0.78461085031605327</v>
      </c>
      <c r="AN85" s="34">
        <f t="shared" si="65"/>
        <v>0.80051824519582704</v>
      </c>
      <c r="AO85" s="34">
        <f t="shared" si="66"/>
        <v>0.68501826285577694</v>
      </c>
      <c r="AP85" s="34">
        <f t="shared" si="67"/>
        <v>0.8671522950418773</v>
      </c>
      <c r="AQ85" s="92">
        <f t="shared" si="68"/>
        <v>0</v>
      </c>
      <c r="AR85" s="92"/>
      <c r="AS85" s="92">
        <v>0</v>
      </c>
      <c r="AT85" s="4">
        <f>VLOOKUP(B85,'[1]I Pbo'!$B$20:$U$84,20,0)</f>
        <v>0</v>
      </c>
      <c r="AU85" s="4"/>
    </row>
    <row r="86" spans="1:47" ht="29.25" customHeight="1" x14ac:dyDescent="0.25">
      <c r="A86" s="11">
        <v>69</v>
      </c>
      <c r="B86" s="27" t="s">
        <v>59</v>
      </c>
      <c r="C86" s="22">
        <f t="shared" si="49"/>
        <v>231800</v>
      </c>
      <c r="D86" s="23">
        <f t="shared" si="50"/>
        <v>231800</v>
      </c>
      <c r="E86" s="23">
        <f t="shared" si="51"/>
        <v>231800</v>
      </c>
      <c r="F86" s="22">
        <v>0</v>
      </c>
      <c r="G86" s="22"/>
      <c r="H86" s="22">
        <f t="shared" si="52"/>
        <v>231800</v>
      </c>
      <c r="I86" s="22">
        <v>231800</v>
      </c>
      <c r="J86" s="22">
        <v>231800</v>
      </c>
      <c r="K86" s="22">
        <v>0</v>
      </c>
      <c r="L86" s="22"/>
      <c r="M86" s="22"/>
      <c r="N86" s="55">
        <f t="shared" si="53"/>
        <v>231800</v>
      </c>
      <c r="O86" s="102">
        <f t="shared" si="54"/>
        <v>231800</v>
      </c>
      <c r="P86" s="102">
        <f t="shared" si="55"/>
        <v>231800</v>
      </c>
      <c r="Q86" s="102">
        <f t="shared" si="56"/>
        <v>231800</v>
      </c>
      <c r="R86" s="102">
        <v>231800</v>
      </c>
      <c r="S86" s="102">
        <v>0</v>
      </c>
      <c r="T86" s="102">
        <v>0</v>
      </c>
      <c r="U86" s="102"/>
      <c r="V86" s="64"/>
      <c r="W86" s="65">
        <f t="shared" si="57"/>
        <v>231800</v>
      </c>
      <c r="X86" s="65"/>
      <c r="Y86" s="55">
        <f t="shared" si="58"/>
        <v>0</v>
      </c>
      <c r="Z86" s="55">
        <f t="shared" si="59"/>
        <v>0</v>
      </c>
      <c r="AA86" s="55">
        <f t="shared" si="60"/>
        <v>0</v>
      </c>
      <c r="AB86" s="55">
        <f t="shared" si="61"/>
        <v>0</v>
      </c>
      <c r="AC86" s="55">
        <f t="shared" si="62"/>
        <v>0</v>
      </c>
      <c r="AD86" s="55">
        <f>L86-T86</f>
        <v>0</v>
      </c>
      <c r="AE86" s="55">
        <f t="shared" si="48"/>
        <v>0</v>
      </c>
      <c r="AF86" s="55"/>
      <c r="AG86" s="25">
        <v>193143</v>
      </c>
      <c r="AH86" s="25">
        <v>193143</v>
      </c>
      <c r="AI86" s="25">
        <v>193143</v>
      </c>
      <c r="AJ86" s="25">
        <v>0</v>
      </c>
      <c r="AK86" s="25"/>
      <c r="AL86" s="34">
        <f t="shared" si="63"/>
        <v>0.83323123382226061</v>
      </c>
      <c r="AM86" s="34">
        <f t="shared" si="64"/>
        <v>0.83323123382226061</v>
      </c>
      <c r="AN86" s="34">
        <f t="shared" si="65"/>
        <v>0.83323123382226061</v>
      </c>
      <c r="AO86" s="34">
        <f t="shared" si="66"/>
        <v>0</v>
      </c>
      <c r="AP86" s="34">
        <f t="shared" si="67"/>
        <v>0</v>
      </c>
      <c r="AQ86" s="90">
        <f t="shared" si="68"/>
        <v>0</v>
      </c>
      <c r="AR86" s="90"/>
      <c r="AS86" s="90"/>
      <c r="AT86" s="4"/>
      <c r="AU86" s="4"/>
    </row>
    <row r="87" spans="1:47" ht="29.25" customHeight="1" x14ac:dyDescent="0.25">
      <c r="A87" s="11">
        <v>70</v>
      </c>
      <c r="B87" s="27" t="s">
        <v>47</v>
      </c>
      <c r="C87" s="22">
        <f t="shared" si="49"/>
        <v>137500</v>
      </c>
      <c r="D87" s="23">
        <f t="shared" si="50"/>
        <v>137500</v>
      </c>
      <c r="E87" s="23">
        <f t="shared" si="51"/>
        <v>137500</v>
      </c>
      <c r="F87" s="22">
        <v>0</v>
      </c>
      <c r="G87" s="22"/>
      <c r="H87" s="22">
        <f t="shared" si="52"/>
        <v>137500</v>
      </c>
      <c r="I87" s="22">
        <v>137500</v>
      </c>
      <c r="J87" s="22">
        <v>137500</v>
      </c>
      <c r="K87" s="22">
        <v>0</v>
      </c>
      <c r="L87" s="22"/>
      <c r="M87" s="22"/>
      <c r="N87" s="55">
        <f t="shared" si="53"/>
        <v>129500</v>
      </c>
      <c r="O87" s="102">
        <f t="shared" si="54"/>
        <v>129500</v>
      </c>
      <c r="P87" s="102">
        <f t="shared" si="55"/>
        <v>129500</v>
      </c>
      <c r="Q87" s="102">
        <f t="shared" si="56"/>
        <v>129500</v>
      </c>
      <c r="R87" s="102">
        <v>129500</v>
      </c>
      <c r="S87" s="102">
        <v>0</v>
      </c>
      <c r="T87" s="102">
        <v>0</v>
      </c>
      <c r="U87" s="102"/>
      <c r="V87" s="64"/>
      <c r="W87" s="65">
        <f t="shared" si="57"/>
        <v>129500</v>
      </c>
      <c r="X87" s="65"/>
      <c r="Y87" s="55">
        <f t="shared" si="58"/>
        <v>8000</v>
      </c>
      <c r="Z87" s="55">
        <f t="shared" si="59"/>
        <v>8000</v>
      </c>
      <c r="AA87" s="55">
        <f t="shared" si="60"/>
        <v>8000</v>
      </c>
      <c r="AB87" s="55">
        <f t="shared" si="61"/>
        <v>8000</v>
      </c>
      <c r="AC87" s="55">
        <f t="shared" si="62"/>
        <v>0</v>
      </c>
      <c r="AD87" s="55">
        <f>L87-T87</f>
        <v>0</v>
      </c>
      <c r="AE87" s="55">
        <f t="shared" si="48"/>
        <v>0</v>
      </c>
      <c r="AF87" s="55"/>
      <c r="AG87" s="25">
        <v>114312</v>
      </c>
      <c r="AH87" s="25">
        <v>114312</v>
      </c>
      <c r="AI87" s="25">
        <v>114312</v>
      </c>
      <c r="AJ87" s="25">
        <v>0</v>
      </c>
      <c r="AK87" s="25"/>
      <c r="AL87" s="34">
        <f t="shared" si="63"/>
        <v>0.83135999999999999</v>
      </c>
      <c r="AM87" s="34">
        <f t="shared" si="64"/>
        <v>0.83135999999999999</v>
      </c>
      <c r="AN87" s="34">
        <f t="shared" si="65"/>
        <v>0.83135999999999999</v>
      </c>
      <c r="AO87" s="34">
        <f t="shared" si="66"/>
        <v>0</v>
      </c>
      <c r="AP87" s="34">
        <f t="shared" si="67"/>
        <v>0</v>
      </c>
      <c r="AQ87" s="90">
        <f t="shared" si="68"/>
        <v>0</v>
      </c>
      <c r="AR87" s="90"/>
      <c r="AS87" s="90"/>
      <c r="AT87" s="4"/>
      <c r="AU87" s="4"/>
    </row>
    <row r="88" spans="1:47" ht="29.25" customHeight="1" x14ac:dyDescent="0.25">
      <c r="A88" s="11">
        <v>71</v>
      </c>
      <c r="B88" s="27" t="s">
        <v>94</v>
      </c>
      <c r="C88" s="22">
        <f t="shared" si="49"/>
        <v>5452603.7345966352</v>
      </c>
      <c r="D88" s="23">
        <v>3884883.7345966352</v>
      </c>
      <c r="E88" s="23">
        <v>3774083.7345966352</v>
      </c>
      <c r="F88" s="25">
        <v>110800</v>
      </c>
      <c r="G88" s="25">
        <v>1567720</v>
      </c>
      <c r="H88" s="25">
        <f t="shared" si="52"/>
        <v>4419087</v>
      </c>
      <c r="I88" s="25">
        <v>2851367</v>
      </c>
      <c r="J88" s="25">
        <v>2740567</v>
      </c>
      <c r="K88" s="25">
        <v>110800</v>
      </c>
      <c r="L88" s="25">
        <v>1567720</v>
      </c>
      <c r="M88" s="25">
        <v>1033516.7345966351</v>
      </c>
      <c r="N88" s="55">
        <f t="shared" si="53"/>
        <v>5902603.7345966352</v>
      </c>
      <c r="O88" s="102">
        <f t="shared" si="54"/>
        <v>4869087</v>
      </c>
      <c r="P88" s="102">
        <f t="shared" si="55"/>
        <v>4419087</v>
      </c>
      <c r="Q88" s="102">
        <f t="shared" si="56"/>
        <v>2851367</v>
      </c>
      <c r="R88" s="102">
        <v>2740567</v>
      </c>
      <c r="S88" s="102">
        <v>110800</v>
      </c>
      <c r="T88" s="102">
        <v>2017720</v>
      </c>
      <c r="U88" s="105">
        <v>450000</v>
      </c>
      <c r="V88" s="65">
        <v>1033516.7345966351</v>
      </c>
      <c r="W88" s="65">
        <f t="shared" si="57"/>
        <v>3884883.7345966352</v>
      </c>
      <c r="X88" s="81">
        <f>V88/M88</f>
        <v>1</v>
      </c>
      <c r="Y88" s="55">
        <f t="shared" si="58"/>
        <v>0</v>
      </c>
      <c r="Z88" s="55">
        <f t="shared" si="59"/>
        <v>0</v>
      </c>
      <c r="AA88" s="55">
        <f t="shared" si="60"/>
        <v>0</v>
      </c>
      <c r="AB88" s="55">
        <f t="shared" si="61"/>
        <v>0</v>
      </c>
      <c r="AC88" s="55">
        <f t="shared" si="62"/>
        <v>0</v>
      </c>
      <c r="AD88" s="55">
        <f>IF((L88-T88)&lt;0,0,(L88-T88))</f>
        <v>0</v>
      </c>
      <c r="AE88" s="55">
        <f t="shared" si="48"/>
        <v>0</v>
      </c>
      <c r="AF88" s="55"/>
      <c r="AG88" s="25">
        <v>4524647.3599999994</v>
      </c>
      <c r="AH88" s="25">
        <v>2524647.36</v>
      </c>
      <c r="AI88" s="25">
        <v>2500000</v>
      </c>
      <c r="AJ88" s="25">
        <v>24647.360000000001</v>
      </c>
      <c r="AK88" s="25">
        <v>2000000</v>
      </c>
      <c r="AL88" s="34">
        <f t="shared" si="63"/>
        <v>0.82981408153525338</v>
      </c>
      <c r="AM88" s="34">
        <f t="shared" si="64"/>
        <v>0.64986432863276722</v>
      </c>
      <c r="AN88" s="34">
        <f t="shared" si="65"/>
        <v>0.66241243591994492</v>
      </c>
      <c r="AO88" s="34">
        <f t="shared" si="66"/>
        <v>0.22244909747292418</v>
      </c>
      <c r="AP88" s="34">
        <f t="shared" si="67"/>
        <v>1.2757380144413544</v>
      </c>
      <c r="AQ88" s="92">
        <f t="shared" si="68"/>
        <v>44800</v>
      </c>
      <c r="AR88" s="92">
        <v>0</v>
      </c>
      <c r="AS88" s="92">
        <v>44800</v>
      </c>
      <c r="AT88" s="4" t="str">
        <f>VLOOKUP(B88,'[1]I Pbo'!$B$20:$U$84,20,0)</f>
        <v>3400/UBND-TH ngày 07/9/2022</v>
      </c>
      <c r="AU88" s="4"/>
    </row>
    <row r="89" spans="1:47" ht="29.25" customHeight="1" x14ac:dyDescent="0.25">
      <c r="A89" s="11">
        <v>72</v>
      </c>
      <c r="B89" s="27" t="s">
        <v>44</v>
      </c>
      <c r="C89" s="22">
        <f t="shared" si="49"/>
        <v>167600</v>
      </c>
      <c r="D89" s="23">
        <f t="shared" ref="D89:D97" si="69">SUM(I89,M89)</f>
        <v>167600</v>
      </c>
      <c r="E89" s="23">
        <f t="shared" ref="E89:E97" si="70">SUM(J89,M89)</f>
        <v>167600</v>
      </c>
      <c r="F89" s="22">
        <v>0</v>
      </c>
      <c r="G89" s="22"/>
      <c r="H89" s="22">
        <f t="shared" si="52"/>
        <v>167600</v>
      </c>
      <c r="I89" s="22">
        <v>167600</v>
      </c>
      <c r="J89" s="22">
        <v>167600</v>
      </c>
      <c r="K89" s="22">
        <v>0</v>
      </c>
      <c r="L89" s="22"/>
      <c r="M89" s="22"/>
      <c r="N89" s="55">
        <f t="shared" si="53"/>
        <v>167600</v>
      </c>
      <c r="O89" s="102">
        <f t="shared" si="54"/>
        <v>167600</v>
      </c>
      <c r="P89" s="102">
        <f t="shared" si="55"/>
        <v>167600</v>
      </c>
      <c r="Q89" s="102">
        <f t="shared" si="56"/>
        <v>167600</v>
      </c>
      <c r="R89" s="102">
        <v>167600</v>
      </c>
      <c r="S89" s="102">
        <v>0</v>
      </c>
      <c r="T89" s="102">
        <v>0</v>
      </c>
      <c r="U89" s="102"/>
      <c r="V89" s="64"/>
      <c r="W89" s="65">
        <f t="shared" si="57"/>
        <v>167600</v>
      </c>
      <c r="X89" s="65"/>
      <c r="Y89" s="55">
        <f t="shared" si="58"/>
        <v>0</v>
      </c>
      <c r="Z89" s="55">
        <f t="shared" si="59"/>
        <v>0</v>
      </c>
      <c r="AA89" s="55">
        <f t="shared" si="60"/>
        <v>0</v>
      </c>
      <c r="AB89" s="55">
        <f t="shared" si="61"/>
        <v>0</v>
      </c>
      <c r="AC89" s="55">
        <f t="shared" si="62"/>
        <v>0</v>
      </c>
      <c r="AD89" s="55">
        <f t="shared" ref="AD89:AD97" si="71">L89-T89</f>
        <v>0</v>
      </c>
      <c r="AE89" s="55">
        <f t="shared" si="48"/>
        <v>0</v>
      </c>
      <c r="AF89" s="55"/>
      <c r="AG89" s="25">
        <v>139049</v>
      </c>
      <c r="AH89" s="25">
        <v>139049</v>
      </c>
      <c r="AI89" s="25">
        <v>139049</v>
      </c>
      <c r="AJ89" s="25">
        <v>0</v>
      </c>
      <c r="AK89" s="25"/>
      <c r="AL89" s="34">
        <f t="shared" si="63"/>
        <v>0.82964797136038182</v>
      </c>
      <c r="AM89" s="34">
        <f t="shared" si="64"/>
        <v>0.82964797136038182</v>
      </c>
      <c r="AN89" s="34">
        <f t="shared" si="65"/>
        <v>0.82964797136038182</v>
      </c>
      <c r="AO89" s="34">
        <f t="shared" si="66"/>
        <v>0</v>
      </c>
      <c r="AP89" s="34">
        <f t="shared" si="67"/>
        <v>0</v>
      </c>
      <c r="AQ89" s="90">
        <f t="shared" si="68"/>
        <v>0</v>
      </c>
      <c r="AR89" s="90"/>
      <c r="AS89" s="90"/>
      <c r="AT89" s="4"/>
      <c r="AU89" s="4"/>
    </row>
    <row r="90" spans="1:47" ht="29.25" customHeight="1" x14ac:dyDescent="0.25">
      <c r="A90" s="11">
        <v>73</v>
      </c>
      <c r="B90" s="27" t="s">
        <v>48</v>
      </c>
      <c r="C90" s="22">
        <f t="shared" si="49"/>
        <v>460100</v>
      </c>
      <c r="D90" s="23">
        <f t="shared" si="69"/>
        <v>460100</v>
      </c>
      <c r="E90" s="23">
        <f t="shared" si="70"/>
        <v>460100</v>
      </c>
      <c r="F90" s="22">
        <v>0</v>
      </c>
      <c r="G90" s="22"/>
      <c r="H90" s="22">
        <f t="shared" si="52"/>
        <v>460100</v>
      </c>
      <c r="I90" s="22">
        <v>460100</v>
      </c>
      <c r="J90" s="22">
        <v>460100</v>
      </c>
      <c r="K90" s="22">
        <v>0</v>
      </c>
      <c r="L90" s="22"/>
      <c r="M90" s="22"/>
      <c r="N90" s="55">
        <f t="shared" si="53"/>
        <v>250100</v>
      </c>
      <c r="O90" s="102">
        <f t="shared" si="54"/>
        <v>250100</v>
      </c>
      <c r="P90" s="102">
        <f t="shared" si="55"/>
        <v>250100</v>
      </c>
      <c r="Q90" s="102">
        <f t="shared" si="56"/>
        <v>250100</v>
      </c>
      <c r="R90" s="102">
        <v>250100</v>
      </c>
      <c r="S90" s="102">
        <v>0</v>
      </c>
      <c r="T90" s="102">
        <v>0</v>
      </c>
      <c r="U90" s="102"/>
      <c r="V90" s="64"/>
      <c r="W90" s="65">
        <f t="shared" si="57"/>
        <v>250100</v>
      </c>
      <c r="X90" s="65"/>
      <c r="Y90" s="55">
        <f t="shared" si="58"/>
        <v>210000</v>
      </c>
      <c r="Z90" s="55">
        <f t="shared" si="59"/>
        <v>210000</v>
      </c>
      <c r="AA90" s="55">
        <f t="shared" si="60"/>
        <v>210000</v>
      </c>
      <c r="AB90" s="55">
        <f t="shared" si="61"/>
        <v>210000</v>
      </c>
      <c r="AC90" s="55">
        <f t="shared" si="62"/>
        <v>0</v>
      </c>
      <c r="AD90" s="55">
        <f t="shared" si="71"/>
        <v>0</v>
      </c>
      <c r="AE90" s="55">
        <f t="shared" si="48"/>
        <v>0</v>
      </c>
      <c r="AF90" s="55"/>
      <c r="AG90" s="25">
        <v>380124</v>
      </c>
      <c r="AH90" s="25">
        <v>380124</v>
      </c>
      <c r="AI90" s="25">
        <v>380124</v>
      </c>
      <c r="AJ90" s="25">
        <v>0</v>
      </c>
      <c r="AK90" s="25"/>
      <c r="AL90" s="34">
        <f t="shared" si="63"/>
        <v>0.82617691806129101</v>
      </c>
      <c r="AM90" s="34">
        <f t="shared" si="64"/>
        <v>0.82617691806129101</v>
      </c>
      <c r="AN90" s="34">
        <f t="shared" si="65"/>
        <v>0.82617691806129101</v>
      </c>
      <c r="AO90" s="34">
        <f t="shared" si="66"/>
        <v>0</v>
      </c>
      <c r="AP90" s="34">
        <f t="shared" si="67"/>
        <v>0</v>
      </c>
      <c r="AQ90" s="90">
        <f t="shared" si="68"/>
        <v>0</v>
      </c>
      <c r="AR90" s="90"/>
      <c r="AS90" s="90"/>
      <c r="AT90" s="4"/>
      <c r="AU90" s="4"/>
    </row>
    <row r="91" spans="1:47" ht="29.25" customHeight="1" x14ac:dyDescent="0.25">
      <c r="A91" s="11">
        <v>74</v>
      </c>
      <c r="B91" s="27" t="s">
        <v>22</v>
      </c>
      <c r="C91" s="22">
        <f t="shared" si="49"/>
        <v>304000</v>
      </c>
      <c r="D91" s="23">
        <f t="shared" si="69"/>
        <v>304000</v>
      </c>
      <c r="E91" s="23">
        <f t="shared" si="70"/>
        <v>304000</v>
      </c>
      <c r="F91" s="22">
        <v>0</v>
      </c>
      <c r="G91" s="22"/>
      <c r="H91" s="22">
        <f t="shared" si="52"/>
        <v>304000</v>
      </c>
      <c r="I91" s="22">
        <v>304000</v>
      </c>
      <c r="J91" s="22">
        <v>304000</v>
      </c>
      <c r="K91" s="22">
        <v>0</v>
      </c>
      <c r="L91" s="22"/>
      <c r="M91" s="22"/>
      <c r="N91" s="55">
        <f t="shared" si="53"/>
        <v>304000</v>
      </c>
      <c r="O91" s="102">
        <f t="shared" si="54"/>
        <v>304000</v>
      </c>
      <c r="P91" s="102">
        <f t="shared" si="55"/>
        <v>304000</v>
      </c>
      <c r="Q91" s="102">
        <f t="shared" si="56"/>
        <v>304000</v>
      </c>
      <c r="R91" s="102">
        <v>304000</v>
      </c>
      <c r="S91" s="102">
        <v>0</v>
      </c>
      <c r="T91" s="102">
        <v>0</v>
      </c>
      <c r="U91" s="102"/>
      <c r="V91" s="64"/>
      <c r="W91" s="65">
        <f t="shared" si="57"/>
        <v>304000</v>
      </c>
      <c r="X91" s="65"/>
      <c r="Y91" s="55">
        <f t="shared" si="58"/>
        <v>0</v>
      </c>
      <c r="Z91" s="55">
        <f t="shared" si="59"/>
        <v>0</v>
      </c>
      <c r="AA91" s="55">
        <f t="shared" si="60"/>
        <v>0</v>
      </c>
      <c r="AB91" s="55">
        <f t="shared" si="61"/>
        <v>0</v>
      </c>
      <c r="AC91" s="55">
        <f t="shared" si="62"/>
        <v>0</v>
      </c>
      <c r="AD91" s="55">
        <f t="shared" si="71"/>
        <v>0</v>
      </c>
      <c r="AE91" s="55">
        <f t="shared" si="48"/>
        <v>0</v>
      </c>
      <c r="AF91" s="55"/>
      <c r="AG91" s="25">
        <v>251145</v>
      </c>
      <c r="AH91" s="25">
        <v>251145</v>
      </c>
      <c r="AI91" s="26">
        <v>251145</v>
      </c>
      <c r="AJ91" s="25">
        <v>0</v>
      </c>
      <c r="AK91" s="25"/>
      <c r="AL91" s="34">
        <f t="shared" si="63"/>
        <v>0.82613486842105266</v>
      </c>
      <c r="AM91" s="34">
        <f t="shared" si="64"/>
        <v>0.82613486842105266</v>
      </c>
      <c r="AN91" s="47">
        <f t="shared" si="65"/>
        <v>0.82613486842105266</v>
      </c>
      <c r="AO91" s="34">
        <f t="shared" si="66"/>
        <v>0</v>
      </c>
      <c r="AP91" s="34">
        <f t="shared" si="67"/>
        <v>0</v>
      </c>
      <c r="AQ91" s="90">
        <f t="shared" si="68"/>
        <v>0</v>
      </c>
      <c r="AR91" s="90"/>
      <c r="AS91" s="90"/>
      <c r="AT91" s="4"/>
      <c r="AU91" s="4"/>
    </row>
    <row r="92" spans="1:47" ht="29.25" customHeight="1" x14ac:dyDescent="0.25">
      <c r="A92" s="11">
        <v>75</v>
      </c>
      <c r="B92" s="27" t="s">
        <v>20</v>
      </c>
      <c r="C92" s="22">
        <f t="shared" si="49"/>
        <v>1000000</v>
      </c>
      <c r="D92" s="23">
        <f t="shared" si="69"/>
        <v>1000000</v>
      </c>
      <c r="E92" s="23">
        <f t="shared" si="70"/>
        <v>1000000</v>
      </c>
      <c r="F92" s="22">
        <v>0</v>
      </c>
      <c r="G92" s="22"/>
      <c r="H92" s="22">
        <f t="shared" si="52"/>
        <v>1000000</v>
      </c>
      <c r="I92" s="22">
        <v>1000000</v>
      </c>
      <c r="J92" s="22">
        <v>1000000</v>
      </c>
      <c r="K92" s="22">
        <v>0</v>
      </c>
      <c r="L92" s="22"/>
      <c r="M92" s="22"/>
      <c r="N92" s="55">
        <f t="shared" si="53"/>
        <v>1000000</v>
      </c>
      <c r="O92" s="102">
        <f t="shared" si="54"/>
        <v>1000000</v>
      </c>
      <c r="P92" s="102">
        <f t="shared" si="55"/>
        <v>1000000</v>
      </c>
      <c r="Q92" s="102">
        <f t="shared" si="56"/>
        <v>1000000</v>
      </c>
      <c r="R92" s="102">
        <v>1000000</v>
      </c>
      <c r="S92" s="102">
        <v>0</v>
      </c>
      <c r="T92" s="102">
        <v>0</v>
      </c>
      <c r="U92" s="102"/>
      <c r="V92" s="64"/>
      <c r="W92" s="65">
        <f t="shared" si="57"/>
        <v>1000000</v>
      </c>
      <c r="X92" s="65"/>
      <c r="Y92" s="55">
        <f t="shared" si="58"/>
        <v>0</v>
      </c>
      <c r="Z92" s="55">
        <f t="shared" si="59"/>
        <v>0</v>
      </c>
      <c r="AA92" s="55">
        <f t="shared" si="60"/>
        <v>0</v>
      </c>
      <c r="AB92" s="55">
        <f t="shared" si="61"/>
        <v>0</v>
      </c>
      <c r="AC92" s="55">
        <f t="shared" si="62"/>
        <v>0</v>
      </c>
      <c r="AD92" s="55">
        <f t="shared" si="71"/>
        <v>0</v>
      </c>
      <c r="AE92" s="55">
        <f t="shared" si="48"/>
        <v>0</v>
      </c>
      <c r="AF92" s="55"/>
      <c r="AG92" s="25">
        <v>818602.35837999999</v>
      </c>
      <c r="AH92" s="25">
        <v>818602.35837999999</v>
      </c>
      <c r="AI92" s="25">
        <v>818602.35837999999</v>
      </c>
      <c r="AJ92" s="25">
        <v>0</v>
      </c>
      <c r="AK92" s="25"/>
      <c r="AL92" s="34">
        <f t="shared" si="63"/>
        <v>0.81860235837999995</v>
      </c>
      <c r="AM92" s="34">
        <f t="shared" si="64"/>
        <v>0.81860235837999995</v>
      </c>
      <c r="AN92" s="34">
        <f t="shared" si="65"/>
        <v>0.81860235837999995</v>
      </c>
      <c r="AO92" s="34">
        <f t="shared" si="66"/>
        <v>0</v>
      </c>
      <c r="AP92" s="34">
        <f t="shared" si="67"/>
        <v>0</v>
      </c>
      <c r="AQ92" s="90">
        <f t="shared" si="68"/>
        <v>299000</v>
      </c>
      <c r="AR92" s="90">
        <v>299000</v>
      </c>
      <c r="AS92" s="90"/>
      <c r="AT92" s="4" t="s">
        <v>226</v>
      </c>
      <c r="AU92" s="4"/>
    </row>
    <row r="93" spans="1:47" ht="29.25" customHeight="1" x14ac:dyDescent="0.25">
      <c r="A93" s="11">
        <v>76</v>
      </c>
      <c r="B93" s="27" t="s">
        <v>52</v>
      </c>
      <c r="C93" s="22">
        <f t="shared" si="49"/>
        <v>458600</v>
      </c>
      <c r="D93" s="23">
        <f t="shared" si="69"/>
        <v>458600</v>
      </c>
      <c r="E93" s="23">
        <f t="shared" si="70"/>
        <v>458600</v>
      </c>
      <c r="F93" s="22">
        <v>0</v>
      </c>
      <c r="G93" s="22"/>
      <c r="H93" s="22">
        <f t="shared" si="52"/>
        <v>458600</v>
      </c>
      <c r="I93" s="22">
        <v>458600</v>
      </c>
      <c r="J93" s="22">
        <v>458600</v>
      </c>
      <c r="K93" s="22">
        <v>0</v>
      </c>
      <c r="L93" s="22"/>
      <c r="M93" s="22"/>
      <c r="N93" s="55">
        <f t="shared" si="53"/>
        <v>458600</v>
      </c>
      <c r="O93" s="102">
        <f t="shared" si="54"/>
        <v>458600</v>
      </c>
      <c r="P93" s="102">
        <f t="shared" si="55"/>
        <v>458600</v>
      </c>
      <c r="Q93" s="102">
        <f t="shared" si="56"/>
        <v>458600</v>
      </c>
      <c r="R93" s="102">
        <v>458600</v>
      </c>
      <c r="S93" s="102">
        <v>0</v>
      </c>
      <c r="T93" s="102">
        <v>0</v>
      </c>
      <c r="U93" s="102"/>
      <c r="V93" s="64"/>
      <c r="W93" s="65">
        <f t="shared" si="57"/>
        <v>458600</v>
      </c>
      <c r="X93" s="65"/>
      <c r="Y93" s="55">
        <f t="shared" si="58"/>
        <v>0</v>
      </c>
      <c r="Z93" s="55">
        <f t="shared" si="59"/>
        <v>0</v>
      </c>
      <c r="AA93" s="55">
        <f t="shared" si="60"/>
        <v>0</v>
      </c>
      <c r="AB93" s="55">
        <f t="shared" si="61"/>
        <v>0</v>
      </c>
      <c r="AC93" s="55">
        <f t="shared" si="62"/>
        <v>0</v>
      </c>
      <c r="AD93" s="55">
        <f t="shared" si="71"/>
        <v>0</v>
      </c>
      <c r="AE93" s="55">
        <f t="shared" si="48"/>
        <v>0</v>
      </c>
      <c r="AF93" s="55"/>
      <c r="AG93" s="25">
        <v>375246</v>
      </c>
      <c r="AH93" s="25">
        <v>375246</v>
      </c>
      <c r="AI93" s="25">
        <v>375246</v>
      </c>
      <c r="AJ93" s="25">
        <v>0</v>
      </c>
      <c r="AK93" s="25"/>
      <c r="AL93" s="34">
        <f t="shared" si="63"/>
        <v>0.81824247710423026</v>
      </c>
      <c r="AM93" s="34">
        <f t="shared" si="64"/>
        <v>0.81824247710423026</v>
      </c>
      <c r="AN93" s="34">
        <f t="shared" si="65"/>
        <v>0.81824247710423026</v>
      </c>
      <c r="AO93" s="34">
        <f t="shared" si="66"/>
        <v>0</v>
      </c>
      <c r="AP93" s="34">
        <f t="shared" si="67"/>
        <v>0</v>
      </c>
      <c r="AQ93" s="90">
        <f t="shared" si="68"/>
        <v>0</v>
      </c>
      <c r="AR93" s="90"/>
      <c r="AS93" s="90"/>
      <c r="AT93" s="4"/>
      <c r="AU93" s="4"/>
    </row>
    <row r="94" spans="1:47" ht="20.85" customHeight="1" x14ac:dyDescent="0.25">
      <c r="A94" s="11">
        <v>77</v>
      </c>
      <c r="B94" s="21" t="s">
        <v>17</v>
      </c>
      <c r="C94" s="22">
        <f t="shared" si="49"/>
        <v>65200</v>
      </c>
      <c r="D94" s="23">
        <f t="shared" si="69"/>
        <v>65200</v>
      </c>
      <c r="E94" s="23">
        <f t="shared" si="70"/>
        <v>65200</v>
      </c>
      <c r="F94" s="22">
        <v>0</v>
      </c>
      <c r="G94" s="24"/>
      <c r="H94" s="22">
        <f t="shared" si="52"/>
        <v>65200</v>
      </c>
      <c r="I94" s="23">
        <v>65200</v>
      </c>
      <c r="J94" s="23">
        <v>65200</v>
      </c>
      <c r="K94" s="22">
        <v>0</v>
      </c>
      <c r="L94" s="24"/>
      <c r="M94" s="24"/>
      <c r="N94" s="55">
        <f t="shared" si="53"/>
        <v>65200</v>
      </c>
      <c r="O94" s="102">
        <f t="shared" si="54"/>
        <v>65200</v>
      </c>
      <c r="P94" s="102">
        <f t="shared" si="55"/>
        <v>65200</v>
      </c>
      <c r="Q94" s="102">
        <f t="shared" si="56"/>
        <v>65200</v>
      </c>
      <c r="R94" s="102">
        <v>65200</v>
      </c>
      <c r="S94" s="102">
        <v>0</v>
      </c>
      <c r="T94" s="102">
        <v>0</v>
      </c>
      <c r="U94" s="102"/>
      <c r="V94" s="64"/>
      <c r="W94" s="65">
        <f t="shared" si="57"/>
        <v>65200</v>
      </c>
      <c r="X94" s="65"/>
      <c r="Y94" s="55">
        <f t="shared" si="58"/>
        <v>0</v>
      </c>
      <c r="Z94" s="55">
        <f t="shared" si="59"/>
        <v>0</v>
      </c>
      <c r="AA94" s="55">
        <f t="shared" si="60"/>
        <v>0</v>
      </c>
      <c r="AB94" s="55">
        <f t="shared" si="61"/>
        <v>0</v>
      </c>
      <c r="AC94" s="55">
        <f t="shared" si="62"/>
        <v>0</v>
      </c>
      <c r="AD94" s="55">
        <f t="shared" si="71"/>
        <v>0</v>
      </c>
      <c r="AE94" s="55">
        <f t="shared" si="48"/>
        <v>0</v>
      </c>
      <c r="AF94" s="55"/>
      <c r="AG94" s="25">
        <v>52890</v>
      </c>
      <c r="AH94" s="25">
        <v>52890</v>
      </c>
      <c r="AI94" s="26">
        <v>52890</v>
      </c>
      <c r="AJ94" s="25">
        <v>0</v>
      </c>
      <c r="AK94" s="25"/>
      <c r="AL94" s="34">
        <f t="shared" si="63"/>
        <v>0.81119631901840494</v>
      </c>
      <c r="AM94" s="34">
        <f t="shared" si="64"/>
        <v>0.81119631901840494</v>
      </c>
      <c r="AN94" s="34">
        <f t="shared" si="65"/>
        <v>0.81119631901840494</v>
      </c>
      <c r="AO94" s="34">
        <f t="shared" si="66"/>
        <v>0</v>
      </c>
      <c r="AP94" s="34">
        <f t="shared" si="67"/>
        <v>0</v>
      </c>
      <c r="AQ94" s="90">
        <f t="shared" si="68"/>
        <v>16344</v>
      </c>
      <c r="AR94" s="90">
        <v>16344</v>
      </c>
      <c r="AS94" s="90"/>
      <c r="AT94" s="4" t="s">
        <v>228</v>
      </c>
      <c r="AU94" s="4"/>
    </row>
    <row r="95" spans="1:47" ht="29.25" customHeight="1" x14ac:dyDescent="0.25">
      <c r="A95" s="11">
        <v>78</v>
      </c>
      <c r="B95" s="27" t="s">
        <v>33</v>
      </c>
      <c r="C95" s="22">
        <f t="shared" si="49"/>
        <v>129000</v>
      </c>
      <c r="D95" s="23">
        <f t="shared" si="69"/>
        <v>129000</v>
      </c>
      <c r="E95" s="23">
        <f t="shared" si="70"/>
        <v>129000</v>
      </c>
      <c r="F95" s="22">
        <v>0</v>
      </c>
      <c r="G95" s="22"/>
      <c r="H95" s="22">
        <f t="shared" si="52"/>
        <v>129000</v>
      </c>
      <c r="I95" s="23">
        <v>129000</v>
      </c>
      <c r="J95" s="23">
        <v>129000</v>
      </c>
      <c r="K95" s="22">
        <v>0</v>
      </c>
      <c r="L95" s="22"/>
      <c r="M95" s="22"/>
      <c r="N95" s="55">
        <f t="shared" si="53"/>
        <v>129000</v>
      </c>
      <c r="O95" s="102">
        <f t="shared" si="54"/>
        <v>129000</v>
      </c>
      <c r="P95" s="102">
        <f t="shared" si="55"/>
        <v>129000</v>
      </c>
      <c r="Q95" s="102">
        <f t="shared" si="56"/>
        <v>129000</v>
      </c>
      <c r="R95" s="102">
        <v>129000</v>
      </c>
      <c r="S95" s="102">
        <v>0</v>
      </c>
      <c r="T95" s="102">
        <v>0</v>
      </c>
      <c r="U95" s="102"/>
      <c r="V95" s="64"/>
      <c r="W95" s="65">
        <f t="shared" si="57"/>
        <v>129000</v>
      </c>
      <c r="X95" s="65"/>
      <c r="Y95" s="55">
        <f t="shared" si="58"/>
        <v>0</v>
      </c>
      <c r="Z95" s="55">
        <f t="shared" si="59"/>
        <v>0</v>
      </c>
      <c r="AA95" s="55">
        <f t="shared" si="60"/>
        <v>0</v>
      </c>
      <c r="AB95" s="55">
        <f t="shared" si="61"/>
        <v>0</v>
      </c>
      <c r="AC95" s="55">
        <f t="shared" si="62"/>
        <v>0</v>
      </c>
      <c r="AD95" s="55">
        <f t="shared" si="71"/>
        <v>0</v>
      </c>
      <c r="AE95" s="55">
        <f t="shared" si="48"/>
        <v>0</v>
      </c>
      <c r="AF95" s="55"/>
      <c r="AG95" s="25">
        <v>104145</v>
      </c>
      <c r="AH95" s="25">
        <v>104145</v>
      </c>
      <c r="AI95" s="25">
        <v>104145</v>
      </c>
      <c r="AJ95" s="25">
        <v>0</v>
      </c>
      <c r="AK95" s="25"/>
      <c r="AL95" s="34">
        <f t="shared" si="63"/>
        <v>0.80732558139534882</v>
      </c>
      <c r="AM95" s="34">
        <f t="shared" si="64"/>
        <v>0.80732558139534882</v>
      </c>
      <c r="AN95" s="34">
        <f t="shared" si="65"/>
        <v>0.80732558139534882</v>
      </c>
      <c r="AO95" s="34">
        <f t="shared" si="66"/>
        <v>0</v>
      </c>
      <c r="AP95" s="34">
        <f t="shared" si="67"/>
        <v>0</v>
      </c>
      <c r="AQ95" s="90">
        <f t="shared" si="68"/>
        <v>0</v>
      </c>
      <c r="AR95" s="90"/>
      <c r="AS95" s="90"/>
      <c r="AT95" s="4"/>
      <c r="AU95" s="4"/>
    </row>
    <row r="96" spans="1:47" ht="29.25" customHeight="1" x14ac:dyDescent="0.25">
      <c r="A96" s="11">
        <v>79</v>
      </c>
      <c r="B96" s="27" t="s">
        <v>64</v>
      </c>
      <c r="C96" s="22">
        <f t="shared" si="49"/>
        <v>31500</v>
      </c>
      <c r="D96" s="23">
        <f t="shared" si="69"/>
        <v>31500</v>
      </c>
      <c r="E96" s="23">
        <f t="shared" si="70"/>
        <v>31500</v>
      </c>
      <c r="F96" s="22">
        <v>0</v>
      </c>
      <c r="G96" s="22"/>
      <c r="H96" s="22">
        <f t="shared" si="52"/>
        <v>31500</v>
      </c>
      <c r="I96" s="22">
        <v>31500</v>
      </c>
      <c r="J96" s="22">
        <v>31500</v>
      </c>
      <c r="K96" s="22">
        <v>0</v>
      </c>
      <c r="L96" s="22"/>
      <c r="M96" s="22"/>
      <c r="N96" s="55">
        <f t="shared" si="53"/>
        <v>31500</v>
      </c>
      <c r="O96" s="102">
        <f t="shared" si="54"/>
        <v>31500</v>
      </c>
      <c r="P96" s="102">
        <f t="shared" si="55"/>
        <v>31500</v>
      </c>
      <c r="Q96" s="102">
        <f t="shared" si="56"/>
        <v>31500</v>
      </c>
      <c r="R96" s="102">
        <v>31500</v>
      </c>
      <c r="S96" s="102">
        <v>0</v>
      </c>
      <c r="T96" s="102">
        <v>0</v>
      </c>
      <c r="U96" s="102"/>
      <c r="V96" s="64"/>
      <c r="W96" s="65">
        <f t="shared" si="57"/>
        <v>31500</v>
      </c>
      <c r="X96" s="65"/>
      <c r="Y96" s="55">
        <f t="shared" si="58"/>
        <v>0</v>
      </c>
      <c r="Z96" s="55">
        <f t="shared" si="59"/>
        <v>0</v>
      </c>
      <c r="AA96" s="55">
        <f t="shared" si="60"/>
        <v>0</v>
      </c>
      <c r="AB96" s="55">
        <f t="shared" si="61"/>
        <v>0</v>
      </c>
      <c r="AC96" s="55">
        <f t="shared" si="62"/>
        <v>0</v>
      </c>
      <c r="AD96" s="55">
        <f t="shared" si="71"/>
        <v>0</v>
      </c>
      <c r="AE96" s="55">
        <f t="shared" si="48"/>
        <v>0</v>
      </c>
      <c r="AF96" s="55"/>
      <c r="AG96" s="25">
        <v>25348</v>
      </c>
      <c r="AH96" s="25">
        <v>25348</v>
      </c>
      <c r="AI96" s="25">
        <v>25348</v>
      </c>
      <c r="AJ96" s="25">
        <v>0</v>
      </c>
      <c r="AK96" s="25"/>
      <c r="AL96" s="34">
        <f t="shared" si="63"/>
        <v>0.80469841269841269</v>
      </c>
      <c r="AM96" s="34">
        <f t="shared" si="64"/>
        <v>0.80469841269841269</v>
      </c>
      <c r="AN96" s="34">
        <f t="shared" si="65"/>
        <v>0.80469841269841269</v>
      </c>
      <c r="AO96" s="34">
        <f t="shared" si="66"/>
        <v>0</v>
      </c>
      <c r="AP96" s="34">
        <f t="shared" si="67"/>
        <v>0</v>
      </c>
      <c r="AQ96" s="90">
        <f t="shared" si="68"/>
        <v>0</v>
      </c>
      <c r="AR96" s="90"/>
      <c r="AS96" s="90"/>
      <c r="AT96" s="4"/>
      <c r="AU96" s="4"/>
    </row>
    <row r="97" spans="1:47" ht="29.25" customHeight="1" x14ac:dyDescent="0.25">
      <c r="A97" s="11">
        <v>80</v>
      </c>
      <c r="B97" s="27" t="s">
        <v>21</v>
      </c>
      <c r="C97" s="22">
        <f t="shared" si="49"/>
        <v>786200</v>
      </c>
      <c r="D97" s="23">
        <f t="shared" si="69"/>
        <v>786200</v>
      </c>
      <c r="E97" s="23">
        <f t="shared" si="70"/>
        <v>786200</v>
      </c>
      <c r="F97" s="22">
        <v>0</v>
      </c>
      <c r="G97" s="22"/>
      <c r="H97" s="22">
        <f t="shared" si="52"/>
        <v>786200</v>
      </c>
      <c r="I97" s="22">
        <v>786200</v>
      </c>
      <c r="J97" s="22">
        <v>786200</v>
      </c>
      <c r="K97" s="22">
        <v>0</v>
      </c>
      <c r="L97" s="22"/>
      <c r="M97" s="22"/>
      <c r="N97" s="55">
        <f t="shared" si="53"/>
        <v>786200</v>
      </c>
      <c r="O97" s="102">
        <f t="shared" si="54"/>
        <v>786200</v>
      </c>
      <c r="P97" s="102">
        <f t="shared" si="55"/>
        <v>786200</v>
      </c>
      <c r="Q97" s="102">
        <f t="shared" si="56"/>
        <v>786200</v>
      </c>
      <c r="R97" s="102">
        <v>786200</v>
      </c>
      <c r="S97" s="102">
        <v>0</v>
      </c>
      <c r="T97" s="102">
        <v>0</v>
      </c>
      <c r="U97" s="102"/>
      <c r="V97" s="64"/>
      <c r="W97" s="65">
        <f t="shared" si="57"/>
        <v>786200</v>
      </c>
      <c r="X97" s="65"/>
      <c r="Y97" s="55">
        <f t="shared" si="58"/>
        <v>0</v>
      </c>
      <c r="Z97" s="55">
        <f t="shared" si="59"/>
        <v>0</v>
      </c>
      <c r="AA97" s="55">
        <f t="shared" si="60"/>
        <v>0</v>
      </c>
      <c r="AB97" s="55">
        <f t="shared" si="61"/>
        <v>0</v>
      </c>
      <c r="AC97" s="55">
        <f t="shared" si="62"/>
        <v>0</v>
      </c>
      <c r="AD97" s="55">
        <f t="shared" si="71"/>
        <v>0</v>
      </c>
      <c r="AE97" s="55">
        <f t="shared" si="48"/>
        <v>0</v>
      </c>
      <c r="AF97" s="55"/>
      <c r="AG97" s="25">
        <v>615144</v>
      </c>
      <c r="AH97" s="25">
        <v>615144</v>
      </c>
      <c r="AI97" s="25">
        <v>615144</v>
      </c>
      <c r="AJ97" s="25">
        <v>0</v>
      </c>
      <c r="AK97" s="25"/>
      <c r="AL97" s="34">
        <f t="shared" si="63"/>
        <v>0.78242686339353851</v>
      </c>
      <c r="AM97" s="34">
        <f t="shared" si="64"/>
        <v>0.78242686339353851</v>
      </c>
      <c r="AN97" s="34">
        <f t="shared" si="65"/>
        <v>0.78242686339353851</v>
      </c>
      <c r="AO97" s="34">
        <f t="shared" si="66"/>
        <v>0</v>
      </c>
      <c r="AP97" s="34">
        <f t="shared" si="67"/>
        <v>0</v>
      </c>
      <c r="AQ97" s="90">
        <f t="shared" si="68"/>
        <v>154632</v>
      </c>
      <c r="AR97" s="90">
        <v>154632</v>
      </c>
      <c r="AS97" s="90"/>
      <c r="AT97" s="4" t="s">
        <v>229</v>
      </c>
      <c r="AU97" s="4"/>
    </row>
    <row r="98" spans="1:47" ht="29.25" customHeight="1" x14ac:dyDescent="0.25">
      <c r="A98" s="11">
        <v>81</v>
      </c>
      <c r="B98" s="27" t="s">
        <v>132</v>
      </c>
      <c r="C98" s="22">
        <f t="shared" si="49"/>
        <v>3642222.3190237628</v>
      </c>
      <c r="D98" s="23">
        <v>2403312.3190237628</v>
      </c>
      <c r="E98" s="23">
        <v>1711292.3190237631</v>
      </c>
      <c r="F98" s="25">
        <v>692020</v>
      </c>
      <c r="G98" s="25">
        <v>1238910</v>
      </c>
      <c r="H98" s="25">
        <f t="shared" si="52"/>
        <v>3226730</v>
      </c>
      <c r="I98" s="25">
        <v>1987819.9999999998</v>
      </c>
      <c r="J98" s="25">
        <v>1295800</v>
      </c>
      <c r="K98" s="25">
        <v>692020</v>
      </c>
      <c r="L98" s="25">
        <v>1238910</v>
      </c>
      <c r="M98" s="25">
        <v>415492.31902376306</v>
      </c>
      <c r="N98" s="55">
        <f t="shared" si="53"/>
        <v>4122222.3190237628</v>
      </c>
      <c r="O98" s="102">
        <f t="shared" si="54"/>
        <v>3706730</v>
      </c>
      <c r="P98" s="102">
        <f t="shared" si="55"/>
        <v>3226730</v>
      </c>
      <c r="Q98" s="102">
        <f t="shared" si="56"/>
        <v>1987820</v>
      </c>
      <c r="R98" s="102">
        <v>1295800</v>
      </c>
      <c r="S98" s="102">
        <v>692020</v>
      </c>
      <c r="T98" s="102">
        <v>1718910</v>
      </c>
      <c r="U98" s="105">
        <v>480000</v>
      </c>
      <c r="V98" s="65">
        <v>415492.31902376306</v>
      </c>
      <c r="W98" s="65">
        <f t="shared" si="57"/>
        <v>2403312.3190237628</v>
      </c>
      <c r="X98" s="81">
        <f>V98/M98</f>
        <v>1</v>
      </c>
      <c r="Y98" s="55">
        <f t="shared" si="58"/>
        <v>0</v>
      </c>
      <c r="Z98" s="55">
        <f t="shared" si="59"/>
        <v>0</v>
      </c>
      <c r="AA98" s="55">
        <f t="shared" si="60"/>
        <v>0</v>
      </c>
      <c r="AB98" s="55">
        <f t="shared" si="61"/>
        <v>0</v>
      </c>
      <c r="AC98" s="55">
        <f t="shared" si="62"/>
        <v>0</v>
      </c>
      <c r="AD98" s="55">
        <f>IF((L98-T98)&lt;0,0,(L98-T98))</f>
        <v>0</v>
      </c>
      <c r="AE98" s="55">
        <f t="shared" si="48"/>
        <v>0</v>
      </c>
      <c r="AF98" s="55"/>
      <c r="AG98" s="25">
        <v>2830402.7079870002</v>
      </c>
      <c r="AH98" s="25">
        <v>1350151.707987</v>
      </c>
      <c r="AI98" s="25">
        <v>1181552.5003</v>
      </c>
      <c r="AJ98" s="25">
        <v>168599.20768699999</v>
      </c>
      <c r="AK98" s="25">
        <v>1480251</v>
      </c>
      <c r="AL98" s="34">
        <f t="shared" si="63"/>
        <v>0.77710871552334093</v>
      </c>
      <c r="AM98" s="34">
        <f t="shared" si="64"/>
        <v>0.56178786972449679</v>
      </c>
      <c r="AN98" s="34">
        <f t="shared" si="65"/>
        <v>0.69044457639711576</v>
      </c>
      <c r="AO98" s="34">
        <f t="shared" si="66"/>
        <v>0.24363343210745353</v>
      </c>
      <c r="AP98" s="34">
        <f t="shared" si="67"/>
        <v>1.19480107513863</v>
      </c>
      <c r="AQ98" s="92">
        <f t="shared" si="68"/>
        <v>372273</v>
      </c>
      <c r="AR98" s="92"/>
      <c r="AS98" s="92">
        <v>372273</v>
      </c>
      <c r="AT98" s="4" t="str">
        <f>VLOOKUP(B98,'[1]I Pbo'!$B$20:$U$84,20,0)</f>
        <v>164/TTr-UBND ngày 23/9/2022</v>
      </c>
      <c r="AU98" s="4"/>
    </row>
    <row r="99" spans="1:47" ht="29.25" customHeight="1" x14ac:dyDescent="0.25">
      <c r="A99" s="11">
        <v>82</v>
      </c>
      <c r="B99" s="27" t="s">
        <v>86</v>
      </c>
      <c r="C99" s="22">
        <f t="shared" si="49"/>
        <v>3342289.0611115443</v>
      </c>
      <c r="D99" s="23">
        <v>2814499.0611115443</v>
      </c>
      <c r="E99" s="23">
        <v>2419947.0611115443</v>
      </c>
      <c r="F99" s="25">
        <v>394552</v>
      </c>
      <c r="G99" s="25">
        <v>527790</v>
      </c>
      <c r="H99" s="25">
        <f t="shared" si="52"/>
        <v>2720821</v>
      </c>
      <c r="I99" s="25">
        <v>2193031</v>
      </c>
      <c r="J99" s="25">
        <v>1798479</v>
      </c>
      <c r="K99" s="25">
        <v>394552</v>
      </c>
      <c r="L99" s="25">
        <v>527790</v>
      </c>
      <c r="M99" s="25">
        <v>621468.06111154414</v>
      </c>
      <c r="N99" s="55">
        <f t="shared" si="53"/>
        <v>3380739.2341115442</v>
      </c>
      <c r="O99" s="102">
        <f t="shared" si="54"/>
        <v>2759271.173</v>
      </c>
      <c r="P99" s="102">
        <f t="shared" si="55"/>
        <v>2720821</v>
      </c>
      <c r="Q99" s="102">
        <f t="shared" si="56"/>
        <v>2193031</v>
      </c>
      <c r="R99" s="102">
        <v>1798479</v>
      </c>
      <c r="S99" s="102">
        <v>394552</v>
      </c>
      <c r="T99" s="102">
        <v>566240.17299999995</v>
      </c>
      <c r="U99" s="105">
        <v>38450.172999999952</v>
      </c>
      <c r="V99" s="65">
        <v>621468.06111154414</v>
      </c>
      <c r="W99" s="65">
        <f t="shared" si="57"/>
        <v>2814499.0611115443</v>
      </c>
      <c r="X99" s="81">
        <f>V99/M99</f>
        <v>1</v>
      </c>
      <c r="Y99" s="55"/>
      <c r="Z99" s="55">
        <f t="shared" si="59"/>
        <v>0</v>
      </c>
      <c r="AA99" s="55">
        <f t="shared" si="60"/>
        <v>0</v>
      </c>
      <c r="AB99" s="55">
        <f t="shared" si="61"/>
        <v>0</v>
      </c>
      <c r="AC99" s="55">
        <f t="shared" si="62"/>
        <v>0</v>
      </c>
      <c r="AD99" s="55">
        <f>IF((L99-T99)&lt;0,0,(L99-T99))</f>
        <v>0</v>
      </c>
      <c r="AE99" s="55">
        <f t="shared" si="48"/>
        <v>0</v>
      </c>
      <c r="AF99" s="55"/>
      <c r="AG99" s="25">
        <v>2567025.1471720003</v>
      </c>
      <c r="AH99" s="25">
        <v>2067025.147172</v>
      </c>
      <c r="AI99" s="30">
        <v>1916246</v>
      </c>
      <c r="AJ99" s="30">
        <v>150779.147172</v>
      </c>
      <c r="AK99" s="30">
        <v>500000</v>
      </c>
      <c r="AL99" s="34">
        <f t="shared" si="63"/>
        <v>0.76804402618554046</v>
      </c>
      <c r="AM99" s="34">
        <f t="shared" si="64"/>
        <v>0.73442026530847715</v>
      </c>
      <c r="AN99" s="34">
        <f t="shared" si="65"/>
        <v>0.79185451235442261</v>
      </c>
      <c r="AO99" s="34">
        <f t="shared" si="66"/>
        <v>0.38215278891502258</v>
      </c>
      <c r="AP99" s="34">
        <f t="shared" si="67"/>
        <v>0.94734648250251052</v>
      </c>
      <c r="AQ99" s="92">
        <f t="shared" si="68"/>
        <v>753772</v>
      </c>
      <c r="AR99" s="93">
        <v>630000</v>
      </c>
      <c r="AS99" s="92">
        <v>123772</v>
      </c>
      <c r="AT99" s="4" t="str">
        <f>VLOOKUP(B99,'[1]I Pbo'!$B$20:$U$84,20,0)</f>
        <v>6278/UBND-TH ngày 22/9/2022</v>
      </c>
      <c r="AU99" s="4" t="s">
        <v>233</v>
      </c>
    </row>
    <row r="100" spans="1:47" ht="29.25" customHeight="1" x14ac:dyDescent="0.25">
      <c r="A100" s="11">
        <v>83</v>
      </c>
      <c r="B100" s="27" t="s">
        <v>187</v>
      </c>
      <c r="C100" s="22">
        <f t="shared" si="49"/>
        <v>8335878</v>
      </c>
      <c r="D100" s="23">
        <v>3023778</v>
      </c>
      <c r="E100" s="23">
        <v>1457685</v>
      </c>
      <c r="F100" s="25">
        <v>1566093</v>
      </c>
      <c r="G100" s="25">
        <v>5312100</v>
      </c>
      <c r="H100" s="25">
        <f t="shared" si="52"/>
        <v>8335878</v>
      </c>
      <c r="I100" s="25">
        <v>3023778</v>
      </c>
      <c r="J100" s="25">
        <v>1457685</v>
      </c>
      <c r="K100" s="25">
        <v>1566093</v>
      </c>
      <c r="L100" s="25">
        <v>5312100</v>
      </c>
      <c r="M100" s="25">
        <v>0</v>
      </c>
      <c r="N100" s="55">
        <f t="shared" si="53"/>
        <v>7801786</v>
      </c>
      <c r="O100" s="102">
        <f t="shared" si="54"/>
        <v>7801786</v>
      </c>
      <c r="P100" s="102">
        <f t="shared" si="55"/>
        <v>7801786</v>
      </c>
      <c r="Q100" s="102">
        <f t="shared" si="56"/>
        <v>3023778</v>
      </c>
      <c r="R100" s="102">
        <v>1457685</v>
      </c>
      <c r="S100" s="102">
        <v>1566093</v>
      </c>
      <c r="T100" s="102">
        <v>4778008</v>
      </c>
      <c r="U100" s="105">
        <v>0</v>
      </c>
      <c r="V100" s="65">
        <v>0</v>
      </c>
      <c r="W100" s="65">
        <f t="shared" si="57"/>
        <v>3023778</v>
      </c>
      <c r="X100" s="65"/>
      <c r="Y100" s="55">
        <f t="shared" ref="Y100:Y131" si="72">SUM(Z100,AE100)</f>
        <v>534092</v>
      </c>
      <c r="Z100" s="55">
        <f t="shared" si="59"/>
        <v>534092</v>
      </c>
      <c r="AA100" s="55">
        <f t="shared" si="60"/>
        <v>0</v>
      </c>
      <c r="AB100" s="55">
        <f t="shared" si="61"/>
        <v>0</v>
      </c>
      <c r="AC100" s="55">
        <f t="shared" si="62"/>
        <v>0</v>
      </c>
      <c r="AD100" s="55">
        <f>IF((L100-T100)&lt;0,0,(L100-T100))</f>
        <v>534092</v>
      </c>
      <c r="AE100" s="55">
        <f t="shared" si="48"/>
        <v>0</v>
      </c>
      <c r="AF100" s="55"/>
      <c r="AG100" s="25">
        <v>6383732.7244809996</v>
      </c>
      <c r="AH100" s="25">
        <v>1970405.7244810001</v>
      </c>
      <c r="AI100" s="25">
        <v>1457685</v>
      </c>
      <c r="AJ100" s="25">
        <v>512720.72448099998</v>
      </c>
      <c r="AK100" s="25">
        <v>4413327</v>
      </c>
      <c r="AL100" s="34">
        <f t="shared" si="63"/>
        <v>0.76581407795087686</v>
      </c>
      <c r="AM100" s="34">
        <f t="shared" si="64"/>
        <v>0.65163703303648612</v>
      </c>
      <c r="AN100" s="34">
        <f t="shared" si="65"/>
        <v>1</v>
      </c>
      <c r="AO100" s="34">
        <f t="shared" si="66"/>
        <v>0.3273884274311934</v>
      </c>
      <c r="AP100" s="34">
        <f t="shared" si="67"/>
        <v>0.83080646072174846</v>
      </c>
      <c r="AQ100" s="92">
        <f t="shared" si="68"/>
        <v>1056666</v>
      </c>
      <c r="AR100" s="92"/>
      <c r="AS100" s="92">
        <v>1056666</v>
      </c>
      <c r="AT100" s="4" t="str">
        <f>VLOOKUP(B100,'[1]I Pbo'!$B$20:$U$84,20,0)</f>
        <v>3915/UBND-XD ĐT ngày 03/10/2022</v>
      </c>
      <c r="AU100" s="4"/>
    </row>
    <row r="101" spans="1:47" ht="29.25" customHeight="1" x14ac:dyDescent="0.25">
      <c r="A101" s="11">
        <v>84</v>
      </c>
      <c r="B101" s="27" t="s">
        <v>32</v>
      </c>
      <c r="C101" s="22">
        <f t="shared" si="49"/>
        <v>1213384</v>
      </c>
      <c r="D101" s="23">
        <f>SUM(I101,M101)</f>
        <v>1213384</v>
      </c>
      <c r="E101" s="23">
        <f>SUM(J101,M101)</f>
        <v>1188834</v>
      </c>
      <c r="F101" s="22">
        <v>24550</v>
      </c>
      <c r="G101" s="22"/>
      <c r="H101" s="22">
        <f t="shared" si="52"/>
        <v>1213384</v>
      </c>
      <c r="I101" s="23">
        <v>1213384</v>
      </c>
      <c r="J101" s="23">
        <v>1188834</v>
      </c>
      <c r="K101" s="22">
        <v>24550</v>
      </c>
      <c r="L101" s="22"/>
      <c r="M101" s="22"/>
      <c r="N101" s="55">
        <f t="shared" si="53"/>
        <v>1213384</v>
      </c>
      <c r="O101" s="102">
        <f t="shared" si="54"/>
        <v>1213384</v>
      </c>
      <c r="P101" s="102">
        <f t="shared" si="55"/>
        <v>1213384</v>
      </c>
      <c r="Q101" s="102">
        <f t="shared" si="56"/>
        <v>1213384</v>
      </c>
      <c r="R101" s="102">
        <v>1188834</v>
      </c>
      <c r="S101" s="102">
        <v>24550</v>
      </c>
      <c r="T101" s="102">
        <v>0</v>
      </c>
      <c r="U101" s="102"/>
      <c r="V101" s="64"/>
      <c r="W101" s="65">
        <f t="shared" si="57"/>
        <v>1213384</v>
      </c>
      <c r="X101" s="65"/>
      <c r="Y101" s="55">
        <f t="shared" si="72"/>
        <v>0</v>
      </c>
      <c r="Z101" s="55">
        <f t="shared" si="59"/>
        <v>0</v>
      </c>
      <c r="AA101" s="55">
        <f t="shared" si="60"/>
        <v>0</v>
      </c>
      <c r="AB101" s="55">
        <f t="shared" si="61"/>
        <v>0</v>
      </c>
      <c r="AC101" s="55">
        <f t="shared" si="62"/>
        <v>0</v>
      </c>
      <c r="AD101" s="55">
        <f>L101-T101</f>
        <v>0</v>
      </c>
      <c r="AE101" s="55">
        <f t="shared" si="48"/>
        <v>0</v>
      </c>
      <c r="AF101" s="55"/>
      <c r="AG101" s="25">
        <v>924245</v>
      </c>
      <c r="AH101" s="25">
        <v>924245</v>
      </c>
      <c r="AI101" s="25">
        <v>924245</v>
      </c>
      <c r="AJ101" s="25">
        <v>0</v>
      </c>
      <c r="AK101" s="25"/>
      <c r="AL101" s="34">
        <f t="shared" si="63"/>
        <v>0.76170857700447669</v>
      </c>
      <c r="AM101" s="34">
        <f t="shared" si="64"/>
        <v>0.76170857700447669</v>
      </c>
      <c r="AN101" s="34">
        <f t="shared" si="65"/>
        <v>0.77743822939115137</v>
      </c>
      <c r="AO101" s="34">
        <f t="shared" si="66"/>
        <v>0</v>
      </c>
      <c r="AP101" s="34">
        <f t="shared" si="67"/>
        <v>0</v>
      </c>
      <c r="AQ101" s="90">
        <f t="shared" si="68"/>
        <v>167395</v>
      </c>
      <c r="AR101" s="90">
        <v>142845</v>
      </c>
      <c r="AS101" s="90">
        <v>24550</v>
      </c>
      <c r="AT101" s="4" t="s">
        <v>231</v>
      </c>
      <c r="AU101" s="4"/>
    </row>
    <row r="102" spans="1:47" ht="29.25" customHeight="1" x14ac:dyDescent="0.25">
      <c r="A102" s="11">
        <v>85</v>
      </c>
      <c r="B102" s="27" t="s">
        <v>29</v>
      </c>
      <c r="C102" s="22">
        <f t="shared" si="49"/>
        <v>6438060</v>
      </c>
      <c r="D102" s="23">
        <f>SUM(I102,M102)</f>
        <v>6438060</v>
      </c>
      <c r="E102" s="23">
        <f>SUM(J102,M102)</f>
        <v>4538060</v>
      </c>
      <c r="F102" s="22">
        <v>1900000</v>
      </c>
      <c r="G102" s="22"/>
      <c r="H102" s="22">
        <f t="shared" si="52"/>
        <v>6438060</v>
      </c>
      <c r="I102" s="22">
        <v>6438060</v>
      </c>
      <c r="J102" s="22">
        <v>4538060</v>
      </c>
      <c r="K102" s="22">
        <v>1900000</v>
      </c>
      <c r="L102" s="22"/>
      <c r="M102" s="22"/>
      <c r="N102" s="55">
        <f t="shared" si="53"/>
        <v>6438060</v>
      </c>
      <c r="O102" s="102">
        <f t="shared" si="54"/>
        <v>6438060</v>
      </c>
      <c r="P102" s="102">
        <f t="shared" si="55"/>
        <v>6438060</v>
      </c>
      <c r="Q102" s="102">
        <f t="shared" si="56"/>
        <v>6438060</v>
      </c>
      <c r="R102" s="102">
        <v>4538060</v>
      </c>
      <c r="S102" s="102">
        <v>1900000</v>
      </c>
      <c r="T102" s="102">
        <v>0</v>
      </c>
      <c r="U102" s="102"/>
      <c r="V102" s="64"/>
      <c r="W102" s="65">
        <f t="shared" si="57"/>
        <v>6438060</v>
      </c>
      <c r="X102" s="65"/>
      <c r="Y102" s="55">
        <f t="shared" si="72"/>
        <v>0</v>
      </c>
      <c r="Z102" s="55">
        <f t="shared" si="59"/>
        <v>0</v>
      </c>
      <c r="AA102" s="55">
        <f t="shared" si="60"/>
        <v>0</v>
      </c>
      <c r="AB102" s="55">
        <f t="shared" si="61"/>
        <v>0</v>
      </c>
      <c r="AC102" s="55">
        <f t="shared" si="62"/>
        <v>0</v>
      </c>
      <c r="AD102" s="55">
        <f>L102-T102</f>
        <v>0</v>
      </c>
      <c r="AE102" s="55">
        <f t="shared" si="48"/>
        <v>0</v>
      </c>
      <c r="AF102" s="55"/>
      <c r="AG102" s="25">
        <v>4819800.5406139996</v>
      </c>
      <c r="AH102" s="25">
        <v>4819800.5406139996</v>
      </c>
      <c r="AI102" s="26">
        <v>3466027</v>
      </c>
      <c r="AJ102" s="25">
        <v>1353773.5406140001</v>
      </c>
      <c r="AK102" s="25"/>
      <c r="AL102" s="34">
        <f t="shared" si="63"/>
        <v>0.74864175553101397</v>
      </c>
      <c r="AM102" s="34">
        <f t="shared" si="64"/>
        <v>0.74864175553101397</v>
      </c>
      <c r="AN102" s="47">
        <f t="shared" si="65"/>
        <v>0.76376843849574483</v>
      </c>
      <c r="AO102" s="34">
        <f t="shared" si="66"/>
        <v>0.71251238979684217</v>
      </c>
      <c r="AP102" s="34">
        <f t="shared" si="67"/>
        <v>0</v>
      </c>
      <c r="AQ102" s="90">
        <f t="shared" si="68"/>
        <v>950000</v>
      </c>
      <c r="AR102" s="90">
        <v>950000</v>
      </c>
      <c r="AS102" s="90"/>
      <c r="AT102" s="4" t="s">
        <v>238</v>
      </c>
      <c r="AU102" s="4" t="s">
        <v>239</v>
      </c>
    </row>
    <row r="103" spans="1:47" ht="29.25" customHeight="1" x14ac:dyDescent="0.25">
      <c r="A103" s="11">
        <v>86</v>
      </c>
      <c r="B103" s="27" t="s">
        <v>168</v>
      </c>
      <c r="C103" s="22">
        <f t="shared" si="49"/>
        <v>8929051</v>
      </c>
      <c r="D103" s="23">
        <v>350000</v>
      </c>
      <c r="E103" s="23">
        <v>350000</v>
      </c>
      <c r="F103" s="25">
        <v>0</v>
      </c>
      <c r="G103" s="25">
        <v>8579051</v>
      </c>
      <c r="H103" s="25">
        <f t="shared" si="52"/>
        <v>8929051</v>
      </c>
      <c r="I103" s="25">
        <v>350000</v>
      </c>
      <c r="J103" s="25">
        <v>350000</v>
      </c>
      <c r="K103" s="25">
        <v>0</v>
      </c>
      <c r="L103" s="25">
        <v>8579051</v>
      </c>
      <c r="M103" s="25">
        <v>0</v>
      </c>
      <c r="N103" s="55">
        <f t="shared" si="53"/>
        <v>9059051.3220000006</v>
      </c>
      <c r="O103" s="102">
        <f t="shared" si="54"/>
        <v>9059051.3220000006</v>
      </c>
      <c r="P103" s="102">
        <f t="shared" si="55"/>
        <v>8929051</v>
      </c>
      <c r="Q103" s="102">
        <f t="shared" si="56"/>
        <v>350000</v>
      </c>
      <c r="R103" s="102">
        <v>350000</v>
      </c>
      <c r="S103" s="102">
        <v>0</v>
      </c>
      <c r="T103" s="102">
        <v>8709051.3220000006</v>
      </c>
      <c r="U103" s="105">
        <v>130000.32200000063</v>
      </c>
      <c r="V103" s="63">
        <v>0</v>
      </c>
      <c r="W103" s="65">
        <f t="shared" si="57"/>
        <v>350000</v>
      </c>
      <c r="X103" s="65"/>
      <c r="Y103" s="55">
        <f t="shared" si="72"/>
        <v>0</v>
      </c>
      <c r="Z103" s="55">
        <f t="shared" si="59"/>
        <v>0</v>
      </c>
      <c r="AA103" s="55">
        <f t="shared" si="60"/>
        <v>0</v>
      </c>
      <c r="AB103" s="55">
        <f t="shared" si="61"/>
        <v>0</v>
      </c>
      <c r="AC103" s="55">
        <f t="shared" si="62"/>
        <v>0</v>
      </c>
      <c r="AD103" s="55">
        <f>IF((L103-T103)&lt;0,0,(L103-T103))</f>
        <v>0</v>
      </c>
      <c r="AE103" s="55">
        <f t="shared" si="48"/>
        <v>0</v>
      </c>
      <c r="AF103" s="55"/>
      <c r="AG103" s="25">
        <v>6675000</v>
      </c>
      <c r="AH103" s="25">
        <v>250000</v>
      </c>
      <c r="AI103" s="25">
        <v>250000</v>
      </c>
      <c r="AJ103" s="25">
        <v>0</v>
      </c>
      <c r="AK103" s="25">
        <v>6425000</v>
      </c>
      <c r="AL103" s="34">
        <f t="shared" si="63"/>
        <v>0.74755984706549439</v>
      </c>
      <c r="AM103" s="34">
        <f t="shared" si="64"/>
        <v>0.7142857142857143</v>
      </c>
      <c r="AN103" s="34">
        <f t="shared" si="65"/>
        <v>0.7142857142857143</v>
      </c>
      <c r="AO103" s="34">
        <f t="shared" si="66"/>
        <v>0</v>
      </c>
      <c r="AP103" s="34">
        <f t="shared" si="67"/>
        <v>0.74891733363049129</v>
      </c>
      <c r="AQ103" s="92">
        <f t="shared" si="68"/>
        <v>0</v>
      </c>
      <c r="AR103" s="92"/>
      <c r="AS103" s="92"/>
      <c r="AT103" s="4">
        <f>VLOOKUP(B103,'[1]I Pbo'!$B$20:$U$84,20,0)</f>
        <v>0</v>
      </c>
      <c r="AU103" s="4"/>
    </row>
    <row r="104" spans="1:47" ht="29.25" customHeight="1" x14ac:dyDescent="0.25">
      <c r="A104" s="11">
        <v>87</v>
      </c>
      <c r="B104" s="27" t="s">
        <v>40</v>
      </c>
      <c r="C104" s="22">
        <f t="shared" si="49"/>
        <v>1455947</v>
      </c>
      <c r="D104" s="23">
        <f>SUM(I104,M104)</f>
        <v>1455947</v>
      </c>
      <c r="E104" s="23">
        <f>SUM(J104,M104)</f>
        <v>1306500</v>
      </c>
      <c r="F104" s="22">
        <v>149447</v>
      </c>
      <c r="G104" s="22"/>
      <c r="H104" s="22">
        <f t="shared" si="52"/>
        <v>1455947</v>
      </c>
      <c r="I104" s="22">
        <v>1455947</v>
      </c>
      <c r="J104" s="22">
        <v>1306500</v>
      </c>
      <c r="K104" s="22">
        <v>149447</v>
      </c>
      <c r="L104" s="22"/>
      <c r="M104" s="22"/>
      <c r="N104" s="55">
        <f t="shared" si="53"/>
        <v>1455947</v>
      </c>
      <c r="O104" s="102">
        <f t="shared" si="54"/>
        <v>1455947</v>
      </c>
      <c r="P104" s="102">
        <f t="shared" si="55"/>
        <v>1455947</v>
      </c>
      <c r="Q104" s="102">
        <f t="shared" si="56"/>
        <v>1455947</v>
      </c>
      <c r="R104" s="102">
        <v>1306500</v>
      </c>
      <c r="S104" s="102">
        <v>149447</v>
      </c>
      <c r="T104" s="102">
        <v>0</v>
      </c>
      <c r="U104" s="102"/>
      <c r="V104" s="64"/>
      <c r="W104" s="65">
        <f t="shared" si="57"/>
        <v>1455947</v>
      </c>
      <c r="X104" s="65"/>
      <c r="Y104" s="55">
        <f t="shared" si="72"/>
        <v>0</v>
      </c>
      <c r="Z104" s="55">
        <f t="shared" si="59"/>
        <v>0</v>
      </c>
      <c r="AA104" s="55">
        <f t="shared" si="60"/>
        <v>0</v>
      </c>
      <c r="AB104" s="55">
        <f t="shared" si="61"/>
        <v>0</v>
      </c>
      <c r="AC104" s="55">
        <f t="shared" si="62"/>
        <v>0</v>
      </c>
      <c r="AD104" s="55">
        <f>L104-T104</f>
        <v>0</v>
      </c>
      <c r="AE104" s="55">
        <f t="shared" si="48"/>
        <v>0</v>
      </c>
      <c r="AF104" s="55"/>
      <c r="AG104" s="25">
        <v>1082432.2020439999</v>
      </c>
      <c r="AH104" s="25">
        <v>1082432.2020439999</v>
      </c>
      <c r="AI104" s="26">
        <v>1029914</v>
      </c>
      <c r="AJ104" s="25">
        <v>52518.202043999998</v>
      </c>
      <c r="AK104" s="25"/>
      <c r="AL104" s="34">
        <f t="shared" si="63"/>
        <v>0.74345577280216923</v>
      </c>
      <c r="AM104" s="34">
        <f t="shared" si="64"/>
        <v>0.74345577280216923</v>
      </c>
      <c r="AN104" s="47">
        <f t="shared" si="65"/>
        <v>0.78830003827018758</v>
      </c>
      <c r="AO104" s="34">
        <f t="shared" si="66"/>
        <v>0.35141690394588049</v>
      </c>
      <c r="AP104" s="34">
        <f t="shared" si="67"/>
        <v>0</v>
      </c>
      <c r="AQ104" s="90">
        <f t="shared" si="68"/>
        <v>213636</v>
      </c>
      <c r="AR104" s="90">
        <v>178390</v>
      </c>
      <c r="AS104" s="90">
        <v>35246</v>
      </c>
      <c r="AT104" s="4" t="s">
        <v>254</v>
      </c>
      <c r="AU104" s="4"/>
    </row>
    <row r="105" spans="1:47" ht="29.25" customHeight="1" x14ac:dyDescent="0.25">
      <c r="A105" s="11">
        <v>88</v>
      </c>
      <c r="B105" s="21" t="s">
        <v>18</v>
      </c>
      <c r="C105" s="22">
        <f t="shared" si="49"/>
        <v>483000</v>
      </c>
      <c r="D105" s="23">
        <f>SUM(I105,M105)</f>
        <v>483000</v>
      </c>
      <c r="E105" s="23">
        <f>SUM(J105,M105)</f>
        <v>483000</v>
      </c>
      <c r="F105" s="22">
        <v>0</v>
      </c>
      <c r="G105" s="22"/>
      <c r="H105" s="22">
        <f t="shared" si="52"/>
        <v>483000</v>
      </c>
      <c r="I105" s="23">
        <v>483000</v>
      </c>
      <c r="J105" s="23">
        <v>483000</v>
      </c>
      <c r="K105" s="22">
        <v>0</v>
      </c>
      <c r="L105" s="22"/>
      <c r="M105" s="22"/>
      <c r="N105" s="55">
        <f t="shared" si="53"/>
        <v>483000</v>
      </c>
      <c r="O105" s="102">
        <f t="shared" si="54"/>
        <v>483000</v>
      </c>
      <c r="P105" s="102">
        <f t="shared" si="55"/>
        <v>483000</v>
      </c>
      <c r="Q105" s="102">
        <f t="shared" si="56"/>
        <v>483000</v>
      </c>
      <c r="R105" s="102">
        <v>483000</v>
      </c>
      <c r="S105" s="102">
        <v>0</v>
      </c>
      <c r="T105" s="102">
        <v>0</v>
      </c>
      <c r="U105" s="102"/>
      <c r="V105" s="64"/>
      <c r="W105" s="65">
        <f t="shared" si="57"/>
        <v>483000</v>
      </c>
      <c r="X105" s="65"/>
      <c r="Y105" s="55">
        <f t="shared" si="72"/>
        <v>0</v>
      </c>
      <c r="Z105" s="55">
        <f t="shared" si="59"/>
        <v>0</v>
      </c>
      <c r="AA105" s="55">
        <f t="shared" si="60"/>
        <v>0</v>
      </c>
      <c r="AB105" s="55">
        <f t="shared" si="61"/>
        <v>0</v>
      </c>
      <c r="AC105" s="55">
        <f t="shared" si="62"/>
        <v>0</v>
      </c>
      <c r="AD105" s="55">
        <f>L105-T105</f>
        <v>0</v>
      </c>
      <c r="AE105" s="55">
        <f t="shared" si="48"/>
        <v>0</v>
      </c>
      <c r="AF105" s="55"/>
      <c r="AG105" s="25">
        <v>357282</v>
      </c>
      <c r="AH105" s="25">
        <v>357282</v>
      </c>
      <c r="AI105" s="25">
        <v>357282</v>
      </c>
      <c r="AJ105" s="25">
        <v>0</v>
      </c>
      <c r="AK105" s="25"/>
      <c r="AL105" s="34">
        <f t="shared" si="63"/>
        <v>0.73971428571428577</v>
      </c>
      <c r="AM105" s="34">
        <f t="shared" si="64"/>
        <v>0.73971428571428577</v>
      </c>
      <c r="AN105" s="34">
        <f t="shared" si="65"/>
        <v>0.73971428571428577</v>
      </c>
      <c r="AO105" s="34">
        <f t="shared" si="66"/>
        <v>0</v>
      </c>
      <c r="AP105" s="34">
        <f t="shared" si="67"/>
        <v>0</v>
      </c>
      <c r="AQ105" s="90">
        <f t="shared" si="68"/>
        <v>31800</v>
      </c>
      <c r="AR105" s="90">
        <v>31800</v>
      </c>
      <c r="AS105" s="90"/>
      <c r="AT105" s="4"/>
      <c r="AU105" s="4"/>
    </row>
    <row r="106" spans="1:47" ht="29.25" customHeight="1" x14ac:dyDescent="0.25">
      <c r="A106" s="11">
        <v>89</v>
      </c>
      <c r="B106" s="27" t="s">
        <v>92</v>
      </c>
      <c r="C106" s="22">
        <f t="shared" si="49"/>
        <v>4448725.6706654085</v>
      </c>
      <c r="D106" s="23">
        <v>2579035.6706654085</v>
      </c>
      <c r="E106" s="23">
        <v>2156464.6706654085</v>
      </c>
      <c r="F106" s="25">
        <v>422571</v>
      </c>
      <c r="G106" s="25">
        <v>1869690</v>
      </c>
      <c r="H106" s="25">
        <f t="shared" si="52"/>
        <v>3888938</v>
      </c>
      <c r="I106" s="25">
        <v>2019248</v>
      </c>
      <c r="J106" s="25">
        <v>1596677</v>
      </c>
      <c r="K106" s="25">
        <v>422571</v>
      </c>
      <c r="L106" s="25">
        <v>1869690</v>
      </c>
      <c r="M106" s="25">
        <v>559787.6706654086</v>
      </c>
      <c r="N106" s="55">
        <f t="shared" si="53"/>
        <v>5247595.6706654085</v>
      </c>
      <c r="O106" s="102">
        <f t="shared" si="54"/>
        <v>4687808</v>
      </c>
      <c r="P106" s="102">
        <f t="shared" si="55"/>
        <v>3888938</v>
      </c>
      <c r="Q106" s="102">
        <f t="shared" si="56"/>
        <v>2019248</v>
      </c>
      <c r="R106" s="102">
        <v>1596677</v>
      </c>
      <c r="S106" s="102">
        <v>422571</v>
      </c>
      <c r="T106" s="102">
        <v>2668560</v>
      </c>
      <c r="U106" s="105">
        <v>798870</v>
      </c>
      <c r="V106" s="65">
        <v>559787.6706654086</v>
      </c>
      <c r="W106" s="65">
        <f t="shared" si="57"/>
        <v>2579035.6706654085</v>
      </c>
      <c r="X106" s="81">
        <f>V106/M106</f>
        <v>1</v>
      </c>
      <c r="Y106" s="55">
        <f t="shared" si="72"/>
        <v>0</v>
      </c>
      <c r="Z106" s="55">
        <f t="shared" si="59"/>
        <v>0</v>
      </c>
      <c r="AA106" s="55">
        <f t="shared" si="60"/>
        <v>0</v>
      </c>
      <c r="AB106" s="55">
        <f t="shared" si="61"/>
        <v>0</v>
      </c>
      <c r="AC106" s="55">
        <f t="shared" si="62"/>
        <v>0</v>
      </c>
      <c r="AD106" s="55">
        <f>IF((L106-T106)&lt;0,0,(L106-T106))</f>
        <v>0</v>
      </c>
      <c r="AE106" s="55">
        <f t="shared" si="48"/>
        <v>0</v>
      </c>
      <c r="AF106" s="55"/>
      <c r="AG106" s="25">
        <v>3287405.3723260001</v>
      </c>
      <c r="AH106" s="25">
        <v>1087405.3723260001</v>
      </c>
      <c r="AI106" s="30">
        <v>935000</v>
      </c>
      <c r="AJ106" s="30">
        <v>152405.37232600001</v>
      </c>
      <c r="AK106" s="30">
        <v>2200000</v>
      </c>
      <c r="AL106" s="34">
        <f t="shared" si="63"/>
        <v>0.73895439181672307</v>
      </c>
      <c r="AM106" s="34">
        <f t="shared" si="64"/>
        <v>0.42163254455702903</v>
      </c>
      <c r="AN106" s="34">
        <f t="shared" si="65"/>
        <v>0.43358002230172971</v>
      </c>
      <c r="AO106" s="34">
        <f t="shared" si="66"/>
        <v>0.36066216641937099</v>
      </c>
      <c r="AP106" s="34">
        <f t="shared" si="67"/>
        <v>1.1766656504554232</v>
      </c>
      <c r="AQ106" s="92">
        <f t="shared" si="68"/>
        <v>101593</v>
      </c>
      <c r="AR106" s="92">
        <v>0</v>
      </c>
      <c r="AS106" s="92">
        <v>101593</v>
      </c>
      <c r="AT106" s="4" t="s">
        <v>246</v>
      </c>
      <c r="AU106" s="4"/>
    </row>
    <row r="107" spans="1:47" ht="29.25" customHeight="1" x14ac:dyDescent="0.25">
      <c r="A107" s="11">
        <v>90</v>
      </c>
      <c r="B107" s="27" t="s">
        <v>28</v>
      </c>
      <c r="C107" s="22">
        <f t="shared" si="49"/>
        <v>734400</v>
      </c>
      <c r="D107" s="23">
        <f>SUM(I107,M107)</f>
        <v>734400</v>
      </c>
      <c r="E107" s="23">
        <f>SUM(J107,M107)</f>
        <v>734400</v>
      </c>
      <c r="F107" s="22">
        <v>0</v>
      </c>
      <c r="G107" s="22"/>
      <c r="H107" s="22">
        <f t="shared" si="52"/>
        <v>734400</v>
      </c>
      <c r="I107" s="22">
        <v>734400</v>
      </c>
      <c r="J107" s="22">
        <v>734400</v>
      </c>
      <c r="K107" s="22">
        <v>0</v>
      </c>
      <c r="L107" s="22"/>
      <c r="M107" s="22"/>
      <c r="N107" s="55">
        <f t="shared" si="53"/>
        <v>734400</v>
      </c>
      <c r="O107" s="102">
        <f t="shared" si="54"/>
        <v>734400</v>
      </c>
      <c r="P107" s="102">
        <f t="shared" si="55"/>
        <v>734400</v>
      </c>
      <c r="Q107" s="102">
        <f t="shared" si="56"/>
        <v>734400</v>
      </c>
      <c r="R107" s="102">
        <v>734400</v>
      </c>
      <c r="S107" s="102">
        <v>0</v>
      </c>
      <c r="T107" s="102">
        <v>0</v>
      </c>
      <c r="U107" s="102"/>
      <c r="V107" s="64"/>
      <c r="W107" s="65">
        <f t="shared" si="57"/>
        <v>734400</v>
      </c>
      <c r="X107" s="65"/>
      <c r="Y107" s="55">
        <f t="shared" si="72"/>
        <v>0</v>
      </c>
      <c r="Z107" s="55">
        <f t="shared" si="59"/>
        <v>0</v>
      </c>
      <c r="AA107" s="55">
        <f t="shared" si="60"/>
        <v>0</v>
      </c>
      <c r="AB107" s="55">
        <f t="shared" si="61"/>
        <v>0</v>
      </c>
      <c r="AC107" s="55">
        <f t="shared" si="62"/>
        <v>0</v>
      </c>
      <c r="AD107" s="55">
        <f>L107-T107</f>
        <v>0</v>
      </c>
      <c r="AE107" s="55">
        <f t="shared" si="48"/>
        <v>0</v>
      </c>
      <c r="AF107" s="55"/>
      <c r="AG107" s="25">
        <v>536454</v>
      </c>
      <c r="AH107" s="25">
        <v>536454</v>
      </c>
      <c r="AI107" s="25">
        <v>536454</v>
      </c>
      <c r="AJ107" s="25">
        <v>0</v>
      </c>
      <c r="AK107" s="25"/>
      <c r="AL107" s="34">
        <f t="shared" si="63"/>
        <v>0.73046568627450981</v>
      </c>
      <c r="AM107" s="34">
        <f t="shared" si="64"/>
        <v>0.73046568627450981</v>
      </c>
      <c r="AN107" s="34">
        <f t="shared" si="65"/>
        <v>0.73046568627450981</v>
      </c>
      <c r="AO107" s="34">
        <f t="shared" si="66"/>
        <v>0</v>
      </c>
      <c r="AP107" s="34">
        <f t="shared" si="67"/>
        <v>0</v>
      </c>
      <c r="AQ107" s="90">
        <f t="shared" si="68"/>
        <v>165263</v>
      </c>
      <c r="AR107" s="90">
        <v>165263</v>
      </c>
      <c r="AS107" s="90"/>
      <c r="AT107" s="4" t="s">
        <v>240</v>
      </c>
      <c r="AU107" s="4"/>
    </row>
    <row r="108" spans="1:47" ht="29.25" customHeight="1" x14ac:dyDescent="0.25">
      <c r="A108" s="11">
        <v>91</v>
      </c>
      <c r="B108" s="27" t="s">
        <v>72</v>
      </c>
      <c r="C108" s="22">
        <f t="shared" si="49"/>
        <v>5495197.8809371013</v>
      </c>
      <c r="D108" s="23">
        <v>4528927.8809371013</v>
      </c>
      <c r="E108" s="23">
        <v>3759472.8809371009</v>
      </c>
      <c r="F108" s="25">
        <v>769455</v>
      </c>
      <c r="G108" s="25">
        <v>966270</v>
      </c>
      <c r="H108" s="25">
        <f t="shared" si="52"/>
        <v>4001939.0000000005</v>
      </c>
      <c r="I108" s="25">
        <v>3035669.0000000005</v>
      </c>
      <c r="J108" s="25">
        <v>2266214</v>
      </c>
      <c r="K108" s="25">
        <v>769455</v>
      </c>
      <c r="L108" s="25">
        <v>966270</v>
      </c>
      <c r="M108" s="25">
        <v>1493258.8809371009</v>
      </c>
      <c r="N108" s="55">
        <f t="shared" si="53"/>
        <v>5949780.8809371013</v>
      </c>
      <c r="O108" s="102">
        <f t="shared" si="54"/>
        <v>4456522</v>
      </c>
      <c r="P108" s="102">
        <f t="shared" si="55"/>
        <v>3811622</v>
      </c>
      <c r="Q108" s="102">
        <f t="shared" si="56"/>
        <v>2845352</v>
      </c>
      <c r="R108" s="102">
        <v>2075897</v>
      </c>
      <c r="S108" s="102">
        <v>769455</v>
      </c>
      <c r="T108" s="102">
        <v>1611170</v>
      </c>
      <c r="U108" s="105">
        <v>644900</v>
      </c>
      <c r="V108" s="65">
        <v>1493258.8809371009</v>
      </c>
      <c r="W108" s="65">
        <f t="shared" si="57"/>
        <v>4338610.8809371013</v>
      </c>
      <c r="X108" s="81">
        <f>V108/M108</f>
        <v>1</v>
      </c>
      <c r="Y108" s="55">
        <f t="shared" si="72"/>
        <v>190317</v>
      </c>
      <c r="Z108" s="55">
        <f t="shared" si="59"/>
        <v>190317</v>
      </c>
      <c r="AA108" s="55">
        <f t="shared" si="60"/>
        <v>190317</v>
      </c>
      <c r="AB108" s="55">
        <f t="shared" si="61"/>
        <v>190317</v>
      </c>
      <c r="AC108" s="55">
        <f t="shared" si="62"/>
        <v>0</v>
      </c>
      <c r="AD108" s="55">
        <f>IF((L108-T108)&lt;0,0,(L108-T108))</f>
        <v>0</v>
      </c>
      <c r="AE108" s="55">
        <f t="shared" si="48"/>
        <v>0</v>
      </c>
      <c r="AF108" s="55"/>
      <c r="AG108" s="25">
        <v>4002783.3558319998</v>
      </c>
      <c r="AH108" s="25">
        <v>2902496.3558319998</v>
      </c>
      <c r="AI108" s="25">
        <v>2817570</v>
      </c>
      <c r="AJ108" s="25">
        <v>84926.355832000001</v>
      </c>
      <c r="AK108" s="25">
        <v>1100287</v>
      </c>
      <c r="AL108" s="34">
        <f t="shared" si="63"/>
        <v>0.72841478006055016</v>
      </c>
      <c r="AM108" s="34">
        <f t="shared" si="64"/>
        <v>0.64087934984547179</v>
      </c>
      <c r="AN108" s="34">
        <f t="shared" si="65"/>
        <v>0.74945879096158863</v>
      </c>
      <c r="AO108" s="34">
        <f t="shared" si="66"/>
        <v>0.11037208911762221</v>
      </c>
      <c r="AP108" s="34">
        <f t="shared" si="67"/>
        <v>1.1386951887153693</v>
      </c>
      <c r="AQ108" s="92">
        <f t="shared" si="68"/>
        <v>0</v>
      </c>
      <c r="AR108" s="92"/>
      <c r="AS108" s="92"/>
      <c r="AT108" s="4"/>
      <c r="AU108" s="4"/>
    </row>
    <row r="109" spans="1:47" ht="29.25" customHeight="1" x14ac:dyDescent="0.25">
      <c r="A109" s="11">
        <v>92</v>
      </c>
      <c r="B109" s="27" t="s">
        <v>98</v>
      </c>
      <c r="C109" s="22">
        <f t="shared" si="49"/>
        <v>3554121.5358944298</v>
      </c>
      <c r="D109" s="23">
        <v>2731391.5358944298</v>
      </c>
      <c r="E109" s="23">
        <v>2646871.5358944298</v>
      </c>
      <c r="F109" s="25">
        <v>84520</v>
      </c>
      <c r="G109" s="25">
        <v>822730</v>
      </c>
      <c r="H109" s="25">
        <f t="shared" si="52"/>
        <v>2402126</v>
      </c>
      <c r="I109" s="25">
        <v>1579396</v>
      </c>
      <c r="J109" s="25">
        <v>1494876</v>
      </c>
      <c r="K109" s="25">
        <v>84520</v>
      </c>
      <c r="L109" s="25">
        <v>822730</v>
      </c>
      <c r="M109" s="25">
        <v>1151995.5358944298</v>
      </c>
      <c r="N109" s="55">
        <f t="shared" si="53"/>
        <v>4408166.6358944299</v>
      </c>
      <c r="O109" s="102">
        <f t="shared" si="54"/>
        <v>3256171.1</v>
      </c>
      <c r="P109" s="102">
        <f t="shared" si="55"/>
        <v>2402126</v>
      </c>
      <c r="Q109" s="102">
        <f t="shared" si="56"/>
        <v>1579396</v>
      </c>
      <c r="R109" s="102">
        <v>1494876</v>
      </c>
      <c r="S109" s="102">
        <v>84520</v>
      </c>
      <c r="T109" s="102">
        <v>1676775.1</v>
      </c>
      <c r="U109" s="105">
        <v>854045.10000000009</v>
      </c>
      <c r="V109" s="65">
        <v>1151995.5358944298</v>
      </c>
      <c r="W109" s="65">
        <f t="shared" si="57"/>
        <v>2731391.5358944298</v>
      </c>
      <c r="X109" s="81">
        <f>V109/M109</f>
        <v>1</v>
      </c>
      <c r="Y109" s="55">
        <f t="shared" si="72"/>
        <v>0</v>
      </c>
      <c r="Z109" s="55">
        <f t="shared" si="59"/>
        <v>0</v>
      </c>
      <c r="AA109" s="55">
        <f t="shared" si="60"/>
        <v>0</v>
      </c>
      <c r="AB109" s="55">
        <f t="shared" si="61"/>
        <v>0</v>
      </c>
      <c r="AC109" s="55">
        <f t="shared" si="62"/>
        <v>0</v>
      </c>
      <c r="AD109" s="55">
        <f>IF((L109-T109)&lt;0,0,(L109-T109))</f>
        <v>0</v>
      </c>
      <c r="AE109" s="55">
        <f t="shared" si="48"/>
        <v>0</v>
      </c>
      <c r="AF109" s="55"/>
      <c r="AG109" s="25">
        <v>2548635.5375716002</v>
      </c>
      <c r="AH109" s="25">
        <v>1858053.1940191998</v>
      </c>
      <c r="AI109" s="30">
        <v>1785596.1940191998</v>
      </c>
      <c r="AJ109" s="30">
        <v>72457</v>
      </c>
      <c r="AK109" s="30">
        <v>690582.34355240024</v>
      </c>
      <c r="AL109" s="34">
        <f t="shared" si="63"/>
        <v>0.71709296146233525</v>
      </c>
      <c r="AM109" s="34">
        <f t="shared" si="64"/>
        <v>0.68025882397367687</v>
      </c>
      <c r="AN109" s="34">
        <f t="shared" si="65"/>
        <v>0.67460629267593519</v>
      </c>
      <c r="AO109" s="34">
        <f t="shared" si="66"/>
        <v>0.85727638428774255</v>
      </c>
      <c r="AP109" s="34">
        <f t="shared" si="67"/>
        <v>0.83937907156953095</v>
      </c>
      <c r="AQ109" s="92">
        <f t="shared" si="68"/>
        <v>0</v>
      </c>
      <c r="AR109" s="92">
        <v>0</v>
      </c>
      <c r="AS109" s="92"/>
      <c r="AT109" s="4">
        <f>VLOOKUP(B109,'[1]I Pbo'!$B$20:$U$84,20,0)</f>
        <v>0</v>
      </c>
      <c r="AU109" s="4"/>
    </row>
    <row r="110" spans="1:47" ht="29.25" customHeight="1" x14ac:dyDescent="0.25">
      <c r="A110" s="11">
        <v>93</v>
      </c>
      <c r="B110" s="21" t="s">
        <v>19</v>
      </c>
      <c r="C110" s="22">
        <f t="shared" si="49"/>
        <v>269776</v>
      </c>
      <c r="D110" s="23">
        <f t="shared" ref="D110:D131" si="73">SUM(I110,M110)</f>
        <v>269776</v>
      </c>
      <c r="E110" s="23">
        <f t="shared" ref="E110:E131" si="74">SUM(J110,M110)</f>
        <v>269776</v>
      </c>
      <c r="F110" s="22">
        <v>0</v>
      </c>
      <c r="G110" s="22"/>
      <c r="H110" s="22">
        <f t="shared" si="52"/>
        <v>269776</v>
      </c>
      <c r="I110" s="23">
        <v>269776</v>
      </c>
      <c r="J110" s="23">
        <v>269776</v>
      </c>
      <c r="K110" s="22">
        <v>0</v>
      </c>
      <c r="L110" s="22"/>
      <c r="M110" s="22"/>
      <c r="N110" s="55">
        <f t="shared" si="53"/>
        <v>269776</v>
      </c>
      <c r="O110" s="102">
        <f t="shared" si="54"/>
        <v>269776</v>
      </c>
      <c r="P110" s="102">
        <f t="shared" si="55"/>
        <v>269776</v>
      </c>
      <c r="Q110" s="102">
        <f t="shared" si="56"/>
        <v>269776</v>
      </c>
      <c r="R110" s="102">
        <v>269776</v>
      </c>
      <c r="S110" s="102">
        <v>0</v>
      </c>
      <c r="T110" s="102">
        <v>0</v>
      </c>
      <c r="U110" s="102"/>
      <c r="V110" s="64"/>
      <c r="W110" s="65">
        <f t="shared" si="57"/>
        <v>269776</v>
      </c>
      <c r="X110" s="65"/>
      <c r="Y110" s="55">
        <f t="shared" si="72"/>
        <v>0</v>
      </c>
      <c r="Z110" s="55">
        <f t="shared" si="59"/>
        <v>0</v>
      </c>
      <c r="AA110" s="55">
        <f t="shared" si="60"/>
        <v>0</v>
      </c>
      <c r="AB110" s="55">
        <f t="shared" si="61"/>
        <v>0</v>
      </c>
      <c r="AC110" s="55">
        <f t="shared" si="62"/>
        <v>0</v>
      </c>
      <c r="AD110" s="55">
        <f t="shared" ref="AD110:AD115" si="75">L110-T110</f>
        <v>0</v>
      </c>
      <c r="AE110" s="55">
        <f t="shared" ref="AE110:AE131" si="76">M110-V110</f>
        <v>0</v>
      </c>
      <c r="AF110" s="55"/>
      <c r="AG110" s="25">
        <v>190321</v>
      </c>
      <c r="AH110" s="25">
        <v>190321</v>
      </c>
      <c r="AI110" s="26">
        <v>190321</v>
      </c>
      <c r="AJ110" s="25">
        <v>0</v>
      </c>
      <c r="AK110" s="25"/>
      <c r="AL110" s="34">
        <f t="shared" si="63"/>
        <v>0.70547787794318251</v>
      </c>
      <c r="AM110" s="34">
        <f t="shared" si="64"/>
        <v>0.70547787794318251</v>
      </c>
      <c r="AN110" s="47">
        <f t="shared" si="65"/>
        <v>0.70547787794318251</v>
      </c>
      <c r="AO110" s="34">
        <f t="shared" si="66"/>
        <v>0</v>
      </c>
      <c r="AP110" s="34">
        <f t="shared" si="67"/>
        <v>0</v>
      </c>
      <c r="AQ110" s="90">
        <f t="shared" si="68"/>
        <v>0</v>
      </c>
      <c r="AR110" s="90"/>
      <c r="AS110" s="90"/>
      <c r="AT110" s="4"/>
      <c r="AU110" s="4"/>
    </row>
    <row r="111" spans="1:47" ht="29.25" customHeight="1" x14ac:dyDescent="0.25">
      <c r="A111" s="11">
        <v>94</v>
      </c>
      <c r="B111" s="27" t="s">
        <v>53</v>
      </c>
      <c r="C111" s="22">
        <f t="shared" si="49"/>
        <v>9996</v>
      </c>
      <c r="D111" s="23">
        <f t="shared" si="73"/>
        <v>9996</v>
      </c>
      <c r="E111" s="23">
        <f t="shared" si="74"/>
        <v>9996</v>
      </c>
      <c r="F111" s="22">
        <v>0</v>
      </c>
      <c r="G111" s="22"/>
      <c r="H111" s="22">
        <f t="shared" si="52"/>
        <v>9996</v>
      </c>
      <c r="I111" s="22">
        <v>9996</v>
      </c>
      <c r="J111" s="22">
        <v>9996</v>
      </c>
      <c r="K111" s="22">
        <v>0</v>
      </c>
      <c r="L111" s="22"/>
      <c r="M111" s="22"/>
      <c r="N111" s="55">
        <f t="shared" si="53"/>
        <v>9996</v>
      </c>
      <c r="O111" s="102">
        <f t="shared" si="54"/>
        <v>9996</v>
      </c>
      <c r="P111" s="102">
        <f t="shared" si="55"/>
        <v>9996</v>
      </c>
      <c r="Q111" s="102">
        <f t="shared" si="56"/>
        <v>9996</v>
      </c>
      <c r="R111" s="102">
        <v>9996</v>
      </c>
      <c r="S111" s="102">
        <v>0</v>
      </c>
      <c r="T111" s="102">
        <v>0</v>
      </c>
      <c r="U111" s="102"/>
      <c r="V111" s="64"/>
      <c r="W111" s="65">
        <f t="shared" si="57"/>
        <v>9996</v>
      </c>
      <c r="X111" s="65"/>
      <c r="Y111" s="55">
        <f t="shared" si="72"/>
        <v>0</v>
      </c>
      <c r="Z111" s="55">
        <f t="shared" si="59"/>
        <v>0</v>
      </c>
      <c r="AA111" s="55">
        <f t="shared" si="60"/>
        <v>0</v>
      </c>
      <c r="AB111" s="55">
        <f t="shared" si="61"/>
        <v>0</v>
      </c>
      <c r="AC111" s="55">
        <f t="shared" si="62"/>
        <v>0</v>
      </c>
      <c r="AD111" s="55">
        <f t="shared" si="75"/>
        <v>0</v>
      </c>
      <c r="AE111" s="55">
        <f t="shared" si="76"/>
        <v>0</v>
      </c>
      <c r="AF111" s="55"/>
      <c r="AG111" s="25">
        <v>7000</v>
      </c>
      <c r="AH111" s="25">
        <v>7000</v>
      </c>
      <c r="AI111" s="25">
        <v>7000</v>
      </c>
      <c r="AJ111" s="25">
        <v>0</v>
      </c>
      <c r="AK111" s="25"/>
      <c r="AL111" s="34">
        <f t="shared" si="63"/>
        <v>0.70028011204481788</v>
      </c>
      <c r="AM111" s="34">
        <f t="shared" si="64"/>
        <v>0.70028011204481788</v>
      </c>
      <c r="AN111" s="34">
        <f t="shared" si="65"/>
        <v>0.70028011204481788</v>
      </c>
      <c r="AO111" s="34">
        <f t="shared" si="66"/>
        <v>0</v>
      </c>
      <c r="AP111" s="34">
        <f t="shared" si="67"/>
        <v>0</v>
      </c>
      <c r="AQ111" s="90">
        <f t="shared" si="68"/>
        <v>0</v>
      </c>
      <c r="AR111" s="90"/>
      <c r="AS111" s="90"/>
      <c r="AT111" s="4"/>
      <c r="AU111" s="4"/>
    </row>
    <row r="112" spans="1:47" ht="29.25" customHeight="1" x14ac:dyDescent="0.25">
      <c r="A112" s="11">
        <v>95</v>
      </c>
      <c r="B112" s="27" t="s">
        <v>34</v>
      </c>
      <c r="C112" s="22">
        <f t="shared" si="49"/>
        <v>268530</v>
      </c>
      <c r="D112" s="23">
        <f t="shared" si="73"/>
        <v>268530</v>
      </c>
      <c r="E112" s="23">
        <f t="shared" si="74"/>
        <v>268530</v>
      </c>
      <c r="F112" s="22">
        <v>0</v>
      </c>
      <c r="G112" s="22"/>
      <c r="H112" s="22">
        <f t="shared" si="52"/>
        <v>268530</v>
      </c>
      <c r="I112" s="22">
        <v>268530</v>
      </c>
      <c r="J112" s="22">
        <v>268530</v>
      </c>
      <c r="K112" s="22">
        <v>0</v>
      </c>
      <c r="L112" s="22"/>
      <c r="M112" s="22"/>
      <c r="N112" s="55">
        <f t="shared" si="53"/>
        <v>268530</v>
      </c>
      <c r="O112" s="102">
        <f t="shared" si="54"/>
        <v>268530</v>
      </c>
      <c r="P112" s="102">
        <f t="shared" si="55"/>
        <v>268530</v>
      </c>
      <c r="Q112" s="102">
        <f t="shared" si="56"/>
        <v>268530</v>
      </c>
      <c r="R112" s="102">
        <v>268530</v>
      </c>
      <c r="S112" s="102">
        <v>0</v>
      </c>
      <c r="T112" s="102">
        <v>0</v>
      </c>
      <c r="U112" s="102"/>
      <c r="V112" s="64"/>
      <c r="W112" s="65">
        <f t="shared" si="57"/>
        <v>268530</v>
      </c>
      <c r="X112" s="65"/>
      <c r="Y112" s="55">
        <f t="shared" si="72"/>
        <v>0</v>
      </c>
      <c r="Z112" s="55">
        <f t="shared" si="59"/>
        <v>0</v>
      </c>
      <c r="AA112" s="55">
        <f t="shared" si="60"/>
        <v>0</v>
      </c>
      <c r="AB112" s="55">
        <f t="shared" si="61"/>
        <v>0</v>
      </c>
      <c r="AC112" s="55">
        <f t="shared" si="62"/>
        <v>0</v>
      </c>
      <c r="AD112" s="55">
        <f t="shared" si="75"/>
        <v>0</v>
      </c>
      <c r="AE112" s="55">
        <f t="shared" si="76"/>
        <v>0</v>
      </c>
      <c r="AF112" s="55"/>
      <c r="AG112" s="25">
        <v>187000</v>
      </c>
      <c r="AH112" s="25">
        <v>187000</v>
      </c>
      <c r="AI112" s="26">
        <v>187000</v>
      </c>
      <c r="AJ112" s="25">
        <v>0</v>
      </c>
      <c r="AK112" s="25"/>
      <c r="AL112" s="34">
        <f t="shared" si="63"/>
        <v>0.69638401668342453</v>
      </c>
      <c r="AM112" s="34">
        <f t="shared" si="64"/>
        <v>0.69638401668342453</v>
      </c>
      <c r="AN112" s="47">
        <f t="shared" si="65"/>
        <v>0.69638401668342453</v>
      </c>
      <c r="AO112" s="34">
        <f t="shared" si="66"/>
        <v>0</v>
      </c>
      <c r="AP112" s="34">
        <f t="shared" si="67"/>
        <v>0</v>
      </c>
      <c r="AQ112" s="90">
        <f t="shared" si="68"/>
        <v>0</v>
      </c>
      <c r="AR112" s="90"/>
      <c r="AS112" s="90"/>
      <c r="AT112" s="4"/>
      <c r="AU112" s="4"/>
    </row>
    <row r="113" spans="1:47" ht="29.25" customHeight="1" x14ac:dyDescent="0.25">
      <c r="A113" s="11">
        <v>96</v>
      </c>
      <c r="B113" s="27" t="s">
        <v>45</v>
      </c>
      <c r="C113" s="22">
        <f t="shared" si="49"/>
        <v>100000</v>
      </c>
      <c r="D113" s="23">
        <f t="shared" si="73"/>
        <v>100000</v>
      </c>
      <c r="E113" s="23">
        <f t="shared" si="74"/>
        <v>100000</v>
      </c>
      <c r="F113" s="22">
        <v>0</v>
      </c>
      <c r="G113" s="22"/>
      <c r="H113" s="22">
        <f t="shared" si="52"/>
        <v>100000</v>
      </c>
      <c r="I113" s="22">
        <v>100000</v>
      </c>
      <c r="J113" s="22">
        <v>100000</v>
      </c>
      <c r="K113" s="22">
        <v>0</v>
      </c>
      <c r="L113" s="22"/>
      <c r="M113" s="22"/>
      <c r="N113" s="55">
        <f t="shared" si="53"/>
        <v>100000</v>
      </c>
      <c r="O113" s="102">
        <f t="shared" si="54"/>
        <v>100000</v>
      </c>
      <c r="P113" s="102">
        <f t="shared" si="55"/>
        <v>100000</v>
      </c>
      <c r="Q113" s="102">
        <f t="shared" si="56"/>
        <v>100000</v>
      </c>
      <c r="R113" s="102">
        <v>100000</v>
      </c>
      <c r="S113" s="102">
        <v>0</v>
      </c>
      <c r="T113" s="102">
        <v>0</v>
      </c>
      <c r="U113" s="102"/>
      <c r="V113" s="64"/>
      <c r="W113" s="65">
        <f t="shared" si="57"/>
        <v>100000</v>
      </c>
      <c r="X113" s="65"/>
      <c r="Y113" s="55">
        <f t="shared" si="72"/>
        <v>0</v>
      </c>
      <c r="Z113" s="55">
        <f t="shared" si="59"/>
        <v>0</v>
      </c>
      <c r="AA113" s="55">
        <f t="shared" si="60"/>
        <v>0</v>
      </c>
      <c r="AB113" s="55">
        <f t="shared" si="61"/>
        <v>0</v>
      </c>
      <c r="AC113" s="55">
        <f t="shared" si="62"/>
        <v>0</v>
      </c>
      <c r="AD113" s="55">
        <f t="shared" si="75"/>
        <v>0</v>
      </c>
      <c r="AE113" s="55">
        <f t="shared" si="76"/>
        <v>0</v>
      </c>
      <c r="AF113" s="55"/>
      <c r="AG113" s="25">
        <v>69254</v>
      </c>
      <c r="AH113" s="25">
        <v>69254</v>
      </c>
      <c r="AI113" s="25">
        <v>69254</v>
      </c>
      <c r="AJ113" s="25">
        <v>0</v>
      </c>
      <c r="AK113" s="25"/>
      <c r="AL113" s="34">
        <f t="shared" si="63"/>
        <v>0.69254000000000004</v>
      </c>
      <c r="AM113" s="34">
        <f t="shared" si="64"/>
        <v>0.69254000000000004</v>
      </c>
      <c r="AN113" s="34">
        <f t="shared" si="65"/>
        <v>0.69254000000000004</v>
      </c>
      <c r="AO113" s="34">
        <f t="shared" si="66"/>
        <v>0</v>
      </c>
      <c r="AP113" s="34">
        <f t="shared" si="67"/>
        <v>0</v>
      </c>
      <c r="AQ113" s="90">
        <f t="shared" si="68"/>
        <v>0</v>
      </c>
      <c r="AR113" s="90"/>
      <c r="AS113" s="90"/>
      <c r="AT113" s="4"/>
      <c r="AU113" s="4"/>
    </row>
    <row r="114" spans="1:47" ht="29.25" customHeight="1" x14ac:dyDescent="0.25">
      <c r="A114" s="11">
        <v>97</v>
      </c>
      <c r="B114" s="27" t="s">
        <v>36</v>
      </c>
      <c r="C114" s="22">
        <f t="shared" ref="C114:C131" si="77">SUM(H114,M114)</f>
        <v>1054500</v>
      </c>
      <c r="D114" s="23">
        <f t="shared" si="73"/>
        <v>1054500</v>
      </c>
      <c r="E114" s="23">
        <f t="shared" si="74"/>
        <v>874500</v>
      </c>
      <c r="F114" s="22">
        <v>180000</v>
      </c>
      <c r="G114" s="22"/>
      <c r="H114" s="22">
        <f t="shared" ref="H114:H131" si="78">SUM(I114,L114)</f>
        <v>1054500</v>
      </c>
      <c r="I114" s="22">
        <v>1054500</v>
      </c>
      <c r="J114" s="22">
        <v>874500</v>
      </c>
      <c r="K114" s="22">
        <v>180000</v>
      </c>
      <c r="L114" s="22"/>
      <c r="M114" s="22"/>
      <c r="N114" s="55">
        <f t="shared" ref="N114:N131" si="79">SUM(O114,V114)</f>
        <v>1054500</v>
      </c>
      <c r="O114" s="102">
        <f t="shared" ref="O114:O131" si="80">SUM(Q114,T114)</f>
        <v>1054500</v>
      </c>
      <c r="P114" s="102">
        <f t="shared" ref="P114:P131" si="81">O114-U114</f>
        <v>1054500</v>
      </c>
      <c r="Q114" s="102">
        <f t="shared" ref="Q114:Q131" si="82">R114+S114</f>
        <v>1054500</v>
      </c>
      <c r="R114" s="102">
        <v>874500</v>
      </c>
      <c r="S114" s="102">
        <v>180000</v>
      </c>
      <c r="T114" s="102">
        <v>0</v>
      </c>
      <c r="U114" s="102"/>
      <c r="V114" s="64"/>
      <c r="W114" s="65">
        <f t="shared" ref="W114:W131" si="83">SUM(Q114,V114)</f>
        <v>1054500</v>
      </c>
      <c r="X114" s="65"/>
      <c r="Y114" s="55">
        <f t="shared" si="72"/>
        <v>0</v>
      </c>
      <c r="Z114" s="55">
        <f t="shared" ref="Z114:Z131" si="84">AA114+AD114</f>
        <v>0</v>
      </c>
      <c r="AA114" s="55">
        <f t="shared" ref="AA114:AA131" si="85">AB114+AC114</f>
        <v>0</v>
      </c>
      <c r="AB114" s="55">
        <f t="shared" ref="AB114:AB131" si="86">J114-R114</f>
        <v>0</v>
      </c>
      <c r="AC114" s="55">
        <f t="shared" ref="AC114:AC131" si="87">K114-S114</f>
        <v>0</v>
      </c>
      <c r="AD114" s="55">
        <f t="shared" si="75"/>
        <v>0</v>
      </c>
      <c r="AE114" s="55">
        <f t="shared" si="76"/>
        <v>0</v>
      </c>
      <c r="AF114" s="55"/>
      <c r="AG114" s="25">
        <v>728645</v>
      </c>
      <c r="AH114" s="25">
        <v>728645</v>
      </c>
      <c r="AI114" s="25">
        <v>728645</v>
      </c>
      <c r="AJ114" s="25">
        <v>0</v>
      </c>
      <c r="AK114" s="25"/>
      <c r="AL114" s="34">
        <f t="shared" ref="AL114:AL131" si="88">IF(C114=0,0,AG114/C114)</f>
        <v>0.69098624940730202</v>
      </c>
      <c r="AM114" s="34">
        <f t="shared" ref="AM114:AM131" si="89">IF(D114=0,0,AH114/D114)</f>
        <v>0.69098624940730202</v>
      </c>
      <c r="AN114" s="34">
        <f t="shared" ref="AN114:AN131" si="90">IF(E114=0,0,AI114/E114)</f>
        <v>0.83321326472269863</v>
      </c>
      <c r="AO114" s="34">
        <f t="shared" ref="AO114:AO131" si="91">IF(F114=0,0,AJ114/F114)</f>
        <v>0</v>
      </c>
      <c r="AP114" s="34">
        <f t="shared" ref="AP114:AP131" si="92">IF(G114=0,0,AK114/G114)</f>
        <v>0</v>
      </c>
      <c r="AQ114" s="90">
        <f t="shared" ref="AQ114:AQ131" si="93">SUM(AR114,AS114)</f>
        <v>302400</v>
      </c>
      <c r="AR114" s="90">
        <v>126000</v>
      </c>
      <c r="AS114" s="90">
        <v>176400</v>
      </c>
      <c r="AT114" s="4" t="s">
        <v>241</v>
      </c>
      <c r="AU114" s="4"/>
    </row>
    <row r="115" spans="1:47" ht="29.25" customHeight="1" x14ac:dyDescent="0.25">
      <c r="A115" s="11">
        <v>98</v>
      </c>
      <c r="B115" s="27" t="s">
        <v>39</v>
      </c>
      <c r="C115" s="22">
        <f t="shared" si="77"/>
        <v>666200</v>
      </c>
      <c r="D115" s="23">
        <f t="shared" si="73"/>
        <v>666200</v>
      </c>
      <c r="E115" s="23">
        <f t="shared" si="74"/>
        <v>426400</v>
      </c>
      <c r="F115" s="22">
        <v>239800</v>
      </c>
      <c r="G115" s="22"/>
      <c r="H115" s="22">
        <f t="shared" si="78"/>
        <v>666200</v>
      </c>
      <c r="I115" s="22">
        <v>666200</v>
      </c>
      <c r="J115" s="22">
        <v>426400</v>
      </c>
      <c r="K115" s="22">
        <v>239800</v>
      </c>
      <c r="L115" s="22"/>
      <c r="M115" s="22"/>
      <c r="N115" s="55">
        <f t="shared" si="79"/>
        <v>666200</v>
      </c>
      <c r="O115" s="102">
        <f t="shared" si="80"/>
        <v>666200</v>
      </c>
      <c r="P115" s="102">
        <f t="shared" si="81"/>
        <v>666200</v>
      </c>
      <c r="Q115" s="102">
        <f t="shared" si="82"/>
        <v>666200</v>
      </c>
      <c r="R115" s="102">
        <v>426400</v>
      </c>
      <c r="S115" s="102">
        <v>239800</v>
      </c>
      <c r="T115" s="102">
        <v>0</v>
      </c>
      <c r="U115" s="102"/>
      <c r="V115" s="64"/>
      <c r="W115" s="65">
        <f t="shared" si="83"/>
        <v>666200</v>
      </c>
      <c r="X115" s="65"/>
      <c r="Y115" s="55">
        <f t="shared" si="72"/>
        <v>0</v>
      </c>
      <c r="Z115" s="55">
        <f t="shared" si="84"/>
        <v>0</v>
      </c>
      <c r="AA115" s="55">
        <f t="shared" si="85"/>
        <v>0</v>
      </c>
      <c r="AB115" s="55">
        <f t="shared" si="86"/>
        <v>0</v>
      </c>
      <c r="AC115" s="55">
        <f t="shared" si="87"/>
        <v>0</v>
      </c>
      <c r="AD115" s="55">
        <f t="shared" si="75"/>
        <v>0</v>
      </c>
      <c r="AE115" s="55">
        <f t="shared" si="76"/>
        <v>0</v>
      </c>
      <c r="AF115" s="55"/>
      <c r="AG115" s="25">
        <v>452203.54907399998</v>
      </c>
      <c r="AH115" s="25">
        <v>452203.54907399998</v>
      </c>
      <c r="AI115" s="25">
        <v>257145</v>
      </c>
      <c r="AJ115" s="25">
        <v>195058.54907400001</v>
      </c>
      <c r="AK115" s="25"/>
      <c r="AL115" s="34">
        <f t="shared" si="88"/>
        <v>0.67878046993995789</v>
      </c>
      <c r="AM115" s="34">
        <f t="shared" si="89"/>
        <v>0.67878046993995789</v>
      </c>
      <c r="AN115" s="34">
        <f t="shared" si="90"/>
        <v>0.60306050656660415</v>
      </c>
      <c r="AO115" s="34">
        <f t="shared" si="91"/>
        <v>0.81342180597998337</v>
      </c>
      <c r="AP115" s="34">
        <f t="shared" si="92"/>
        <v>0</v>
      </c>
      <c r="AQ115" s="90">
        <f t="shared" si="93"/>
        <v>173155</v>
      </c>
      <c r="AR115" s="90">
        <v>153485</v>
      </c>
      <c r="AS115" s="90">
        <v>19670</v>
      </c>
      <c r="AT115" s="4" t="s">
        <v>251</v>
      </c>
      <c r="AU115" s="4"/>
    </row>
    <row r="116" spans="1:47" ht="29.25" customHeight="1" x14ac:dyDescent="0.25">
      <c r="A116" s="11">
        <v>99</v>
      </c>
      <c r="B116" s="27" t="s">
        <v>157</v>
      </c>
      <c r="C116" s="22">
        <f t="shared" si="77"/>
        <v>4012968.0361904381</v>
      </c>
      <c r="D116" s="23">
        <f t="shared" si="73"/>
        <v>1909858.0361904383</v>
      </c>
      <c r="E116" s="23">
        <f t="shared" si="74"/>
        <v>1684343.0361904383</v>
      </c>
      <c r="F116" s="25">
        <v>225515</v>
      </c>
      <c r="G116" s="25">
        <v>2103110</v>
      </c>
      <c r="H116" s="25">
        <f t="shared" si="78"/>
        <v>3350315</v>
      </c>
      <c r="I116" s="25">
        <v>1247205</v>
      </c>
      <c r="J116" s="25">
        <v>1021690</v>
      </c>
      <c r="K116" s="25">
        <v>225515</v>
      </c>
      <c r="L116" s="25">
        <v>2103110</v>
      </c>
      <c r="M116" s="25">
        <v>662653.03619043832</v>
      </c>
      <c r="N116" s="55">
        <f t="shared" si="79"/>
        <v>6525774.0361904381</v>
      </c>
      <c r="O116" s="102">
        <f t="shared" si="80"/>
        <v>5863121</v>
      </c>
      <c r="P116" s="102">
        <f t="shared" si="81"/>
        <v>3350315</v>
      </c>
      <c r="Q116" s="102">
        <f t="shared" si="82"/>
        <v>1247205</v>
      </c>
      <c r="R116" s="102">
        <v>1021690</v>
      </c>
      <c r="S116" s="102">
        <v>225515</v>
      </c>
      <c r="T116" s="102">
        <v>4615916</v>
      </c>
      <c r="U116" s="105">
        <v>2512806</v>
      </c>
      <c r="V116" s="65">
        <v>662653.03619043832</v>
      </c>
      <c r="W116" s="65">
        <f t="shared" si="83"/>
        <v>1909858.0361904383</v>
      </c>
      <c r="X116" s="81">
        <f>V116/M116</f>
        <v>1</v>
      </c>
      <c r="Y116" s="55">
        <f t="shared" si="72"/>
        <v>0</v>
      </c>
      <c r="Z116" s="55">
        <f t="shared" si="84"/>
        <v>0</v>
      </c>
      <c r="AA116" s="55">
        <f t="shared" si="85"/>
        <v>0</v>
      </c>
      <c r="AB116" s="55">
        <f t="shared" si="86"/>
        <v>0</v>
      </c>
      <c r="AC116" s="55">
        <f t="shared" si="87"/>
        <v>0</v>
      </c>
      <c r="AD116" s="55">
        <f>IF((L116-T116)&lt;0,0,(L116-T116))</f>
        <v>0</v>
      </c>
      <c r="AE116" s="55">
        <f t="shared" si="76"/>
        <v>0</v>
      </c>
      <c r="AF116" s="55"/>
      <c r="AG116" s="25">
        <v>2706838.5924359998</v>
      </c>
      <c r="AH116" s="25">
        <v>1086187.592436</v>
      </c>
      <c r="AI116" s="25">
        <v>981690</v>
      </c>
      <c r="AJ116" s="25">
        <v>104497.59243600001</v>
      </c>
      <c r="AK116" s="25">
        <v>1620651</v>
      </c>
      <c r="AL116" s="34">
        <f t="shared" si="88"/>
        <v>0.67452283896226506</v>
      </c>
      <c r="AM116" s="34">
        <f t="shared" si="89"/>
        <v>0.56872687490563445</v>
      </c>
      <c r="AN116" s="34">
        <f t="shared" si="90"/>
        <v>0.58283258155080853</v>
      </c>
      <c r="AO116" s="34">
        <f t="shared" si="91"/>
        <v>0.46337313454093965</v>
      </c>
      <c r="AP116" s="34">
        <f t="shared" si="92"/>
        <v>0.7705973534432341</v>
      </c>
      <c r="AQ116" s="92">
        <f t="shared" si="93"/>
        <v>64164</v>
      </c>
      <c r="AR116" s="92"/>
      <c r="AS116" s="92">
        <v>64164</v>
      </c>
      <c r="AT116" s="4" t="str">
        <f>VLOOKUP(B116,'[1]I Pbo'!$B$20:$U$84,20,0)</f>
        <v>2170/UBND-KTTH ngày 24/9/2022.</v>
      </c>
      <c r="AU116" s="4"/>
    </row>
    <row r="117" spans="1:47" ht="29.25" customHeight="1" x14ac:dyDescent="0.25">
      <c r="A117" s="11">
        <v>100</v>
      </c>
      <c r="B117" s="27" t="s">
        <v>62</v>
      </c>
      <c r="C117" s="22">
        <f t="shared" si="77"/>
        <v>31300</v>
      </c>
      <c r="D117" s="23">
        <f t="shared" si="73"/>
        <v>31300</v>
      </c>
      <c r="E117" s="23">
        <f t="shared" si="74"/>
        <v>31300</v>
      </c>
      <c r="F117" s="22"/>
      <c r="G117" s="22"/>
      <c r="H117" s="22">
        <f t="shared" si="78"/>
        <v>31300</v>
      </c>
      <c r="I117" s="22">
        <v>31300</v>
      </c>
      <c r="J117" s="22">
        <v>31300</v>
      </c>
      <c r="K117" s="22"/>
      <c r="L117" s="22"/>
      <c r="M117" s="22"/>
      <c r="N117" s="55">
        <f t="shared" si="79"/>
        <v>31300</v>
      </c>
      <c r="O117" s="102">
        <f t="shared" si="80"/>
        <v>31300</v>
      </c>
      <c r="P117" s="102">
        <f t="shared" si="81"/>
        <v>31300</v>
      </c>
      <c r="Q117" s="102">
        <f t="shared" si="82"/>
        <v>31300</v>
      </c>
      <c r="R117" s="102">
        <v>31300</v>
      </c>
      <c r="S117" s="102">
        <v>0</v>
      </c>
      <c r="T117" s="102">
        <v>0</v>
      </c>
      <c r="U117" s="102"/>
      <c r="V117" s="64"/>
      <c r="W117" s="65">
        <f t="shared" si="83"/>
        <v>31300</v>
      </c>
      <c r="X117" s="65"/>
      <c r="Y117" s="55">
        <f t="shared" si="72"/>
        <v>0</v>
      </c>
      <c r="Z117" s="55">
        <f t="shared" si="84"/>
        <v>0</v>
      </c>
      <c r="AA117" s="55">
        <f t="shared" si="85"/>
        <v>0</v>
      </c>
      <c r="AB117" s="55">
        <f t="shared" si="86"/>
        <v>0</v>
      </c>
      <c r="AC117" s="55">
        <f t="shared" si="87"/>
        <v>0</v>
      </c>
      <c r="AD117" s="55">
        <f>L117-T117</f>
        <v>0</v>
      </c>
      <c r="AE117" s="55">
        <f t="shared" si="76"/>
        <v>0</v>
      </c>
      <c r="AF117" s="55"/>
      <c r="AG117" s="25">
        <v>20556</v>
      </c>
      <c r="AH117" s="25">
        <v>20556</v>
      </c>
      <c r="AI117" s="25">
        <v>20556</v>
      </c>
      <c r="AJ117" s="25">
        <v>0</v>
      </c>
      <c r="AK117" s="25"/>
      <c r="AL117" s="34">
        <f t="shared" si="88"/>
        <v>0.65674121405750796</v>
      </c>
      <c r="AM117" s="34">
        <f t="shared" si="89"/>
        <v>0.65674121405750796</v>
      </c>
      <c r="AN117" s="34">
        <f t="shared" si="90"/>
        <v>0.65674121405750796</v>
      </c>
      <c r="AO117" s="34">
        <f t="shared" si="91"/>
        <v>0</v>
      </c>
      <c r="AP117" s="34">
        <f t="shared" si="92"/>
        <v>0</v>
      </c>
      <c r="AQ117" s="90">
        <f t="shared" si="93"/>
        <v>14000</v>
      </c>
      <c r="AR117" s="90">
        <v>14000</v>
      </c>
      <c r="AS117" s="90"/>
      <c r="AT117" s="4"/>
      <c r="AU117" s="4" t="s">
        <v>250</v>
      </c>
    </row>
    <row r="118" spans="1:47" ht="29.25" customHeight="1" x14ac:dyDescent="0.25">
      <c r="A118" s="11">
        <v>101</v>
      </c>
      <c r="B118" s="27" t="s">
        <v>27</v>
      </c>
      <c r="C118" s="22">
        <f t="shared" si="77"/>
        <v>611300</v>
      </c>
      <c r="D118" s="23">
        <f t="shared" si="73"/>
        <v>611300</v>
      </c>
      <c r="E118" s="23">
        <f t="shared" si="74"/>
        <v>581300</v>
      </c>
      <c r="F118" s="22">
        <v>30000</v>
      </c>
      <c r="G118" s="22"/>
      <c r="H118" s="22">
        <f t="shared" si="78"/>
        <v>611300</v>
      </c>
      <c r="I118" s="23">
        <v>611300</v>
      </c>
      <c r="J118" s="23">
        <v>581300</v>
      </c>
      <c r="K118" s="22">
        <v>30000</v>
      </c>
      <c r="L118" s="22"/>
      <c r="M118" s="22"/>
      <c r="N118" s="55">
        <f t="shared" si="79"/>
        <v>611300</v>
      </c>
      <c r="O118" s="102">
        <f t="shared" si="80"/>
        <v>611300</v>
      </c>
      <c r="P118" s="102">
        <f t="shared" si="81"/>
        <v>611300</v>
      </c>
      <c r="Q118" s="102">
        <f t="shared" si="82"/>
        <v>611300</v>
      </c>
      <c r="R118" s="103">
        <v>581300</v>
      </c>
      <c r="S118" s="102">
        <v>30000</v>
      </c>
      <c r="T118" s="102">
        <v>0</v>
      </c>
      <c r="U118" s="102"/>
      <c r="V118" s="64"/>
      <c r="W118" s="65">
        <f t="shared" si="83"/>
        <v>611300</v>
      </c>
      <c r="X118" s="65"/>
      <c r="Y118" s="55">
        <f t="shared" si="72"/>
        <v>0</v>
      </c>
      <c r="Z118" s="55">
        <f t="shared" si="84"/>
        <v>0</v>
      </c>
      <c r="AA118" s="55">
        <f t="shared" si="85"/>
        <v>0</v>
      </c>
      <c r="AB118" s="55">
        <f t="shared" si="86"/>
        <v>0</v>
      </c>
      <c r="AC118" s="55">
        <f t="shared" si="87"/>
        <v>0</v>
      </c>
      <c r="AD118" s="55">
        <f>L118-T118</f>
        <v>0</v>
      </c>
      <c r="AE118" s="55">
        <f t="shared" si="76"/>
        <v>0</v>
      </c>
      <c r="AF118" s="55"/>
      <c r="AG118" s="25">
        <v>360683.2</v>
      </c>
      <c r="AH118" s="25">
        <v>360683.2</v>
      </c>
      <c r="AI118" s="26">
        <v>338792</v>
      </c>
      <c r="AJ118" s="25">
        <v>21891.200000000001</v>
      </c>
      <c r="AK118" s="25"/>
      <c r="AL118" s="34">
        <f t="shared" si="88"/>
        <v>0.59002650089972197</v>
      </c>
      <c r="AM118" s="34">
        <f t="shared" si="89"/>
        <v>0.59002650089972197</v>
      </c>
      <c r="AN118" s="47">
        <f t="shared" si="90"/>
        <v>0.58281782212282818</v>
      </c>
      <c r="AO118" s="34">
        <f t="shared" si="91"/>
        <v>0.72970666666666673</v>
      </c>
      <c r="AP118" s="34">
        <f t="shared" si="92"/>
        <v>0</v>
      </c>
      <c r="AQ118" s="90">
        <f t="shared" si="93"/>
        <v>218900</v>
      </c>
      <c r="AR118" s="90">
        <v>211000</v>
      </c>
      <c r="AS118" s="90">
        <v>7900</v>
      </c>
      <c r="AT118" s="4"/>
      <c r="AU118" s="4"/>
    </row>
    <row r="119" spans="1:47" ht="29.25" customHeight="1" x14ac:dyDescent="0.25">
      <c r="A119" s="11">
        <v>102</v>
      </c>
      <c r="B119" s="27" t="s">
        <v>164</v>
      </c>
      <c r="C119" s="22">
        <f t="shared" si="77"/>
        <v>54268239</v>
      </c>
      <c r="D119" s="23">
        <f t="shared" si="73"/>
        <v>2479640</v>
      </c>
      <c r="E119" s="23">
        <f t="shared" si="74"/>
        <v>1768640</v>
      </c>
      <c r="F119" s="25">
        <v>711000</v>
      </c>
      <c r="G119" s="25">
        <v>51788599</v>
      </c>
      <c r="H119" s="25">
        <f t="shared" si="78"/>
        <v>54268239</v>
      </c>
      <c r="I119" s="25">
        <v>2479640</v>
      </c>
      <c r="J119" s="25">
        <v>1768640</v>
      </c>
      <c r="K119" s="25">
        <v>711000</v>
      </c>
      <c r="L119" s="25">
        <v>51788599</v>
      </c>
      <c r="M119" s="25">
        <v>0</v>
      </c>
      <c r="N119" s="55">
        <f t="shared" si="79"/>
        <v>31943648</v>
      </c>
      <c r="O119" s="102">
        <f t="shared" si="80"/>
        <v>31943648</v>
      </c>
      <c r="P119" s="102">
        <f t="shared" si="81"/>
        <v>31943648</v>
      </c>
      <c r="Q119" s="102">
        <f t="shared" si="82"/>
        <v>2479640</v>
      </c>
      <c r="R119" s="102">
        <v>1768640</v>
      </c>
      <c r="S119" s="102">
        <v>711000</v>
      </c>
      <c r="T119" s="102">
        <v>29464008</v>
      </c>
      <c r="U119" s="105">
        <v>0</v>
      </c>
      <c r="V119" s="63">
        <v>0</v>
      </c>
      <c r="W119" s="65">
        <f t="shared" si="83"/>
        <v>2479640</v>
      </c>
      <c r="X119" s="65"/>
      <c r="Y119" s="55">
        <f t="shared" si="72"/>
        <v>22324591</v>
      </c>
      <c r="Z119" s="55">
        <f t="shared" si="84"/>
        <v>22324591</v>
      </c>
      <c r="AA119" s="55">
        <f t="shared" si="85"/>
        <v>0</v>
      </c>
      <c r="AB119" s="55">
        <f t="shared" si="86"/>
        <v>0</v>
      </c>
      <c r="AC119" s="55">
        <f t="shared" si="87"/>
        <v>0</v>
      </c>
      <c r="AD119" s="55">
        <f>IF((L119-T119)&lt;0,0,(L119-T119))</f>
        <v>22324591</v>
      </c>
      <c r="AE119" s="55">
        <f t="shared" si="76"/>
        <v>0</v>
      </c>
      <c r="AF119" s="55"/>
      <c r="AG119" s="25">
        <v>31743482.241149001</v>
      </c>
      <c r="AH119" s="25">
        <v>1820510.2411489999</v>
      </c>
      <c r="AI119" s="25">
        <v>1760242</v>
      </c>
      <c r="AJ119" s="25">
        <v>60268.241149000001</v>
      </c>
      <c r="AK119" s="25">
        <v>29922972</v>
      </c>
      <c r="AL119" s="34">
        <f t="shared" si="88"/>
        <v>0.5849366558798601</v>
      </c>
      <c r="AM119" s="34">
        <f t="shared" si="89"/>
        <v>0.73418328513372899</v>
      </c>
      <c r="AN119" s="34">
        <f t="shared" si="90"/>
        <v>0.99525171883481089</v>
      </c>
      <c r="AO119" s="34">
        <f t="shared" si="91"/>
        <v>8.4765458718706055E-2</v>
      </c>
      <c r="AP119" s="34">
        <f t="shared" si="92"/>
        <v>0.57779072185366509</v>
      </c>
      <c r="AQ119" s="92">
        <f t="shared" si="93"/>
        <v>0</v>
      </c>
      <c r="AR119" s="92"/>
      <c r="AS119" s="92"/>
      <c r="AT119" s="4">
        <f>VLOOKUP(B119,'[1]I Pbo'!$B$20:$U$84,20,0)</f>
        <v>0</v>
      </c>
      <c r="AU119" s="4"/>
    </row>
    <row r="120" spans="1:47" ht="29.25" customHeight="1" x14ac:dyDescent="0.25">
      <c r="A120" s="11">
        <v>103</v>
      </c>
      <c r="B120" s="27" t="s">
        <v>25</v>
      </c>
      <c r="C120" s="22">
        <f t="shared" si="77"/>
        <v>652300</v>
      </c>
      <c r="D120" s="23">
        <f t="shared" si="73"/>
        <v>652300</v>
      </c>
      <c r="E120" s="23">
        <f t="shared" si="74"/>
        <v>652300</v>
      </c>
      <c r="F120" s="22">
        <v>0</v>
      </c>
      <c r="G120" s="22"/>
      <c r="H120" s="22">
        <f t="shared" si="78"/>
        <v>652300</v>
      </c>
      <c r="I120" s="23">
        <v>652300</v>
      </c>
      <c r="J120" s="23">
        <v>652300</v>
      </c>
      <c r="K120" s="22">
        <v>0</v>
      </c>
      <c r="L120" s="22"/>
      <c r="M120" s="22"/>
      <c r="N120" s="55">
        <f t="shared" si="79"/>
        <v>652300</v>
      </c>
      <c r="O120" s="102">
        <f t="shared" si="80"/>
        <v>652300</v>
      </c>
      <c r="P120" s="102">
        <f t="shared" si="81"/>
        <v>652300</v>
      </c>
      <c r="Q120" s="102">
        <f t="shared" si="82"/>
        <v>652300</v>
      </c>
      <c r="R120" s="102">
        <v>652300</v>
      </c>
      <c r="S120" s="102">
        <v>0</v>
      </c>
      <c r="T120" s="102">
        <v>0</v>
      </c>
      <c r="U120" s="102"/>
      <c r="V120" s="64"/>
      <c r="W120" s="65">
        <f t="shared" si="83"/>
        <v>652300</v>
      </c>
      <c r="X120" s="65"/>
      <c r="Y120" s="55">
        <f t="shared" si="72"/>
        <v>0</v>
      </c>
      <c r="Z120" s="55">
        <f t="shared" si="84"/>
        <v>0</v>
      </c>
      <c r="AA120" s="55">
        <f t="shared" si="85"/>
        <v>0</v>
      </c>
      <c r="AB120" s="55">
        <f t="shared" si="86"/>
        <v>0</v>
      </c>
      <c r="AC120" s="55">
        <f t="shared" si="87"/>
        <v>0</v>
      </c>
      <c r="AD120" s="55">
        <f t="shared" ref="AD120:AD131" si="94">L120-T120</f>
        <v>0</v>
      </c>
      <c r="AE120" s="55">
        <f t="shared" si="76"/>
        <v>0</v>
      </c>
      <c r="AF120" s="55"/>
      <c r="AG120" s="25">
        <v>378436</v>
      </c>
      <c r="AH120" s="25">
        <v>378436</v>
      </c>
      <c r="AI120" s="25">
        <v>378436</v>
      </c>
      <c r="AJ120" s="25">
        <v>0</v>
      </c>
      <c r="AK120" s="25"/>
      <c r="AL120" s="34">
        <f t="shared" si="88"/>
        <v>0.58015636976851137</v>
      </c>
      <c r="AM120" s="34">
        <f t="shared" si="89"/>
        <v>0.58015636976851137</v>
      </c>
      <c r="AN120" s="34">
        <f t="shared" si="90"/>
        <v>0.58015636976851137</v>
      </c>
      <c r="AO120" s="34">
        <f t="shared" si="91"/>
        <v>0</v>
      </c>
      <c r="AP120" s="34">
        <f t="shared" si="92"/>
        <v>0</v>
      </c>
      <c r="AQ120" s="90">
        <f t="shared" si="93"/>
        <v>391684</v>
      </c>
      <c r="AR120" s="90">
        <v>391684</v>
      </c>
      <c r="AS120" s="90"/>
      <c r="AT120" s="4"/>
      <c r="AU120" s="4"/>
    </row>
    <row r="121" spans="1:47" ht="29.25" customHeight="1" x14ac:dyDescent="0.25">
      <c r="A121" s="11">
        <v>104</v>
      </c>
      <c r="B121" s="27" t="s">
        <v>58</v>
      </c>
      <c r="C121" s="22">
        <f t="shared" si="77"/>
        <v>6702100</v>
      </c>
      <c r="D121" s="23">
        <f t="shared" si="73"/>
        <v>6702100</v>
      </c>
      <c r="E121" s="23">
        <f t="shared" si="74"/>
        <v>6702100</v>
      </c>
      <c r="F121" s="22">
        <v>0</v>
      </c>
      <c r="G121" s="22"/>
      <c r="H121" s="22">
        <f t="shared" si="78"/>
        <v>6702100</v>
      </c>
      <c r="I121" s="22">
        <v>6702100</v>
      </c>
      <c r="J121" s="22">
        <v>6702100</v>
      </c>
      <c r="K121" s="22">
        <v>0</v>
      </c>
      <c r="L121" s="22"/>
      <c r="M121" s="22"/>
      <c r="N121" s="55">
        <f t="shared" si="79"/>
        <v>6702100</v>
      </c>
      <c r="O121" s="102">
        <f t="shared" si="80"/>
        <v>6702100</v>
      </c>
      <c r="P121" s="102">
        <f t="shared" si="81"/>
        <v>6702100</v>
      </c>
      <c r="Q121" s="102">
        <f t="shared" si="82"/>
        <v>6702100</v>
      </c>
      <c r="R121" s="102">
        <v>6702100</v>
      </c>
      <c r="S121" s="102">
        <v>0</v>
      </c>
      <c r="T121" s="102">
        <v>0</v>
      </c>
      <c r="U121" s="102"/>
      <c r="V121" s="64"/>
      <c r="W121" s="65">
        <f t="shared" si="83"/>
        <v>6702100</v>
      </c>
      <c r="X121" s="65"/>
      <c r="Y121" s="55">
        <f t="shared" si="72"/>
        <v>0</v>
      </c>
      <c r="Z121" s="55">
        <f t="shared" si="84"/>
        <v>0</v>
      </c>
      <c r="AA121" s="55">
        <f t="shared" si="85"/>
        <v>0</v>
      </c>
      <c r="AB121" s="55">
        <f t="shared" si="86"/>
        <v>0</v>
      </c>
      <c r="AC121" s="55">
        <f t="shared" si="87"/>
        <v>0</v>
      </c>
      <c r="AD121" s="55">
        <f t="shared" si="94"/>
        <v>0</v>
      </c>
      <c r="AE121" s="55">
        <f t="shared" si="76"/>
        <v>0</v>
      </c>
      <c r="AF121" s="55"/>
      <c r="AG121" s="25">
        <v>3871249</v>
      </c>
      <c r="AH121" s="25">
        <v>3871249</v>
      </c>
      <c r="AI121" s="25">
        <v>3871249</v>
      </c>
      <c r="AJ121" s="25">
        <v>0</v>
      </c>
      <c r="AK121" s="25"/>
      <c r="AL121" s="34">
        <f t="shared" si="88"/>
        <v>0.57761731397621641</v>
      </c>
      <c r="AM121" s="34">
        <f t="shared" si="89"/>
        <v>0.57761731397621641</v>
      </c>
      <c r="AN121" s="34">
        <f t="shared" si="90"/>
        <v>0.57761731397621641</v>
      </c>
      <c r="AO121" s="34">
        <f t="shared" si="91"/>
        <v>0</v>
      </c>
      <c r="AP121" s="34">
        <f t="shared" si="92"/>
        <v>0</v>
      </c>
      <c r="AQ121" s="90">
        <f t="shared" si="93"/>
        <v>0</v>
      </c>
      <c r="AR121" s="90"/>
      <c r="AS121" s="90"/>
      <c r="AT121" s="4"/>
      <c r="AU121" s="4"/>
    </row>
    <row r="122" spans="1:47" ht="29.25" customHeight="1" x14ac:dyDescent="0.25">
      <c r="A122" s="11">
        <v>105</v>
      </c>
      <c r="B122" s="27" t="s">
        <v>65</v>
      </c>
      <c r="C122" s="22">
        <f t="shared" si="77"/>
        <v>624400</v>
      </c>
      <c r="D122" s="23">
        <f t="shared" si="73"/>
        <v>624400</v>
      </c>
      <c r="E122" s="23">
        <f t="shared" si="74"/>
        <v>624400</v>
      </c>
      <c r="F122" s="22">
        <v>0</v>
      </c>
      <c r="G122" s="22"/>
      <c r="H122" s="22">
        <f t="shared" si="78"/>
        <v>624400</v>
      </c>
      <c r="I122" s="22">
        <v>624400</v>
      </c>
      <c r="J122" s="22">
        <v>624400</v>
      </c>
      <c r="K122" s="22">
        <v>0</v>
      </c>
      <c r="L122" s="22"/>
      <c r="M122" s="22"/>
      <c r="N122" s="55">
        <f t="shared" si="79"/>
        <v>624400</v>
      </c>
      <c r="O122" s="102">
        <f t="shared" si="80"/>
        <v>624400</v>
      </c>
      <c r="P122" s="102">
        <f t="shared" si="81"/>
        <v>624400</v>
      </c>
      <c r="Q122" s="102">
        <f t="shared" si="82"/>
        <v>624400</v>
      </c>
      <c r="R122" s="102">
        <v>624400</v>
      </c>
      <c r="S122" s="102">
        <v>0</v>
      </c>
      <c r="T122" s="102">
        <v>0</v>
      </c>
      <c r="U122" s="102"/>
      <c r="V122" s="64"/>
      <c r="W122" s="65">
        <f t="shared" si="83"/>
        <v>624400</v>
      </c>
      <c r="X122" s="65"/>
      <c r="Y122" s="55">
        <f t="shared" si="72"/>
        <v>0</v>
      </c>
      <c r="Z122" s="55">
        <f t="shared" si="84"/>
        <v>0</v>
      </c>
      <c r="AA122" s="55">
        <f t="shared" si="85"/>
        <v>0</v>
      </c>
      <c r="AB122" s="55">
        <f t="shared" si="86"/>
        <v>0</v>
      </c>
      <c r="AC122" s="55">
        <f t="shared" si="87"/>
        <v>0</v>
      </c>
      <c r="AD122" s="55">
        <f t="shared" si="94"/>
        <v>0</v>
      </c>
      <c r="AE122" s="55">
        <f t="shared" si="76"/>
        <v>0</v>
      </c>
      <c r="AF122" s="55"/>
      <c r="AG122" s="25">
        <v>359014</v>
      </c>
      <c r="AH122" s="25">
        <v>359014</v>
      </c>
      <c r="AI122" s="25">
        <v>359014</v>
      </c>
      <c r="AJ122" s="25">
        <v>0</v>
      </c>
      <c r="AK122" s="25"/>
      <c r="AL122" s="34">
        <f t="shared" si="88"/>
        <v>0.57497437540038432</v>
      </c>
      <c r="AM122" s="34">
        <f t="shared" si="89"/>
        <v>0.57497437540038432</v>
      </c>
      <c r="AN122" s="34">
        <f t="shared" si="90"/>
        <v>0.57497437540038432</v>
      </c>
      <c r="AO122" s="34">
        <f t="shared" si="91"/>
        <v>0</v>
      </c>
      <c r="AP122" s="34">
        <f t="shared" si="92"/>
        <v>0</v>
      </c>
      <c r="AQ122" s="90">
        <f t="shared" si="93"/>
        <v>0</v>
      </c>
      <c r="AR122" s="90"/>
      <c r="AS122" s="90"/>
      <c r="AT122" s="4"/>
      <c r="AU122" s="4"/>
    </row>
    <row r="123" spans="1:47" ht="29.25" customHeight="1" x14ac:dyDescent="0.25">
      <c r="A123" s="11">
        <v>106</v>
      </c>
      <c r="B123" s="27" t="s">
        <v>56</v>
      </c>
      <c r="C123" s="22">
        <f t="shared" si="77"/>
        <v>853940</v>
      </c>
      <c r="D123" s="23">
        <f t="shared" si="73"/>
        <v>853940</v>
      </c>
      <c r="E123" s="23">
        <f t="shared" si="74"/>
        <v>653900</v>
      </c>
      <c r="F123" s="22">
        <v>200040</v>
      </c>
      <c r="G123" s="22"/>
      <c r="H123" s="22">
        <f t="shared" si="78"/>
        <v>853940</v>
      </c>
      <c r="I123" s="22">
        <v>853940</v>
      </c>
      <c r="J123" s="22">
        <v>653900</v>
      </c>
      <c r="K123" s="22">
        <v>200040</v>
      </c>
      <c r="L123" s="22"/>
      <c r="M123" s="22"/>
      <c r="N123" s="55">
        <f t="shared" si="79"/>
        <v>853940</v>
      </c>
      <c r="O123" s="102">
        <f t="shared" si="80"/>
        <v>853940</v>
      </c>
      <c r="P123" s="102">
        <f t="shared" si="81"/>
        <v>853940</v>
      </c>
      <c r="Q123" s="102">
        <f t="shared" si="82"/>
        <v>853940</v>
      </c>
      <c r="R123" s="102">
        <v>653900</v>
      </c>
      <c r="S123" s="102">
        <v>200040</v>
      </c>
      <c r="T123" s="102">
        <v>0</v>
      </c>
      <c r="U123" s="102"/>
      <c r="V123" s="64"/>
      <c r="W123" s="65">
        <f t="shared" si="83"/>
        <v>853940</v>
      </c>
      <c r="X123" s="65"/>
      <c r="Y123" s="55">
        <f t="shared" si="72"/>
        <v>0</v>
      </c>
      <c r="Z123" s="55">
        <f t="shared" si="84"/>
        <v>0</v>
      </c>
      <c r="AA123" s="55">
        <f t="shared" si="85"/>
        <v>0</v>
      </c>
      <c r="AB123" s="55">
        <f t="shared" si="86"/>
        <v>0</v>
      </c>
      <c r="AC123" s="55">
        <f t="shared" si="87"/>
        <v>0</v>
      </c>
      <c r="AD123" s="55">
        <f t="shared" si="94"/>
        <v>0</v>
      </c>
      <c r="AE123" s="55">
        <f t="shared" si="76"/>
        <v>0</v>
      </c>
      <c r="AF123" s="55"/>
      <c r="AG123" s="25">
        <v>475245</v>
      </c>
      <c r="AH123" s="25">
        <v>475245</v>
      </c>
      <c r="AI123" s="26">
        <v>475245</v>
      </c>
      <c r="AJ123" s="26">
        <v>0</v>
      </c>
      <c r="AK123" s="25"/>
      <c r="AL123" s="34">
        <f t="shared" si="88"/>
        <v>0.55653207485303413</v>
      </c>
      <c r="AM123" s="34">
        <f t="shared" si="89"/>
        <v>0.55653207485303413</v>
      </c>
      <c r="AN123" s="47">
        <f t="shared" si="90"/>
        <v>0.72678544119896005</v>
      </c>
      <c r="AO123" s="47">
        <f t="shared" si="91"/>
        <v>0</v>
      </c>
      <c r="AP123" s="34">
        <f t="shared" si="92"/>
        <v>0</v>
      </c>
      <c r="AQ123" s="90">
        <f t="shared" si="93"/>
        <v>355516</v>
      </c>
      <c r="AR123" s="90">
        <v>155476</v>
      </c>
      <c r="AS123" s="90">
        <v>200040</v>
      </c>
      <c r="AT123" s="4" t="s">
        <v>257</v>
      </c>
      <c r="AU123" s="4"/>
    </row>
    <row r="124" spans="1:47" ht="29.25" customHeight="1" x14ac:dyDescent="0.25">
      <c r="A124" s="11">
        <v>107</v>
      </c>
      <c r="B124" s="27" t="s">
        <v>30</v>
      </c>
      <c r="C124" s="22">
        <f t="shared" si="77"/>
        <v>825255</v>
      </c>
      <c r="D124" s="23">
        <f t="shared" si="73"/>
        <v>825255</v>
      </c>
      <c r="E124" s="23">
        <f t="shared" si="74"/>
        <v>585900</v>
      </c>
      <c r="F124" s="22">
        <v>239355</v>
      </c>
      <c r="G124" s="22"/>
      <c r="H124" s="22">
        <f t="shared" si="78"/>
        <v>825255</v>
      </c>
      <c r="I124" s="23">
        <v>825255</v>
      </c>
      <c r="J124" s="23">
        <v>585900</v>
      </c>
      <c r="K124" s="22">
        <v>239355</v>
      </c>
      <c r="L124" s="22"/>
      <c r="M124" s="22"/>
      <c r="N124" s="55">
        <f t="shared" si="79"/>
        <v>825255</v>
      </c>
      <c r="O124" s="102">
        <f t="shared" si="80"/>
        <v>825255</v>
      </c>
      <c r="P124" s="102">
        <f t="shared" si="81"/>
        <v>825255</v>
      </c>
      <c r="Q124" s="102">
        <f t="shared" si="82"/>
        <v>825255</v>
      </c>
      <c r="R124" s="102">
        <v>585900</v>
      </c>
      <c r="S124" s="102">
        <v>239355</v>
      </c>
      <c r="T124" s="102">
        <v>0</v>
      </c>
      <c r="U124" s="102"/>
      <c r="V124" s="64"/>
      <c r="W124" s="65">
        <f t="shared" si="83"/>
        <v>825255</v>
      </c>
      <c r="X124" s="65"/>
      <c r="Y124" s="55">
        <f t="shared" si="72"/>
        <v>0</v>
      </c>
      <c r="Z124" s="55">
        <f t="shared" si="84"/>
        <v>0</v>
      </c>
      <c r="AA124" s="55">
        <f t="shared" si="85"/>
        <v>0</v>
      </c>
      <c r="AB124" s="55">
        <f t="shared" si="86"/>
        <v>0</v>
      </c>
      <c r="AC124" s="55">
        <f t="shared" si="87"/>
        <v>0</v>
      </c>
      <c r="AD124" s="55">
        <f t="shared" si="94"/>
        <v>0</v>
      </c>
      <c r="AE124" s="55">
        <f t="shared" si="76"/>
        <v>0</v>
      </c>
      <c r="AF124" s="55"/>
      <c r="AG124" s="25">
        <v>418571</v>
      </c>
      <c r="AH124" s="25">
        <v>418571</v>
      </c>
      <c r="AI124" s="26">
        <v>418571</v>
      </c>
      <c r="AJ124" s="25">
        <v>0</v>
      </c>
      <c r="AK124" s="25"/>
      <c r="AL124" s="34">
        <f t="shared" si="88"/>
        <v>0.50720201634646256</v>
      </c>
      <c r="AM124" s="34">
        <f t="shared" si="89"/>
        <v>0.50720201634646256</v>
      </c>
      <c r="AN124" s="47">
        <f t="shared" si="90"/>
        <v>0.71440689537463731</v>
      </c>
      <c r="AO124" s="34">
        <f t="shared" si="91"/>
        <v>0</v>
      </c>
      <c r="AP124" s="34">
        <f t="shared" si="92"/>
        <v>0</v>
      </c>
      <c r="AQ124" s="90">
        <f t="shared" si="93"/>
        <v>406684</v>
      </c>
      <c r="AR124" s="90">
        <v>167329</v>
      </c>
      <c r="AS124" s="90">
        <v>239355</v>
      </c>
      <c r="AT124" s="4"/>
      <c r="AU124" s="4" t="s">
        <v>242</v>
      </c>
    </row>
    <row r="125" spans="1:47" ht="29.25" customHeight="1" x14ac:dyDescent="0.25">
      <c r="A125" s="11">
        <v>108</v>
      </c>
      <c r="B125" s="27" t="s">
        <v>26</v>
      </c>
      <c r="C125" s="22">
        <f t="shared" si="77"/>
        <v>520075</v>
      </c>
      <c r="D125" s="23">
        <f t="shared" si="73"/>
        <v>520075</v>
      </c>
      <c r="E125" s="23">
        <f t="shared" si="74"/>
        <v>520075</v>
      </c>
      <c r="F125" s="22">
        <v>0</v>
      </c>
      <c r="G125" s="22"/>
      <c r="H125" s="22">
        <f t="shared" si="78"/>
        <v>520075</v>
      </c>
      <c r="I125" s="22">
        <v>520075</v>
      </c>
      <c r="J125" s="22">
        <v>520075</v>
      </c>
      <c r="K125" s="22">
        <v>0</v>
      </c>
      <c r="L125" s="22"/>
      <c r="M125" s="22"/>
      <c r="N125" s="55">
        <f t="shared" si="79"/>
        <v>520075</v>
      </c>
      <c r="O125" s="102">
        <f t="shared" si="80"/>
        <v>520075</v>
      </c>
      <c r="P125" s="102">
        <f t="shared" si="81"/>
        <v>520075</v>
      </c>
      <c r="Q125" s="102">
        <f t="shared" si="82"/>
        <v>520075</v>
      </c>
      <c r="R125" s="102">
        <v>520075</v>
      </c>
      <c r="S125" s="102">
        <v>0</v>
      </c>
      <c r="T125" s="102">
        <v>0</v>
      </c>
      <c r="U125" s="102"/>
      <c r="V125" s="64"/>
      <c r="W125" s="65">
        <f t="shared" si="83"/>
        <v>520075</v>
      </c>
      <c r="X125" s="65"/>
      <c r="Y125" s="55">
        <f t="shared" si="72"/>
        <v>0</v>
      </c>
      <c r="Z125" s="55">
        <f t="shared" si="84"/>
        <v>0</v>
      </c>
      <c r="AA125" s="55">
        <f t="shared" si="85"/>
        <v>0</v>
      </c>
      <c r="AB125" s="55">
        <f t="shared" si="86"/>
        <v>0</v>
      </c>
      <c r="AC125" s="55">
        <f t="shared" si="87"/>
        <v>0</v>
      </c>
      <c r="AD125" s="55">
        <f t="shared" si="94"/>
        <v>0</v>
      </c>
      <c r="AE125" s="55">
        <f t="shared" si="76"/>
        <v>0</v>
      </c>
      <c r="AF125" s="55"/>
      <c r="AG125" s="25">
        <v>256356</v>
      </c>
      <c r="AH125" s="25">
        <v>256356</v>
      </c>
      <c r="AI125" s="25">
        <v>256356</v>
      </c>
      <c r="AJ125" s="25">
        <v>0</v>
      </c>
      <c r="AK125" s="25"/>
      <c r="AL125" s="34">
        <f t="shared" si="88"/>
        <v>0.4929212132865452</v>
      </c>
      <c r="AM125" s="34">
        <f t="shared" si="89"/>
        <v>0.4929212132865452</v>
      </c>
      <c r="AN125" s="34">
        <f t="shared" si="90"/>
        <v>0.4929212132865452</v>
      </c>
      <c r="AO125" s="34">
        <f t="shared" si="91"/>
        <v>0</v>
      </c>
      <c r="AP125" s="34">
        <f t="shared" si="92"/>
        <v>0</v>
      </c>
      <c r="AQ125" s="90">
        <f t="shared" si="93"/>
        <v>395000</v>
      </c>
      <c r="AR125" s="90">
        <v>395000</v>
      </c>
      <c r="AS125" s="90"/>
      <c r="AT125" s="4" t="s">
        <v>230</v>
      </c>
      <c r="AU125" s="4"/>
    </row>
    <row r="126" spans="1:47" ht="29.25" customHeight="1" x14ac:dyDescent="0.25">
      <c r="A126" s="11">
        <v>109</v>
      </c>
      <c r="B126" s="27" t="s">
        <v>54</v>
      </c>
      <c r="C126" s="22">
        <f t="shared" si="77"/>
        <v>80100</v>
      </c>
      <c r="D126" s="23">
        <f t="shared" si="73"/>
        <v>80100</v>
      </c>
      <c r="E126" s="23">
        <f t="shared" si="74"/>
        <v>80100</v>
      </c>
      <c r="F126" s="22">
        <v>0</v>
      </c>
      <c r="G126" s="22"/>
      <c r="H126" s="22">
        <f t="shared" si="78"/>
        <v>80100</v>
      </c>
      <c r="I126" s="23">
        <v>80100</v>
      </c>
      <c r="J126" s="23">
        <v>80100</v>
      </c>
      <c r="K126" s="22">
        <v>0</v>
      </c>
      <c r="L126" s="22"/>
      <c r="M126" s="22"/>
      <c r="N126" s="55">
        <f t="shared" si="79"/>
        <v>44099.999999999993</v>
      </c>
      <c r="O126" s="102">
        <f t="shared" si="80"/>
        <v>44099.999999999993</v>
      </c>
      <c r="P126" s="102">
        <f t="shared" si="81"/>
        <v>44099.999999999993</v>
      </c>
      <c r="Q126" s="102">
        <f t="shared" si="82"/>
        <v>44099.999999999993</v>
      </c>
      <c r="R126" s="102">
        <v>44099.999999999993</v>
      </c>
      <c r="S126" s="102">
        <v>0</v>
      </c>
      <c r="T126" s="102">
        <v>0</v>
      </c>
      <c r="U126" s="102"/>
      <c r="V126" s="64"/>
      <c r="W126" s="65">
        <f t="shared" si="83"/>
        <v>44099.999999999993</v>
      </c>
      <c r="X126" s="65"/>
      <c r="Y126" s="55">
        <f t="shared" si="72"/>
        <v>36000.000000000007</v>
      </c>
      <c r="Z126" s="55">
        <f t="shared" si="84"/>
        <v>36000.000000000007</v>
      </c>
      <c r="AA126" s="55">
        <f t="shared" si="85"/>
        <v>36000.000000000007</v>
      </c>
      <c r="AB126" s="55">
        <f t="shared" si="86"/>
        <v>36000.000000000007</v>
      </c>
      <c r="AC126" s="55">
        <f t="shared" si="87"/>
        <v>0</v>
      </c>
      <c r="AD126" s="55">
        <f t="shared" si="94"/>
        <v>0</v>
      </c>
      <c r="AE126" s="55">
        <f t="shared" si="76"/>
        <v>0</v>
      </c>
      <c r="AF126" s="55"/>
      <c r="AG126" s="25">
        <v>39100</v>
      </c>
      <c r="AH126" s="25">
        <v>39100</v>
      </c>
      <c r="AI126" s="26">
        <v>39100</v>
      </c>
      <c r="AJ126" s="25">
        <v>0</v>
      </c>
      <c r="AK126" s="25"/>
      <c r="AL126" s="34">
        <f t="shared" si="88"/>
        <v>0.48813982521847693</v>
      </c>
      <c r="AM126" s="34">
        <f t="shared" si="89"/>
        <v>0.48813982521847693</v>
      </c>
      <c r="AN126" s="47">
        <f t="shared" si="90"/>
        <v>0.48813982521847693</v>
      </c>
      <c r="AO126" s="34">
        <f t="shared" si="91"/>
        <v>0</v>
      </c>
      <c r="AP126" s="34">
        <f t="shared" si="92"/>
        <v>0</v>
      </c>
      <c r="AQ126" s="90">
        <f t="shared" si="93"/>
        <v>0</v>
      </c>
      <c r="AR126" s="90"/>
      <c r="AS126" s="90"/>
      <c r="AT126" s="4"/>
      <c r="AU126" s="4"/>
    </row>
    <row r="127" spans="1:47" ht="29.25" customHeight="1" x14ac:dyDescent="0.25">
      <c r="A127" s="11">
        <v>110</v>
      </c>
      <c r="B127" s="27" t="s">
        <v>37</v>
      </c>
      <c r="C127" s="22">
        <f t="shared" si="77"/>
        <v>1160900</v>
      </c>
      <c r="D127" s="23">
        <f t="shared" si="73"/>
        <v>1160900</v>
      </c>
      <c r="E127" s="23">
        <f t="shared" si="74"/>
        <v>1160900</v>
      </c>
      <c r="F127" s="22">
        <v>0</v>
      </c>
      <c r="G127" s="22"/>
      <c r="H127" s="22">
        <f t="shared" si="78"/>
        <v>1160900</v>
      </c>
      <c r="I127" s="22">
        <v>1160900</v>
      </c>
      <c r="J127" s="22">
        <v>1160900</v>
      </c>
      <c r="K127" s="22">
        <v>0</v>
      </c>
      <c r="L127" s="22"/>
      <c r="M127" s="22"/>
      <c r="N127" s="55">
        <f t="shared" si="79"/>
        <v>1160900</v>
      </c>
      <c r="O127" s="102">
        <f t="shared" si="80"/>
        <v>1160900</v>
      </c>
      <c r="P127" s="102">
        <f t="shared" si="81"/>
        <v>1160900</v>
      </c>
      <c r="Q127" s="102">
        <f t="shared" si="82"/>
        <v>1160900</v>
      </c>
      <c r="R127" s="102">
        <v>1160900</v>
      </c>
      <c r="S127" s="102">
        <v>0</v>
      </c>
      <c r="T127" s="102">
        <v>0</v>
      </c>
      <c r="U127" s="102"/>
      <c r="V127" s="64"/>
      <c r="W127" s="65">
        <f t="shared" si="83"/>
        <v>1160900</v>
      </c>
      <c r="X127" s="65"/>
      <c r="Y127" s="55">
        <f t="shared" si="72"/>
        <v>0</v>
      </c>
      <c r="Z127" s="55">
        <f t="shared" si="84"/>
        <v>0</v>
      </c>
      <c r="AA127" s="55">
        <f t="shared" si="85"/>
        <v>0</v>
      </c>
      <c r="AB127" s="55">
        <f t="shared" si="86"/>
        <v>0</v>
      </c>
      <c r="AC127" s="55">
        <f t="shared" si="87"/>
        <v>0</v>
      </c>
      <c r="AD127" s="55">
        <f t="shared" si="94"/>
        <v>0</v>
      </c>
      <c r="AE127" s="55">
        <f t="shared" si="76"/>
        <v>0</v>
      </c>
      <c r="AF127" s="55"/>
      <c r="AG127" s="25">
        <v>519941</v>
      </c>
      <c r="AH127" s="25">
        <v>519941</v>
      </c>
      <c r="AI127" s="25">
        <v>519941</v>
      </c>
      <c r="AJ127" s="25">
        <v>0</v>
      </c>
      <c r="AK127" s="25"/>
      <c r="AL127" s="34">
        <f t="shared" si="88"/>
        <v>0.44787750882935651</v>
      </c>
      <c r="AM127" s="34">
        <f t="shared" si="89"/>
        <v>0.44787750882935651</v>
      </c>
      <c r="AN127" s="34">
        <f t="shared" si="90"/>
        <v>0.44787750882935651</v>
      </c>
      <c r="AO127" s="34">
        <f t="shared" si="91"/>
        <v>0</v>
      </c>
      <c r="AP127" s="34">
        <f t="shared" si="92"/>
        <v>0</v>
      </c>
      <c r="AQ127" s="90">
        <f t="shared" si="93"/>
        <v>496838</v>
      </c>
      <c r="AR127" s="90">
        <v>496838</v>
      </c>
      <c r="AS127" s="90"/>
      <c r="AT127" s="4" t="s">
        <v>252</v>
      </c>
      <c r="AU127" s="4"/>
    </row>
    <row r="128" spans="1:47" ht="29.25" customHeight="1" x14ac:dyDescent="0.25">
      <c r="A128" s="11">
        <v>111</v>
      </c>
      <c r="B128" s="27" t="s">
        <v>35</v>
      </c>
      <c r="C128" s="22">
        <f t="shared" si="77"/>
        <v>1399774</v>
      </c>
      <c r="D128" s="23">
        <f t="shared" si="73"/>
        <v>1399774</v>
      </c>
      <c r="E128" s="23">
        <f t="shared" si="74"/>
        <v>487127</v>
      </c>
      <c r="F128" s="22">
        <v>912647</v>
      </c>
      <c r="G128" s="22"/>
      <c r="H128" s="22">
        <f t="shared" si="78"/>
        <v>1399774</v>
      </c>
      <c r="I128" s="22">
        <v>1399774</v>
      </c>
      <c r="J128" s="22">
        <v>487127</v>
      </c>
      <c r="K128" s="22">
        <v>912647</v>
      </c>
      <c r="L128" s="22"/>
      <c r="M128" s="22"/>
      <c r="N128" s="55">
        <f t="shared" si="79"/>
        <v>1399774</v>
      </c>
      <c r="O128" s="102">
        <f t="shared" si="80"/>
        <v>1399774</v>
      </c>
      <c r="P128" s="102">
        <f t="shared" si="81"/>
        <v>1399774</v>
      </c>
      <c r="Q128" s="102">
        <f t="shared" si="82"/>
        <v>1399774</v>
      </c>
      <c r="R128" s="102">
        <v>487127</v>
      </c>
      <c r="S128" s="102">
        <v>912647</v>
      </c>
      <c r="T128" s="102">
        <v>0</v>
      </c>
      <c r="U128" s="102"/>
      <c r="V128" s="64"/>
      <c r="W128" s="65">
        <f t="shared" si="83"/>
        <v>1399774</v>
      </c>
      <c r="X128" s="65"/>
      <c r="Y128" s="55">
        <f t="shared" si="72"/>
        <v>0</v>
      </c>
      <c r="Z128" s="55">
        <f t="shared" si="84"/>
        <v>0</v>
      </c>
      <c r="AA128" s="55">
        <f t="shared" si="85"/>
        <v>0</v>
      </c>
      <c r="AB128" s="55">
        <f t="shared" si="86"/>
        <v>0</v>
      </c>
      <c r="AC128" s="55">
        <f t="shared" si="87"/>
        <v>0</v>
      </c>
      <c r="AD128" s="55">
        <f t="shared" si="94"/>
        <v>0</v>
      </c>
      <c r="AE128" s="55">
        <f t="shared" si="76"/>
        <v>0</v>
      </c>
      <c r="AF128" s="55"/>
      <c r="AG128" s="25">
        <v>540302.77515</v>
      </c>
      <c r="AH128" s="25">
        <v>540302.77515</v>
      </c>
      <c r="AI128" s="26">
        <v>355735</v>
      </c>
      <c r="AJ128" s="25">
        <v>184567.77515</v>
      </c>
      <c r="AK128" s="25"/>
      <c r="AL128" s="34">
        <f t="shared" si="88"/>
        <v>0.38599286395518134</v>
      </c>
      <c r="AM128" s="34">
        <f t="shared" si="89"/>
        <v>0.38599286395518134</v>
      </c>
      <c r="AN128" s="47">
        <f t="shared" si="90"/>
        <v>0.73027157188987679</v>
      </c>
      <c r="AO128" s="34">
        <f t="shared" si="91"/>
        <v>0.20223347597702068</v>
      </c>
      <c r="AP128" s="34">
        <f t="shared" si="92"/>
        <v>0</v>
      </c>
      <c r="AQ128" s="90">
        <f t="shared" si="93"/>
        <v>589549</v>
      </c>
      <c r="AR128" s="90">
        <v>166116</v>
      </c>
      <c r="AS128" s="90">
        <v>423433</v>
      </c>
      <c r="AT128" s="4" t="s">
        <v>253</v>
      </c>
      <c r="AU128" s="4"/>
    </row>
    <row r="129" spans="1:47" ht="29.25" customHeight="1" x14ac:dyDescent="0.25">
      <c r="A129" s="11">
        <v>112</v>
      </c>
      <c r="B129" s="27" t="s">
        <v>55</v>
      </c>
      <c r="C129" s="22">
        <f t="shared" si="77"/>
        <v>1172477</v>
      </c>
      <c r="D129" s="23">
        <f t="shared" si="73"/>
        <v>1172477</v>
      </c>
      <c r="E129" s="23">
        <f t="shared" si="74"/>
        <v>912500</v>
      </c>
      <c r="F129" s="22">
        <v>259977</v>
      </c>
      <c r="G129" s="22"/>
      <c r="H129" s="22">
        <f t="shared" si="78"/>
        <v>1172477</v>
      </c>
      <c r="I129" s="22">
        <v>1172477</v>
      </c>
      <c r="J129" s="22">
        <v>912500</v>
      </c>
      <c r="K129" s="22">
        <v>259977</v>
      </c>
      <c r="L129" s="22"/>
      <c r="M129" s="22"/>
      <c r="N129" s="55">
        <f t="shared" si="79"/>
        <v>1172477</v>
      </c>
      <c r="O129" s="102">
        <f t="shared" si="80"/>
        <v>1172477</v>
      </c>
      <c r="P129" s="102">
        <f t="shared" si="81"/>
        <v>1172477</v>
      </c>
      <c r="Q129" s="102">
        <f t="shared" si="82"/>
        <v>1172477</v>
      </c>
      <c r="R129" s="102">
        <v>912500</v>
      </c>
      <c r="S129" s="102">
        <v>259977</v>
      </c>
      <c r="T129" s="102">
        <v>0</v>
      </c>
      <c r="U129" s="102"/>
      <c r="V129" s="64"/>
      <c r="W129" s="65">
        <f t="shared" si="83"/>
        <v>1172477</v>
      </c>
      <c r="X129" s="65"/>
      <c r="Y129" s="55">
        <f t="shared" si="72"/>
        <v>0</v>
      </c>
      <c r="Z129" s="55">
        <f t="shared" si="84"/>
        <v>0</v>
      </c>
      <c r="AA129" s="55">
        <f t="shared" si="85"/>
        <v>0</v>
      </c>
      <c r="AB129" s="55">
        <f t="shared" si="86"/>
        <v>0</v>
      </c>
      <c r="AC129" s="55">
        <f t="shared" si="87"/>
        <v>0</v>
      </c>
      <c r="AD129" s="55">
        <f t="shared" si="94"/>
        <v>0</v>
      </c>
      <c r="AE129" s="55">
        <f t="shared" si="76"/>
        <v>0</v>
      </c>
      <c r="AF129" s="55"/>
      <c r="AG129" s="25">
        <v>451143</v>
      </c>
      <c r="AH129" s="25">
        <v>451143</v>
      </c>
      <c r="AI129" s="25">
        <v>451143</v>
      </c>
      <c r="AJ129" s="25">
        <v>0</v>
      </c>
      <c r="AK129" s="25"/>
      <c r="AL129" s="34">
        <f t="shared" si="88"/>
        <v>0.38477769713179877</v>
      </c>
      <c r="AM129" s="34">
        <f t="shared" si="89"/>
        <v>0.38477769713179877</v>
      </c>
      <c r="AN129" s="34">
        <f t="shared" si="90"/>
        <v>0.49440328767123287</v>
      </c>
      <c r="AO129" s="34">
        <f t="shared" si="91"/>
        <v>0</v>
      </c>
      <c r="AP129" s="34">
        <f t="shared" si="92"/>
        <v>0</v>
      </c>
      <c r="AQ129" s="90">
        <f t="shared" si="93"/>
        <v>744322</v>
      </c>
      <c r="AR129" s="90">
        <v>484345</v>
      </c>
      <c r="AS129" s="90">
        <v>259977</v>
      </c>
      <c r="AT129" s="4" t="s">
        <v>256</v>
      </c>
      <c r="AU129" s="4"/>
    </row>
    <row r="130" spans="1:47" ht="29.25" customHeight="1" x14ac:dyDescent="0.25">
      <c r="A130" s="11">
        <v>113</v>
      </c>
      <c r="B130" s="27" t="s">
        <v>46</v>
      </c>
      <c r="C130" s="22">
        <f t="shared" si="77"/>
        <v>3825100</v>
      </c>
      <c r="D130" s="23">
        <f t="shared" si="73"/>
        <v>3825100</v>
      </c>
      <c r="E130" s="23">
        <f t="shared" si="74"/>
        <v>1128000</v>
      </c>
      <c r="F130" s="22">
        <v>2697100</v>
      </c>
      <c r="G130" s="22"/>
      <c r="H130" s="22">
        <f t="shared" si="78"/>
        <v>3825100</v>
      </c>
      <c r="I130" s="22">
        <v>3825100</v>
      </c>
      <c r="J130" s="22">
        <v>1128000</v>
      </c>
      <c r="K130" s="22">
        <v>2697100</v>
      </c>
      <c r="L130" s="22"/>
      <c r="M130" s="22"/>
      <c r="N130" s="55">
        <f t="shared" si="79"/>
        <v>3825100</v>
      </c>
      <c r="O130" s="102">
        <f t="shared" si="80"/>
        <v>3825100</v>
      </c>
      <c r="P130" s="102">
        <f t="shared" si="81"/>
        <v>3825100</v>
      </c>
      <c r="Q130" s="102">
        <f t="shared" si="82"/>
        <v>3825100</v>
      </c>
      <c r="R130" s="102">
        <v>1128000</v>
      </c>
      <c r="S130" s="102">
        <v>2697100</v>
      </c>
      <c r="T130" s="102">
        <v>0</v>
      </c>
      <c r="U130" s="102"/>
      <c r="V130" s="64"/>
      <c r="W130" s="65">
        <f t="shared" si="83"/>
        <v>3825100</v>
      </c>
      <c r="X130" s="65"/>
      <c r="Y130" s="55">
        <f t="shared" si="72"/>
        <v>0</v>
      </c>
      <c r="Z130" s="55">
        <f t="shared" si="84"/>
        <v>0</v>
      </c>
      <c r="AA130" s="55">
        <f t="shared" si="85"/>
        <v>0</v>
      </c>
      <c r="AB130" s="55">
        <f t="shared" si="86"/>
        <v>0</v>
      </c>
      <c r="AC130" s="55">
        <f t="shared" si="87"/>
        <v>0</v>
      </c>
      <c r="AD130" s="55">
        <f t="shared" si="94"/>
        <v>0</v>
      </c>
      <c r="AE130" s="55">
        <f t="shared" si="76"/>
        <v>0</v>
      </c>
      <c r="AF130" s="55"/>
      <c r="AG130" s="25">
        <v>522792.08475100005</v>
      </c>
      <c r="AH130" s="25">
        <v>522792.08475100005</v>
      </c>
      <c r="AI130" s="25">
        <v>400410</v>
      </c>
      <c r="AJ130" s="25">
        <v>122382.08475100002</v>
      </c>
      <c r="AK130" s="25"/>
      <c r="AL130" s="34">
        <f t="shared" si="88"/>
        <v>0.13667409603696637</v>
      </c>
      <c r="AM130" s="34">
        <f t="shared" si="89"/>
        <v>0.13667409603696637</v>
      </c>
      <c r="AN130" s="34">
        <f t="shared" si="90"/>
        <v>0.35497340425531915</v>
      </c>
      <c r="AO130" s="34">
        <f t="shared" si="91"/>
        <v>4.5375434633866008E-2</v>
      </c>
      <c r="AP130" s="34">
        <f t="shared" si="92"/>
        <v>0</v>
      </c>
      <c r="AQ130" s="90">
        <f t="shared" si="93"/>
        <v>3217890</v>
      </c>
      <c r="AR130" s="90">
        <v>658090</v>
      </c>
      <c r="AS130" s="90">
        <v>2559800</v>
      </c>
      <c r="AT130" s="4" t="s">
        <v>255</v>
      </c>
      <c r="AU130" s="4"/>
    </row>
    <row r="131" spans="1:47" ht="29.25" customHeight="1" x14ac:dyDescent="0.25">
      <c r="A131" s="11">
        <v>114</v>
      </c>
      <c r="B131" s="27" t="s">
        <v>43</v>
      </c>
      <c r="C131" s="22">
        <f t="shared" si="77"/>
        <v>54000</v>
      </c>
      <c r="D131" s="23">
        <f t="shared" si="73"/>
        <v>54000</v>
      </c>
      <c r="E131" s="23">
        <f t="shared" si="74"/>
        <v>54000</v>
      </c>
      <c r="F131" s="22">
        <v>0</v>
      </c>
      <c r="G131" s="22"/>
      <c r="H131" s="22">
        <f t="shared" si="78"/>
        <v>54000</v>
      </c>
      <c r="I131" s="23">
        <v>54000</v>
      </c>
      <c r="J131" s="23">
        <v>54000</v>
      </c>
      <c r="K131" s="22">
        <v>0</v>
      </c>
      <c r="L131" s="22"/>
      <c r="M131" s="22"/>
      <c r="N131" s="55">
        <f t="shared" si="79"/>
        <v>54000</v>
      </c>
      <c r="O131" s="102">
        <f t="shared" si="80"/>
        <v>54000</v>
      </c>
      <c r="P131" s="102">
        <f t="shared" si="81"/>
        <v>54000</v>
      </c>
      <c r="Q131" s="102">
        <f t="shared" si="82"/>
        <v>54000</v>
      </c>
      <c r="R131" s="102">
        <v>54000</v>
      </c>
      <c r="S131" s="102">
        <v>0</v>
      </c>
      <c r="T131" s="102">
        <v>0</v>
      </c>
      <c r="U131" s="102"/>
      <c r="V131" s="64"/>
      <c r="W131" s="65">
        <f t="shared" si="83"/>
        <v>54000</v>
      </c>
      <c r="X131" s="65"/>
      <c r="Y131" s="55">
        <f t="shared" si="72"/>
        <v>0</v>
      </c>
      <c r="Z131" s="55">
        <f t="shared" si="84"/>
        <v>0</v>
      </c>
      <c r="AA131" s="55">
        <f t="shared" si="85"/>
        <v>0</v>
      </c>
      <c r="AB131" s="55">
        <f t="shared" si="86"/>
        <v>0</v>
      </c>
      <c r="AC131" s="55">
        <f t="shared" si="87"/>
        <v>0</v>
      </c>
      <c r="AD131" s="55">
        <f t="shared" si="94"/>
        <v>0</v>
      </c>
      <c r="AE131" s="55">
        <f t="shared" si="76"/>
        <v>0</v>
      </c>
      <c r="AF131" s="55"/>
      <c r="AG131" s="25">
        <v>1300</v>
      </c>
      <c r="AH131" s="25">
        <v>1300</v>
      </c>
      <c r="AI131" s="25">
        <v>1300</v>
      </c>
      <c r="AJ131" s="25">
        <v>0</v>
      </c>
      <c r="AK131" s="25"/>
      <c r="AL131" s="34">
        <f t="shared" si="88"/>
        <v>2.4074074074074074E-2</v>
      </c>
      <c r="AM131" s="34">
        <f t="shared" si="89"/>
        <v>2.4074074074074074E-2</v>
      </c>
      <c r="AN131" s="34">
        <f t="shared" si="90"/>
        <v>2.4074074074074074E-2</v>
      </c>
      <c r="AO131" s="34">
        <f t="shared" si="91"/>
        <v>0</v>
      </c>
      <c r="AP131" s="34">
        <f t="shared" si="92"/>
        <v>0</v>
      </c>
      <c r="AQ131" s="90">
        <f t="shared" si="93"/>
        <v>52700</v>
      </c>
      <c r="AR131" s="91">
        <v>52700</v>
      </c>
      <c r="AS131" s="90"/>
      <c r="AT131" s="4"/>
      <c r="AU131" s="4" t="s">
        <v>232</v>
      </c>
    </row>
    <row r="132" spans="1:47" ht="5.25" customHeight="1" x14ac:dyDescent="0.25">
      <c r="A132" s="8"/>
      <c r="B132" s="5"/>
      <c r="C132" s="3"/>
      <c r="D132" s="3"/>
      <c r="E132" s="3"/>
      <c r="F132" s="3"/>
      <c r="G132" s="3"/>
      <c r="H132" s="3"/>
      <c r="I132" s="3"/>
      <c r="J132" s="3"/>
      <c r="K132" s="3"/>
      <c r="L132" s="3"/>
      <c r="M132" s="3"/>
      <c r="N132" s="57"/>
      <c r="O132" s="107"/>
      <c r="P132" s="107"/>
      <c r="Q132" s="107"/>
      <c r="R132" s="107"/>
      <c r="S132" s="107"/>
      <c r="T132" s="107"/>
      <c r="U132" s="107"/>
      <c r="V132" s="64"/>
      <c r="W132" s="64"/>
      <c r="X132" s="64"/>
      <c r="Y132" s="57"/>
      <c r="Z132" s="58"/>
      <c r="AA132" s="58"/>
      <c r="AB132" s="58"/>
      <c r="AC132" s="58"/>
      <c r="AD132" s="58"/>
      <c r="AE132" s="57"/>
      <c r="AF132" s="57"/>
      <c r="AG132" s="4"/>
      <c r="AH132" s="4"/>
      <c r="AI132" s="4"/>
      <c r="AJ132" s="4"/>
      <c r="AK132" s="4"/>
      <c r="AL132" s="4"/>
      <c r="AM132" s="4"/>
      <c r="AN132" s="4"/>
      <c r="AO132" s="4"/>
      <c r="AP132" s="4"/>
      <c r="AQ132" s="87"/>
      <c r="AR132" s="87"/>
      <c r="AS132" s="87"/>
      <c r="AT132" s="84"/>
    </row>
  </sheetData>
  <autoFilter ref="A17:BA131">
    <sortState ref="A18:BA139">
      <sortCondition descending="1" ref="AL17:AL139"/>
    </sortState>
  </autoFilter>
  <mergeCells count="78">
    <mergeCell ref="A1:AS1"/>
    <mergeCell ref="A2:AS2"/>
    <mergeCell ref="A3:AS3"/>
    <mergeCell ref="A4:AS4"/>
    <mergeCell ref="A5:A12"/>
    <mergeCell ref="B5:B12"/>
    <mergeCell ref="C5:G6"/>
    <mergeCell ref="H5:M5"/>
    <mergeCell ref="N5:V5"/>
    <mergeCell ref="Y5:AE5"/>
    <mergeCell ref="AG5:AK6"/>
    <mergeCell ref="AL5:AP6"/>
    <mergeCell ref="AQ5:AS6"/>
    <mergeCell ref="C7:C12"/>
    <mergeCell ref="D7:G7"/>
    <mergeCell ref="H7:H12"/>
    <mergeCell ref="AT5:AT12"/>
    <mergeCell ref="AU5:AU12"/>
    <mergeCell ref="Y6:Y12"/>
    <mergeCell ref="Z6:AD6"/>
    <mergeCell ref="AE6:AE12"/>
    <mergeCell ref="AQ7:AQ12"/>
    <mergeCell ref="AH8:AJ8"/>
    <mergeCell ref="AK8:AK12"/>
    <mergeCell ref="AM8:AO8"/>
    <mergeCell ref="AP8:AP12"/>
    <mergeCell ref="AR7:AS8"/>
    <mergeCell ref="AA8:AC8"/>
    <mergeCell ref="AD8:AD12"/>
    <mergeCell ref="AA7:AD7"/>
    <mergeCell ref="AG7:AG12"/>
    <mergeCell ref="AH7:AK7"/>
    <mergeCell ref="I7:L7"/>
    <mergeCell ref="O7:P9"/>
    <mergeCell ref="Q7:U7"/>
    <mergeCell ref="Z7:Z12"/>
    <mergeCell ref="H6:L6"/>
    <mergeCell ref="M6:M12"/>
    <mergeCell ref="N6:N12"/>
    <mergeCell ref="O6:U6"/>
    <mergeCell ref="V6:V12"/>
    <mergeCell ref="R9:S9"/>
    <mergeCell ref="T8:T12"/>
    <mergeCell ref="U8:U12"/>
    <mergeCell ref="D8:F8"/>
    <mergeCell ref="G8:G12"/>
    <mergeCell ref="I8:K8"/>
    <mergeCell ref="L8:L12"/>
    <mergeCell ref="Q8:S8"/>
    <mergeCell ref="D9:D12"/>
    <mergeCell ref="E9:F9"/>
    <mergeCell ref="I9:I12"/>
    <mergeCell ref="J9:K9"/>
    <mergeCell ref="Q9:Q12"/>
    <mergeCell ref="AM9:AM12"/>
    <mergeCell ref="AN9:AO9"/>
    <mergeCell ref="AB10:AB12"/>
    <mergeCell ref="AC10:AC12"/>
    <mergeCell ref="AI10:AI12"/>
    <mergeCell ref="AJ10:AJ12"/>
    <mergeCell ref="AN10:AN12"/>
    <mergeCell ref="AO10:AO12"/>
    <mergeCell ref="AR9:AR12"/>
    <mergeCell ref="AS9:AS12"/>
    <mergeCell ref="E10:E12"/>
    <mergeCell ref="F10:F12"/>
    <mergeCell ref="J10:J12"/>
    <mergeCell ref="K10:K12"/>
    <mergeCell ref="O10:O12"/>
    <mergeCell ref="P10:P12"/>
    <mergeCell ref="R10:R12"/>
    <mergeCell ref="S10:S12"/>
    <mergeCell ref="AA9:AA12"/>
    <mergeCell ref="AB9:AC9"/>
    <mergeCell ref="AH9:AH12"/>
    <mergeCell ref="AI9:AJ9"/>
    <mergeCell ref="AL7:AL12"/>
    <mergeCell ref="AM7:AP7"/>
  </mergeCells>
  <printOptions horizontalCentered="1"/>
  <pageMargins left="0.25" right="0.25" top="0.75" bottom="0.75" header="0.3" footer="0.3"/>
  <pageSetup paperSize="9" scale="62" fitToHeight="0" orientation="portrait" useFirstPageNumber="1" r:id="rId1"/>
  <headerFooter differentFirst="1">
    <oddHeader>&amp;C&amp;P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A55"/>
  <sheetViews>
    <sheetView showZeros="0" view="pageBreakPreview" zoomScale="70" zoomScaleNormal="130" zoomScaleSheetLayoutView="70" workbookViewId="0">
      <pane xSplit="2" ySplit="17" topLeftCell="C18" activePane="bottomRight" state="frozen"/>
      <selection activeCell="AY8" sqref="AY8"/>
      <selection pane="topRight" activeCell="AY8" sqref="AY8"/>
      <selection pane="bottomLeft" activeCell="AY8" sqref="AY8"/>
      <selection pane="bottomRight" activeCell="AY8" sqref="AY8"/>
    </sheetView>
  </sheetViews>
  <sheetFormatPr defaultColWidth="9.140625" defaultRowHeight="15" x14ac:dyDescent="0.25"/>
  <cols>
    <col min="1" max="1" width="4.7109375" style="2" customWidth="1"/>
    <col min="2" max="2" width="32.28515625" style="6" customWidth="1"/>
    <col min="3" max="3" width="17.140625" style="1" customWidth="1"/>
    <col min="4" max="4" width="15.85546875" style="1" customWidth="1"/>
    <col min="5" max="5" width="14.42578125" style="1" customWidth="1"/>
    <col min="6" max="6" width="12" style="1" customWidth="1"/>
    <col min="7" max="7" width="13.140625" style="1" customWidth="1"/>
    <col min="8" max="9" width="11.85546875" style="1" hidden="1" customWidth="1"/>
    <col min="10" max="10" width="11.42578125" style="1" hidden="1" customWidth="1"/>
    <col min="11" max="11" width="11" style="1" hidden="1" customWidth="1"/>
    <col min="12" max="12" width="11.7109375" style="1" hidden="1" customWidth="1"/>
    <col min="13" max="13" width="10.85546875" style="1" hidden="1" customWidth="1"/>
    <col min="14" max="14" width="15.85546875" style="59" hidden="1" customWidth="1"/>
    <col min="15" max="15" width="15.42578125" style="108" hidden="1" customWidth="1"/>
    <col min="16" max="16" width="15.5703125" style="108" hidden="1" customWidth="1"/>
    <col min="17" max="17" width="11.5703125" style="108" hidden="1" customWidth="1"/>
    <col min="18" max="19" width="11.85546875" style="108" hidden="1" customWidth="1"/>
    <col min="20" max="20" width="12.85546875" style="108" hidden="1" customWidth="1"/>
    <col min="21" max="21" width="11.85546875" style="108" hidden="1" customWidth="1"/>
    <col min="22" max="24" width="11.85546875" style="67" hidden="1" customWidth="1"/>
    <col min="25" max="25" width="11.85546875" style="59" hidden="1" customWidth="1"/>
    <col min="26" max="26" width="15.7109375" style="60" hidden="1" customWidth="1"/>
    <col min="27" max="30" width="11.85546875" style="60" hidden="1" customWidth="1"/>
    <col min="31" max="32" width="11.85546875" style="59" hidden="1" customWidth="1"/>
    <col min="33" max="33" width="17.28515625" style="1" hidden="1" customWidth="1"/>
    <col min="34" max="35" width="12" style="1" hidden="1" customWidth="1"/>
    <col min="36" max="36" width="10.85546875" style="1" hidden="1" customWidth="1"/>
    <col min="37" max="37" width="12.140625" style="1" hidden="1" customWidth="1"/>
    <col min="38" max="38" width="9.85546875" style="1" customWidth="1"/>
    <col min="39" max="39" width="9.140625" style="1" customWidth="1"/>
    <col min="40" max="40" width="9.85546875" style="1" customWidth="1"/>
    <col min="41" max="41" width="8.7109375" style="1" customWidth="1"/>
    <col min="42" max="42" width="11.42578125" style="1" customWidth="1"/>
    <col min="43" max="43" width="10.42578125" style="95" hidden="1" customWidth="1"/>
    <col min="44" max="44" width="10" style="95" hidden="1" customWidth="1"/>
    <col min="45" max="45" width="11.140625" style="95" hidden="1" customWidth="1"/>
    <col min="46" max="46" width="22.28515625" style="1" hidden="1" customWidth="1"/>
    <col min="47" max="47" width="27.140625" style="1" hidden="1" customWidth="1"/>
    <col min="48" max="16384" width="9.140625" style="1"/>
  </cols>
  <sheetData>
    <row r="1" spans="1:47" ht="15" customHeight="1" x14ac:dyDescent="0.25">
      <c r="A1" s="174" t="s">
        <v>291</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row>
    <row r="2" spans="1:47" ht="36.75" customHeight="1" x14ac:dyDescent="0.25">
      <c r="A2" s="174" t="s">
        <v>459</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row>
    <row r="3" spans="1:47" s="2" customFormat="1" ht="15.6" customHeight="1" x14ac:dyDescent="0.25">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row>
    <row r="4" spans="1:47" ht="15.6" customHeight="1" x14ac:dyDescent="0.25">
      <c r="A4" s="179" t="s">
        <v>1</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row>
    <row r="5" spans="1:47" ht="33" customHeight="1" x14ac:dyDescent="0.25">
      <c r="A5" s="142" t="s">
        <v>2</v>
      </c>
      <c r="B5" s="142" t="s">
        <v>3</v>
      </c>
      <c r="C5" s="142" t="s">
        <v>259</v>
      </c>
      <c r="D5" s="142"/>
      <c r="E5" s="142"/>
      <c r="F5" s="142"/>
      <c r="G5" s="142"/>
      <c r="H5" s="143" t="s">
        <v>7</v>
      </c>
      <c r="I5" s="144"/>
      <c r="J5" s="144"/>
      <c r="K5" s="144"/>
      <c r="L5" s="144"/>
      <c r="M5" s="145"/>
      <c r="N5" s="146" t="s">
        <v>4</v>
      </c>
      <c r="O5" s="146"/>
      <c r="P5" s="146"/>
      <c r="Q5" s="146"/>
      <c r="R5" s="146"/>
      <c r="S5" s="146"/>
      <c r="T5" s="146"/>
      <c r="U5" s="146"/>
      <c r="V5" s="146"/>
      <c r="W5" s="70"/>
      <c r="X5" s="70"/>
      <c r="Y5" s="150" t="s">
        <v>5</v>
      </c>
      <c r="Z5" s="151"/>
      <c r="AA5" s="151"/>
      <c r="AB5" s="151"/>
      <c r="AC5" s="151"/>
      <c r="AD5" s="151"/>
      <c r="AE5" s="152"/>
      <c r="AF5" s="71"/>
      <c r="AG5" s="153" t="s">
        <v>456</v>
      </c>
      <c r="AH5" s="154"/>
      <c r="AI5" s="154"/>
      <c r="AJ5" s="154"/>
      <c r="AK5" s="155"/>
      <c r="AL5" s="142" t="s">
        <v>457</v>
      </c>
      <c r="AM5" s="142"/>
      <c r="AN5" s="142"/>
      <c r="AO5" s="142"/>
      <c r="AP5" s="142"/>
      <c r="AQ5" s="159" t="s">
        <v>224</v>
      </c>
      <c r="AR5" s="159"/>
      <c r="AS5" s="159"/>
      <c r="AT5" s="160" t="s">
        <v>225</v>
      </c>
      <c r="AU5" s="147" t="s">
        <v>227</v>
      </c>
    </row>
    <row r="6" spans="1:47" ht="55.5" customHeight="1" x14ac:dyDescent="0.25">
      <c r="A6" s="142"/>
      <c r="B6" s="142"/>
      <c r="C6" s="142"/>
      <c r="D6" s="142"/>
      <c r="E6" s="142"/>
      <c r="F6" s="142"/>
      <c r="G6" s="142"/>
      <c r="H6" s="162" t="s">
        <v>258</v>
      </c>
      <c r="I6" s="163"/>
      <c r="J6" s="163"/>
      <c r="K6" s="163"/>
      <c r="L6" s="164"/>
      <c r="M6" s="165" t="s">
        <v>207</v>
      </c>
      <c r="N6" s="146" t="s">
        <v>206</v>
      </c>
      <c r="O6" s="168" t="s">
        <v>214</v>
      </c>
      <c r="P6" s="168"/>
      <c r="Q6" s="168"/>
      <c r="R6" s="168"/>
      <c r="S6" s="168"/>
      <c r="T6" s="168"/>
      <c r="U6" s="168"/>
      <c r="V6" s="161" t="s">
        <v>213</v>
      </c>
      <c r="W6" s="72"/>
      <c r="X6" s="72"/>
      <c r="Y6" s="146" t="s">
        <v>206</v>
      </c>
      <c r="Z6" s="150" t="s">
        <v>214</v>
      </c>
      <c r="AA6" s="151"/>
      <c r="AB6" s="151"/>
      <c r="AC6" s="151"/>
      <c r="AD6" s="152"/>
      <c r="AE6" s="146" t="s">
        <v>213</v>
      </c>
      <c r="AF6" s="50"/>
      <c r="AG6" s="156"/>
      <c r="AH6" s="157"/>
      <c r="AI6" s="157"/>
      <c r="AJ6" s="157"/>
      <c r="AK6" s="158"/>
      <c r="AL6" s="142"/>
      <c r="AM6" s="142"/>
      <c r="AN6" s="142"/>
      <c r="AO6" s="142"/>
      <c r="AP6" s="142"/>
      <c r="AQ6" s="159"/>
      <c r="AR6" s="159"/>
      <c r="AS6" s="159"/>
      <c r="AT6" s="160"/>
      <c r="AU6" s="148"/>
    </row>
    <row r="7" spans="1:47" ht="15.75" customHeight="1" x14ac:dyDescent="0.25">
      <c r="A7" s="142"/>
      <c r="B7" s="142"/>
      <c r="C7" s="142" t="s">
        <v>206</v>
      </c>
      <c r="D7" s="142" t="s">
        <v>7</v>
      </c>
      <c r="E7" s="142"/>
      <c r="F7" s="142"/>
      <c r="G7" s="142"/>
      <c r="H7" s="142" t="s">
        <v>6</v>
      </c>
      <c r="I7" s="142" t="s">
        <v>7</v>
      </c>
      <c r="J7" s="142"/>
      <c r="K7" s="142"/>
      <c r="L7" s="142"/>
      <c r="M7" s="166"/>
      <c r="N7" s="146"/>
      <c r="O7" s="168" t="s">
        <v>6</v>
      </c>
      <c r="P7" s="168"/>
      <c r="Q7" s="168" t="s">
        <v>7</v>
      </c>
      <c r="R7" s="168"/>
      <c r="S7" s="168"/>
      <c r="T7" s="168"/>
      <c r="U7" s="168"/>
      <c r="V7" s="161"/>
      <c r="W7" s="72"/>
      <c r="X7" s="72"/>
      <c r="Y7" s="146"/>
      <c r="Z7" s="171" t="s">
        <v>6</v>
      </c>
      <c r="AA7" s="146" t="s">
        <v>7</v>
      </c>
      <c r="AB7" s="146"/>
      <c r="AC7" s="146"/>
      <c r="AD7" s="146"/>
      <c r="AE7" s="146"/>
      <c r="AF7" s="50"/>
      <c r="AG7" s="142" t="s">
        <v>6</v>
      </c>
      <c r="AH7" s="142" t="s">
        <v>7</v>
      </c>
      <c r="AI7" s="142"/>
      <c r="AJ7" s="142"/>
      <c r="AK7" s="142"/>
      <c r="AL7" s="142" t="s">
        <v>6</v>
      </c>
      <c r="AM7" s="142" t="s">
        <v>7</v>
      </c>
      <c r="AN7" s="142"/>
      <c r="AO7" s="142"/>
      <c r="AP7" s="142"/>
      <c r="AQ7" s="159" t="s">
        <v>206</v>
      </c>
      <c r="AR7" s="182" t="s">
        <v>7</v>
      </c>
      <c r="AS7" s="182"/>
      <c r="AT7" s="160"/>
      <c r="AU7" s="148"/>
    </row>
    <row r="8" spans="1:47" ht="15.75" customHeight="1" x14ac:dyDescent="0.25">
      <c r="A8" s="142"/>
      <c r="B8" s="142"/>
      <c r="C8" s="142"/>
      <c r="D8" s="142" t="s">
        <v>8</v>
      </c>
      <c r="E8" s="142"/>
      <c r="F8" s="142"/>
      <c r="G8" s="142" t="s">
        <v>9</v>
      </c>
      <c r="H8" s="142"/>
      <c r="I8" s="142" t="s">
        <v>8</v>
      </c>
      <c r="J8" s="142"/>
      <c r="K8" s="142"/>
      <c r="L8" s="142" t="s">
        <v>9</v>
      </c>
      <c r="M8" s="166"/>
      <c r="N8" s="146"/>
      <c r="O8" s="168"/>
      <c r="P8" s="168"/>
      <c r="Q8" s="168" t="s">
        <v>8</v>
      </c>
      <c r="R8" s="168"/>
      <c r="S8" s="168"/>
      <c r="T8" s="168" t="s">
        <v>9</v>
      </c>
      <c r="U8" s="168" t="s">
        <v>10</v>
      </c>
      <c r="V8" s="161"/>
      <c r="W8" s="72"/>
      <c r="X8" s="72"/>
      <c r="Y8" s="146"/>
      <c r="Z8" s="172"/>
      <c r="AA8" s="146" t="s">
        <v>8</v>
      </c>
      <c r="AB8" s="146"/>
      <c r="AC8" s="146"/>
      <c r="AD8" s="146" t="s">
        <v>9</v>
      </c>
      <c r="AE8" s="146"/>
      <c r="AF8" s="50"/>
      <c r="AG8" s="142"/>
      <c r="AH8" s="142" t="s">
        <v>8</v>
      </c>
      <c r="AI8" s="142"/>
      <c r="AJ8" s="142"/>
      <c r="AK8" s="142" t="s">
        <v>9</v>
      </c>
      <c r="AL8" s="142"/>
      <c r="AM8" s="142" t="s">
        <v>8</v>
      </c>
      <c r="AN8" s="142"/>
      <c r="AO8" s="142"/>
      <c r="AP8" s="142" t="s">
        <v>9</v>
      </c>
      <c r="AQ8" s="159"/>
      <c r="AR8" s="182"/>
      <c r="AS8" s="182"/>
      <c r="AT8" s="160"/>
      <c r="AU8" s="148"/>
    </row>
    <row r="9" spans="1:47" ht="15.75" customHeight="1" x14ac:dyDescent="0.25">
      <c r="A9" s="142"/>
      <c r="B9" s="142"/>
      <c r="C9" s="142"/>
      <c r="D9" s="142" t="s">
        <v>11</v>
      </c>
      <c r="E9" s="169" t="s">
        <v>7</v>
      </c>
      <c r="F9" s="169"/>
      <c r="G9" s="142"/>
      <c r="H9" s="142"/>
      <c r="I9" s="142" t="s">
        <v>11</v>
      </c>
      <c r="J9" s="169" t="s">
        <v>7</v>
      </c>
      <c r="K9" s="169"/>
      <c r="L9" s="142"/>
      <c r="M9" s="166"/>
      <c r="N9" s="146"/>
      <c r="O9" s="168"/>
      <c r="P9" s="168"/>
      <c r="Q9" s="168" t="s">
        <v>11</v>
      </c>
      <c r="R9" s="170" t="s">
        <v>7</v>
      </c>
      <c r="S9" s="170"/>
      <c r="T9" s="168"/>
      <c r="U9" s="168"/>
      <c r="V9" s="161"/>
      <c r="W9" s="72"/>
      <c r="X9" s="72"/>
      <c r="Y9" s="146"/>
      <c r="Z9" s="172"/>
      <c r="AA9" s="146" t="s">
        <v>11</v>
      </c>
      <c r="AB9" s="181" t="s">
        <v>7</v>
      </c>
      <c r="AC9" s="181"/>
      <c r="AD9" s="146"/>
      <c r="AE9" s="146"/>
      <c r="AF9" s="50"/>
      <c r="AG9" s="142"/>
      <c r="AH9" s="142" t="s">
        <v>11</v>
      </c>
      <c r="AI9" s="169" t="s">
        <v>7</v>
      </c>
      <c r="AJ9" s="169"/>
      <c r="AK9" s="142"/>
      <c r="AL9" s="142"/>
      <c r="AM9" s="142" t="s">
        <v>11</v>
      </c>
      <c r="AN9" s="169" t="s">
        <v>7</v>
      </c>
      <c r="AO9" s="169"/>
      <c r="AP9" s="142"/>
      <c r="AQ9" s="159"/>
      <c r="AR9" s="159" t="s">
        <v>12</v>
      </c>
      <c r="AS9" s="159" t="s">
        <v>13</v>
      </c>
      <c r="AT9" s="160"/>
      <c r="AU9" s="148"/>
    </row>
    <row r="10" spans="1:47" ht="24.95" customHeight="1" x14ac:dyDescent="0.25">
      <c r="A10" s="142"/>
      <c r="B10" s="142"/>
      <c r="C10" s="142"/>
      <c r="D10" s="142"/>
      <c r="E10" s="142" t="s">
        <v>12</v>
      </c>
      <c r="F10" s="142" t="s">
        <v>13</v>
      </c>
      <c r="G10" s="142"/>
      <c r="H10" s="142"/>
      <c r="I10" s="142"/>
      <c r="J10" s="153" t="s">
        <v>12</v>
      </c>
      <c r="K10" s="165" t="s">
        <v>13</v>
      </c>
      <c r="L10" s="142"/>
      <c r="M10" s="166"/>
      <c r="N10" s="146"/>
      <c r="O10" s="168" t="s">
        <v>212</v>
      </c>
      <c r="P10" s="168" t="s">
        <v>211</v>
      </c>
      <c r="Q10" s="168"/>
      <c r="R10" s="168" t="s">
        <v>12</v>
      </c>
      <c r="S10" s="168" t="s">
        <v>13</v>
      </c>
      <c r="T10" s="168"/>
      <c r="U10" s="168"/>
      <c r="V10" s="161"/>
      <c r="W10" s="72"/>
      <c r="X10" s="72"/>
      <c r="Y10" s="146"/>
      <c r="Z10" s="172"/>
      <c r="AA10" s="146"/>
      <c r="AB10" s="175" t="s">
        <v>12</v>
      </c>
      <c r="AC10" s="171" t="s">
        <v>13</v>
      </c>
      <c r="AD10" s="146"/>
      <c r="AE10" s="146"/>
      <c r="AF10" s="50"/>
      <c r="AG10" s="142"/>
      <c r="AH10" s="142"/>
      <c r="AI10" s="165" t="s">
        <v>12</v>
      </c>
      <c r="AJ10" s="165" t="s">
        <v>13</v>
      </c>
      <c r="AK10" s="142"/>
      <c r="AL10" s="142"/>
      <c r="AM10" s="142"/>
      <c r="AN10" s="165" t="s">
        <v>12</v>
      </c>
      <c r="AO10" s="165" t="s">
        <v>13</v>
      </c>
      <c r="AP10" s="142"/>
      <c r="AQ10" s="159"/>
      <c r="AR10" s="159"/>
      <c r="AS10" s="159"/>
      <c r="AT10" s="160"/>
      <c r="AU10" s="148"/>
    </row>
    <row r="11" spans="1:47" ht="18" customHeight="1" x14ac:dyDescent="0.25">
      <c r="A11" s="142"/>
      <c r="B11" s="142"/>
      <c r="C11" s="142"/>
      <c r="D11" s="142"/>
      <c r="E11" s="142"/>
      <c r="F11" s="142" t="s">
        <v>13</v>
      </c>
      <c r="G11" s="142"/>
      <c r="H11" s="142"/>
      <c r="I11" s="142"/>
      <c r="J11" s="178"/>
      <c r="K11" s="166" t="s">
        <v>13</v>
      </c>
      <c r="L11" s="142"/>
      <c r="M11" s="166"/>
      <c r="N11" s="146"/>
      <c r="O11" s="168"/>
      <c r="P11" s="168"/>
      <c r="Q11" s="168"/>
      <c r="R11" s="168"/>
      <c r="S11" s="168" t="s">
        <v>13</v>
      </c>
      <c r="T11" s="168"/>
      <c r="U11" s="168"/>
      <c r="V11" s="161"/>
      <c r="W11" s="72"/>
      <c r="X11" s="72"/>
      <c r="Y11" s="146"/>
      <c r="Z11" s="172"/>
      <c r="AA11" s="146"/>
      <c r="AB11" s="176"/>
      <c r="AC11" s="172" t="s">
        <v>13</v>
      </c>
      <c r="AD11" s="146"/>
      <c r="AE11" s="146"/>
      <c r="AF11" s="50"/>
      <c r="AG11" s="142"/>
      <c r="AH11" s="142"/>
      <c r="AI11" s="166"/>
      <c r="AJ11" s="166" t="s">
        <v>13</v>
      </c>
      <c r="AK11" s="142"/>
      <c r="AL11" s="142"/>
      <c r="AM11" s="142"/>
      <c r="AN11" s="166"/>
      <c r="AO11" s="166" t="s">
        <v>13</v>
      </c>
      <c r="AP11" s="142"/>
      <c r="AQ11" s="159"/>
      <c r="AR11" s="159"/>
      <c r="AS11" s="159"/>
      <c r="AT11" s="160"/>
      <c r="AU11" s="148"/>
    </row>
    <row r="12" spans="1:47" ht="48" customHeight="1" x14ac:dyDescent="0.25">
      <c r="A12" s="142"/>
      <c r="B12" s="142"/>
      <c r="C12" s="142"/>
      <c r="D12" s="142"/>
      <c r="E12" s="142"/>
      <c r="F12" s="142" t="s">
        <v>13</v>
      </c>
      <c r="G12" s="142"/>
      <c r="H12" s="142"/>
      <c r="I12" s="142"/>
      <c r="J12" s="156"/>
      <c r="K12" s="167" t="s">
        <v>13</v>
      </c>
      <c r="L12" s="142"/>
      <c r="M12" s="167"/>
      <c r="N12" s="146"/>
      <c r="O12" s="168"/>
      <c r="P12" s="168"/>
      <c r="Q12" s="168"/>
      <c r="R12" s="168"/>
      <c r="S12" s="168" t="s">
        <v>13</v>
      </c>
      <c r="T12" s="168"/>
      <c r="U12" s="168"/>
      <c r="V12" s="161"/>
      <c r="W12" s="72"/>
      <c r="X12" s="72"/>
      <c r="Y12" s="146"/>
      <c r="Z12" s="173"/>
      <c r="AA12" s="146"/>
      <c r="AB12" s="177"/>
      <c r="AC12" s="173" t="s">
        <v>13</v>
      </c>
      <c r="AD12" s="146"/>
      <c r="AE12" s="146"/>
      <c r="AF12" s="50"/>
      <c r="AG12" s="142"/>
      <c r="AH12" s="142"/>
      <c r="AI12" s="167"/>
      <c r="AJ12" s="167" t="s">
        <v>13</v>
      </c>
      <c r="AK12" s="142"/>
      <c r="AL12" s="142"/>
      <c r="AM12" s="142"/>
      <c r="AN12" s="167"/>
      <c r="AO12" s="167" t="s">
        <v>13</v>
      </c>
      <c r="AP12" s="142"/>
      <c r="AQ12" s="159"/>
      <c r="AR12" s="159"/>
      <c r="AS12" s="159"/>
      <c r="AT12" s="160"/>
      <c r="AU12" s="149"/>
    </row>
    <row r="13" spans="1:47" s="59" customFormat="1" ht="30.6" hidden="1" customHeight="1" x14ac:dyDescent="0.25">
      <c r="A13" s="50"/>
      <c r="B13" s="50"/>
      <c r="C13" s="49"/>
      <c r="D13" s="11" t="s">
        <v>11</v>
      </c>
      <c r="E13" s="15">
        <f>SUM(E17,G17)</f>
        <v>0</v>
      </c>
      <c r="F13" s="15">
        <f>F17</f>
        <v>0</v>
      </c>
      <c r="G13" s="12">
        <v>0.99389831545923646</v>
      </c>
      <c r="H13" s="50"/>
      <c r="I13" s="11"/>
      <c r="J13" s="13"/>
      <c r="K13" s="68"/>
      <c r="L13" s="49"/>
      <c r="M13" s="49"/>
      <c r="N13" s="73"/>
      <c r="O13" s="96"/>
      <c r="P13" s="97"/>
      <c r="Q13" s="97"/>
      <c r="R13" s="97"/>
      <c r="S13" s="97"/>
      <c r="T13" s="97"/>
      <c r="U13" s="97"/>
      <c r="V13" s="61"/>
      <c r="W13" s="61"/>
      <c r="X13" s="61"/>
      <c r="Y13" s="49"/>
      <c r="Z13" s="79">
        <f>Y17-AA17</f>
        <v>0</v>
      </c>
      <c r="AA13" s="50"/>
      <c r="AB13" s="50" t="s">
        <v>295</v>
      </c>
      <c r="AC13" s="50" t="s">
        <v>294</v>
      </c>
      <c r="AD13" s="50"/>
      <c r="AE13" s="49"/>
      <c r="AF13" s="49"/>
      <c r="AG13" s="50"/>
      <c r="AH13" s="50"/>
      <c r="AI13" s="68"/>
      <c r="AJ13" s="68"/>
      <c r="AK13" s="50"/>
      <c r="AL13" s="50"/>
      <c r="AM13" s="50"/>
      <c r="AN13" s="68"/>
      <c r="AO13" s="68"/>
      <c r="AP13" s="50"/>
      <c r="AQ13" s="87"/>
      <c r="AR13" s="87"/>
      <c r="AS13" s="87"/>
      <c r="AT13" s="83"/>
      <c r="AU13" s="83"/>
    </row>
    <row r="14" spans="1:47" s="59" customFormat="1" ht="30.6" hidden="1" customHeight="1" x14ac:dyDescent="0.25">
      <c r="A14" s="50"/>
      <c r="B14" s="50"/>
      <c r="C14" s="51"/>
      <c r="D14" s="51" t="s">
        <v>293</v>
      </c>
      <c r="E14" s="15">
        <f>SUM(E18,G18)</f>
        <v>4570230</v>
      </c>
      <c r="F14" s="15">
        <f>F18</f>
        <v>0</v>
      </c>
      <c r="G14" s="14">
        <v>0.92255054312786777</v>
      </c>
      <c r="H14" s="69"/>
      <c r="I14" s="15"/>
      <c r="J14" s="15"/>
      <c r="K14" s="69"/>
      <c r="L14" s="51"/>
      <c r="M14" s="51"/>
      <c r="N14" s="51" t="s">
        <v>217</v>
      </c>
      <c r="O14" s="98">
        <f>SUM(P17,V17)</f>
        <v>0</v>
      </c>
      <c r="P14" s="100" t="e">
        <f>O14/C17</f>
        <v>#DIV/0!</v>
      </c>
      <c r="Q14" s="99"/>
      <c r="R14" s="100"/>
      <c r="S14" s="100"/>
      <c r="T14" s="100"/>
      <c r="U14" s="100"/>
      <c r="V14" s="62"/>
      <c r="W14" s="62"/>
      <c r="X14" s="62"/>
      <c r="Y14" s="51" t="s">
        <v>217</v>
      </c>
      <c r="Z14" s="53">
        <f>Y17</f>
        <v>0</v>
      </c>
      <c r="AA14" s="54" t="e">
        <f>1-P14</f>
        <v>#DIV/0!</v>
      </c>
      <c r="AB14" s="54">
        <f>Z18/C18</f>
        <v>0</v>
      </c>
      <c r="AC14" s="54" t="e">
        <f>#REF!/#REF!</f>
        <v>#REF!</v>
      </c>
      <c r="AD14" s="50"/>
      <c r="AE14" s="51"/>
      <c r="AF14" s="51"/>
      <c r="AG14" s="50"/>
      <c r="AH14" s="50"/>
      <c r="AI14" s="68"/>
      <c r="AJ14" s="68"/>
      <c r="AK14" s="50"/>
      <c r="AL14" s="50"/>
      <c r="AM14" s="50"/>
      <c r="AN14" s="68"/>
      <c r="AO14" s="68"/>
      <c r="AP14" s="50"/>
      <c r="AQ14" s="87"/>
      <c r="AR14" s="87"/>
      <c r="AS14" s="87"/>
      <c r="AT14" s="83"/>
      <c r="AU14" s="83"/>
    </row>
    <row r="15" spans="1:47" s="59" customFormat="1" ht="30.6" hidden="1" customHeight="1" x14ac:dyDescent="0.25">
      <c r="A15" s="50"/>
      <c r="B15" s="50"/>
      <c r="C15" s="51"/>
      <c r="D15" s="51" t="s">
        <v>294</v>
      </c>
      <c r="E15" s="134" t="e">
        <f>SUM(#REF!,#REF!)</f>
        <v>#REF!</v>
      </c>
      <c r="F15" s="15" t="e">
        <f>#REF!</f>
        <v>#REF!</v>
      </c>
      <c r="G15" s="14"/>
      <c r="H15" s="69"/>
      <c r="I15" s="15"/>
      <c r="J15" s="15"/>
      <c r="K15" s="69"/>
      <c r="L15" s="51"/>
      <c r="M15" s="51"/>
      <c r="N15" s="51" t="s">
        <v>218</v>
      </c>
      <c r="O15" s="98">
        <f>O14-O16</f>
        <v>0</v>
      </c>
      <c r="P15" s="100" t="e">
        <f>O15/SUM(J17,L17,M17)</f>
        <v>#DIV/0!</v>
      </c>
      <c r="Q15" s="99"/>
      <c r="R15" s="100"/>
      <c r="S15" s="100"/>
      <c r="T15" s="100"/>
      <c r="U15" s="100"/>
      <c r="V15" s="62"/>
      <c r="W15" s="62"/>
      <c r="X15" s="62"/>
      <c r="Y15" s="51" t="s">
        <v>218</v>
      </c>
      <c r="Z15" s="52">
        <f>SUM(AB17,AD17,AE17)</f>
        <v>0</v>
      </c>
      <c r="AA15" s="54" t="e">
        <f t="shared" ref="AA15:AA16" si="0">1-P15</f>
        <v>#DIV/0!</v>
      </c>
      <c r="AB15" s="50"/>
      <c r="AC15" s="50"/>
      <c r="AD15" s="50" t="s">
        <v>220</v>
      </c>
      <c r="AE15" s="52">
        <f>AA17+AE17</f>
        <v>0</v>
      </c>
      <c r="AF15" s="52"/>
      <c r="AG15" s="50"/>
      <c r="AH15" s="50"/>
      <c r="AI15" s="68"/>
      <c r="AJ15" s="68"/>
      <c r="AK15" s="50"/>
      <c r="AL15" s="50"/>
      <c r="AM15" s="50"/>
      <c r="AN15" s="68"/>
      <c r="AO15" s="68"/>
      <c r="AP15" s="50"/>
      <c r="AQ15" s="87"/>
      <c r="AR15" s="87"/>
      <c r="AS15" s="87"/>
      <c r="AT15" s="83"/>
      <c r="AU15" s="83"/>
    </row>
    <row r="16" spans="1:47" s="59" customFormat="1" ht="30.6" hidden="1" customHeight="1" x14ac:dyDescent="0.25">
      <c r="A16" s="50"/>
      <c r="B16" s="50"/>
      <c r="C16" s="51"/>
      <c r="D16" s="14">
        <v>0.9253310461368135</v>
      </c>
      <c r="E16" s="14">
        <v>7.4668953863186602E-2</v>
      </c>
      <c r="F16" s="15"/>
      <c r="G16" s="14"/>
      <c r="H16" s="69"/>
      <c r="I16" s="14"/>
      <c r="J16" s="14"/>
      <c r="K16" s="69"/>
      <c r="L16" s="51"/>
      <c r="M16" s="51"/>
      <c r="N16" s="51" t="s">
        <v>219</v>
      </c>
      <c r="O16" s="98">
        <f>S17</f>
        <v>0</v>
      </c>
      <c r="P16" s="100" t="e">
        <f>O16/K17</f>
        <v>#DIV/0!</v>
      </c>
      <c r="Q16" s="100"/>
      <c r="R16" s="100"/>
      <c r="S16" s="100"/>
      <c r="T16" s="100"/>
      <c r="U16" s="100"/>
      <c r="V16" s="62"/>
      <c r="W16" s="62"/>
      <c r="X16" s="62"/>
      <c r="Y16" s="51" t="s">
        <v>219</v>
      </c>
      <c r="Z16" s="52">
        <f>Z14-Z15</f>
        <v>0</v>
      </c>
      <c r="AA16" s="54" t="e">
        <f t="shared" si="0"/>
        <v>#DIV/0!</v>
      </c>
      <c r="AB16" s="50"/>
      <c r="AC16" s="50"/>
      <c r="AD16" s="50" t="s">
        <v>221</v>
      </c>
      <c r="AE16" s="52">
        <f>AD17</f>
        <v>0</v>
      </c>
      <c r="AF16" s="52"/>
      <c r="AG16" s="50"/>
      <c r="AH16" s="50"/>
      <c r="AI16" s="68"/>
      <c r="AJ16" s="68"/>
      <c r="AK16" s="50"/>
      <c r="AL16" s="50"/>
      <c r="AM16" s="50"/>
      <c r="AN16" s="68"/>
      <c r="AO16" s="68"/>
      <c r="AP16" s="50"/>
      <c r="AQ16" s="87"/>
      <c r="AR16" s="87"/>
      <c r="AS16" s="87"/>
      <c r="AT16" s="83"/>
      <c r="AU16" s="83"/>
    </row>
    <row r="17" spans="1:47" x14ac:dyDescent="0.25">
      <c r="A17" s="16"/>
      <c r="B17" s="16" t="s">
        <v>14</v>
      </c>
      <c r="C17" s="17"/>
      <c r="D17" s="17"/>
      <c r="E17" s="17"/>
      <c r="F17" s="17"/>
      <c r="G17" s="17"/>
      <c r="H17" s="17"/>
      <c r="I17" s="17"/>
      <c r="J17" s="17"/>
      <c r="K17" s="17"/>
      <c r="L17" s="17"/>
      <c r="M17" s="17"/>
      <c r="N17" s="17"/>
      <c r="O17" s="98"/>
      <c r="P17" s="98"/>
      <c r="Q17" s="98"/>
      <c r="R17" s="98"/>
      <c r="S17" s="98"/>
      <c r="T17" s="98"/>
      <c r="U17" s="98"/>
      <c r="V17" s="17"/>
      <c r="W17" s="17"/>
      <c r="X17" s="17"/>
      <c r="Y17" s="17"/>
      <c r="Z17" s="17"/>
      <c r="AA17" s="17"/>
      <c r="AB17" s="17"/>
      <c r="AC17" s="17"/>
      <c r="AD17" s="17"/>
      <c r="AE17" s="17"/>
      <c r="AF17" s="17"/>
      <c r="AG17" s="17"/>
      <c r="AH17" s="17"/>
      <c r="AI17" s="17"/>
      <c r="AJ17" s="17"/>
      <c r="AK17" s="17"/>
      <c r="AL17" s="46"/>
      <c r="AM17" s="46"/>
      <c r="AN17" s="46"/>
      <c r="AO17" s="46"/>
      <c r="AP17" s="46"/>
      <c r="AQ17" s="88" t="e">
        <f>SUM(AQ18,#REF!)</f>
        <v>#REF!</v>
      </c>
      <c r="AR17" s="88" t="e">
        <f>SUM(AR18,#REF!)</f>
        <v>#REF!</v>
      </c>
      <c r="AS17" s="88" t="e">
        <f>SUM(AS18,#REF!)</f>
        <v>#REF!</v>
      </c>
      <c r="AT17" s="4"/>
      <c r="AU17" s="4"/>
    </row>
    <row r="18" spans="1:47" ht="29.45" customHeight="1" x14ac:dyDescent="0.25">
      <c r="A18" s="11">
        <v>1</v>
      </c>
      <c r="B18" s="27" t="s">
        <v>109</v>
      </c>
      <c r="C18" s="22">
        <f t="shared" ref="C18:C54" si="1">SUM(H18,M18)</f>
        <v>4570230</v>
      </c>
      <c r="D18" s="23">
        <v>1702830</v>
      </c>
      <c r="E18" s="23">
        <v>1702830</v>
      </c>
      <c r="F18" s="25">
        <v>0</v>
      </c>
      <c r="G18" s="25">
        <v>2867400</v>
      </c>
      <c r="H18" s="25">
        <f t="shared" ref="H18:H54" si="2">SUM(I18,L18)</f>
        <v>4485200</v>
      </c>
      <c r="I18" s="25">
        <v>1617800</v>
      </c>
      <c r="J18" s="25">
        <v>1617800</v>
      </c>
      <c r="K18" s="25">
        <v>0</v>
      </c>
      <c r="L18" s="25">
        <v>2867400</v>
      </c>
      <c r="M18" s="25">
        <v>85030</v>
      </c>
      <c r="N18" s="55">
        <f t="shared" ref="N18:N54" si="3">SUM(O18,V18)</f>
        <v>9418775</v>
      </c>
      <c r="O18" s="102">
        <f t="shared" ref="O18:O54" si="4">SUM(Q18,T18)</f>
        <v>9333745</v>
      </c>
      <c r="P18" s="102">
        <f t="shared" ref="P18:P54" si="5">O18-U18</f>
        <v>4485200</v>
      </c>
      <c r="Q18" s="102">
        <f t="shared" ref="Q18:Q54" si="6">R18+S18</f>
        <v>1617800</v>
      </c>
      <c r="R18" s="102">
        <v>1617800</v>
      </c>
      <c r="S18" s="102">
        <v>0</v>
      </c>
      <c r="T18" s="102">
        <v>7715945</v>
      </c>
      <c r="U18" s="105">
        <v>4848545</v>
      </c>
      <c r="V18" s="65">
        <v>85030</v>
      </c>
      <c r="W18" s="65">
        <f t="shared" ref="W18:W54" si="7">SUM(Q18,V18)</f>
        <v>1702830</v>
      </c>
      <c r="X18" s="81">
        <f>V18/M18</f>
        <v>1</v>
      </c>
      <c r="Y18" s="55">
        <f t="shared" ref="Y18:Y54" si="8">SUM(Z18,AE18)</f>
        <v>0</v>
      </c>
      <c r="Z18" s="55">
        <f t="shared" ref="Z18:Z54" si="9">AA18+AD18</f>
        <v>0</v>
      </c>
      <c r="AA18" s="55">
        <f t="shared" ref="AA18:AA54" si="10">AB18+AC18</f>
        <v>0</v>
      </c>
      <c r="AB18" s="55">
        <f t="shared" ref="AB18:AB54" si="11">J18-R18</f>
        <v>0</v>
      </c>
      <c r="AC18" s="55">
        <f t="shared" ref="AC18:AC54" si="12">K18-S18</f>
        <v>0</v>
      </c>
      <c r="AD18" s="55">
        <f t="shared" ref="AD18:AD46" si="13">IF((L18-T18)&lt;0,0,(L18-T18))</f>
        <v>0</v>
      </c>
      <c r="AE18" s="55">
        <f t="shared" ref="AE18:AE54" si="14">M18-V18</f>
        <v>0</v>
      </c>
      <c r="AF18" s="55"/>
      <c r="AG18" s="25">
        <v>9711760</v>
      </c>
      <c r="AH18" s="25">
        <v>1617800</v>
      </c>
      <c r="AI18" s="25">
        <v>1617800</v>
      </c>
      <c r="AJ18" s="25">
        <v>0</v>
      </c>
      <c r="AK18" s="25">
        <v>8093960</v>
      </c>
      <c r="AL18" s="34">
        <f t="shared" ref="AL18:AL48" si="15">IF(C18=0,0,AG18/C18)</f>
        <v>2.125004649656582</v>
      </c>
      <c r="AM18" s="34">
        <f t="shared" ref="AM18:AM48" si="16">IF(D18=0,0,AH18/D18)</f>
        <v>0.95006547923163209</v>
      </c>
      <c r="AN18" s="34">
        <f t="shared" ref="AN18:AN48" si="17">IF(E18=0,0,AI18/E18)</f>
        <v>0.95006547923163209</v>
      </c>
      <c r="AO18" s="34">
        <f t="shared" ref="AO18:AO48" si="18">IF(F18=0,0,AJ18/F18)</f>
        <v>0</v>
      </c>
      <c r="AP18" s="34">
        <f t="shared" ref="AP18:AP48" si="19">IF(G18=0,0,AK18/G18)</f>
        <v>2.8227523191741648</v>
      </c>
      <c r="AQ18" s="92">
        <f t="shared" ref="AQ18:AQ54" si="20">SUM(AR18,AS18)</f>
        <v>16500</v>
      </c>
      <c r="AR18" s="92">
        <v>16500</v>
      </c>
      <c r="AS18" s="92">
        <v>0</v>
      </c>
      <c r="AT18" s="4" t="str">
        <f>VLOOKUP(B18,'[1]I Pbo'!$B$20:$U$84,20,0)</f>
        <v>2638/UBND-TH ngày 06/10/2022</v>
      </c>
      <c r="AU18" s="4" t="s">
        <v>235</v>
      </c>
    </row>
    <row r="19" spans="1:47" ht="29.25" customHeight="1" x14ac:dyDescent="0.25">
      <c r="A19" s="11">
        <v>2</v>
      </c>
      <c r="B19" s="27" t="s">
        <v>121</v>
      </c>
      <c r="C19" s="22">
        <f t="shared" si="1"/>
        <v>4227159</v>
      </c>
      <c r="D19" s="23">
        <v>1956999</v>
      </c>
      <c r="E19" s="23">
        <v>1846576</v>
      </c>
      <c r="F19" s="25">
        <v>110423</v>
      </c>
      <c r="G19" s="25">
        <v>2270160</v>
      </c>
      <c r="H19" s="25">
        <f t="shared" si="2"/>
        <v>4000703</v>
      </c>
      <c r="I19" s="25">
        <v>1730543</v>
      </c>
      <c r="J19" s="25">
        <v>1620120</v>
      </c>
      <c r="K19" s="25">
        <v>110423</v>
      </c>
      <c r="L19" s="25">
        <v>2270160</v>
      </c>
      <c r="M19" s="25">
        <v>226456</v>
      </c>
      <c r="N19" s="55">
        <f t="shared" si="3"/>
        <v>4381040.0729999999</v>
      </c>
      <c r="O19" s="102">
        <f t="shared" si="4"/>
        <v>4154584.0729999999</v>
      </c>
      <c r="P19" s="102">
        <f t="shared" si="5"/>
        <v>4000703</v>
      </c>
      <c r="Q19" s="102">
        <f t="shared" si="6"/>
        <v>1730543</v>
      </c>
      <c r="R19" s="102">
        <v>1620120</v>
      </c>
      <c r="S19" s="102">
        <v>110423</v>
      </c>
      <c r="T19" s="102">
        <v>2424041.0729999999</v>
      </c>
      <c r="U19" s="105">
        <v>153881.07299999986</v>
      </c>
      <c r="V19" s="65">
        <v>226456</v>
      </c>
      <c r="W19" s="65">
        <f t="shared" si="7"/>
        <v>1956999</v>
      </c>
      <c r="X19" s="81">
        <f>V19/M19</f>
        <v>1</v>
      </c>
      <c r="Y19" s="55">
        <f t="shared" si="8"/>
        <v>0</v>
      </c>
      <c r="Z19" s="55">
        <f t="shared" si="9"/>
        <v>0</v>
      </c>
      <c r="AA19" s="55">
        <f t="shared" si="10"/>
        <v>0</v>
      </c>
      <c r="AB19" s="55">
        <f t="shared" si="11"/>
        <v>0</v>
      </c>
      <c r="AC19" s="55">
        <f t="shared" si="12"/>
        <v>0</v>
      </c>
      <c r="AD19" s="55">
        <f t="shared" si="13"/>
        <v>0</v>
      </c>
      <c r="AE19" s="55">
        <f t="shared" si="14"/>
        <v>0</v>
      </c>
      <c r="AF19" s="55"/>
      <c r="AG19" s="25">
        <v>7622180.7570909997</v>
      </c>
      <c r="AH19" s="25">
        <v>1760765.757091</v>
      </c>
      <c r="AI19" s="25">
        <v>1735208.524</v>
      </c>
      <c r="AJ19" s="25">
        <v>25557.233090999998</v>
      </c>
      <c r="AK19" s="25">
        <v>5861415</v>
      </c>
      <c r="AL19" s="34">
        <f t="shared" si="15"/>
        <v>1.8031450336008179</v>
      </c>
      <c r="AM19" s="34">
        <f t="shared" si="16"/>
        <v>0.89972746899257483</v>
      </c>
      <c r="AN19" s="34">
        <f t="shared" si="17"/>
        <v>0.93968974144578943</v>
      </c>
      <c r="AO19" s="34">
        <f t="shared" si="18"/>
        <v>0.23144845812013801</v>
      </c>
      <c r="AP19" s="34">
        <f t="shared" si="19"/>
        <v>2.5819391584734115</v>
      </c>
      <c r="AQ19" s="92">
        <f t="shared" si="20"/>
        <v>0</v>
      </c>
      <c r="AR19" s="92">
        <v>0</v>
      </c>
      <c r="AS19" s="92">
        <v>0</v>
      </c>
      <c r="AT19" s="4">
        <f>VLOOKUP(B19,'[1]I Pbo'!$B$20:$U$84,20,0)</f>
        <v>0</v>
      </c>
      <c r="AU19" s="4"/>
    </row>
    <row r="20" spans="1:47" ht="29.25" customHeight="1" x14ac:dyDescent="0.25">
      <c r="A20" s="11">
        <v>3</v>
      </c>
      <c r="B20" s="27" t="s">
        <v>115</v>
      </c>
      <c r="C20" s="22">
        <f t="shared" si="1"/>
        <v>4553247</v>
      </c>
      <c r="D20" s="23">
        <v>1637029</v>
      </c>
      <c r="E20" s="23">
        <v>1607460</v>
      </c>
      <c r="F20" s="25">
        <v>29569</v>
      </c>
      <c r="G20" s="25">
        <v>2916218</v>
      </c>
      <c r="H20" s="25">
        <f t="shared" si="2"/>
        <v>4502477</v>
      </c>
      <c r="I20" s="25">
        <v>1586259</v>
      </c>
      <c r="J20" s="25">
        <v>1556690</v>
      </c>
      <c r="K20" s="25">
        <v>29569</v>
      </c>
      <c r="L20" s="25">
        <v>2916218</v>
      </c>
      <c r="M20" s="25">
        <v>50770</v>
      </c>
      <c r="N20" s="55">
        <f t="shared" si="3"/>
        <v>4533992</v>
      </c>
      <c r="O20" s="102">
        <f t="shared" si="4"/>
        <v>4483222</v>
      </c>
      <c r="P20" s="102">
        <f t="shared" si="5"/>
        <v>4483222</v>
      </c>
      <c r="Q20" s="102">
        <f t="shared" si="6"/>
        <v>1586259</v>
      </c>
      <c r="R20" s="102">
        <v>1556690</v>
      </c>
      <c r="S20" s="102">
        <v>29569</v>
      </c>
      <c r="T20" s="102">
        <v>2896963</v>
      </c>
      <c r="U20" s="105">
        <v>0</v>
      </c>
      <c r="V20" s="65">
        <v>50770</v>
      </c>
      <c r="W20" s="65">
        <f t="shared" si="7"/>
        <v>1637029</v>
      </c>
      <c r="X20" s="81">
        <f>V20/M20</f>
        <v>1</v>
      </c>
      <c r="Y20" s="55">
        <f t="shared" si="8"/>
        <v>19255</v>
      </c>
      <c r="Z20" s="55">
        <f t="shared" si="9"/>
        <v>19255</v>
      </c>
      <c r="AA20" s="55">
        <f t="shared" si="10"/>
        <v>0</v>
      </c>
      <c r="AB20" s="55">
        <f t="shared" si="11"/>
        <v>0</v>
      </c>
      <c r="AC20" s="55">
        <f t="shared" si="12"/>
        <v>0</v>
      </c>
      <c r="AD20" s="55">
        <f t="shared" si="13"/>
        <v>19255</v>
      </c>
      <c r="AE20" s="55">
        <f t="shared" si="14"/>
        <v>0</v>
      </c>
      <c r="AF20" s="55"/>
      <c r="AG20" s="25">
        <v>8136651.118675</v>
      </c>
      <c r="AH20" s="25">
        <v>1636651.118675</v>
      </c>
      <c r="AI20" s="25">
        <v>1607460</v>
      </c>
      <c r="AJ20" s="25">
        <v>29191.118675000002</v>
      </c>
      <c r="AK20" s="25">
        <v>6500000</v>
      </c>
      <c r="AL20" s="34">
        <f t="shared" si="15"/>
        <v>1.7869997210067892</v>
      </c>
      <c r="AM20" s="34">
        <f t="shared" si="16"/>
        <v>0.99976916638312452</v>
      </c>
      <c r="AN20" s="34">
        <f t="shared" si="17"/>
        <v>1</v>
      </c>
      <c r="AO20" s="34">
        <f t="shared" si="18"/>
        <v>0.9872203549325308</v>
      </c>
      <c r="AP20" s="34">
        <f t="shared" si="19"/>
        <v>2.2289142992739226</v>
      </c>
      <c r="AQ20" s="92">
        <f t="shared" si="20"/>
        <v>19458</v>
      </c>
      <c r="AR20" s="92">
        <v>0</v>
      </c>
      <c r="AS20" s="92">
        <v>19458</v>
      </c>
      <c r="AT20" s="4" t="s">
        <v>247</v>
      </c>
      <c r="AU20" s="4"/>
    </row>
    <row r="21" spans="1:47" ht="29.25" customHeight="1" x14ac:dyDescent="0.25">
      <c r="A21" s="11">
        <v>4</v>
      </c>
      <c r="B21" s="27" t="s">
        <v>119</v>
      </c>
      <c r="C21" s="22">
        <f t="shared" si="1"/>
        <v>5210470</v>
      </c>
      <c r="D21" s="23">
        <v>1892404</v>
      </c>
      <c r="E21" s="23">
        <v>1576333</v>
      </c>
      <c r="F21" s="25">
        <v>316071</v>
      </c>
      <c r="G21" s="25">
        <v>3318066</v>
      </c>
      <c r="H21" s="25">
        <f t="shared" si="2"/>
        <v>5137210</v>
      </c>
      <c r="I21" s="25">
        <v>1819144</v>
      </c>
      <c r="J21" s="25">
        <v>1503073</v>
      </c>
      <c r="K21" s="25">
        <v>316071</v>
      </c>
      <c r="L21" s="25">
        <v>3318066</v>
      </c>
      <c r="M21" s="25">
        <v>73260</v>
      </c>
      <c r="N21" s="55">
        <f t="shared" si="3"/>
        <v>6317270</v>
      </c>
      <c r="O21" s="102">
        <f t="shared" si="4"/>
        <v>6244010</v>
      </c>
      <c r="P21" s="102">
        <f t="shared" si="5"/>
        <v>5037210</v>
      </c>
      <c r="Q21" s="102">
        <f t="shared" si="6"/>
        <v>1719144</v>
      </c>
      <c r="R21" s="102">
        <v>1403073</v>
      </c>
      <c r="S21" s="102">
        <v>316071</v>
      </c>
      <c r="T21" s="102">
        <v>4524866</v>
      </c>
      <c r="U21" s="105">
        <v>1206800</v>
      </c>
      <c r="V21" s="65">
        <v>73260</v>
      </c>
      <c r="W21" s="65">
        <f t="shared" si="7"/>
        <v>1792404</v>
      </c>
      <c r="X21" s="81">
        <f>V21/M21</f>
        <v>1</v>
      </c>
      <c r="Y21" s="55">
        <f t="shared" si="8"/>
        <v>100000</v>
      </c>
      <c r="Z21" s="55">
        <f t="shared" si="9"/>
        <v>100000</v>
      </c>
      <c r="AA21" s="55">
        <f t="shared" si="10"/>
        <v>100000</v>
      </c>
      <c r="AB21" s="55">
        <f t="shared" si="11"/>
        <v>100000</v>
      </c>
      <c r="AC21" s="55">
        <f t="shared" si="12"/>
        <v>0</v>
      </c>
      <c r="AD21" s="55">
        <f t="shared" si="13"/>
        <v>0</v>
      </c>
      <c r="AE21" s="55">
        <f t="shared" si="14"/>
        <v>0</v>
      </c>
      <c r="AF21" s="55"/>
      <c r="AG21" s="25">
        <v>8689457.4283179995</v>
      </c>
      <c r="AH21" s="25">
        <v>1789457.4283179999</v>
      </c>
      <c r="AI21" s="25">
        <v>1570000</v>
      </c>
      <c r="AJ21" s="25">
        <v>219457.42831799999</v>
      </c>
      <c r="AK21" s="25">
        <v>6900000</v>
      </c>
      <c r="AL21" s="34">
        <f t="shared" si="15"/>
        <v>1.6676916724053683</v>
      </c>
      <c r="AM21" s="34">
        <f t="shared" si="16"/>
        <v>0.94560010881291734</v>
      </c>
      <c r="AN21" s="34">
        <f t="shared" si="17"/>
        <v>0.99598244787110335</v>
      </c>
      <c r="AO21" s="34">
        <f t="shared" si="18"/>
        <v>0.69432952823258065</v>
      </c>
      <c r="AP21" s="34">
        <f t="shared" si="19"/>
        <v>2.0795246387504047</v>
      </c>
      <c r="AQ21" s="92">
        <f t="shared" si="20"/>
        <v>0</v>
      </c>
      <c r="AR21" s="92">
        <v>0</v>
      </c>
      <c r="AS21" s="92">
        <v>0</v>
      </c>
      <c r="AT21" s="4">
        <f>VLOOKUP(B21,'[1]I Pbo'!$B$20:$U$84,20,0)</f>
        <v>0</v>
      </c>
      <c r="AU21" s="4"/>
    </row>
    <row r="22" spans="1:47" ht="29.25" customHeight="1" x14ac:dyDescent="0.25">
      <c r="A22" s="11">
        <v>5</v>
      </c>
      <c r="B22" s="27" t="s">
        <v>174</v>
      </c>
      <c r="C22" s="22">
        <f t="shared" si="1"/>
        <v>7875008</v>
      </c>
      <c r="D22" s="23">
        <f>SUM(I22,M22)</f>
        <v>600000</v>
      </c>
      <c r="E22" s="23">
        <f>SUM(J22,M22)</f>
        <v>600000</v>
      </c>
      <c r="F22" s="25">
        <v>0</v>
      </c>
      <c r="G22" s="25">
        <v>7275008</v>
      </c>
      <c r="H22" s="25">
        <f t="shared" si="2"/>
        <v>7875008</v>
      </c>
      <c r="I22" s="25">
        <v>600000</v>
      </c>
      <c r="J22" s="25">
        <v>600000</v>
      </c>
      <c r="K22" s="25">
        <v>0</v>
      </c>
      <c r="L22" s="25">
        <v>7275008</v>
      </c>
      <c r="M22" s="25">
        <v>0</v>
      </c>
      <c r="N22" s="55">
        <f t="shared" si="3"/>
        <v>10844244</v>
      </c>
      <c r="O22" s="102">
        <f t="shared" si="4"/>
        <v>10844244</v>
      </c>
      <c r="P22" s="102">
        <f t="shared" si="5"/>
        <v>7875008</v>
      </c>
      <c r="Q22" s="102">
        <f t="shared" si="6"/>
        <v>600000</v>
      </c>
      <c r="R22" s="102">
        <v>600000</v>
      </c>
      <c r="S22" s="102">
        <v>0</v>
      </c>
      <c r="T22" s="102">
        <v>10244244</v>
      </c>
      <c r="U22" s="105">
        <v>2969236</v>
      </c>
      <c r="V22" s="65">
        <v>0</v>
      </c>
      <c r="W22" s="65">
        <f t="shared" si="7"/>
        <v>600000</v>
      </c>
      <c r="X22" s="65"/>
      <c r="Y22" s="55">
        <f t="shared" si="8"/>
        <v>0</v>
      </c>
      <c r="Z22" s="55">
        <f t="shared" si="9"/>
        <v>0</v>
      </c>
      <c r="AA22" s="55">
        <f t="shared" si="10"/>
        <v>0</v>
      </c>
      <c r="AB22" s="55">
        <f t="shared" si="11"/>
        <v>0</v>
      </c>
      <c r="AC22" s="55">
        <f t="shared" si="12"/>
        <v>0</v>
      </c>
      <c r="AD22" s="55">
        <f t="shared" si="13"/>
        <v>0</v>
      </c>
      <c r="AE22" s="55">
        <f t="shared" si="14"/>
        <v>0</v>
      </c>
      <c r="AF22" s="55"/>
      <c r="AG22" s="25">
        <v>11581936.234988801</v>
      </c>
      <c r="AH22" s="25">
        <v>343085.66498880001</v>
      </c>
      <c r="AI22" s="25">
        <v>343085.66498880001</v>
      </c>
      <c r="AJ22" s="25">
        <v>0</v>
      </c>
      <c r="AK22" s="25">
        <v>11238850.57</v>
      </c>
      <c r="AL22" s="34">
        <f t="shared" si="15"/>
        <v>1.470720567520541</v>
      </c>
      <c r="AM22" s="34">
        <f t="shared" si="16"/>
        <v>0.57180944164800007</v>
      </c>
      <c r="AN22" s="34">
        <f t="shared" si="17"/>
        <v>0.57180944164800007</v>
      </c>
      <c r="AO22" s="34">
        <f t="shared" si="18"/>
        <v>0</v>
      </c>
      <c r="AP22" s="34">
        <f t="shared" si="19"/>
        <v>1.5448574860673694</v>
      </c>
      <c r="AQ22" s="92">
        <f t="shared" si="20"/>
        <v>0</v>
      </c>
      <c r="AR22" s="92"/>
      <c r="AS22" s="92"/>
      <c r="AT22" s="4">
        <f>VLOOKUP(B22,'[1]I Pbo'!$B$20:$U$84,20,0)</f>
        <v>0</v>
      </c>
      <c r="AU22" s="4"/>
    </row>
    <row r="23" spans="1:47" ht="29.25" customHeight="1" x14ac:dyDescent="0.25">
      <c r="A23" s="11">
        <v>6</v>
      </c>
      <c r="B23" s="27" t="s">
        <v>140</v>
      </c>
      <c r="C23" s="22">
        <f t="shared" si="1"/>
        <v>4553512.3823983502</v>
      </c>
      <c r="D23" s="23">
        <v>2090082.3823983497</v>
      </c>
      <c r="E23" s="23">
        <v>2029746.3823983497</v>
      </c>
      <c r="F23" s="25">
        <v>60336</v>
      </c>
      <c r="G23" s="25">
        <v>2463430</v>
      </c>
      <c r="H23" s="25">
        <f t="shared" si="2"/>
        <v>3983191</v>
      </c>
      <c r="I23" s="25">
        <v>1519761</v>
      </c>
      <c r="J23" s="25">
        <v>1459425</v>
      </c>
      <c r="K23" s="25">
        <v>60336</v>
      </c>
      <c r="L23" s="25">
        <v>2463430</v>
      </c>
      <c r="M23" s="25">
        <v>570321.3823983497</v>
      </c>
      <c r="N23" s="55">
        <f t="shared" si="3"/>
        <v>7073082.3823983502</v>
      </c>
      <c r="O23" s="102">
        <f t="shared" si="4"/>
        <v>6502761</v>
      </c>
      <c r="P23" s="102">
        <f t="shared" si="5"/>
        <v>3971191</v>
      </c>
      <c r="Q23" s="102">
        <f t="shared" si="6"/>
        <v>1507761</v>
      </c>
      <c r="R23" s="102">
        <v>1459425</v>
      </c>
      <c r="S23" s="102">
        <v>48336</v>
      </c>
      <c r="T23" s="102">
        <v>4995000</v>
      </c>
      <c r="U23" s="105">
        <v>2531570</v>
      </c>
      <c r="V23" s="65">
        <v>570321.3823983497</v>
      </c>
      <c r="W23" s="65">
        <f t="shared" si="7"/>
        <v>2078082.3823983497</v>
      </c>
      <c r="X23" s="81">
        <f>V23/M23</f>
        <v>1</v>
      </c>
      <c r="Y23" s="55">
        <f t="shared" si="8"/>
        <v>12000</v>
      </c>
      <c r="Z23" s="55">
        <f t="shared" si="9"/>
        <v>12000</v>
      </c>
      <c r="AA23" s="55">
        <f t="shared" si="10"/>
        <v>12000</v>
      </c>
      <c r="AB23" s="55">
        <f t="shared" si="11"/>
        <v>0</v>
      </c>
      <c r="AC23" s="55">
        <f t="shared" si="12"/>
        <v>12000</v>
      </c>
      <c r="AD23" s="55">
        <f t="shared" si="13"/>
        <v>0</v>
      </c>
      <c r="AE23" s="55">
        <f t="shared" si="14"/>
        <v>0</v>
      </c>
      <c r="AF23" s="55"/>
      <c r="AG23" s="25">
        <v>6395655.2860359997</v>
      </c>
      <c r="AH23" s="25">
        <v>1842107.971832</v>
      </c>
      <c r="AI23" s="25">
        <v>1815058</v>
      </c>
      <c r="AJ23" s="25">
        <v>27049.971831999999</v>
      </c>
      <c r="AK23" s="25">
        <v>4553547.3142039999</v>
      </c>
      <c r="AL23" s="34">
        <f t="shared" si="15"/>
        <v>1.4045542756748552</v>
      </c>
      <c r="AM23" s="34">
        <f t="shared" si="16"/>
        <v>0.881356633281698</v>
      </c>
      <c r="AN23" s="34">
        <f t="shared" si="17"/>
        <v>0.89422896167713639</v>
      </c>
      <c r="AO23" s="34">
        <f t="shared" si="18"/>
        <v>0.4483222592150623</v>
      </c>
      <c r="AP23" s="34">
        <f t="shared" si="19"/>
        <v>1.8484581718189679</v>
      </c>
      <c r="AQ23" s="92">
        <f t="shared" si="20"/>
        <v>0</v>
      </c>
      <c r="AR23" s="92"/>
      <c r="AS23" s="92">
        <v>0</v>
      </c>
      <c r="AT23" s="4">
        <f>VLOOKUP(B23,'[1]I Pbo'!$B$20:$U$84,20,0)</f>
        <v>0</v>
      </c>
      <c r="AU23" s="4"/>
    </row>
    <row r="24" spans="1:47" ht="29.25" customHeight="1" x14ac:dyDescent="0.25">
      <c r="A24" s="11">
        <v>7</v>
      </c>
      <c r="B24" s="27" t="s">
        <v>84</v>
      </c>
      <c r="C24" s="22">
        <f t="shared" si="1"/>
        <v>5992282.832834458</v>
      </c>
      <c r="D24" s="23">
        <v>2434974.832834458</v>
      </c>
      <c r="E24" s="23">
        <v>2079774.832834458</v>
      </c>
      <c r="F24" s="25">
        <v>355200</v>
      </c>
      <c r="G24" s="25">
        <v>3557308</v>
      </c>
      <c r="H24" s="25">
        <f t="shared" si="2"/>
        <v>5670191</v>
      </c>
      <c r="I24" s="25">
        <v>2112883</v>
      </c>
      <c r="J24" s="25">
        <v>1757683</v>
      </c>
      <c r="K24" s="25">
        <v>355200</v>
      </c>
      <c r="L24" s="25">
        <v>3557308</v>
      </c>
      <c r="M24" s="25">
        <v>322091.83283445798</v>
      </c>
      <c r="N24" s="55">
        <f t="shared" si="3"/>
        <v>9000900.3118344583</v>
      </c>
      <c r="O24" s="102">
        <f t="shared" si="4"/>
        <v>8678808.4790000003</v>
      </c>
      <c r="P24" s="102">
        <f t="shared" si="5"/>
        <v>5670191</v>
      </c>
      <c r="Q24" s="102">
        <f t="shared" si="6"/>
        <v>2112883</v>
      </c>
      <c r="R24" s="102">
        <v>1757683</v>
      </c>
      <c r="S24" s="102">
        <v>355200</v>
      </c>
      <c r="T24" s="102">
        <v>6565925.4790000003</v>
      </c>
      <c r="U24" s="105">
        <v>3008617.4790000003</v>
      </c>
      <c r="V24" s="65">
        <v>322091.83283445798</v>
      </c>
      <c r="W24" s="65">
        <f t="shared" si="7"/>
        <v>2434974.832834458</v>
      </c>
      <c r="X24" s="81">
        <f>V24/M24</f>
        <v>1</v>
      </c>
      <c r="Y24" s="55">
        <f t="shared" si="8"/>
        <v>0</v>
      </c>
      <c r="Z24" s="55">
        <f t="shared" si="9"/>
        <v>0</v>
      </c>
      <c r="AA24" s="55">
        <f t="shared" si="10"/>
        <v>0</v>
      </c>
      <c r="AB24" s="55">
        <f t="shared" si="11"/>
        <v>0</v>
      </c>
      <c r="AC24" s="55">
        <f t="shared" si="12"/>
        <v>0</v>
      </c>
      <c r="AD24" s="55">
        <f t="shared" si="13"/>
        <v>0</v>
      </c>
      <c r="AE24" s="55">
        <f t="shared" si="14"/>
        <v>0</v>
      </c>
      <c r="AF24" s="55"/>
      <c r="AG24" s="25">
        <v>8148840.0982360002</v>
      </c>
      <c r="AH24" s="25">
        <v>2198840.0982360002</v>
      </c>
      <c r="AI24" s="30">
        <v>2020500</v>
      </c>
      <c r="AJ24" s="30">
        <v>178340.09823599999</v>
      </c>
      <c r="AK24" s="30">
        <v>5950000</v>
      </c>
      <c r="AL24" s="34">
        <f t="shared" si="15"/>
        <v>1.3598890982890157</v>
      </c>
      <c r="AM24" s="34">
        <f t="shared" si="16"/>
        <v>0.90302374734461521</v>
      </c>
      <c r="AN24" s="34">
        <f t="shared" si="17"/>
        <v>0.97149939892595283</v>
      </c>
      <c r="AO24" s="34">
        <f t="shared" si="18"/>
        <v>0.50208360989864864</v>
      </c>
      <c r="AP24" s="34">
        <f t="shared" si="19"/>
        <v>1.672613110813008</v>
      </c>
      <c r="AQ24" s="92">
        <f t="shared" si="20"/>
        <v>37833</v>
      </c>
      <c r="AR24" s="92">
        <v>0</v>
      </c>
      <c r="AS24" s="92">
        <v>37833</v>
      </c>
      <c r="AT24" s="4" t="s">
        <v>245</v>
      </c>
      <c r="AU24" s="4"/>
    </row>
    <row r="25" spans="1:47" ht="29.25" customHeight="1" x14ac:dyDescent="0.25">
      <c r="A25" s="11">
        <v>8</v>
      </c>
      <c r="B25" s="27" t="s">
        <v>177</v>
      </c>
      <c r="C25" s="22">
        <f t="shared" si="1"/>
        <v>6967586</v>
      </c>
      <c r="D25" s="23">
        <v>1796896</v>
      </c>
      <c r="E25" s="23">
        <v>1609700</v>
      </c>
      <c r="F25" s="25">
        <v>187196</v>
      </c>
      <c r="G25" s="25">
        <v>5170690</v>
      </c>
      <c r="H25" s="25">
        <f t="shared" si="2"/>
        <v>6758505</v>
      </c>
      <c r="I25" s="25">
        <v>1587815</v>
      </c>
      <c r="J25" s="25">
        <v>1400619</v>
      </c>
      <c r="K25" s="25">
        <v>187196</v>
      </c>
      <c r="L25" s="25">
        <v>5170690</v>
      </c>
      <c r="M25" s="25">
        <v>209081</v>
      </c>
      <c r="N25" s="55">
        <f t="shared" si="3"/>
        <v>6994586</v>
      </c>
      <c r="O25" s="102">
        <f t="shared" si="4"/>
        <v>6785505</v>
      </c>
      <c r="P25" s="102">
        <f t="shared" si="5"/>
        <v>6758505</v>
      </c>
      <c r="Q25" s="102">
        <f t="shared" si="6"/>
        <v>1587815</v>
      </c>
      <c r="R25" s="102">
        <v>1400619</v>
      </c>
      <c r="S25" s="102">
        <v>187196</v>
      </c>
      <c r="T25" s="102">
        <v>5197690</v>
      </c>
      <c r="U25" s="105">
        <v>27000</v>
      </c>
      <c r="V25" s="65">
        <v>209081</v>
      </c>
      <c r="W25" s="65">
        <f t="shared" si="7"/>
        <v>1796896</v>
      </c>
      <c r="X25" s="81">
        <f>V25/M25</f>
        <v>1</v>
      </c>
      <c r="Y25" s="55">
        <f t="shared" si="8"/>
        <v>0</v>
      </c>
      <c r="Z25" s="55">
        <f t="shared" si="9"/>
        <v>0</v>
      </c>
      <c r="AA25" s="55">
        <f t="shared" si="10"/>
        <v>0</v>
      </c>
      <c r="AB25" s="55">
        <f t="shared" si="11"/>
        <v>0</v>
      </c>
      <c r="AC25" s="55">
        <f t="shared" si="12"/>
        <v>0</v>
      </c>
      <c r="AD25" s="55">
        <f t="shared" si="13"/>
        <v>0</v>
      </c>
      <c r="AE25" s="55">
        <f t="shared" si="14"/>
        <v>0</v>
      </c>
      <c r="AF25" s="55"/>
      <c r="AG25" s="25">
        <v>9211369.6618260015</v>
      </c>
      <c r="AH25" s="25">
        <v>1335718.825868</v>
      </c>
      <c r="AI25" s="25">
        <v>1257519.4820000001</v>
      </c>
      <c r="AJ25" s="25">
        <v>78199.343867999996</v>
      </c>
      <c r="AK25" s="25">
        <v>7875650.8359580012</v>
      </c>
      <c r="AL25" s="34">
        <f t="shared" si="15"/>
        <v>1.3220317139718121</v>
      </c>
      <c r="AM25" s="34">
        <f t="shared" si="16"/>
        <v>0.74334787648700873</v>
      </c>
      <c r="AN25" s="34">
        <f t="shared" si="17"/>
        <v>0.7812135689880102</v>
      </c>
      <c r="AO25" s="34">
        <f t="shared" si="18"/>
        <v>0.41774046383469732</v>
      </c>
      <c r="AP25" s="34">
        <f t="shared" si="19"/>
        <v>1.5231334378889474</v>
      </c>
      <c r="AQ25" s="92">
        <f t="shared" si="20"/>
        <v>62056</v>
      </c>
      <c r="AR25" s="92"/>
      <c r="AS25" s="92">
        <v>62056</v>
      </c>
      <c r="AT25" s="4" t="str">
        <f>VLOOKUP(B25,'[1]I Pbo'!$B$20:$U$84,20,0)</f>
        <v>8856/UBND-KTTC ngày 23/9/2022</v>
      </c>
      <c r="AU25" s="4"/>
    </row>
    <row r="26" spans="1:47" ht="29.25" customHeight="1" x14ac:dyDescent="0.25">
      <c r="A26" s="11">
        <v>9</v>
      </c>
      <c r="B26" s="27" t="s">
        <v>90</v>
      </c>
      <c r="C26" s="22">
        <f t="shared" si="1"/>
        <v>8281578.658950543</v>
      </c>
      <c r="D26" s="23">
        <v>2789755.658950543</v>
      </c>
      <c r="E26" s="23">
        <v>2613677.658950543</v>
      </c>
      <c r="F26" s="25">
        <v>176078</v>
      </c>
      <c r="G26" s="25">
        <v>5491823</v>
      </c>
      <c r="H26" s="25">
        <f t="shared" si="2"/>
        <v>7796386</v>
      </c>
      <c r="I26" s="25">
        <v>2304563</v>
      </c>
      <c r="J26" s="25">
        <v>2128485</v>
      </c>
      <c r="K26" s="25">
        <v>176078</v>
      </c>
      <c r="L26" s="25">
        <v>5491823</v>
      </c>
      <c r="M26" s="25">
        <v>485192.65895054309</v>
      </c>
      <c r="N26" s="55">
        <f t="shared" si="3"/>
        <v>10719500.558950543</v>
      </c>
      <c r="O26" s="102">
        <f t="shared" si="4"/>
        <v>10234307.9</v>
      </c>
      <c r="P26" s="102">
        <f t="shared" si="5"/>
        <v>7753108</v>
      </c>
      <c r="Q26" s="102">
        <f t="shared" si="6"/>
        <v>2261285</v>
      </c>
      <c r="R26" s="102">
        <v>2128485</v>
      </c>
      <c r="S26" s="102">
        <v>132800</v>
      </c>
      <c r="T26" s="102">
        <v>7973022.9000000004</v>
      </c>
      <c r="U26" s="105">
        <v>2481199.9000000004</v>
      </c>
      <c r="V26" s="65">
        <v>485192.65895054309</v>
      </c>
      <c r="W26" s="65">
        <f t="shared" si="7"/>
        <v>2746477.658950543</v>
      </c>
      <c r="X26" s="81">
        <f>V26/M26</f>
        <v>1</v>
      </c>
      <c r="Y26" s="55">
        <f t="shared" si="8"/>
        <v>43278</v>
      </c>
      <c r="Z26" s="55">
        <f t="shared" si="9"/>
        <v>43278</v>
      </c>
      <c r="AA26" s="55">
        <f t="shared" si="10"/>
        <v>43278</v>
      </c>
      <c r="AB26" s="55">
        <f t="shared" si="11"/>
        <v>0</v>
      </c>
      <c r="AC26" s="55">
        <f t="shared" si="12"/>
        <v>43278</v>
      </c>
      <c r="AD26" s="55">
        <f t="shared" si="13"/>
        <v>0</v>
      </c>
      <c r="AE26" s="55">
        <f t="shared" si="14"/>
        <v>0</v>
      </c>
      <c r="AF26" s="55"/>
      <c r="AG26" s="25">
        <v>10348309.350306606</v>
      </c>
      <c r="AH26" s="25">
        <v>2067270.3503066059</v>
      </c>
      <c r="AI26" s="30">
        <v>1977994.106060606</v>
      </c>
      <c r="AJ26" s="30">
        <v>89276.244246000002</v>
      </c>
      <c r="AK26" s="30">
        <v>8281039</v>
      </c>
      <c r="AL26" s="34">
        <f t="shared" si="15"/>
        <v>1.2495575754898358</v>
      </c>
      <c r="AM26" s="34">
        <f t="shared" si="16"/>
        <v>0.74102201161383308</v>
      </c>
      <c r="AN26" s="34">
        <f t="shared" si="17"/>
        <v>0.75678578775273309</v>
      </c>
      <c r="AO26" s="34">
        <f t="shared" si="18"/>
        <v>0.5070266827542339</v>
      </c>
      <c r="AP26" s="34">
        <f t="shared" si="19"/>
        <v>1.5078852686985724</v>
      </c>
      <c r="AQ26" s="92">
        <f t="shared" si="20"/>
        <v>0</v>
      </c>
      <c r="AR26" s="92">
        <v>0</v>
      </c>
      <c r="AS26" s="92"/>
      <c r="AT26" s="4">
        <f>VLOOKUP(B26,'[1]I Pbo'!$B$20:$U$84,20,0)</f>
        <v>0</v>
      </c>
      <c r="AU26" s="4"/>
    </row>
    <row r="27" spans="1:47" ht="29.25" customHeight="1" x14ac:dyDescent="0.25">
      <c r="A27" s="11">
        <v>10</v>
      </c>
      <c r="B27" s="27" t="s">
        <v>117</v>
      </c>
      <c r="C27" s="22">
        <f t="shared" si="1"/>
        <v>4920238</v>
      </c>
      <c r="D27" s="23">
        <v>2087078</v>
      </c>
      <c r="E27" s="23">
        <v>2070234</v>
      </c>
      <c r="F27" s="25">
        <v>16844</v>
      </c>
      <c r="G27" s="25">
        <v>2833160</v>
      </c>
      <c r="H27" s="25">
        <f t="shared" si="2"/>
        <v>4724627</v>
      </c>
      <c r="I27" s="25">
        <v>1891467</v>
      </c>
      <c r="J27" s="25">
        <v>1874623</v>
      </c>
      <c r="K27" s="25">
        <v>16844</v>
      </c>
      <c r="L27" s="25">
        <v>2833160</v>
      </c>
      <c r="M27" s="25">
        <v>195611</v>
      </c>
      <c r="N27" s="55">
        <f t="shared" si="3"/>
        <v>5556238</v>
      </c>
      <c r="O27" s="102">
        <f t="shared" si="4"/>
        <v>5360627</v>
      </c>
      <c r="P27" s="102">
        <f t="shared" si="5"/>
        <v>4724627</v>
      </c>
      <c r="Q27" s="102">
        <f t="shared" si="6"/>
        <v>1891467</v>
      </c>
      <c r="R27" s="102">
        <v>1874623</v>
      </c>
      <c r="S27" s="102">
        <v>16844</v>
      </c>
      <c r="T27" s="102">
        <v>3469160</v>
      </c>
      <c r="U27" s="105">
        <v>636000</v>
      </c>
      <c r="V27" s="65">
        <v>195611</v>
      </c>
      <c r="W27" s="65">
        <f t="shared" si="7"/>
        <v>2087078</v>
      </c>
      <c r="X27" s="81">
        <f>V27/M27</f>
        <v>1</v>
      </c>
      <c r="Y27" s="55">
        <f t="shared" si="8"/>
        <v>0</v>
      </c>
      <c r="Z27" s="55">
        <f t="shared" si="9"/>
        <v>0</v>
      </c>
      <c r="AA27" s="55">
        <f t="shared" si="10"/>
        <v>0</v>
      </c>
      <c r="AB27" s="55">
        <f t="shared" si="11"/>
        <v>0</v>
      </c>
      <c r="AC27" s="55">
        <f t="shared" si="12"/>
        <v>0</v>
      </c>
      <c r="AD27" s="55">
        <f t="shared" si="13"/>
        <v>0</v>
      </c>
      <c r="AE27" s="55">
        <f t="shared" si="14"/>
        <v>0</v>
      </c>
      <c r="AF27" s="55"/>
      <c r="AG27" s="25">
        <v>6138566.0240000002</v>
      </c>
      <c r="AH27" s="25">
        <v>1986492.1039999998</v>
      </c>
      <c r="AI27" s="33">
        <v>1984356.0799999998</v>
      </c>
      <c r="AJ27" s="33">
        <v>2136.0239999999999</v>
      </c>
      <c r="AK27" s="33">
        <v>4152073.92</v>
      </c>
      <c r="AL27" s="34">
        <f t="shared" si="15"/>
        <v>1.2476156689981257</v>
      </c>
      <c r="AM27" s="34">
        <f t="shared" si="16"/>
        <v>0.9518053968275263</v>
      </c>
      <c r="AN27" s="34">
        <f t="shared" si="17"/>
        <v>0.95851777142100836</v>
      </c>
      <c r="AO27" s="34">
        <f t="shared" si="18"/>
        <v>0.12681215863215387</v>
      </c>
      <c r="AP27" s="34">
        <f t="shared" si="19"/>
        <v>1.4655275099182539</v>
      </c>
      <c r="AQ27" s="92">
        <f t="shared" si="20"/>
        <v>0</v>
      </c>
      <c r="AR27" s="92">
        <v>0</v>
      </c>
      <c r="AS27" s="92">
        <v>0</v>
      </c>
      <c r="AT27" s="4">
        <f>VLOOKUP(B27,'[1]I Pbo'!$B$20:$U$84,20,0)</f>
        <v>0</v>
      </c>
      <c r="AU27" s="4"/>
    </row>
    <row r="28" spans="1:47" ht="29.25" customHeight="1" x14ac:dyDescent="0.25">
      <c r="A28" s="11">
        <v>11</v>
      </c>
      <c r="B28" s="27" t="s">
        <v>103</v>
      </c>
      <c r="C28" s="22">
        <f t="shared" si="1"/>
        <v>12720720</v>
      </c>
      <c r="D28" s="23">
        <f>SUM(I28,M28)</f>
        <v>1288152</v>
      </c>
      <c r="E28" s="23">
        <f>SUM(J28,M28)</f>
        <v>1108990</v>
      </c>
      <c r="F28" s="25">
        <v>179162</v>
      </c>
      <c r="G28" s="25">
        <v>11432568</v>
      </c>
      <c r="H28" s="25">
        <f t="shared" si="2"/>
        <v>12720720</v>
      </c>
      <c r="I28" s="25">
        <v>1288152</v>
      </c>
      <c r="J28" s="25">
        <v>1108990</v>
      </c>
      <c r="K28" s="25">
        <v>179162</v>
      </c>
      <c r="L28" s="25">
        <v>11432568</v>
      </c>
      <c r="M28" s="25">
        <v>0</v>
      </c>
      <c r="N28" s="55">
        <f t="shared" si="3"/>
        <v>14687852.738000002</v>
      </c>
      <c r="O28" s="102">
        <f t="shared" si="4"/>
        <v>14687852.738000002</v>
      </c>
      <c r="P28" s="102">
        <f t="shared" si="5"/>
        <v>12720720</v>
      </c>
      <c r="Q28" s="102">
        <f t="shared" si="6"/>
        <v>1288152</v>
      </c>
      <c r="R28" s="102">
        <v>1108990</v>
      </c>
      <c r="S28" s="102">
        <v>179162</v>
      </c>
      <c r="T28" s="102">
        <v>13399700.738000002</v>
      </c>
      <c r="U28" s="105">
        <v>1967132.7380000018</v>
      </c>
      <c r="V28" s="63">
        <v>0</v>
      </c>
      <c r="W28" s="65">
        <f t="shared" si="7"/>
        <v>1288152</v>
      </c>
      <c r="X28" s="81"/>
      <c r="Y28" s="55">
        <f t="shared" si="8"/>
        <v>0</v>
      </c>
      <c r="Z28" s="55">
        <f t="shared" si="9"/>
        <v>0</v>
      </c>
      <c r="AA28" s="55">
        <f t="shared" si="10"/>
        <v>0</v>
      </c>
      <c r="AB28" s="55">
        <f t="shared" si="11"/>
        <v>0</v>
      </c>
      <c r="AC28" s="55">
        <f t="shared" si="12"/>
        <v>0</v>
      </c>
      <c r="AD28" s="55">
        <f t="shared" si="13"/>
        <v>0</v>
      </c>
      <c r="AE28" s="55">
        <f t="shared" si="14"/>
        <v>0</v>
      </c>
      <c r="AF28" s="55"/>
      <c r="AG28" s="25">
        <v>15654504.546674</v>
      </c>
      <c r="AH28" s="25">
        <v>1111424.5466740001</v>
      </c>
      <c r="AI28" s="25">
        <v>1108990</v>
      </c>
      <c r="AJ28" s="25">
        <v>2434.5466740000002</v>
      </c>
      <c r="AK28" s="25">
        <v>14543080</v>
      </c>
      <c r="AL28" s="34">
        <f t="shared" si="15"/>
        <v>1.230630384653856</v>
      </c>
      <c r="AM28" s="34">
        <f t="shared" si="16"/>
        <v>0.86280543497506512</v>
      </c>
      <c r="AN28" s="34">
        <f t="shared" si="17"/>
        <v>1</v>
      </c>
      <c r="AO28" s="34">
        <f t="shared" si="18"/>
        <v>1.3588521416371777E-2</v>
      </c>
      <c r="AP28" s="34">
        <f t="shared" si="19"/>
        <v>1.272074655492974</v>
      </c>
      <c r="AQ28" s="92">
        <f t="shared" si="20"/>
        <v>0</v>
      </c>
      <c r="AR28" s="92">
        <v>0</v>
      </c>
      <c r="AS28" s="92">
        <v>0</v>
      </c>
      <c r="AT28" s="4">
        <f>VLOOKUP(B28,'[1]I Pbo'!$B$20:$U$84,20,0)</f>
        <v>0</v>
      </c>
      <c r="AU28" s="4"/>
    </row>
    <row r="29" spans="1:47" ht="29.25" customHeight="1" x14ac:dyDescent="0.25">
      <c r="A29" s="11">
        <v>12</v>
      </c>
      <c r="B29" s="27" t="s">
        <v>195</v>
      </c>
      <c r="C29" s="22">
        <f t="shared" si="1"/>
        <v>4543683</v>
      </c>
      <c r="D29" s="23">
        <f>SUM(I29,M29)</f>
        <v>1253326</v>
      </c>
      <c r="E29" s="23">
        <f>SUM(J29,M29)</f>
        <v>756326</v>
      </c>
      <c r="F29" s="25">
        <v>497000</v>
      </c>
      <c r="G29" s="25">
        <v>3290357</v>
      </c>
      <c r="H29" s="25">
        <f t="shared" si="2"/>
        <v>4417357</v>
      </c>
      <c r="I29" s="25">
        <v>1127000</v>
      </c>
      <c r="J29" s="25">
        <v>630000</v>
      </c>
      <c r="K29" s="25">
        <v>497000</v>
      </c>
      <c r="L29" s="25">
        <v>3290357</v>
      </c>
      <c r="M29" s="25">
        <v>126326</v>
      </c>
      <c r="N29" s="55">
        <f t="shared" si="3"/>
        <v>4628588</v>
      </c>
      <c r="O29" s="102">
        <f t="shared" si="4"/>
        <v>4502262</v>
      </c>
      <c r="P29" s="102">
        <f t="shared" si="5"/>
        <v>4417357</v>
      </c>
      <c r="Q29" s="102">
        <f t="shared" si="6"/>
        <v>1127000</v>
      </c>
      <c r="R29" s="102">
        <v>630000</v>
      </c>
      <c r="S29" s="102">
        <v>497000</v>
      </c>
      <c r="T29" s="102">
        <v>3375262</v>
      </c>
      <c r="U29" s="105">
        <v>84905</v>
      </c>
      <c r="V29" s="65">
        <v>126326</v>
      </c>
      <c r="W29" s="65">
        <f t="shared" si="7"/>
        <v>1253326</v>
      </c>
      <c r="X29" s="81">
        <f>V29/M29</f>
        <v>1</v>
      </c>
      <c r="Y29" s="55">
        <f t="shared" si="8"/>
        <v>0</v>
      </c>
      <c r="Z29" s="55">
        <f t="shared" si="9"/>
        <v>0</v>
      </c>
      <c r="AA29" s="55">
        <f t="shared" si="10"/>
        <v>0</v>
      </c>
      <c r="AB29" s="55">
        <f t="shared" si="11"/>
        <v>0</v>
      </c>
      <c r="AC29" s="55">
        <f t="shared" si="12"/>
        <v>0</v>
      </c>
      <c r="AD29" s="55">
        <f t="shared" si="13"/>
        <v>0</v>
      </c>
      <c r="AE29" s="55">
        <f t="shared" si="14"/>
        <v>0</v>
      </c>
      <c r="AF29" s="55"/>
      <c r="AG29" s="25">
        <v>5538295.4308709996</v>
      </c>
      <c r="AH29" s="25">
        <v>922851.574334</v>
      </c>
      <c r="AI29" s="25">
        <v>755090</v>
      </c>
      <c r="AJ29" s="25">
        <v>167761.574334</v>
      </c>
      <c r="AK29" s="25">
        <v>4615443.8565369993</v>
      </c>
      <c r="AL29" s="34">
        <f t="shared" si="15"/>
        <v>1.2189000488966768</v>
      </c>
      <c r="AM29" s="34">
        <f t="shared" si="16"/>
        <v>0.7363220537465911</v>
      </c>
      <c r="AN29" s="34">
        <f t="shared" si="17"/>
        <v>0.9983657840666591</v>
      </c>
      <c r="AO29" s="34">
        <f t="shared" si="18"/>
        <v>0.33754843930382294</v>
      </c>
      <c r="AP29" s="34">
        <f t="shared" si="19"/>
        <v>1.4027182632574517</v>
      </c>
      <c r="AQ29" s="92">
        <f t="shared" si="20"/>
        <v>241300</v>
      </c>
      <c r="AR29" s="92"/>
      <c r="AS29" s="92">
        <v>241300</v>
      </c>
      <c r="AT29" s="4" t="s">
        <v>248</v>
      </c>
      <c r="AU29" s="4"/>
    </row>
    <row r="30" spans="1:47" ht="29.25" customHeight="1" x14ac:dyDescent="0.25">
      <c r="A30" s="11">
        <v>13</v>
      </c>
      <c r="B30" s="27" t="s">
        <v>161</v>
      </c>
      <c r="C30" s="22">
        <f t="shared" si="1"/>
        <v>5289634.6995548541</v>
      </c>
      <c r="D30" s="23">
        <v>1347254.6995548538</v>
      </c>
      <c r="E30" s="23">
        <v>1234120.6995548538</v>
      </c>
      <c r="F30" s="25">
        <v>113134</v>
      </c>
      <c r="G30" s="25">
        <v>3942380</v>
      </c>
      <c r="H30" s="25">
        <f t="shared" si="2"/>
        <v>5047814</v>
      </c>
      <c r="I30" s="25">
        <v>1105434</v>
      </c>
      <c r="J30" s="25">
        <v>992300</v>
      </c>
      <c r="K30" s="25">
        <v>113134</v>
      </c>
      <c r="L30" s="25">
        <v>3942380</v>
      </c>
      <c r="M30" s="25">
        <v>241820.6995548539</v>
      </c>
      <c r="N30" s="55">
        <f t="shared" si="3"/>
        <v>5764463.6995548541</v>
      </c>
      <c r="O30" s="102">
        <f t="shared" si="4"/>
        <v>5522643</v>
      </c>
      <c r="P30" s="102">
        <f t="shared" si="5"/>
        <v>5047814</v>
      </c>
      <c r="Q30" s="102">
        <f t="shared" si="6"/>
        <v>1105434</v>
      </c>
      <c r="R30" s="102">
        <v>992300</v>
      </c>
      <c r="S30" s="102">
        <v>113134</v>
      </c>
      <c r="T30" s="102">
        <v>4417209</v>
      </c>
      <c r="U30" s="105">
        <v>474829</v>
      </c>
      <c r="V30" s="65">
        <v>241820.6995548539</v>
      </c>
      <c r="W30" s="65">
        <f t="shared" si="7"/>
        <v>1347254.6995548538</v>
      </c>
      <c r="X30" s="81">
        <f>V30/M30</f>
        <v>1</v>
      </c>
      <c r="Y30" s="55">
        <f t="shared" si="8"/>
        <v>0</v>
      </c>
      <c r="Z30" s="55">
        <f t="shared" si="9"/>
        <v>0</v>
      </c>
      <c r="AA30" s="55">
        <f t="shared" si="10"/>
        <v>0</v>
      </c>
      <c r="AB30" s="55">
        <f t="shared" si="11"/>
        <v>0</v>
      </c>
      <c r="AC30" s="55">
        <f t="shared" si="12"/>
        <v>0</v>
      </c>
      <c r="AD30" s="55">
        <f t="shared" si="13"/>
        <v>0</v>
      </c>
      <c r="AE30" s="55">
        <f t="shared" si="14"/>
        <v>0</v>
      </c>
      <c r="AF30" s="55"/>
      <c r="AG30" s="25">
        <v>6437851.8290670002</v>
      </c>
      <c r="AH30" s="25">
        <v>1245791.829067</v>
      </c>
      <c r="AI30" s="25">
        <v>1209440</v>
      </c>
      <c r="AJ30" s="25">
        <v>36351.829066999999</v>
      </c>
      <c r="AK30" s="25">
        <v>5192060</v>
      </c>
      <c r="AL30" s="34">
        <f t="shared" si="15"/>
        <v>1.217069267488126</v>
      </c>
      <c r="AM30" s="34">
        <f t="shared" si="16"/>
        <v>0.92468916937430001</v>
      </c>
      <c r="AN30" s="34">
        <f t="shared" si="17"/>
        <v>0.98000138919657032</v>
      </c>
      <c r="AO30" s="34">
        <f t="shared" si="18"/>
        <v>0.32131657209150211</v>
      </c>
      <c r="AP30" s="34">
        <f t="shared" si="19"/>
        <v>1.3169861860094663</v>
      </c>
      <c r="AQ30" s="92">
        <f t="shared" si="20"/>
        <v>0</v>
      </c>
      <c r="AR30" s="92"/>
      <c r="AS30" s="92">
        <v>0</v>
      </c>
      <c r="AT30" s="4">
        <f>VLOOKUP(B30,'[1]I Pbo'!$B$20:$U$84,20,0)</f>
        <v>0</v>
      </c>
      <c r="AU30" s="4"/>
    </row>
    <row r="31" spans="1:47" ht="29.25" customHeight="1" x14ac:dyDescent="0.25">
      <c r="A31" s="11">
        <v>14</v>
      </c>
      <c r="B31" s="27" t="s">
        <v>105</v>
      </c>
      <c r="C31" s="22">
        <f t="shared" si="1"/>
        <v>11222520</v>
      </c>
      <c r="D31" s="23">
        <f>SUM(I31,M31)</f>
        <v>950000</v>
      </c>
      <c r="E31" s="23">
        <f>SUM(J31,M31)</f>
        <v>600000</v>
      </c>
      <c r="F31" s="25">
        <v>350000</v>
      </c>
      <c r="G31" s="25">
        <v>10272520</v>
      </c>
      <c r="H31" s="25">
        <f t="shared" si="2"/>
        <v>11222520</v>
      </c>
      <c r="I31" s="25">
        <v>950000</v>
      </c>
      <c r="J31" s="25">
        <v>600000</v>
      </c>
      <c r="K31" s="25">
        <v>350000</v>
      </c>
      <c r="L31" s="25">
        <v>10272520</v>
      </c>
      <c r="M31" s="25">
        <v>0</v>
      </c>
      <c r="N31" s="55">
        <f t="shared" si="3"/>
        <v>15661900.000999998</v>
      </c>
      <c r="O31" s="102">
        <f t="shared" si="4"/>
        <v>15661900.000999998</v>
      </c>
      <c r="P31" s="102">
        <f t="shared" si="5"/>
        <v>11222520</v>
      </c>
      <c r="Q31" s="102">
        <f t="shared" si="6"/>
        <v>950000</v>
      </c>
      <c r="R31" s="102">
        <v>600000</v>
      </c>
      <c r="S31" s="102">
        <v>350000</v>
      </c>
      <c r="T31" s="102">
        <v>14711900.000999998</v>
      </c>
      <c r="U31" s="105">
        <v>4439380.0009999983</v>
      </c>
      <c r="V31" s="63">
        <v>0</v>
      </c>
      <c r="W31" s="65">
        <f t="shared" si="7"/>
        <v>950000</v>
      </c>
      <c r="X31" s="81"/>
      <c r="Y31" s="55">
        <f t="shared" si="8"/>
        <v>0</v>
      </c>
      <c r="Z31" s="55">
        <f t="shared" si="9"/>
        <v>0</v>
      </c>
      <c r="AA31" s="55">
        <f t="shared" si="10"/>
        <v>0</v>
      </c>
      <c r="AB31" s="55">
        <f t="shared" si="11"/>
        <v>0</v>
      </c>
      <c r="AC31" s="55">
        <f t="shared" si="12"/>
        <v>0</v>
      </c>
      <c r="AD31" s="55">
        <f t="shared" si="13"/>
        <v>0</v>
      </c>
      <c r="AE31" s="55">
        <f t="shared" si="14"/>
        <v>0</v>
      </c>
      <c r="AF31" s="55"/>
      <c r="AG31" s="25">
        <v>13624039.631741999</v>
      </c>
      <c r="AH31" s="25">
        <v>538326.68703699997</v>
      </c>
      <c r="AI31" s="25">
        <v>517203</v>
      </c>
      <c r="AJ31" s="25">
        <v>21123.687037</v>
      </c>
      <c r="AK31" s="25">
        <v>13085712.944704998</v>
      </c>
      <c r="AL31" s="34">
        <f t="shared" si="15"/>
        <v>1.2139911206878669</v>
      </c>
      <c r="AM31" s="34">
        <f t="shared" si="16"/>
        <v>0.56665967056526312</v>
      </c>
      <c r="AN31" s="34">
        <f t="shared" si="17"/>
        <v>0.86200500000000002</v>
      </c>
      <c r="AO31" s="34">
        <f t="shared" si="18"/>
        <v>6.0353391534285712E-2</v>
      </c>
      <c r="AP31" s="34">
        <f t="shared" si="19"/>
        <v>1.2738561662284422</v>
      </c>
      <c r="AQ31" s="92">
        <f t="shared" si="20"/>
        <v>370909</v>
      </c>
      <c r="AR31" s="92">
        <v>48499</v>
      </c>
      <c r="AS31" s="92">
        <v>322410</v>
      </c>
      <c r="AT31" s="4" t="str">
        <f>VLOOKUP(B31,'[1]I Pbo'!$B$20:$U$84,20,0)</f>
        <v>5446/UBND-XD3 ngày 19/10/2022</v>
      </c>
      <c r="AU31" s="4" t="s">
        <v>234</v>
      </c>
    </row>
    <row r="32" spans="1:47" ht="29.25" customHeight="1" x14ac:dyDescent="0.25">
      <c r="A32" s="11">
        <v>15</v>
      </c>
      <c r="B32" s="27" t="s">
        <v>111</v>
      </c>
      <c r="C32" s="22">
        <f t="shared" si="1"/>
        <v>6937401</v>
      </c>
      <c r="D32" s="23">
        <f>SUM(I32,M32)</f>
        <v>793115</v>
      </c>
      <c r="E32" s="23">
        <f>SUM(J32,M32)</f>
        <v>538354</v>
      </c>
      <c r="F32" s="25">
        <v>254761</v>
      </c>
      <c r="G32" s="25">
        <v>6144286</v>
      </c>
      <c r="H32" s="25">
        <f t="shared" si="2"/>
        <v>6937401</v>
      </c>
      <c r="I32" s="25">
        <v>793115</v>
      </c>
      <c r="J32" s="25">
        <v>538354</v>
      </c>
      <c r="K32" s="25">
        <v>254761</v>
      </c>
      <c r="L32" s="25">
        <v>6144286</v>
      </c>
      <c r="M32" s="25">
        <v>0</v>
      </c>
      <c r="N32" s="55">
        <f t="shared" si="3"/>
        <v>6937401</v>
      </c>
      <c r="O32" s="102">
        <f t="shared" si="4"/>
        <v>6937401</v>
      </c>
      <c r="P32" s="102">
        <f t="shared" si="5"/>
        <v>6937401</v>
      </c>
      <c r="Q32" s="102">
        <f t="shared" si="6"/>
        <v>793115</v>
      </c>
      <c r="R32" s="102">
        <v>538354</v>
      </c>
      <c r="S32" s="102">
        <v>254761</v>
      </c>
      <c r="T32" s="102">
        <v>6144286</v>
      </c>
      <c r="U32" s="105">
        <v>0</v>
      </c>
      <c r="V32" s="65">
        <v>0</v>
      </c>
      <c r="W32" s="65">
        <f t="shared" si="7"/>
        <v>793115</v>
      </c>
      <c r="X32" s="65"/>
      <c r="Y32" s="55">
        <f t="shared" si="8"/>
        <v>0</v>
      </c>
      <c r="Z32" s="55">
        <f t="shared" si="9"/>
        <v>0</v>
      </c>
      <c r="AA32" s="55">
        <f t="shared" si="10"/>
        <v>0</v>
      </c>
      <c r="AB32" s="55">
        <f t="shared" si="11"/>
        <v>0</v>
      </c>
      <c r="AC32" s="55">
        <f t="shared" si="12"/>
        <v>0</v>
      </c>
      <c r="AD32" s="55">
        <f t="shared" si="13"/>
        <v>0</v>
      </c>
      <c r="AE32" s="55">
        <f t="shared" si="14"/>
        <v>0</v>
      </c>
      <c r="AF32" s="55"/>
      <c r="AG32" s="25">
        <v>8216628.7523619998</v>
      </c>
      <c r="AH32" s="25">
        <v>408076.752362</v>
      </c>
      <c r="AI32" s="25">
        <v>359025</v>
      </c>
      <c r="AJ32" s="25">
        <v>49051.752361999999</v>
      </c>
      <c r="AK32" s="25">
        <v>7808552</v>
      </c>
      <c r="AL32" s="34">
        <f t="shared" si="15"/>
        <v>1.1843958209078587</v>
      </c>
      <c r="AM32" s="34">
        <f t="shared" si="16"/>
        <v>0.51452406317116683</v>
      </c>
      <c r="AN32" s="34">
        <f t="shared" si="17"/>
        <v>0.66689390252510428</v>
      </c>
      <c r="AO32" s="34">
        <f t="shared" si="18"/>
        <v>0.19254027249853783</v>
      </c>
      <c r="AP32" s="34">
        <f t="shared" si="19"/>
        <v>1.2708640190251561</v>
      </c>
      <c r="AQ32" s="92">
        <f t="shared" si="20"/>
        <v>0</v>
      </c>
      <c r="AR32" s="92">
        <v>0</v>
      </c>
      <c r="AS32" s="92">
        <v>0</v>
      </c>
      <c r="AT32" s="4">
        <f>VLOOKUP(B32,'[1]I Pbo'!$B$20:$U$84,20,0)</f>
        <v>0</v>
      </c>
      <c r="AU32" s="4"/>
    </row>
    <row r="33" spans="1:53" ht="29.25" customHeight="1" x14ac:dyDescent="0.25">
      <c r="A33" s="11">
        <v>16</v>
      </c>
      <c r="B33" s="27" t="s">
        <v>82</v>
      </c>
      <c r="C33" s="22">
        <f t="shared" si="1"/>
        <v>3863178.5999035966</v>
      </c>
      <c r="D33" s="23">
        <v>2524438.5999035966</v>
      </c>
      <c r="E33" s="23">
        <v>2135633.5999035966</v>
      </c>
      <c r="F33" s="25">
        <v>388805</v>
      </c>
      <c r="G33" s="25">
        <v>1338740</v>
      </c>
      <c r="H33" s="25">
        <f t="shared" si="2"/>
        <v>3227751</v>
      </c>
      <c r="I33" s="25">
        <v>1889010.9999999998</v>
      </c>
      <c r="J33" s="25">
        <v>1500205.9999999998</v>
      </c>
      <c r="K33" s="25">
        <v>388805</v>
      </c>
      <c r="L33" s="25">
        <v>1338740</v>
      </c>
      <c r="M33" s="25">
        <v>635427.5999035968</v>
      </c>
      <c r="N33" s="55">
        <f t="shared" si="3"/>
        <v>4485078.5999035966</v>
      </c>
      <c r="O33" s="102">
        <f t="shared" si="4"/>
        <v>3849651</v>
      </c>
      <c r="P33" s="102">
        <f t="shared" si="5"/>
        <v>3227751</v>
      </c>
      <c r="Q33" s="102">
        <f t="shared" si="6"/>
        <v>1889011</v>
      </c>
      <c r="R33" s="102">
        <v>1500206</v>
      </c>
      <c r="S33" s="102">
        <v>388805</v>
      </c>
      <c r="T33" s="102">
        <v>1960640</v>
      </c>
      <c r="U33" s="105">
        <v>621900</v>
      </c>
      <c r="V33" s="65">
        <v>635427.5999035968</v>
      </c>
      <c r="W33" s="65">
        <f t="shared" si="7"/>
        <v>2524438.5999035966</v>
      </c>
      <c r="X33" s="81">
        <f>V33/M33</f>
        <v>1</v>
      </c>
      <c r="Y33" s="55">
        <f t="shared" si="8"/>
        <v>0</v>
      </c>
      <c r="Z33" s="55">
        <f t="shared" si="9"/>
        <v>0</v>
      </c>
      <c r="AA33" s="55">
        <f t="shared" si="10"/>
        <v>0</v>
      </c>
      <c r="AB33" s="55">
        <f t="shared" si="11"/>
        <v>0</v>
      </c>
      <c r="AC33" s="55">
        <f t="shared" si="12"/>
        <v>0</v>
      </c>
      <c r="AD33" s="55">
        <f t="shared" si="13"/>
        <v>0</v>
      </c>
      <c r="AE33" s="55">
        <f t="shared" si="14"/>
        <v>0</v>
      </c>
      <c r="AF33" s="55"/>
      <c r="AG33" s="25">
        <v>4478441.0921459999</v>
      </c>
      <c r="AH33" s="25">
        <v>2078441.0921459999</v>
      </c>
      <c r="AI33" s="30">
        <v>1989362</v>
      </c>
      <c r="AJ33" s="30">
        <v>89079.092145999995</v>
      </c>
      <c r="AK33" s="30">
        <v>2400000</v>
      </c>
      <c r="AL33" s="34">
        <f t="shared" si="15"/>
        <v>1.1592632792741595</v>
      </c>
      <c r="AM33" s="34">
        <f t="shared" si="16"/>
        <v>0.82332804300543161</v>
      </c>
      <c r="AN33" s="34">
        <f t="shared" si="17"/>
        <v>0.93150903792195472</v>
      </c>
      <c r="AO33" s="34">
        <f t="shared" si="18"/>
        <v>0.22910994494926762</v>
      </c>
      <c r="AP33" s="34">
        <f t="shared" si="19"/>
        <v>1.7927304779120665</v>
      </c>
      <c r="AQ33" s="92">
        <f t="shared" si="20"/>
        <v>105524</v>
      </c>
      <c r="AR33" s="92">
        <v>0</v>
      </c>
      <c r="AS33" s="92">
        <v>105524</v>
      </c>
      <c r="AT33" s="4" t="str">
        <f>VLOOKUP(B33,'[1]I Pbo'!$B$20:$U$84,20,0)</f>
        <v>Văn bản số 3188/UBND-TKTH ngày 23/9/2022</v>
      </c>
      <c r="AU33" s="4"/>
    </row>
    <row r="34" spans="1:53" s="2" customFormat="1" ht="29.25" customHeight="1" x14ac:dyDescent="0.25">
      <c r="A34" s="11">
        <v>17</v>
      </c>
      <c r="B34" s="27" t="s">
        <v>80</v>
      </c>
      <c r="C34" s="22">
        <f t="shared" si="1"/>
        <v>4836732.5759078283</v>
      </c>
      <c r="D34" s="23">
        <v>2747292.5759078288</v>
      </c>
      <c r="E34" s="23">
        <v>2385081.5759078288</v>
      </c>
      <c r="F34" s="25">
        <v>362211</v>
      </c>
      <c r="G34" s="25">
        <v>2089440</v>
      </c>
      <c r="H34" s="25">
        <f t="shared" si="2"/>
        <v>3958296</v>
      </c>
      <c r="I34" s="25">
        <v>1868856</v>
      </c>
      <c r="J34" s="25">
        <v>1506645</v>
      </c>
      <c r="K34" s="25">
        <v>362211</v>
      </c>
      <c r="L34" s="25">
        <v>2089440</v>
      </c>
      <c r="M34" s="25">
        <v>878436.57590782875</v>
      </c>
      <c r="N34" s="55">
        <f t="shared" si="3"/>
        <v>5427279.5759078283</v>
      </c>
      <c r="O34" s="102">
        <f t="shared" si="4"/>
        <v>4548843</v>
      </c>
      <c r="P34" s="102">
        <f t="shared" si="5"/>
        <v>3958296</v>
      </c>
      <c r="Q34" s="102">
        <f t="shared" si="6"/>
        <v>1868856</v>
      </c>
      <c r="R34" s="102">
        <v>1506645</v>
      </c>
      <c r="S34" s="102">
        <v>362211</v>
      </c>
      <c r="T34" s="102">
        <v>2679987</v>
      </c>
      <c r="U34" s="105">
        <v>590547</v>
      </c>
      <c r="V34" s="65">
        <v>878436.57590782875</v>
      </c>
      <c r="W34" s="65">
        <f t="shared" si="7"/>
        <v>2747292.5759078288</v>
      </c>
      <c r="X34" s="81">
        <f>V34/M34</f>
        <v>1</v>
      </c>
      <c r="Y34" s="55">
        <f t="shared" si="8"/>
        <v>0</v>
      </c>
      <c r="Z34" s="55">
        <f t="shared" si="9"/>
        <v>0</v>
      </c>
      <c r="AA34" s="55">
        <f t="shared" si="10"/>
        <v>0</v>
      </c>
      <c r="AB34" s="55">
        <f t="shared" si="11"/>
        <v>0</v>
      </c>
      <c r="AC34" s="55">
        <f t="shared" si="12"/>
        <v>0</v>
      </c>
      <c r="AD34" s="55">
        <f t="shared" si="13"/>
        <v>0</v>
      </c>
      <c r="AE34" s="55">
        <f t="shared" si="14"/>
        <v>0</v>
      </c>
      <c r="AF34" s="55"/>
      <c r="AG34" s="25">
        <v>5553180.0073770005</v>
      </c>
      <c r="AH34" s="25">
        <v>2482472.0073770001</v>
      </c>
      <c r="AI34" s="25">
        <v>2325473</v>
      </c>
      <c r="AJ34" s="25">
        <v>156999.007377</v>
      </c>
      <c r="AK34" s="25">
        <v>3070708</v>
      </c>
      <c r="AL34" s="34">
        <f t="shared" si="15"/>
        <v>1.148126327065891</v>
      </c>
      <c r="AM34" s="34">
        <f t="shared" si="16"/>
        <v>0.90360671052906694</v>
      </c>
      <c r="AN34" s="34">
        <f t="shared" si="17"/>
        <v>0.97500774124040601</v>
      </c>
      <c r="AO34" s="34">
        <f t="shared" si="18"/>
        <v>0.43344627130871233</v>
      </c>
      <c r="AP34" s="34">
        <f t="shared" si="19"/>
        <v>1.4696320545217858</v>
      </c>
      <c r="AQ34" s="92">
        <f t="shared" si="20"/>
        <v>10406</v>
      </c>
      <c r="AR34" s="92">
        <v>0</v>
      </c>
      <c r="AS34" s="92">
        <v>10406</v>
      </c>
      <c r="AT34" s="4" t="s">
        <v>244</v>
      </c>
      <c r="AU34" s="4"/>
      <c r="AV34" s="1"/>
      <c r="AW34" s="1"/>
      <c r="AX34" s="1"/>
      <c r="AY34" s="1"/>
      <c r="AZ34" s="1"/>
      <c r="BA34" s="1"/>
    </row>
    <row r="35" spans="1:53" s="2" customFormat="1" ht="29.25" customHeight="1" x14ac:dyDescent="0.25">
      <c r="A35" s="11">
        <v>18</v>
      </c>
      <c r="B35" s="27" t="s">
        <v>172</v>
      </c>
      <c r="C35" s="22">
        <f t="shared" si="1"/>
        <v>3898500.1309999786</v>
      </c>
      <c r="D35" s="23">
        <v>1256120.1309999784</v>
      </c>
      <c r="E35" s="23">
        <v>1048217.1309999784</v>
      </c>
      <c r="F35" s="25">
        <v>207903</v>
      </c>
      <c r="G35" s="25">
        <v>2642380</v>
      </c>
      <c r="H35" s="25">
        <f t="shared" si="2"/>
        <v>3794829</v>
      </c>
      <c r="I35" s="25">
        <v>1152449</v>
      </c>
      <c r="J35" s="25">
        <v>944546</v>
      </c>
      <c r="K35" s="25">
        <v>207903</v>
      </c>
      <c r="L35" s="25">
        <v>2642380</v>
      </c>
      <c r="M35" s="25">
        <v>103671.13099997844</v>
      </c>
      <c r="N35" s="55">
        <f t="shared" si="3"/>
        <v>4486500.1309999786</v>
      </c>
      <c r="O35" s="102">
        <f t="shared" si="4"/>
        <v>4382829</v>
      </c>
      <c r="P35" s="102">
        <f t="shared" si="5"/>
        <v>3794829</v>
      </c>
      <c r="Q35" s="102">
        <f t="shared" si="6"/>
        <v>1152449</v>
      </c>
      <c r="R35" s="102">
        <v>944546</v>
      </c>
      <c r="S35" s="102">
        <v>207903</v>
      </c>
      <c r="T35" s="102">
        <v>3230380</v>
      </c>
      <c r="U35" s="105">
        <v>588000</v>
      </c>
      <c r="V35" s="65">
        <v>103671.13099997844</v>
      </c>
      <c r="W35" s="65">
        <f t="shared" si="7"/>
        <v>1256120.1309999784</v>
      </c>
      <c r="X35" s="81">
        <f>V35/M35</f>
        <v>1</v>
      </c>
      <c r="Y35" s="55">
        <f t="shared" si="8"/>
        <v>0</v>
      </c>
      <c r="Z35" s="55">
        <f t="shared" si="9"/>
        <v>0</v>
      </c>
      <c r="AA35" s="55">
        <f t="shared" si="10"/>
        <v>0</v>
      </c>
      <c r="AB35" s="55">
        <f t="shared" si="11"/>
        <v>0</v>
      </c>
      <c r="AC35" s="55">
        <f t="shared" si="12"/>
        <v>0</v>
      </c>
      <c r="AD35" s="55">
        <f t="shared" si="13"/>
        <v>0</v>
      </c>
      <c r="AE35" s="55">
        <f t="shared" si="14"/>
        <v>0</v>
      </c>
      <c r="AF35" s="55"/>
      <c r="AG35" s="25">
        <v>4440679.2578420006</v>
      </c>
      <c r="AH35" s="25">
        <v>1084066.2578420001</v>
      </c>
      <c r="AI35" s="25">
        <v>1003671</v>
      </c>
      <c r="AJ35" s="25">
        <v>80395.257842000006</v>
      </c>
      <c r="AK35" s="25">
        <v>3356613</v>
      </c>
      <c r="AL35" s="34">
        <f t="shared" si="15"/>
        <v>1.1390737741755446</v>
      </c>
      <c r="AM35" s="34">
        <f t="shared" si="16"/>
        <v>0.86302753302663116</v>
      </c>
      <c r="AN35" s="34">
        <f t="shared" si="17"/>
        <v>0.95750295460494694</v>
      </c>
      <c r="AO35" s="34">
        <f t="shared" si="18"/>
        <v>0.38669599689278178</v>
      </c>
      <c r="AP35" s="34">
        <f t="shared" si="19"/>
        <v>1.2702991242743285</v>
      </c>
      <c r="AQ35" s="92">
        <f t="shared" si="20"/>
        <v>88821</v>
      </c>
      <c r="AR35" s="92"/>
      <c r="AS35" s="92">
        <v>88821</v>
      </c>
      <c r="AT35" s="4" t="str">
        <f>VLOOKUP(B35,'[1]I Pbo'!$B$20:$U$84,20,0)</f>
        <v>3577/UBND-KT ngày 24/10/2022</v>
      </c>
      <c r="AU35" s="4"/>
      <c r="AV35" s="1"/>
      <c r="AW35" s="1"/>
      <c r="AX35" s="1"/>
      <c r="AY35" s="1"/>
      <c r="AZ35" s="1"/>
      <c r="BA35" s="1"/>
    </row>
    <row r="36" spans="1:53" s="2" customFormat="1" ht="29.25" customHeight="1" x14ac:dyDescent="0.25">
      <c r="A36" s="11">
        <v>19</v>
      </c>
      <c r="B36" s="27" t="s">
        <v>136</v>
      </c>
      <c r="C36" s="22">
        <f t="shared" si="1"/>
        <v>5963336</v>
      </c>
      <c r="D36" s="23">
        <f>SUM(I36,M36)</f>
        <v>535948</v>
      </c>
      <c r="E36" s="23">
        <f>SUM(J36,M36)</f>
        <v>535948</v>
      </c>
      <c r="F36" s="25">
        <v>0</v>
      </c>
      <c r="G36" s="25">
        <v>5427388</v>
      </c>
      <c r="H36" s="25">
        <f t="shared" si="2"/>
        <v>5963336</v>
      </c>
      <c r="I36" s="25">
        <v>535948</v>
      </c>
      <c r="J36" s="25">
        <v>535948</v>
      </c>
      <c r="K36" s="25">
        <v>0</v>
      </c>
      <c r="L36" s="25">
        <v>5427388</v>
      </c>
      <c r="M36" s="25">
        <v>0</v>
      </c>
      <c r="N36" s="55">
        <f t="shared" si="3"/>
        <v>7880730.459999999</v>
      </c>
      <c r="O36" s="102">
        <f t="shared" si="4"/>
        <v>7880730.459999999</v>
      </c>
      <c r="P36" s="102">
        <f t="shared" si="5"/>
        <v>5963335.7239999995</v>
      </c>
      <c r="Q36" s="102">
        <f t="shared" si="6"/>
        <v>535947.72399999993</v>
      </c>
      <c r="R36" s="102">
        <v>535947.72399999993</v>
      </c>
      <c r="S36" s="102">
        <v>0</v>
      </c>
      <c r="T36" s="102">
        <v>7344782.7359999996</v>
      </c>
      <c r="U36" s="105">
        <v>1917394.7359999996</v>
      </c>
      <c r="V36" s="65">
        <v>0</v>
      </c>
      <c r="W36" s="65">
        <f t="shared" si="7"/>
        <v>535947.72399999993</v>
      </c>
      <c r="X36" s="65"/>
      <c r="Y36" s="55">
        <f t="shared" si="8"/>
        <v>0.27600000007078052</v>
      </c>
      <c r="Z36" s="55">
        <f t="shared" si="9"/>
        <v>0.27600000007078052</v>
      </c>
      <c r="AA36" s="55">
        <f t="shared" si="10"/>
        <v>0.27600000007078052</v>
      </c>
      <c r="AB36" s="55">
        <f t="shared" si="11"/>
        <v>0.27600000007078052</v>
      </c>
      <c r="AC36" s="55">
        <f t="shared" si="12"/>
        <v>0</v>
      </c>
      <c r="AD36" s="55">
        <f t="shared" si="13"/>
        <v>0</v>
      </c>
      <c r="AE36" s="55">
        <f t="shared" si="14"/>
        <v>0</v>
      </c>
      <c r="AF36" s="55"/>
      <c r="AG36" s="25">
        <v>6765120</v>
      </c>
      <c r="AH36" s="25">
        <v>535000</v>
      </c>
      <c r="AI36" s="25">
        <v>535000</v>
      </c>
      <c r="AJ36" s="25">
        <v>0</v>
      </c>
      <c r="AK36" s="25">
        <v>6230120</v>
      </c>
      <c r="AL36" s="34">
        <f t="shared" si="15"/>
        <v>1.1344522596077096</v>
      </c>
      <c r="AM36" s="34">
        <f t="shared" si="16"/>
        <v>0.99823117168083475</v>
      </c>
      <c r="AN36" s="34">
        <f t="shared" si="17"/>
        <v>0.99823117168083475</v>
      </c>
      <c r="AO36" s="34">
        <f t="shared" si="18"/>
        <v>0</v>
      </c>
      <c r="AP36" s="34">
        <f t="shared" si="19"/>
        <v>1.1479039272666705</v>
      </c>
      <c r="AQ36" s="92">
        <f t="shared" si="20"/>
        <v>0</v>
      </c>
      <c r="AR36" s="92"/>
      <c r="AS36" s="92">
        <v>0</v>
      </c>
      <c r="AT36" s="4">
        <f>VLOOKUP(B36,'[1]I Pbo'!$B$20:$U$84,20,0)</f>
        <v>0</v>
      </c>
      <c r="AU36" s="4"/>
      <c r="AV36" s="1"/>
      <c r="AW36" s="1"/>
      <c r="AX36" s="1"/>
      <c r="AY36" s="1"/>
      <c r="AZ36" s="1"/>
      <c r="BA36" s="1"/>
    </row>
    <row r="37" spans="1:53" s="2" customFormat="1" ht="29.25" customHeight="1" x14ac:dyDescent="0.25">
      <c r="A37" s="11">
        <v>20</v>
      </c>
      <c r="B37" s="27" t="s">
        <v>166</v>
      </c>
      <c r="C37" s="22">
        <f t="shared" si="1"/>
        <v>7883012</v>
      </c>
      <c r="D37" s="23">
        <v>547912</v>
      </c>
      <c r="E37" s="23">
        <v>449079</v>
      </c>
      <c r="F37" s="25">
        <v>98833</v>
      </c>
      <c r="G37" s="25">
        <v>7335100</v>
      </c>
      <c r="H37" s="25">
        <f t="shared" si="2"/>
        <v>7883012</v>
      </c>
      <c r="I37" s="25">
        <v>547912</v>
      </c>
      <c r="J37" s="25">
        <v>449079</v>
      </c>
      <c r="K37" s="25">
        <v>98833</v>
      </c>
      <c r="L37" s="25">
        <v>7335100</v>
      </c>
      <c r="M37" s="25">
        <v>0</v>
      </c>
      <c r="N37" s="55">
        <f t="shared" si="3"/>
        <v>9003220</v>
      </c>
      <c r="O37" s="102">
        <f t="shared" si="4"/>
        <v>9003220</v>
      </c>
      <c r="P37" s="102">
        <f t="shared" si="5"/>
        <v>7883012</v>
      </c>
      <c r="Q37" s="102">
        <f t="shared" si="6"/>
        <v>547912</v>
      </c>
      <c r="R37" s="102">
        <v>449079</v>
      </c>
      <c r="S37" s="102">
        <v>98833</v>
      </c>
      <c r="T37" s="102">
        <v>8455308</v>
      </c>
      <c r="U37" s="105">
        <v>1120208</v>
      </c>
      <c r="V37" s="63">
        <v>0</v>
      </c>
      <c r="W37" s="65">
        <f t="shared" si="7"/>
        <v>547912</v>
      </c>
      <c r="X37" s="65"/>
      <c r="Y37" s="55">
        <f t="shared" si="8"/>
        <v>0</v>
      </c>
      <c r="Z37" s="55">
        <f t="shared" si="9"/>
        <v>0</v>
      </c>
      <c r="AA37" s="55">
        <f t="shared" si="10"/>
        <v>0</v>
      </c>
      <c r="AB37" s="55">
        <f t="shared" si="11"/>
        <v>0</v>
      </c>
      <c r="AC37" s="55">
        <f t="shared" si="12"/>
        <v>0</v>
      </c>
      <c r="AD37" s="55">
        <f t="shared" si="13"/>
        <v>0</v>
      </c>
      <c r="AE37" s="55">
        <f t="shared" si="14"/>
        <v>0</v>
      </c>
      <c r="AF37" s="55"/>
      <c r="AG37" s="25">
        <v>8914481.3871671297</v>
      </c>
      <c r="AH37" s="25">
        <v>347479</v>
      </c>
      <c r="AI37" s="25">
        <v>347479</v>
      </c>
      <c r="AJ37" s="25">
        <v>0</v>
      </c>
      <c r="AK37" s="25">
        <v>8567002.3871671297</v>
      </c>
      <c r="AL37" s="34">
        <f t="shared" si="15"/>
        <v>1.1308471161996365</v>
      </c>
      <c r="AM37" s="34">
        <f t="shared" si="16"/>
        <v>0.63418760676897024</v>
      </c>
      <c r="AN37" s="34">
        <f t="shared" si="17"/>
        <v>0.77375918268277966</v>
      </c>
      <c r="AO37" s="34">
        <f t="shared" si="18"/>
        <v>0</v>
      </c>
      <c r="AP37" s="34">
        <f t="shared" si="19"/>
        <v>1.167946229385711</v>
      </c>
      <c r="AQ37" s="92">
        <f t="shared" si="20"/>
        <v>0</v>
      </c>
      <c r="AR37" s="92"/>
      <c r="AS37" s="92"/>
      <c r="AT37" s="4">
        <f>VLOOKUP(B37,'[1]I Pbo'!$B$20:$U$84,20,0)</f>
        <v>0</v>
      </c>
      <c r="AU37" s="4"/>
      <c r="AV37" s="1"/>
      <c r="AW37" s="1"/>
      <c r="AX37" s="1"/>
      <c r="AY37" s="1"/>
      <c r="AZ37" s="1"/>
      <c r="BA37" s="1"/>
    </row>
    <row r="38" spans="1:53" s="2" customFormat="1" ht="29.25" customHeight="1" x14ac:dyDescent="0.25">
      <c r="A38" s="11">
        <v>21</v>
      </c>
      <c r="B38" s="27" t="s">
        <v>142</v>
      </c>
      <c r="C38" s="22">
        <f t="shared" si="1"/>
        <v>8785397.4663415272</v>
      </c>
      <c r="D38" s="23">
        <v>3935837.4663415272</v>
      </c>
      <c r="E38" s="23">
        <v>3588969.4663415272</v>
      </c>
      <c r="F38" s="25">
        <v>346868</v>
      </c>
      <c r="G38" s="25">
        <v>4849560</v>
      </c>
      <c r="H38" s="25">
        <f t="shared" si="2"/>
        <v>8480342</v>
      </c>
      <c r="I38" s="25">
        <v>3630782</v>
      </c>
      <c r="J38" s="25">
        <v>3283914</v>
      </c>
      <c r="K38" s="25">
        <v>346868</v>
      </c>
      <c r="L38" s="25">
        <v>4849560</v>
      </c>
      <c r="M38" s="25">
        <v>305055.46634152706</v>
      </c>
      <c r="N38" s="55">
        <f t="shared" si="3"/>
        <v>9788397.4663415272</v>
      </c>
      <c r="O38" s="102">
        <f t="shared" si="4"/>
        <v>9483342</v>
      </c>
      <c r="P38" s="102">
        <f t="shared" si="5"/>
        <v>8480342</v>
      </c>
      <c r="Q38" s="102">
        <f t="shared" si="6"/>
        <v>3630782</v>
      </c>
      <c r="R38" s="102">
        <v>3283914</v>
      </c>
      <c r="S38" s="102">
        <v>346868</v>
      </c>
      <c r="T38" s="102">
        <v>5852560</v>
      </c>
      <c r="U38" s="105">
        <v>1003000</v>
      </c>
      <c r="V38" s="65">
        <v>305055.46634152706</v>
      </c>
      <c r="W38" s="65">
        <f t="shared" si="7"/>
        <v>3935837.4663415272</v>
      </c>
      <c r="X38" s="81">
        <f t="shared" ref="X38:X43" si="21">V38/M38</f>
        <v>1</v>
      </c>
      <c r="Y38" s="55">
        <f t="shared" si="8"/>
        <v>0</v>
      </c>
      <c r="Z38" s="55">
        <f t="shared" si="9"/>
        <v>0</v>
      </c>
      <c r="AA38" s="55">
        <f t="shared" si="10"/>
        <v>0</v>
      </c>
      <c r="AB38" s="55">
        <f t="shared" si="11"/>
        <v>0</v>
      </c>
      <c r="AC38" s="55">
        <f t="shared" si="12"/>
        <v>0</v>
      </c>
      <c r="AD38" s="55">
        <f t="shared" si="13"/>
        <v>0</v>
      </c>
      <c r="AE38" s="55">
        <f t="shared" si="14"/>
        <v>0</v>
      </c>
      <c r="AF38" s="55"/>
      <c r="AG38" s="25">
        <v>9920918.6882964615</v>
      </c>
      <c r="AH38" s="25">
        <v>3461148.0966307693</v>
      </c>
      <c r="AI38" s="25">
        <v>3341934.9656307693</v>
      </c>
      <c r="AJ38" s="25">
        <v>119213.13099999999</v>
      </c>
      <c r="AK38" s="25">
        <v>6459770.5916656917</v>
      </c>
      <c r="AL38" s="34">
        <f t="shared" si="15"/>
        <v>1.1292509788322411</v>
      </c>
      <c r="AM38" s="34">
        <f t="shared" si="16"/>
        <v>0.87939304563000786</v>
      </c>
      <c r="AN38" s="34">
        <f t="shared" si="17"/>
        <v>0.93116840278873247</v>
      </c>
      <c r="AO38" s="34">
        <f t="shared" si="18"/>
        <v>0.3436844303885051</v>
      </c>
      <c r="AP38" s="34">
        <f t="shared" si="19"/>
        <v>1.332032306367112</v>
      </c>
      <c r="AQ38" s="92">
        <f t="shared" si="20"/>
        <v>176010</v>
      </c>
      <c r="AR38" s="92"/>
      <c r="AS38" s="92">
        <v>176010</v>
      </c>
      <c r="AT38" s="4" t="str">
        <f>VLOOKUP(B38,'[1]I Pbo'!$B$20:$U$84,20,0)</f>
        <v>5063/UBND 31/8/2022</v>
      </c>
      <c r="AU38" s="4"/>
      <c r="AV38" s="1"/>
      <c r="AW38" s="1"/>
      <c r="AX38" s="1"/>
      <c r="AY38" s="1"/>
      <c r="AZ38" s="1"/>
      <c r="BA38" s="1"/>
    </row>
    <row r="39" spans="1:53" s="2" customFormat="1" ht="29.25" customHeight="1" x14ac:dyDescent="0.25">
      <c r="A39" s="11">
        <v>22</v>
      </c>
      <c r="B39" s="27" t="s">
        <v>138</v>
      </c>
      <c r="C39" s="22">
        <f t="shared" si="1"/>
        <v>5844822.276345457</v>
      </c>
      <c r="D39" s="23">
        <f>SUM(I39,M39)</f>
        <v>2304684.2763454574</v>
      </c>
      <c r="E39" s="23">
        <f>SUM(J39,M39)</f>
        <v>1739559.2763454574</v>
      </c>
      <c r="F39" s="25">
        <v>565125</v>
      </c>
      <c r="G39" s="25">
        <v>3540138</v>
      </c>
      <c r="H39" s="25">
        <f t="shared" si="2"/>
        <v>4944264</v>
      </c>
      <c r="I39" s="25">
        <v>1404126</v>
      </c>
      <c r="J39" s="25">
        <v>839001</v>
      </c>
      <c r="K39" s="25">
        <v>565125</v>
      </c>
      <c r="L39" s="25">
        <v>3540138</v>
      </c>
      <c r="M39" s="25">
        <v>900558.2763454573</v>
      </c>
      <c r="N39" s="55">
        <f t="shared" si="3"/>
        <v>6761822.1693454571</v>
      </c>
      <c r="O39" s="102">
        <f t="shared" si="4"/>
        <v>5861263.8930000002</v>
      </c>
      <c r="P39" s="102">
        <f t="shared" si="5"/>
        <v>4944263.8930000002</v>
      </c>
      <c r="Q39" s="102">
        <f t="shared" si="6"/>
        <v>1404125.8929999999</v>
      </c>
      <c r="R39" s="102">
        <v>839000.89299999992</v>
      </c>
      <c r="S39" s="102">
        <v>565125</v>
      </c>
      <c r="T39" s="102">
        <v>4457138</v>
      </c>
      <c r="U39" s="105">
        <v>917000</v>
      </c>
      <c r="V39" s="65">
        <v>900558.2763454573</v>
      </c>
      <c r="W39" s="65">
        <f t="shared" si="7"/>
        <v>2304684.1693454571</v>
      </c>
      <c r="X39" s="81">
        <f t="shared" si="21"/>
        <v>1</v>
      </c>
      <c r="Y39" s="55">
        <f t="shared" si="8"/>
        <v>0.10700000007636845</v>
      </c>
      <c r="Z39" s="55">
        <f t="shared" si="9"/>
        <v>0.10700000007636845</v>
      </c>
      <c r="AA39" s="55">
        <f t="shared" si="10"/>
        <v>0.10700000007636845</v>
      </c>
      <c r="AB39" s="55">
        <f t="shared" si="11"/>
        <v>0.10700000007636845</v>
      </c>
      <c r="AC39" s="55">
        <f t="shared" si="12"/>
        <v>0</v>
      </c>
      <c r="AD39" s="55">
        <f t="shared" si="13"/>
        <v>0</v>
      </c>
      <c r="AE39" s="55">
        <f t="shared" si="14"/>
        <v>0</v>
      </c>
      <c r="AF39" s="55"/>
      <c r="AG39" s="25">
        <v>6428020.7975925012</v>
      </c>
      <c r="AH39" s="25">
        <v>1214378.7217800003</v>
      </c>
      <c r="AI39" s="25">
        <v>1054339.7012170001</v>
      </c>
      <c r="AJ39" s="25">
        <v>160039.020563</v>
      </c>
      <c r="AK39" s="25">
        <v>5213642.0758125009</v>
      </c>
      <c r="AL39" s="34">
        <f t="shared" si="15"/>
        <v>1.0997803686191285</v>
      </c>
      <c r="AM39" s="34">
        <f t="shared" si="16"/>
        <v>0.52691760613112837</v>
      </c>
      <c r="AN39" s="34">
        <f t="shared" si="17"/>
        <v>0.60609587471603921</v>
      </c>
      <c r="AO39" s="34">
        <f t="shared" si="18"/>
        <v>0.28319225049856228</v>
      </c>
      <c r="AP39" s="34">
        <f t="shared" si="19"/>
        <v>1.4727228361754545</v>
      </c>
      <c r="AQ39" s="92">
        <f t="shared" si="20"/>
        <v>0</v>
      </c>
      <c r="AR39" s="92"/>
      <c r="AS39" s="92">
        <v>0</v>
      </c>
      <c r="AT39" s="4">
        <f>VLOOKUP(B39,'[1]I Pbo'!$B$20:$U$84,20,0)</f>
        <v>0</v>
      </c>
      <c r="AU39" s="4"/>
      <c r="AV39" s="1"/>
      <c r="AW39" s="1"/>
      <c r="AX39" s="1"/>
      <c r="AY39" s="1"/>
      <c r="AZ39" s="1"/>
      <c r="BA39" s="1"/>
    </row>
    <row r="40" spans="1:53" s="2" customFormat="1" ht="29.25" customHeight="1" x14ac:dyDescent="0.25">
      <c r="A40" s="11">
        <v>23</v>
      </c>
      <c r="B40" s="27" t="s">
        <v>134</v>
      </c>
      <c r="C40" s="22">
        <f t="shared" si="1"/>
        <v>4612815.2440371262</v>
      </c>
      <c r="D40" s="23">
        <f>SUM(I40,M40)</f>
        <v>2464095.2440371262</v>
      </c>
      <c r="E40" s="23">
        <f>SUM(J40,M40)</f>
        <v>1846760.2440371262</v>
      </c>
      <c r="F40" s="25">
        <v>617335</v>
      </c>
      <c r="G40" s="25">
        <v>2148720</v>
      </c>
      <c r="H40" s="25">
        <f t="shared" si="2"/>
        <v>4266055</v>
      </c>
      <c r="I40" s="25">
        <v>2117335</v>
      </c>
      <c r="J40" s="25">
        <v>1500000</v>
      </c>
      <c r="K40" s="25">
        <v>617335</v>
      </c>
      <c r="L40" s="25">
        <v>2148720</v>
      </c>
      <c r="M40" s="25">
        <v>346760.24403712631</v>
      </c>
      <c r="N40" s="55">
        <f t="shared" si="3"/>
        <v>4612815.2440371262</v>
      </c>
      <c r="O40" s="102">
        <f t="shared" si="4"/>
        <v>4266055</v>
      </c>
      <c r="P40" s="102">
        <f t="shared" si="5"/>
        <v>4266055</v>
      </c>
      <c r="Q40" s="102">
        <f t="shared" si="6"/>
        <v>2117335</v>
      </c>
      <c r="R40" s="102">
        <v>1500000</v>
      </c>
      <c r="S40" s="102">
        <v>617335</v>
      </c>
      <c r="T40" s="102">
        <v>2148720</v>
      </c>
      <c r="U40" s="105">
        <v>0</v>
      </c>
      <c r="V40" s="65">
        <v>346760.24403712631</v>
      </c>
      <c r="W40" s="65">
        <f t="shared" si="7"/>
        <v>2464095.2440371262</v>
      </c>
      <c r="X40" s="81">
        <f t="shared" si="21"/>
        <v>1</v>
      </c>
      <c r="Y40" s="55">
        <f t="shared" si="8"/>
        <v>0</v>
      </c>
      <c r="Z40" s="55">
        <f t="shared" si="9"/>
        <v>0</v>
      </c>
      <c r="AA40" s="55">
        <f t="shared" si="10"/>
        <v>0</v>
      </c>
      <c r="AB40" s="55">
        <f t="shared" si="11"/>
        <v>0</v>
      </c>
      <c r="AC40" s="55">
        <f t="shared" si="12"/>
        <v>0</v>
      </c>
      <c r="AD40" s="55">
        <f t="shared" si="13"/>
        <v>0</v>
      </c>
      <c r="AE40" s="55">
        <f t="shared" si="14"/>
        <v>0</v>
      </c>
      <c r="AF40" s="55"/>
      <c r="AG40" s="25">
        <v>4934506.3517189994</v>
      </c>
      <c r="AH40" s="25">
        <v>1934506.3517189999</v>
      </c>
      <c r="AI40" s="25">
        <v>1720000</v>
      </c>
      <c r="AJ40" s="25">
        <v>214506.351719</v>
      </c>
      <c r="AK40" s="25">
        <v>3000000</v>
      </c>
      <c r="AL40" s="34">
        <f t="shared" si="15"/>
        <v>1.0697385632554253</v>
      </c>
      <c r="AM40" s="34">
        <f t="shared" si="16"/>
        <v>0.78507775070802133</v>
      </c>
      <c r="AN40" s="34">
        <f t="shared" si="17"/>
        <v>0.93136074677456726</v>
      </c>
      <c r="AO40" s="34">
        <f t="shared" si="18"/>
        <v>0.34747155388727352</v>
      </c>
      <c r="AP40" s="34">
        <f t="shared" si="19"/>
        <v>1.3961800513794258</v>
      </c>
      <c r="AQ40" s="92">
        <f t="shared" si="20"/>
        <v>108863</v>
      </c>
      <c r="AR40" s="92"/>
      <c r="AS40" s="92">
        <v>108863</v>
      </c>
      <c r="AT40" s="4" t="str">
        <f>VLOOKUP(B40,'[1]I Pbo'!$B$20:$U$84,20,0)</f>
        <v>10186/UBND-XDCB ngày 27/9/2022</v>
      </c>
      <c r="AU40" s="4"/>
      <c r="AV40" s="1"/>
      <c r="AW40" s="1"/>
      <c r="AX40" s="1"/>
      <c r="AY40" s="1"/>
      <c r="AZ40" s="1"/>
      <c r="BA40" s="1"/>
    </row>
    <row r="41" spans="1:53" s="2" customFormat="1" ht="29.25" customHeight="1" x14ac:dyDescent="0.25">
      <c r="A41" s="11">
        <v>24</v>
      </c>
      <c r="B41" s="27" t="s">
        <v>159</v>
      </c>
      <c r="C41" s="22">
        <f t="shared" si="1"/>
        <v>3012836.2253203169</v>
      </c>
      <c r="D41" s="23">
        <v>2163216.2253203169</v>
      </c>
      <c r="E41" s="23">
        <v>1871048.2253203169</v>
      </c>
      <c r="F41" s="25">
        <v>292168</v>
      </c>
      <c r="G41" s="25">
        <v>849620</v>
      </c>
      <c r="H41" s="25">
        <f t="shared" si="2"/>
        <v>2340425</v>
      </c>
      <c r="I41" s="25">
        <v>1490805</v>
      </c>
      <c r="J41" s="25">
        <v>1198637</v>
      </c>
      <c r="K41" s="25">
        <v>292168</v>
      </c>
      <c r="L41" s="25">
        <v>849620</v>
      </c>
      <c r="M41" s="25">
        <v>672411.22532031673</v>
      </c>
      <c r="N41" s="55">
        <f t="shared" si="3"/>
        <v>4013884.0283203167</v>
      </c>
      <c r="O41" s="102">
        <f t="shared" si="4"/>
        <v>3341472.8029999998</v>
      </c>
      <c r="P41" s="102">
        <f t="shared" si="5"/>
        <v>2340425</v>
      </c>
      <c r="Q41" s="102">
        <f t="shared" si="6"/>
        <v>1490805</v>
      </c>
      <c r="R41" s="102">
        <v>1198637</v>
      </c>
      <c r="S41" s="102">
        <v>292168</v>
      </c>
      <c r="T41" s="102">
        <v>1850667.8029999998</v>
      </c>
      <c r="U41" s="105">
        <v>1001047.8029999998</v>
      </c>
      <c r="V41" s="65">
        <v>672411.22532031673</v>
      </c>
      <c r="W41" s="65">
        <f t="shared" si="7"/>
        <v>2163216.2253203169</v>
      </c>
      <c r="X41" s="81">
        <f t="shared" si="21"/>
        <v>1</v>
      </c>
      <c r="Y41" s="55">
        <f t="shared" si="8"/>
        <v>0</v>
      </c>
      <c r="Z41" s="55">
        <f t="shared" si="9"/>
        <v>0</v>
      </c>
      <c r="AA41" s="55">
        <f t="shared" si="10"/>
        <v>0</v>
      </c>
      <c r="AB41" s="55">
        <f t="shared" si="11"/>
        <v>0</v>
      </c>
      <c r="AC41" s="55">
        <f t="shared" si="12"/>
        <v>0</v>
      </c>
      <c r="AD41" s="55">
        <f t="shared" si="13"/>
        <v>0</v>
      </c>
      <c r="AE41" s="55">
        <f t="shared" si="14"/>
        <v>0</v>
      </c>
      <c r="AF41" s="55"/>
      <c r="AG41" s="25">
        <v>3189707.4248289997</v>
      </c>
      <c r="AH41" s="25">
        <v>1697518.4248289999</v>
      </c>
      <c r="AI41" s="25">
        <v>1593829.25</v>
      </c>
      <c r="AJ41" s="25">
        <v>103689.174829</v>
      </c>
      <c r="AK41" s="25">
        <v>1492189</v>
      </c>
      <c r="AL41" s="34">
        <f t="shared" si="15"/>
        <v>1.0587058792051927</v>
      </c>
      <c r="AM41" s="34">
        <f t="shared" si="16"/>
        <v>0.78471971731704304</v>
      </c>
      <c r="AN41" s="34">
        <f t="shared" si="17"/>
        <v>0.85183761082755738</v>
      </c>
      <c r="AO41" s="34">
        <f t="shared" si="18"/>
        <v>0.35489572721516388</v>
      </c>
      <c r="AP41" s="34">
        <f t="shared" si="19"/>
        <v>1.7563016407335044</v>
      </c>
      <c r="AQ41" s="92">
        <f t="shared" si="20"/>
        <v>0</v>
      </c>
      <c r="AR41" s="92"/>
      <c r="AS41" s="92">
        <v>0</v>
      </c>
      <c r="AT41" s="4">
        <f>VLOOKUP(B41,'[1]I Pbo'!$B$20:$U$84,20,0)</f>
        <v>0</v>
      </c>
      <c r="AU41" s="4"/>
      <c r="AV41" s="1"/>
      <c r="AW41" s="1"/>
      <c r="AX41" s="1"/>
      <c r="AY41" s="1"/>
      <c r="AZ41" s="1"/>
      <c r="BA41" s="1"/>
    </row>
    <row r="42" spans="1:53" s="2" customFormat="1" ht="29.25" customHeight="1" x14ac:dyDescent="0.25">
      <c r="A42" s="11">
        <v>25</v>
      </c>
      <c r="B42" s="27" t="s">
        <v>179</v>
      </c>
      <c r="C42" s="22">
        <f t="shared" si="1"/>
        <v>4396997</v>
      </c>
      <c r="D42" s="23">
        <v>1526755</v>
      </c>
      <c r="E42" s="23">
        <v>1494623</v>
      </c>
      <c r="F42" s="25">
        <v>32132</v>
      </c>
      <c r="G42" s="25">
        <v>2870242</v>
      </c>
      <c r="H42" s="25">
        <f t="shared" si="2"/>
        <v>4238941</v>
      </c>
      <c r="I42" s="25">
        <v>1368699</v>
      </c>
      <c r="J42" s="25">
        <v>1336567</v>
      </c>
      <c r="K42" s="25">
        <v>32132</v>
      </c>
      <c r="L42" s="25">
        <v>2870242</v>
      </c>
      <c r="M42" s="25">
        <v>158056</v>
      </c>
      <c r="N42" s="55">
        <f t="shared" si="3"/>
        <v>4396997</v>
      </c>
      <c r="O42" s="102">
        <f t="shared" si="4"/>
        <v>4238941</v>
      </c>
      <c r="P42" s="102">
        <f t="shared" si="5"/>
        <v>4238941</v>
      </c>
      <c r="Q42" s="102">
        <f t="shared" si="6"/>
        <v>1368699</v>
      </c>
      <c r="R42" s="102">
        <v>1336567</v>
      </c>
      <c r="S42" s="102">
        <v>32132</v>
      </c>
      <c r="T42" s="102">
        <v>2870242</v>
      </c>
      <c r="U42" s="105">
        <v>0</v>
      </c>
      <c r="V42" s="65">
        <v>158056</v>
      </c>
      <c r="W42" s="65">
        <f t="shared" si="7"/>
        <v>1526755</v>
      </c>
      <c r="X42" s="81">
        <f t="shared" si="21"/>
        <v>1</v>
      </c>
      <c r="Y42" s="55">
        <f t="shared" si="8"/>
        <v>0</v>
      </c>
      <c r="Z42" s="55">
        <f t="shared" si="9"/>
        <v>0</v>
      </c>
      <c r="AA42" s="55">
        <f t="shared" si="10"/>
        <v>0</v>
      </c>
      <c r="AB42" s="55">
        <f t="shared" si="11"/>
        <v>0</v>
      </c>
      <c r="AC42" s="55">
        <f t="shared" si="12"/>
        <v>0</v>
      </c>
      <c r="AD42" s="55">
        <f t="shared" si="13"/>
        <v>0</v>
      </c>
      <c r="AE42" s="55">
        <f t="shared" si="14"/>
        <v>0</v>
      </c>
      <c r="AF42" s="55"/>
      <c r="AG42" s="25">
        <v>4623891.7710750001</v>
      </c>
      <c r="AH42" s="25">
        <v>1216190.7710750001</v>
      </c>
      <c r="AI42" s="25">
        <v>1196378</v>
      </c>
      <c r="AJ42" s="25">
        <v>19812.771075000001</v>
      </c>
      <c r="AK42" s="25">
        <v>3407701</v>
      </c>
      <c r="AL42" s="34">
        <f t="shared" si="15"/>
        <v>1.0516022119357826</v>
      </c>
      <c r="AM42" s="34">
        <f t="shared" si="16"/>
        <v>0.79658541879672906</v>
      </c>
      <c r="AN42" s="34">
        <f t="shared" si="17"/>
        <v>0.80045469660242086</v>
      </c>
      <c r="AO42" s="34">
        <f t="shared" si="18"/>
        <v>0.61660559800199177</v>
      </c>
      <c r="AP42" s="34">
        <f t="shared" si="19"/>
        <v>1.1872521550447663</v>
      </c>
      <c r="AQ42" s="92">
        <f t="shared" si="20"/>
        <v>0</v>
      </c>
      <c r="AR42" s="92"/>
      <c r="AS42" s="92">
        <v>0</v>
      </c>
      <c r="AT42" s="4">
        <f>VLOOKUP(B42,'[1]I Pbo'!$B$20:$U$84,20,0)</f>
        <v>0</v>
      </c>
      <c r="AU42" s="4"/>
      <c r="AV42" s="1"/>
      <c r="AW42" s="1"/>
      <c r="AX42" s="1"/>
      <c r="AY42" s="1"/>
      <c r="AZ42" s="1"/>
      <c r="BA42" s="1"/>
    </row>
    <row r="43" spans="1:53" s="2" customFormat="1" ht="29.25" customHeight="1" x14ac:dyDescent="0.25">
      <c r="A43" s="11">
        <v>26</v>
      </c>
      <c r="B43" s="27" t="s">
        <v>146</v>
      </c>
      <c r="C43" s="22">
        <f t="shared" si="1"/>
        <v>3919635.7626127028</v>
      </c>
      <c r="D43" s="23">
        <v>1021695.762612703</v>
      </c>
      <c r="E43" s="23">
        <v>890716.76261270302</v>
      </c>
      <c r="F43" s="25">
        <v>130979</v>
      </c>
      <c r="G43" s="25">
        <v>2897940</v>
      </c>
      <c r="H43" s="25">
        <f t="shared" si="2"/>
        <v>3716838</v>
      </c>
      <c r="I43" s="25">
        <v>818898</v>
      </c>
      <c r="J43" s="25">
        <v>687919</v>
      </c>
      <c r="K43" s="25">
        <v>130979</v>
      </c>
      <c r="L43" s="25">
        <v>2897940</v>
      </c>
      <c r="M43" s="25">
        <v>202797.76261270299</v>
      </c>
      <c r="N43" s="55">
        <f t="shared" si="3"/>
        <v>3866814.7626127028</v>
      </c>
      <c r="O43" s="102">
        <f t="shared" si="4"/>
        <v>3664017</v>
      </c>
      <c r="P43" s="102">
        <f t="shared" si="5"/>
        <v>3664017</v>
      </c>
      <c r="Q43" s="102">
        <f t="shared" si="6"/>
        <v>813898</v>
      </c>
      <c r="R43" s="102">
        <v>687919</v>
      </c>
      <c r="S43" s="102">
        <v>125979</v>
      </c>
      <c r="T43" s="102">
        <v>2850119</v>
      </c>
      <c r="U43" s="105">
        <v>0</v>
      </c>
      <c r="V43" s="65">
        <v>202797.76261270299</v>
      </c>
      <c r="W43" s="65">
        <f t="shared" si="7"/>
        <v>1016695.762612703</v>
      </c>
      <c r="X43" s="81">
        <f t="shared" si="21"/>
        <v>1</v>
      </c>
      <c r="Y43" s="55">
        <f t="shared" si="8"/>
        <v>52821</v>
      </c>
      <c r="Z43" s="55">
        <f t="shared" si="9"/>
        <v>52821</v>
      </c>
      <c r="AA43" s="55">
        <f t="shared" si="10"/>
        <v>5000</v>
      </c>
      <c r="AB43" s="55">
        <f t="shared" si="11"/>
        <v>0</v>
      </c>
      <c r="AC43" s="55">
        <f t="shared" si="12"/>
        <v>5000</v>
      </c>
      <c r="AD43" s="55">
        <f t="shared" si="13"/>
        <v>47821</v>
      </c>
      <c r="AE43" s="55">
        <f t="shared" si="14"/>
        <v>0</v>
      </c>
      <c r="AF43" s="55"/>
      <c r="AG43" s="25">
        <v>4019372.4848659998</v>
      </c>
      <c r="AH43" s="25">
        <v>881364.603092</v>
      </c>
      <c r="AI43" s="25">
        <v>839848.8</v>
      </c>
      <c r="AJ43" s="25">
        <v>41515.803092000002</v>
      </c>
      <c r="AK43" s="25">
        <v>3138007.8817739999</v>
      </c>
      <c r="AL43" s="34">
        <f t="shared" si="15"/>
        <v>1.0254454057197437</v>
      </c>
      <c r="AM43" s="34">
        <f t="shared" si="16"/>
        <v>0.86264877994419287</v>
      </c>
      <c r="AN43" s="34">
        <f t="shared" si="17"/>
        <v>0.94289097865016702</v>
      </c>
      <c r="AO43" s="34">
        <f t="shared" si="18"/>
        <v>0.31696533865734206</v>
      </c>
      <c r="AP43" s="34">
        <f t="shared" si="19"/>
        <v>1.0828408737841362</v>
      </c>
      <c r="AQ43" s="92">
        <f t="shared" si="20"/>
        <v>29406</v>
      </c>
      <c r="AR43" s="92"/>
      <c r="AS43" s="92">
        <v>29406</v>
      </c>
      <c r="AT43" s="4" t="str">
        <f>VLOOKUP(B43,'[1]I Pbo'!$B$20:$U$84,20,0)</f>
        <v>Văn bản 8367/UBND-XDNĐ ngày 06/9/2022</v>
      </c>
      <c r="AU43" s="4"/>
      <c r="AV43" s="1"/>
      <c r="AW43" s="1"/>
      <c r="AX43" s="1"/>
      <c r="AY43" s="1"/>
      <c r="AZ43" s="1"/>
      <c r="BA43" s="1"/>
    </row>
    <row r="44" spans="1:53" s="2" customFormat="1" ht="29.25" customHeight="1" x14ac:dyDescent="0.25">
      <c r="A44" s="11">
        <v>27</v>
      </c>
      <c r="B44" s="27" t="s">
        <v>113</v>
      </c>
      <c r="C44" s="22">
        <f t="shared" si="1"/>
        <v>7186837</v>
      </c>
      <c r="D44" s="23">
        <v>837192</v>
      </c>
      <c r="E44" s="23">
        <v>810125</v>
      </c>
      <c r="F44" s="25">
        <v>27067</v>
      </c>
      <c r="G44" s="25">
        <v>6349645</v>
      </c>
      <c r="H44" s="25">
        <f t="shared" si="2"/>
        <v>7186837</v>
      </c>
      <c r="I44" s="25">
        <v>837192</v>
      </c>
      <c r="J44" s="25">
        <v>810125</v>
      </c>
      <c r="K44" s="25">
        <v>27067</v>
      </c>
      <c r="L44" s="25">
        <v>6349645</v>
      </c>
      <c r="M44" s="25">
        <v>0</v>
      </c>
      <c r="N44" s="55">
        <f t="shared" si="3"/>
        <v>7973140</v>
      </c>
      <c r="O44" s="102">
        <f t="shared" si="4"/>
        <v>7973140</v>
      </c>
      <c r="P44" s="102">
        <f t="shared" si="5"/>
        <v>7186837</v>
      </c>
      <c r="Q44" s="102">
        <f t="shared" si="6"/>
        <v>837192</v>
      </c>
      <c r="R44" s="102">
        <v>810125</v>
      </c>
      <c r="S44" s="102">
        <v>27067</v>
      </c>
      <c r="T44" s="102">
        <v>7135948</v>
      </c>
      <c r="U44" s="105">
        <v>786303</v>
      </c>
      <c r="V44" s="65">
        <v>0</v>
      </c>
      <c r="W44" s="65">
        <f t="shared" si="7"/>
        <v>837192</v>
      </c>
      <c r="X44" s="65"/>
      <c r="Y44" s="55">
        <f t="shared" si="8"/>
        <v>0</v>
      </c>
      <c r="Z44" s="55">
        <f t="shared" si="9"/>
        <v>0</v>
      </c>
      <c r="AA44" s="55">
        <f t="shared" si="10"/>
        <v>0</v>
      </c>
      <c r="AB44" s="55">
        <f t="shared" si="11"/>
        <v>0</v>
      </c>
      <c r="AC44" s="55">
        <f t="shared" si="12"/>
        <v>0</v>
      </c>
      <c r="AD44" s="55">
        <f t="shared" si="13"/>
        <v>0</v>
      </c>
      <c r="AE44" s="55">
        <f t="shared" si="14"/>
        <v>0</v>
      </c>
      <c r="AF44" s="55"/>
      <c r="AG44" s="25">
        <v>7330865</v>
      </c>
      <c r="AH44" s="25">
        <v>528450</v>
      </c>
      <c r="AI44" s="25">
        <v>528450</v>
      </c>
      <c r="AJ44" s="25">
        <v>0</v>
      </c>
      <c r="AK44" s="25">
        <v>6802415</v>
      </c>
      <c r="AL44" s="34">
        <f t="shared" si="15"/>
        <v>1.0200405268687742</v>
      </c>
      <c r="AM44" s="34">
        <f t="shared" si="16"/>
        <v>0.63121721182237767</v>
      </c>
      <c r="AN44" s="34">
        <f t="shared" si="17"/>
        <v>0.65230674278660705</v>
      </c>
      <c r="AO44" s="34">
        <f t="shared" si="18"/>
        <v>0</v>
      </c>
      <c r="AP44" s="34">
        <f t="shared" si="19"/>
        <v>1.0713063486226395</v>
      </c>
      <c r="AQ44" s="92">
        <f t="shared" si="20"/>
        <v>231211</v>
      </c>
      <c r="AR44" s="92">
        <v>204144</v>
      </c>
      <c r="AS44" s="92">
        <v>27067</v>
      </c>
      <c r="AT44" s="4" t="str">
        <f>VLOOKUP(B44,'[1]I Pbo'!$B$20:$U$84,20,0)</f>
        <v>483/UBND-KTTH ngày 20/10/2022</v>
      </c>
      <c r="AU44" s="4" t="s">
        <v>236</v>
      </c>
      <c r="AV44" s="1"/>
      <c r="AW44" s="1"/>
      <c r="AX44" s="1"/>
      <c r="AY44" s="1"/>
      <c r="AZ44" s="1"/>
      <c r="BA44" s="1"/>
    </row>
    <row r="45" spans="1:53" s="2" customFormat="1" ht="29.25" customHeight="1" x14ac:dyDescent="0.25">
      <c r="A45" s="11">
        <v>28</v>
      </c>
      <c r="B45" s="27" t="s">
        <v>78</v>
      </c>
      <c r="C45" s="22">
        <f t="shared" si="1"/>
        <v>3340702.6461638557</v>
      </c>
      <c r="D45" s="23">
        <f>SUM(I45,M45)</f>
        <v>2072902.6461638557</v>
      </c>
      <c r="E45" s="23">
        <f>SUM(J45,M45)</f>
        <v>1670755.6461638557</v>
      </c>
      <c r="F45" s="25">
        <v>402147</v>
      </c>
      <c r="G45" s="25">
        <v>1267800</v>
      </c>
      <c r="H45" s="25">
        <f t="shared" si="2"/>
        <v>2498375</v>
      </c>
      <c r="I45" s="25">
        <v>1230575</v>
      </c>
      <c r="J45" s="25">
        <v>828428</v>
      </c>
      <c r="K45" s="25">
        <v>402147</v>
      </c>
      <c r="L45" s="25">
        <v>1267800</v>
      </c>
      <c r="M45" s="25">
        <v>842327.64616385556</v>
      </c>
      <c r="N45" s="55">
        <f t="shared" si="3"/>
        <v>3340702.5721638557</v>
      </c>
      <c r="O45" s="102">
        <f t="shared" si="4"/>
        <v>2498374.926</v>
      </c>
      <c r="P45" s="102">
        <f t="shared" si="5"/>
        <v>2498374.926</v>
      </c>
      <c r="Q45" s="102">
        <f t="shared" si="6"/>
        <v>1230575</v>
      </c>
      <c r="R45" s="102">
        <v>828428</v>
      </c>
      <c r="S45" s="102">
        <v>402147</v>
      </c>
      <c r="T45" s="102">
        <v>1267799.926</v>
      </c>
      <c r="U45" s="105">
        <v>0</v>
      </c>
      <c r="V45" s="65">
        <v>842327.64616385556</v>
      </c>
      <c r="W45" s="65">
        <f t="shared" si="7"/>
        <v>2072902.6461638557</v>
      </c>
      <c r="X45" s="81">
        <f>V45/M45</f>
        <v>1</v>
      </c>
      <c r="Y45" s="55">
        <f t="shared" si="8"/>
        <v>7.4000000022351742E-2</v>
      </c>
      <c r="Z45" s="55">
        <f t="shared" si="9"/>
        <v>7.4000000022351742E-2</v>
      </c>
      <c r="AA45" s="55">
        <f t="shared" si="10"/>
        <v>0</v>
      </c>
      <c r="AB45" s="55">
        <f t="shared" si="11"/>
        <v>0</v>
      </c>
      <c r="AC45" s="55">
        <f t="shared" si="12"/>
        <v>0</v>
      </c>
      <c r="AD45" s="55">
        <f t="shared" si="13"/>
        <v>7.4000000022351742E-2</v>
      </c>
      <c r="AE45" s="55">
        <f t="shared" si="14"/>
        <v>0</v>
      </c>
      <c r="AF45" s="55"/>
      <c r="AG45" s="25">
        <v>3397632.535745</v>
      </c>
      <c r="AH45" s="25">
        <v>1747632.535745</v>
      </c>
      <c r="AI45" s="25">
        <v>1575000</v>
      </c>
      <c r="AJ45" s="31">
        <v>172632.535745</v>
      </c>
      <c r="AK45" s="25">
        <v>1650000</v>
      </c>
      <c r="AL45" s="34">
        <f t="shared" si="15"/>
        <v>1.0170412920906078</v>
      </c>
      <c r="AM45" s="34">
        <f t="shared" si="16"/>
        <v>0.84308471455675671</v>
      </c>
      <c r="AN45" s="34">
        <f t="shared" si="17"/>
        <v>0.94268722276431283</v>
      </c>
      <c r="AO45" s="48">
        <f t="shared" si="18"/>
        <v>0.42927719402357845</v>
      </c>
      <c r="AP45" s="34">
        <f t="shared" si="19"/>
        <v>1.3014671083767155</v>
      </c>
      <c r="AQ45" s="92">
        <f t="shared" si="20"/>
        <v>129185</v>
      </c>
      <c r="AR45" s="92">
        <v>0</v>
      </c>
      <c r="AS45" s="92">
        <v>129185</v>
      </c>
      <c r="AT45" s="4" t="str">
        <f>VLOOKUP(B45,'[1]I Pbo'!$B$20:$U$84,20,0)</f>
        <v>394/BC-UBND 31/8/2022</v>
      </c>
      <c r="AU45" s="4"/>
      <c r="AV45" s="1"/>
      <c r="AW45" s="1"/>
      <c r="AX45" s="1"/>
      <c r="AY45" s="1"/>
      <c r="AZ45" s="1"/>
      <c r="BA45" s="1"/>
    </row>
    <row r="46" spans="1:53" s="2" customFormat="1" ht="29.25" customHeight="1" x14ac:dyDescent="0.25">
      <c r="A46" s="11">
        <v>29</v>
      </c>
      <c r="B46" s="27" t="s">
        <v>155</v>
      </c>
      <c r="C46" s="22">
        <f t="shared" si="1"/>
        <v>2825504.5875801309</v>
      </c>
      <c r="D46" s="23">
        <v>1929274.5875801309</v>
      </c>
      <c r="E46" s="23">
        <v>1683362.5875801309</v>
      </c>
      <c r="F46" s="25">
        <v>245912</v>
      </c>
      <c r="G46" s="25">
        <v>896230</v>
      </c>
      <c r="H46" s="25">
        <f t="shared" si="2"/>
        <v>2374642</v>
      </c>
      <c r="I46" s="25">
        <v>1478412</v>
      </c>
      <c r="J46" s="25">
        <v>1232500</v>
      </c>
      <c r="K46" s="25">
        <v>245912</v>
      </c>
      <c r="L46" s="25">
        <v>896230</v>
      </c>
      <c r="M46" s="25">
        <v>450862.58758013102</v>
      </c>
      <c r="N46" s="55">
        <f t="shared" si="3"/>
        <v>3030427.5875801309</v>
      </c>
      <c r="O46" s="102">
        <f t="shared" si="4"/>
        <v>2579565</v>
      </c>
      <c r="P46" s="102">
        <f t="shared" si="5"/>
        <v>2374642</v>
      </c>
      <c r="Q46" s="102">
        <f t="shared" si="6"/>
        <v>1478412</v>
      </c>
      <c r="R46" s="102">
        <v>1232500</v>
      </c>
      <c r="S46" s="102">
        <v>245912</v>
      </c>
      <c r="T46" s="102">
        <v>1101153</v>
      </c>
      <c r="U46" s="105">
        <v>204923</v>
      </c>
      <c r="V46" s="65">
        <v>450862.58758013102</v>
      </c>
      <c r="W46" s="65">
        <f t="shared" si="7"/>
        <v>1929274.5875801309</v>
      </c>
      <c r="X46" s="81">
        <f>V46/M46</f>
        <v>1</v>
      </c>
      <c r="Y46" s="55">
        <f t="shared" si="8"/>
        <v>0</v>
      </c>
      <c r="Z46" s="55">
        <f t="shared" si="9"/>
        <v>0</v>
      </c>
      <c r="AA46" s="55">
        <f t="shared" si="10"/>
        <v>0</v>
      </c>
      <c r="AB46" s="55">
        <f t="shared" si="11"/>
        <v>0</v>
      </c>
      <c r="AC46" s="55">
        <f t="shared" si="12"/>
        <v>0</v>
      </c>
      <c r="AD46" s="55">
        <f t="shared" si="13"/>
        <v>0</v>
      </c>
      <c r="AE46" s="55">
        <f t="shared" si="14"/>
        <v>0</v>
      </c>
      <c r="AF46" s="55"/>
      <c r="AG46" s="25">
        <v>2829075.5729470002</v>
      </c>
      <c r="AH46" s="25">
        <v>1743997.0329470001</v>
      </c>
      <c r="AI46" s="25">
        <v>1570000</v>
      </c>
      <c r="AJ46" s="25">
        <v>173997.032947</v>
      </c>
      <c r="AK46" s="25">
        <v>1085078.54</v>
      </c>
      <c r="AL46" s="34">
        <f t="shared" si="15"/>
        <v>1.0012638398757396</v>
      </c>
      <c r="AM46" s="34">
        <f t="shared" si="16"/>
        <v>0.90396517124836928</v>
      </c>
      <c r="AN46" s="34">
        <f t="shared" si="17"/>
        <v>0.9326570589031018</v>
      </c>
      <c r="AO46" s="34">
        <f t="shared" si="18"/>
        <v>0.70755812220225123</v>
      </c>
      <c r="AP46" s="34">
        <f t="shared" si="19"/>
        <v>1.2107143701951508</v>
      </c>
      <c r="AQ46" s="92">
        <f t="shared" si="20"/>
        <v>145453</v>
      </c>
      <c r="AR46" s="92"/>
      <c r="AS46" s="92">
        <v>145453</v>
      </c>
      <c r="AT46" s="4" t="str">
        <f>VLOOKUP(B46,'[1]I Pbo'!$B$20:$U$84,20,0)</f>
        <v>Văn bản số 3993/UBND-KT ngày 19/7/2022</v>
      </c>
      <c r="AU46" s="4"/>
      <c r="AV46" s="1"/>
      <c r="AW46" s="1"/>
      <c r="AX46" s="1"/>
      <c r="AY46" s="1"/>
      <c r="AZ46" s="1"/>
      <c r="BA46" s="1"/>
    </row>
    <row r="47" spans="1:53" s="2" customFormat="1" ht="29.25" customHeight="1" x14ac:dyDescent="0.25">
      <c r="A47" s="11">
        <v>30</v>
      </c>
      <c r="B47" s="27" t="s">
        <v>38</v>
      </c>
      <c r="C47" s="22">
        <f t="shared" si="1"/>
        <v>392700</v>
      </c>
      <c r="D47" s="23">
        <f t="shared" ref="D47:D54" si="22">SUM(I47,M47)</f>
        <v>392700</v>
      </c>
      <c r="E47" s="23">
        <f t="shared" ref="E47:E54" si="23">SUM(J47,M47)</f>
        <v>392700</v>
      </c>
      <c r="F47" s="22">
        <v>0</v>
      </c>
      <c r="G47" s="22"/>
      <c r="H47" s="22">
        <f t="shared" si="2"/>
        <v>392700</v>
      </c>
      <c r="I47" s="22">
        <v>392700</v>
      </c>
      <c r="J47" s="22">
        <v>392700</v>
      </c>
      <c r="K47" s="22">
        <v>0</v>
      </c>
      <c r="L47" s="22"/>
      <c r="M47" s="22"/>
      <c r="N47" s="55">
        <f t="shared" si="3"/>
        <v>392700</v>
      </c>
      <c r="O47" s="102">
        <f t="shared" si="4"/>
        <v>392700</v>
      </c>
      <c r="P47" s="102">
        <f t="shared" si="5"/>
        <v>392700</v>
      </c>
      <c r="Q47" s="102">
        <f t="shared" si="6"/>
        <v>392700</v>
      </c>
      <c r="R47" s="102">
        <v>392700</v>
      </c>
      <c r="S47" s="102">
        <v>0</v>
      </c>
      <c r="T47" s="102">
        <v>0</v>
      </c>
      <c r="U47" s="102"/>
      <c r="V47" s="64"/>
      <c r="W47" s="65">
        <f t="shared" si="7"/>
        <v>392700</v>
      </c>
      <c r="X47" s="65"/>
      <c r="Y47" s="55">
        <f t="shared" si="8"/>
        <v>0</v>
      </c>
      <c r="Z47" s="55">
        <f t="shared" si="9"/>
        <v>0</v>
      </c>
      <c r="AA47" s="55">
        <f t="shared" si="10"/>
        <v>0</v>
      </c>
      <c r="AB47" s="55">
        <f t="shared" si="11"/>
        <v>0</v>
      </c>
      <c r="AC47" s="55">
        <f t="shared" si="12"/>
        <v>0</v>
      </c>
      <c r="AD47" s="55">
        <f t="shared" ref="AD47:AD54" si="24">L47-T47</f>
        <v>0</v>
      </c>
      <c r="AE47" s="55">
        <f t="shared" si="14"/>
        <v>0</v>
      </c>
      <c r="AF47" s="55"/>
      <c r="AG47" s="25">
        <v>392700</v>
      </c>
      <c r="AH47" s="25">
        <v>392700</v>
      </c>
      <c r="AI47" s="25">
        <v>392700</v>
      </c>
      <c r="AJ47" s="25">
        <v>0</v>
      </c>
      <c r="AK47" s="25"/>
      <c r="AL47" s="34">
        <f t="shared" si="15"/>
        <v>1</v>
      </c>
      <c r="AM47" s="34">
        <f t="shared" si="16"/>
        <v>1</v>
      </c>
      <c r="AN47" s="34">
        <f t="shared" si="17"/>
        <v>1</v>
      </c>
      <c r="AO47" s="34">
        <f t="shared" si="18"/>
        <v>0</v>
      </c>
      <c r="AP47" s="34">
        <f t="shared" si="19"/>
        <v>0</v>
      </c>
      <c r="AQ47" s="90">
        <f t="shared" si="20"/>
        <v>0</v>
      </c>
      <c r="AR47" s="90"/>
      <c r="AS47" s="90"/>
      <c r="AT47" s="4"/>
      <c r="AU47" s="4"/>
      <c r="AV47" s="1"/>
      <c r="AW47" s="1"/>
      <c r="AX47" s="1"/>
      <c r="AY47" s="1"/>
      <c r="AZ47" s="1"/>
      <c r="BA47" s="1"/>
    </row>
    <row r="48" spans="1:53" s="2" customFormat="1" ht="29.25" customHeight="1" x14ac:dyDescent="0.25">
      <c r="A48" s="11">
        <v>31</v>
      </c>
      <c r="B48" s="27" t="s">
        <v>41</v>
      </c>
      <c r="C48" s="22">
        <f t="shared" si="1"/>
        <v>7360</v>
      </c>
      <c r="D48" s="23">
        <f t="shared" si="22"/>
        <v>7360</v>
      </c>
      <c r="E48" s="23">
        <f t="shared" si="23"/>
        <v>7360</v>
      </c>
      <c r="F48" s="22">
        <v>0</v>
      </c>
      <c r="G48" s="22"/>
      <c r="H48" s="22">
        <f t="shared" si="2"/>
        <v>7360</v>
      </c>
      <c r="I48" s="23">
        <v>7360</v>
      </c>
      <c r="J48" s="23">
        <v>7360</v>
      </c>
      <c r="K48" s="22">
        <v>0</v>
      </c>
      <c r="L48" s="22"/>
      <c r="M48" s="22"/>
      <c r="N48" s="55">
        <f t="shared" si="3"/>
        <v>7360</v>
      </c>
      <c r="O48" s="102">
        <f t="shared" si="4"/>
        <v>7360</v>
      </c>
      <c r="P48" s="102">
        <f t="shared" si="5"/>
        <v>7360</v>
      </c>
      <c r="Q48" s="102">
        <f t="shared" si="6"/>
        <v>7360</v>
      </c>
      <c r="R48" s="102">
        <v>7360</v>
      </c>
      <c r="S48" s="102">
        <v>0</v>
      </c>
      <c r="T48" s="102">
        <v>0</v>
      </c>
      <c r="U48" s="102"/>
      <c r="V48" s="64"/>
      <c r="W48" s="65">
        <f t="shared" si="7"/>
        <v>7360</v>
      </c>
      <c r="X48" s="65"/>
      <c r="Y48" s="55">
        <f t="shared" si="8"/>
        <v>0</v>
      </c>
      <c r="Z48" s="55">
        <f t="shared" si="9"/>
        <v>0</v>
      </c>
      <c r="AA48" s="55">
        <f t="shared" si="10"/>
        <v>0</v>
      </c>
      <c r="AB48" s="55">
        <f t="shared" si="11"/>
        <v>0</v>
      </c>
      <c r="AC48" s="55">
        <f t="shared" si="12"/>
        <v>0</v>
      </c>
      <c r="AD48" s="55">
        <f t="shared" si="24"/>
        <v>0</v>
      </c>
      <c r="AE48" s="55">
        <f t="shared" si="14"/>
        <v>0</v>
      </c>
      <c r="AF48" s="55"/>
      <c r="AG48" s="25">
        <v>7360</v>
      </c>
      <c r="AH48" s="25">
        <v>7360</v>
      </c>
      <c r="AI48" s="25">
        <v>7360</v>
      </c>
      <c r="AJ48" s="25">
        <v>0</v>
      </c>
      <c r="AK48" s="25"/>
      <c r="AL48" s="34">
        <f t="shared" si="15"/>
        <v>1</v>
      </c>
      <c r="AM48" s="34">
        <f t="shared" si="16"/>
        <v>1</v>
      </c>
      <c r="AN48" s="34">
        <f t="shared" si="17"/>
        <v>1</v>
      </c>
      <c r="AO48" s="34">
        <f t="shared" si="18"/>
        <v>0</v>
      </c>
      <c r="AP48" s="34">
        <f t="shared" si="19"/>
        <v>0</v>
      </c>
      <c r="AQ48" s="90">
        <f t="shared" si="20"/>
        <v>0</v>
      </c>
      <c r="AR48" s="90"/>
      <c r="AS48" s="90"/>
      <c r="AT48" s="4"/>
      <c r="AU48" s="4"/>
      <c r="AV48" s="1"/>
      <c r="AW48" s="1"/>
      <c r="AX48" s="1"/>
      <c r="AY48" s="1"/>
      <c r="AZ48" s="1"/>
      <c r="BA48" s="1"/>
    </row>
    <row r="49" spans="1:53" s="2" customFormat="1" ht="29.25" customHeight="1" x14ac:dyDescent="0.25">
      <c r="A49" s="11">
        <v>32</v>
      </c>
      <c r="B49" s="27" t="s">
        <v>42</v>
      </c>
      <c r="C49" s="22">
        <f t="shared" si="1"/>
        <v>16579507</v>
      </c>
      <c r="D49" s="23">
        <f t="shared" si="22"/>
        <v>16579507</v>
      </c>
      <c r="E49" s="23">
        <f t="shared" si="23"/>
        <v>16579507</v>
      </c>
      <c r="F49" s="22">
        <v>0</v>
      </c>
      <c r="G49" s="22"/>
      <c r="H49" s="22">
        <f t="shared" si="2"/>
        <v>16579507</v>
      </c>
      <c r="I49" s="22">
        <v>16579507</v>
      </c>
      <c r="J49" s="22">
        <v>16579507</v>
      </c>
      <c r="K49" s="22">
        <v>0</v>
      </c>
      <c r="L49" s="22"/>
      <c r="M49" s="22"/>
      <c r="N49" s="55">
        <f t="shared" si="3"/>
        <v>16579507</v>
      </c>
      <c r="O49" s="102">
        <f t="shared" si="4"/>
        <v>16579507</v>
      </c>
      <c r="P49" s="102">
        <f t="shared" si="5"/>
        <v>16579507</v>
      </c>
      <c r="Q49" s="102">
        <f t="shared" si="6"/>
        <v>16579507</v>
      </c>
      <c r="R49" s="102">
        <v>16579507</v>
      </c>
      <c r="S49" s="102">
        <v>0</v>
      </c>
      <c r="T49" s="102">
        <v>0</v>
      </c>
      <c r="U49" s="102"/>
      <c r="V49" s="64"/>
      <c r="W49" s="65">
        <f t="shared" si="7"/>
        <v>16579507</v>
      </c>
      <c r="X49" s="65"/>
      <c r="Y49" s="55">
        <f t="shared" si="8"/>
        <v>0</v>
      </c>
      <c r="Z49" s="55">
        <f t="shared" si="9"/>
        <v>0</v>
      </c>
      <c r="AA49" s="55">
        <f t="shared" si="10"/>
        <v>0</v>
      </c>
      <c r="AB49" s="55">
        <f t="shared" si="11"/>
        <v>0</v>
      </c>
      <c r="AC49" s="55">
        <f t="shared" si="12"/>
        <v>0</v>
      </c>
      <c r="AD49" s="55">
        <f t="shared" si="24"/>
        <v>0</v>
      </c>
      <c r="AE49" s="55">
        <f t="shared" si="14"/>
        <v>0</v>
      </c>
      <c r="AF49" s="55"/>
      <c r="AG49" s="25">
        <v>640800</v>
      </c>
      <c r="AH49" s="25">
        <v>640800</v>
      </c>
      <c r="AI49" s="25">
        <v>640800</v>
      </c>
      <c r="AJ49" s="25">
        <v>0</v>
      </c>
      <c r="AK49" s="25"/>
      <c r="AL49" s="34">
        <v>1</v>
      </c>
      <c r="AM49" s="34">
        <v>1</v>
      </c>
      <c r="AN49" s="34">
        <v>1</v>
      </c>
      <c r="AO49" s="34">
        <f>IF(F49=0,0,AJ49/544600)</f>
        <v>0</v>
      </c>
      <c r="AP49" s="34">
        <f>IF(G49=0,0,AK49/544600)</f>
        <v>0</v>
      </c>
      <c r="AQ49" s="90">
        <f t="shared" si="20"/>
        <v>0</v>
      </c>
      <c r="AR49" s="90"/>
      <c r="AS49" s="90"/>
      <c r="AT49" s="4"/>
      <c r="AU49" s="4"/>
      <c r="AV49" s="1"/>
      <c r="AW49" s="1"/>
      <c r="AX49" s="1"/>
      <c r="AY49" s="1"/>
      <c r="AZ49" s="1"/>
      <c r="BA49" s="1"/>
    </row>
    <row r="50" spans="1:53" s="2" customFormat="1" ht="29.25" customHeight="1" x14ac:dyDescent="0.25">
      <c r="A50" s="11">
        <v>33</v>
      </c>
      <c r="B50" s="27" t="s">
        <v>57</v>
      </c>
      <c r="C50" s="22">
        <f t="shared" si="1"/>
        <v>8561312</v>
      </c>
      <c r="D50" s="23">
        <f t="shared" si="22"/>
        <v>8561312</v>
      </c>
      <c r="E50" s="23">
        <f t="shared" si="23"/>
        <v>8561312</v>
      </c>
      <c r="F50" s="22">
        <v>0</v>
      </c>
      <c r="G50" s="22"/>
      <c r="H50" s="22">
        <f t="shared" si="2"/>
        <v>8561312</v>
      </c>
      <c r="I50" s="22">
        <v>8561312</v>
      </c>
      <c r="J50" s="22">
        <v>8561312</v>
      </c>
      <c r="K50" s="22">
        <v>0</v>
      </c>
      <c r="L50" s="22"/>
      <c r="M50" s="22"/>
      <c r="N50" s="55">
        <f t="shared" si="3"/>
        <v>8561312</v>
      </c>
      <c r="O50" s="102">
        <f t="shared" si="4"/>
        <v>8561312</v>
      </c>
      <c r="P50" s="102">
        <f t="shared" si="5"/>
        <v>8561312</v>
      </c>
      <c r="Q50" s="102">
        <f t="shared" si="6"/>
        <v>8561312</v>
      </c>
      <c r="R50" s="102">
        <v>8561312</v>
      </c>
      <c r="S50" s="102">
        <v>0</v>
      </c>
      <c r="T50" s="102">
        <v>0</v>
      </c>
      <c r="U50" s="102"/>
      <c r="V50" s="64"/>
      <c r="W50" s="65">
        <f t="shared" si="7"/>
        <v>8561312</v>
      </c>
      <c r="X50" s="65"/>
      <c r="Y50" s="55">
        <f t="shared" si="8"/>
        <v>0</v>
      </c>
      <c r="Z50" s="55">
        <f t="shared" si="9"/>
        <v>0</v>
      </c>
      <c r="AA50" s="55">
        <f t="shared" si="10"/>
        <v>0</v>
      </c>
      <c r="AB50" s="55">
        <f t="shared" si="11"/>
        <v>0</v>
      </c>
      <c r="AC50" s="55">
        <f t="shared" si="12"/>
        <v>0</v>
      </c>
      <c r="AD50" s="55">
        <f t="shared" si="24"/>
        <v>0</v>
      </c>
      <c r="AE50" s="55">
        <f t="shared" si="14"/>
        <v>0</v>
      </c>
      <c r="AF50" s="55"/>
      <c r="AG50" s="25">
        <v>8561312</v>
      </c>
      <c r="AH50" s="25">
        <v>8561312</v>
      </c>
      <c r="AI50" s="25">
        <v>8561312</v>
      </c>
      <c r="AJ50" s="25">
        <v>0</v>
      </c>
      <c r="AK50" s="25"/>
      <c r="AL50" s="34">
        <f t="shared" ref="AL50:AP54" si="25">IF(C50=0,0,AG50/C50)</f>
        <v>1</v>
      </c>
      <c r="AM50" s="34">
        <f t="shared" si="25"/>
        <v>1</v>
      </c>
      <c r="AN50" s="34">
        <f t="shared" si="25"/>
        <v>1</v>
      </c>
      <c r="AO50" s="34">
        <f t="shared" si="25"/>
        <v>0</v>
      </c>
      <c r="AP50" s="34">
        <f t="shared" si="25"/>
        <v>0</v>
      </c>
      <c r="AQ50" s="90">
        <f t="shared" si="20"/>
        <v>0</v>
      </c>
      <c r="AR50" s="90"/>
      <c r="AS50" s="90"/>
      <c r="AT50" s="4"/>
      <c r="AU50" s="4"/>
      <c r="AV50" s="1"/>
      <c r="AW50" s="1"/>
      <c r="AX50" s="1"/>
      <c r="AY50" s="1"/>
      <c r="AZ50" s="1"/>
      <c r="BA50" s="1"/>
    </row>
    <row r="51" spans="1:53" s="2" customFormat="1" ht="29.25" customHeight="1" x14ac:dyDescent="0.25">
      <c r="A51" s="11">
        <v>34</v>
      </c>
      <c r="B51" s="27" t="s">
        <v>61</v>
      </c>
      <c r="C51" s="22">
        <f t="shared" si="1"/>
        <v>1963</v>
      </c>
      <c r="D51" s="23">
        <f t="shared" si="22"/>
        <v>1963</v>
      </c>
      <c r="E51" s="23">
        <f t="shared" si="23"/>
        <v>1963</v>
      </c>
      <c r="F51" s="22">
        <v>0</v>
      </c>
      <c r="G51" s="22"/>
      <c r="H51" s="22">
        <f t="shared" si="2"/>
        <v>1963</v>
      </c>
      <c r="I51" s="23">
        <v>1963</v>
      </c>
      <c r="J51" s="23">
        <v>1963</v>
      </c>
      <c r="K51" s="22">
        <v>0</v>
      </c>
      <c r="L51" s="22"/>
      <c r="M51" s="22"/>
      <c r="N51" s="55">
        <f t="shared" si="3"/>
        <v>1963</v>
      </c>
      <c r="O51" s="102">
        <f t="shared" si="4"/>
        <v>1963</v>
      </c>
      <c r="P51" s="102">
        <f t="shared" si="5"/>
        <v>1963</v>
      </c>
      <c r="Q51" s="102">
        <f t="shared" si="6"/>
        <v>1963</v>
      </c>
      <c r="R51" s="102">
        <v>1963</v>
      </c>
      <c r="S51" s="102">
        <v>0</v>
      </c>
      <c r="T51" s="102">
        <v>0</v>
      </c>
      <c r="U51" s="102"/>
      <c r="V51" s="64"/>
      <c r="W51" s="65">
        <f t="shared" si="7"/>
        <v>1963</v>
      </c>
      <c r="X51" s="65"/>
      <c r="Y51" s="55">
        <f t="shared" si="8"/>
        <v>0</v>
      </c>
      <c r="Z51" s="55">
        <f t="shared" si="9"/>
        <v>0</v>
      </c>
      <c r="AA51" s="55">
        <f t="shared" si="10"/>
        <v>0</v>
      </c>
      <c r="AB51" s="55">
        <f t="shared" si="11"/>
        <v>0</v>
      </c>
      <c r="AC51" s="55">
        <f t="shared" si="12"/>
        <v>0</v>
      </c>
      <c r="AD51" s="55">
        <f t="shared" si="24"/>
        <v>0</v>
      </c>
      <c r="AE51" s="55">
        <f t="shared" si="14"/>
        <v>0</v>
      </c>
      <c r="AF51" s="55"/>
      <c r="AG51" s="25">
        <v>1963</v>
      </c>
      <c r="AH51" s="25">
        <v>1963</v>
      </c>
      <c r="AI51" s="25">
        <v>1963</v>
      </c>
      <c r="AJ51" s="25">
        <v>0</v>
      </c>
      <c r="AK51" s="25"/>
      <c r="AL51" s="34">
        <f t="shared" si="25"/>
        <v>1</v>
      </c>
      <c r="AM51" s="34">
        <f t="shared" si="25"/>
        <v>1</v>
      </c>
      <c r="AN51" s="34">
        <f t="shared" si="25"/>
        <v>1</v>
      </c>
      <c r="AO51" s="34">
        <f t="shared" si="25"/>
        <v>0</v>
      </c>
      <c r="AP51" s="34">
        <f t="shared" si="25"/>
        <v>0</v>
      </c>
      <c r="AQ51" s="90">
        <f t="shared" si="20"/>
        <v>0</v>
      </c>
      <c r="AR51" s="90"/>
      <c r="AS51" s="90"/>
      <c r="AT51" s="4"/>
      <c r="AU51" s="4"/>
      <c r="AV51" s="1"/>
      <c r="AW51" s="1"/>
      <c r="AX51" s="1"/>
      <c r="AY51" s="1"/>
      <c r="AZ51" s="1"/>
      <c r="BA51" s="1"/>
    </row>
    <row r="52" spans="1:53" s="2" customFormat="1" ht="29.25" customHeight="1" x14ac:dyDescent="0.25">
      <c r="A52" s="11">
        <v>35</v>
      </c>
      <c r="B52" s="27" t="s">
        <v>63</v>
      </c>
      <c r="C52" s="22">
        <f t="shared" si="1"/>
        <v>10000</v>
      </c>
      <c r="D52" s="23">
        <f t="shared" si="22"/>
        <v>10000</v>
      </c>
      <c r="E52" s="23">
        <f t="shared" si="23"/>
        <v>10000</v>
      </c>
      <c r="F52" s="22">
        <v>0</v>
      </c>
      <c r="G52" s="22"/>
      <c r="H52" s="22">
        <f t="shared" si="2"/>
        <v>10000</v>
      </c>
      <c r="I52" s="22">
        <v>10000</v>
      </c>
      <c r="J52" s="22">
        <v>10000</v>
      </c>
      <c r="K52" s="22">
        <v>0</v>
      </c>
      <c r="L52" s="22"/>
      <c r="M52" s="22"/>
      <c r="N52" s="55">
        <f t="shared" si="3"/>
        <v>10000</v>
      </c>
      <c r="O52" s="102">
        <f t="shared" si="4"/>
        <v>10000</v>
      </c>
      <c r="P52" s="102">
        <f t="shared" si="5"/>
        <v>10000</v>
      </c>
      <c r="Q52" s="102">
        <f t="shared" si="6"/>
        <v>10000</v>
      </c>
      <c r="R52" s="102">
        <v>10000</v>
      </c>
      <c r="S52" s="102">
        <v>0</v>
      </c>
      <c r="T52" s="102">
        <v>0</v>
      </c>
      <c r="U52" s="102"/>
      <c r="V52" s="64"/>
      <c r="W52" s="65">
        <f t="shared" si="7"/>
        <v>10000</v>
      </c>
      <c r="X52" s="65"/>
      <c r="Y52" s="55">
        <f t="shared" si="8"/>
        <v>0</v>
      </c>
      <c r="Z52" s="55">
        <f t="shared" si="9"/>
        <v>0</v>
      </c>
      <c r="AA52" s="55">
        <f t="shared" si="10"/>
        <v>0</v>
      </c>
      <c r="AB52" s="55">
        <f t="shared" si="11"/>
        <v>0</v>
      </c>
      <c r="AC52" s="55">
        <f t="shared" si="12"/>
        <v>0</v>
      </c>
      <c r="AD52" s="55">
        <f t="shared" si="24"/>
        <v>0</v>
      </c>
      <c r="AE52" s="55">
        <f t="shared" si="14"/>
        <v>0</v>
      </c>
      <c r="AF52" s="55"/>
      <c r="AG52" s="25">
        <v>10000</v>
      </c>
      <c r="AH52" s="25">
        <v>10000</v>
      </c>
      <c r="AI52" s="25">
        <v>10000</v>
      </c>
      <c r="AJ52" s="25">
        <v>0</v>
      </c>
      <c r="AK52" s="25"/>
      <c r="AL52" s="34">
        <f t="shared" si="25"/>
        <v>1</v>
      </c>
      <c r="AM52" s="34">
        <f t="shared" si="25"/>
        <v>1</v>
      </c>
      <c r="AN52" s="34">
        <f t="shared" si="25"/>
        <v>1</v>
      </c>
      <c r="AO52" s="34">
        <f t="shared" si="25"/>
        <v>0</v>
      </c>
      <c r="AP52" s="34">
        <f t="shared" si="25"/>
        <v>0</v>
      </c>
      <c r="AQ52" s="90">
        <f t="shared" si="20"/>
        <v>0</v>
      </c>
      <c r="AR52" s="90"/>
      <c r="AS52" s="90"/>
      <c r="AT52" s="4"/>
      <c r="AU52" s="4"/>
      <c r="AV52" s="1"/>
      <c r="AW52" s="1"/>
      <c r="AX52" s="1"/>
      <c r="AY52" s="1"/>
      <c r="AZ52" s="1"/>
      <c r="BA52" s="1"/>
    </row>
    <row r="53" spans="1:53" s="2" customFormat="1" ht="29.25" customHeight="1" x14ac:dyDescent="0.25">
      <c r="A53" s="11">
        <v>36</v>
      </c>
      <c r="B53" s="27" t="s">
        <v>66</v>
      </c>
      <c r="C53" s="22">
        <f t="shared" si="1"/>
        <v>10000</v>
      </c>
      <c r="D53" s="23">
        <f t="shared" si="22"/>
        <v>10000</v>
      </c>
      <c r="E53" s="23">
        <f t="shared" si="23"/>
        <v>10000</v>
      </c>
      <c r="F53" s="22">
        <v>0</v>
      </c>
      <c r="G53" s="22"/>
      <c r="H53" s="22">
        <f t="shared" si="2"/>
        <v>10000</v>
      </c>
      <c r="I53" s="22">
        <v>10000</v>
      </c>
      <c r="J53" s="22">
        <v>10000</v>
      </c>
      <c r="K53" s="22">
        <v>0</v>
      </c>
      <c r="L53" s="22"/>
      <c r="M53" s="22"/>
      <c r="N53" s="55">
        <f t="shared" si="3"/>
        <v>10000</v>
      </c>
      <c r="O53" s="102">
        <f t="shared" si="4"/>
        <v>10000</v>
      </c>
      <c r="P53" s="102">
        <f t="shared" si="5"/>
        <v>10000</v>
      </c>
      <c r="Q53" s="102">
        <f t="shared" si="6"/>
        <v>10000</v>
      </c>
      <c r="R53" s="102">
        <v>10000</v>
      </c>
      <c r="S53" s="102">
        <v>0</v>
      </c>
      <c r="T53" s="102">
        <v>0</v>
      </c>
      <c r="U53" s="102"/>
      <c r="V53" s="64"/>
      <c r="W53" s="65">
        <f t="shared" si="7"/>
        <v>10000</v>
      </c>
      <c r="X53" s="65"/>
      <c r="Y53" s="55">
        <f t="shared" si="8"/>
        <v>0</v>
      </c>
      <c r="Z53" s="55">
        <f t="shared" si="9"/>
        <v>0</v>
      </c>
      <c r="AA53" s="55">
        <f t="shared" si="10"/>
        <v>0</v>
      </c>
      <c r="AB53" s="55">
        <f t="shared" si="11"/>
        <v>0</v>
      </c>
      <c r="AC53" s="55">
        <f t="shared" si="12"/>
        <v>0</v>
      </c>
      <c r="AD53" s="55">
        <f t="shared" si="24"/>
        <v>0</v>
      </c>
      <c r="AE53" s="55">
        <f t="shared" si="14"/>
        <v>0</v>
      </c>
      <c r="AF53" s="55"/>
      <c r="AG53" s="25">
        <v>10000</v>
      </c>
      <c r="AH53" s="25">
        <v>10000</v>
      </c>
      <c r="AI53" s="25">
        <v>10000</v>
      </c>
      <c r="AJ53" s="25">
        <v>0</v>
      </c>
      <c r="AK53" s="25"/>
      <c r="AL53" s="34">
        <f t="shared" si="25"/>
        <v>1</v>
      </c>
      <c r="AM53" s="34">
        <f t="shared" si="25"/>
        <v>1</v>
      </c>
      <c r="AN53" s="34">
        <f t="shared" si="25"/>
        <v>1</v>
      </c>
      <c r="AO53" s="34">
        <f t="shared" si="25"/>
        <v>0</v>
      </c>
      <c r="AP53" s="34">
        <f t="shared" si="25"/>
        <v>0</v>
      </c>
      <c r="AQ53" s="90">
        <f t="shared" si="20"/>
        <v>0</v>
      </c>
      <c r="AR53" s="90"/>
      <c r="AS53" s="90"/>
      <c r="AT53" s="4"/>
      <c r="AU53" s="4"/>
      <c r="AV53" s="1"/>
      <c r="AW53" s="1"/>
      <c r="AX53" s="1"/>
      <c r="AY53" s="1"/>
      <c r="AZ53" s="1"/>
      <c r="BA53" s="1"/>
    </row>
    <row r="54" spans="1:53" s="2" customFormat="1" ht="29.25" customHeight="1" x14ac:dyDescent="0.25">
      <c r="A54" s="11">
        <v>37</v>
      </c>
      <c r="B54" s="27" t="s">
        <v>67</v>
      </c>
      <c r="C54" s="22">
        <f t="shared" si="1"/>
        <v>9200</v>
      </c>
      <c r="D54" s="23">
        <f t="shared" si="22"/>
        <v>9200</v>
      </c>
      <c r="E54" s="23">
        <f t="shared" si="23"/>
        <v>9200</v>
      </c>
      <c r="F54" s="22">
        <v>0</v>
      </c>
      <c r="G54" s="22"/>
      <c r="H54" s="22">
        <f t="shared" si="2"/>
        <v>9200</v>
      </c>
      <c r="I54" s="22">
        <v>9200</v>
      </c>
      <c r="J54" s="22">
        <v>9200</v>
      </c>
      <c r="K54" s="22">
        <v>0</v>
      </c>
      <c r="L54" s="22"/>
      <c r="M54" s="22"/>
      <c r="N54" s="55">
        <f t="shared" si="3"/>
        <v>9200</v>
      </c>
      <c r="O54" s="102">
        <f t="shared" si="4"/>
        <v>9200</v>
      </c>
      <c r="P54" s="102">
        <f t="shared" si="5"/>
        <v>9200</v>
      </c>
      <c r="Q54" s="102">
        <f t="shared" si="6"/>
        <v>9200</v>
      </c>
      <c r="R54" s="102">
        <v>9200</v>
      </c>
      <c r="S54" s="102">
        <v>0</v>
      </c>
      <c r="T54" s="102">
        <v>0</v>
      </c>
      <c r="U54" s="102"/>
      <c r="V54" s="64"/>
      <c r="W54" s="65">
        <f t="shared" si="7"/>
        <v>9200</v>
      </c>
      <c r="X54" s="65"/>
      <c r="Y54" s="55">
        <f t="shared" si="8"/>
        <v>0</v>
      </c>
      <c r="Z54" s="55">
        <f t="shared" si="9"/>
        <v>0</v>
      </c>
      <c r="AA54" s="55">
        <f t="shared" si="10"/>
        <v>0</v>
      </c>
      <c r="AB54" s="55">
        <f t="shared" si="11"/>
        <v>0</v>
      </c>
      <c r="AC54" s="55">
        <f t="shared" si="12"/>
        <v>0</v>
      </c>
      <c r="AD54" s="55">
        <f t="shared" si="24"/>
        <v>0</v>
      </c>
      <c r="AE54" s="55">
        <f t="shared" si="14"/>
        <v>0</v>
      </c>
      <c r="AF54" s="55"/>
      <c r="AG54" s="25">
        <v>9199.9840530000001</v>
      </c>
      <c r="AH54" s="25">
        <v>9199.9840530000001</v>
      </c>
      <c r="AI54" s="25">
        <v>9199.9840530000001</v>
      </c>
      <c r="AJ54" s="25">
        <v>0</v>
      </c>
      <c r="AK54" s="25"/>
      <c r="AL54" s="34">
        <f t="shared" si="25"/>
        <v>0.99999826663043478</v>
      </c>
      <c r="AM54" s="34">
        <f t="shared" si="25"/>
        <v>0.99999826663043478</v>
      </c>
      <c r="AN54" s="34">
        <f t="shared" si="25"/>
        <v>0.99999826663043478</v>
      </c>
      <c r="AO54" s="34">
        <f t="shared" si="25"/>
        <v>0</v>
      </c>
      <c r="AP54" s="34">
        <f t="shared" si="25"/>
        <v>0</v>
      </c>
      <c r="AQ54" s="90">
        <f t="shared" si="20"/>
        <v>0</v>
      </c>
      <c r="AR54" s="90"/>
      <c r="AS54" s="90"/>
      <c r="AT54" s="4"/>
      <c r="AU54" s="4"/>
      <c r="AV54" s="1"/>
      <c r="AW54" s="1"/>
      <c r="AX54" s="1"/>
      <c r="AY54" s="1"/>
      <c r="AZ54" s="1"/>
      <c r="BA54" s="1"/>
    </row>
    <row r="55" spans="1:53" ht="5.25" customHeight="1" x14ac:dyDescent="0.25">
      <c r="A55" s="8"/>
      <c r="B55" s="5"/>
      <c r="C55" s="3"/>
      <c r="D55" s="3"/>
      <c r="E55" s="3"/>
      <c r="F55" s="3"/>
      <c r="G55" s="3"/>
      <c r="H55" s="3"/>
      <c r="I55" s="3"/>
      <c r="J55" s="3"/>
      <c r="K55" s="3"/>
      <c r="L55" s="3"/>
      <c r="M55" s="3"/>
      <c r="N55" s="57"/>
      <c r="O55" s="107"/>
      <c r="P55" s="107"/>
      <c r="Q55" s="107"/>
      <c r="R55" s="107"/>
      <c r="S55" s="107"/>
      <c r="T55" s="107"/>
      <c r="U55" s="107"/>
      <c r="V55" s="64"/>
      <c r="W55" s="64"/>
      <c r="X55" s="64"/>
      <c r="Y55" s="57"/>
      <c r="Z55" s="58"/>
      <c r="AA55" s="58"/>
      <c r="AB55" s="58"/>
      <c r="AC55" s="58"/>
      <c r="AD55" s="58"/>
      <c r="AE55" s="57"/>
      <c r="AF55" s="57"/>
      <c r="AG55" s="4"/>
      <c r="AH55" s="4"/>
      <c r="AI55" s="4"/>
      <c r="AJ55" s="4"/>
      <c r="AK55" s="4"/>
      <c r="AL55" s="4"/>
      <c r="AM55" s="4"/>
      <c r="AN55" s="4"/>
      <c r="AO55" s="4"/>
      <c r="AP55" s="4"/>
      <c r="AQ55" s="87"/>
      <c r="AR55" s="87"/>
      <c r="AS55" s="87"/>
      <c r="AT55" s="84"/>
    </row>
  </sheetData>
  <autoFilter ref="A17:BA54">
    <sortState ref="A18:BA139">
      <sortCondition descending="1" ref="AL17:AL139"/>
    </sortState>
  </autoFilter>
  <mergeCells count="78">
    <mergeCell ref="A1:AS1"/>
    <mergeCell ref="A2:AS2"/>
    <mergeCell ref="A3:AS3"/>
    <mergeCell ref="A4:AS4"/>
    <mergeCell ref="A5:A12"/>
    <mergeCell ref="B5:B12"/>
    <mergeCell ref="C5:G6"/>
    <mergeCell ref="H5:M5"/>
    <mergeCell ref="N5:V5"/>
    <mergeCell ref="Y5:AE5"/>
    <mergeCell ref="AG5:AK6"/>
    <mergeCell ref="AL5:AP6"/>
    <mergeCell ref="AQ5:AS6"/>
    <mergeCell ref="C7:C12"/>
    <mergeCell ref="D7:G7"/>
    <mergeCell ref="H7:H12"/>
    <mergeCell ref="AT5:AT12"/>
    <mergeCell ref="AU5:AU12"/>
    <mergeCell ref="Y6:Y12"/>
    <mergeCell ref="Z6:AD6"/>
    <mergeCell ref="AE6:AE12"/>
    <mergeCell ref="AQ7:AQ12"/>
    <mergeCell ref="AH8:AJ8"/>
    <mergeCell ref="AK8:AK12"/>
    <mergeCell ref="AM8:AO8"/>
    <mergeCell ref="AP8:AP12"/>
    <mergeCell ref="AR7:AS8"/>
    <mergeCell ref="AA8:AC8"/>
    <mergeCell ref="AD8:AD12"/>
    <mergeCell ref="AA7:AD7"/>
    <mergeCell ref="AG7:AG12"/>
    <mergeCell ref="AH7:AK7"/>
    <mergeCell ref="I7:L7"/>
    <mergeCell ref="O7:P9"/>
    <mergeCell ref="Q7:U7"/>
    <mergeCell ref="Z7:Z12"/>
    <mergeCell ref="H6:L6"/>
    <mergeCell ref="M6:M12"/>
    <mergeCell ref="N6:N12"/>
    <mergeCell ref="O6:U6"/>
    <mergeCell ref="V6:V12"/>
    <mergeCell ref="R9:S9"/>
    <mergeCell ref="T8:T12"/>
    <mergeCell ref="U8:U12"/>
    <mergeCell ref="D8:F8"/>
    <mergeCell ref="G8:G12"/>
    <mergeCell ref="I8:K8"/>
    <mergeCell ref="L8:L12"/>
    <mergeCell ref="Q8:S8"/>
    <mergeCell ref="D9:D12"/>
    <mergeCell ref="E9:F9"/>
    <mergeCell ref="I9:I12"/>
    <mergeCell ref="J9:K9"/>
    <mergeCell ref="Q9:Q12"/>
    <mergeCell ref="AM9:AM12"/>
    <mergeCell ref="AN9:AO9"/>
    <mergeCell ref="AB10:AB12"/>
    <mergeCell ref="AC10:AC12"/>
    <mergeCell ref="AI10:AI12"/>
    <mergeCell ref="AJ10:AJ12"/>
    <mergeCell ref="AN10:AN12"/>
    <mergeCell ref="AO10:AO12"/>
    <mergeCell ref="AR9:AR12"/>
    <mergeCell ref="AS9:AS12"/>
    <mergeCell ref="E10:E12"/>
    <mergeCell ref="F10:F12"/>
    <mergeCell ref="J10:J12"/>
    <mergeCell ref="K10:K12"/>
    <mergeCell ref="O10:O12"/>
    <mergeCell ref="P10:P12"/>
    <mergeCell ref="R10:R12"/>
    <mergeCell ref="S10:S12"/>
    <mergeCell ref="AA9:AA12"/>
    <mergeCell ref="AB9:AC9"/>
    <mergeCell ref="AH9:AH12"/>
    <mergeCell ref="AI9:AJ9"/>
    <mergeCell ref="AL7:AL12"/>
    <mergeCell ref="AM7:AP7"/>
  </mergeCells>
  <printOptions horizontalCentered="1"/>
  <pageMargins left="0.25" right="0.25" top="0.75" bottom="0.75" header="0.3" footer="0.3"/>
  <pageSetup paperSize="9" scale="62" fitToHeight="0" orientation="portrait" useFirstPageNumber="1" r:id="rId1"/>
  <headerFooter differentFirst="1">
    <oddHeader>&amp;C&amp;P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U25"/>
  <sheetViews>
    <sheetView showZeros="0" tabSelected="1" view="pageBreakPreview" zoomScale="70" zoomScaleNormal="130" zoomScaleSheetLayoutView="70" workbookViewId="0">
      <pane xSplit="2" ySplit="17" topLeftCell="C18" activePane="bottomRight" state="frozen"/>
      <selection activeCell="AY8" sqref="AY8"/>
      <selection pane="topRight" activeCell="AY8" sqref="AY8"/>
      <selection pane="bottomLeft" activeCell="AY8" sqref="AY8"/>
      <selection pane="bottomRight" activeCell="AY8" sqref="AY8"/>
    </sheetView>
  </sheetViews>
  <sheetFormatPr defaultColWidth="9.140625" defaultRowHeight="15" x14ac:dyDescent="0.25"/>
  <cols>
    <col min="1" max="1" width="4.7109375" style="2" customWidth="1"/>
    <col min="2" max="2" width="32.28515625" style="6" customWidth="1"/>
    <col min="3" max="3" width="17.140625" style="1" customWidth="1"/>
    <col min="4" max="4" width="15.85546875" style="1" customWidth="1"/>
    <col min="5" max="5" width="14.42578125" style="1" customWidth="1"/>
    <col min="6" max="6" width="12" style="1" customWidth="1"/>
    <col min="7" max="7" width="13.140625" style="1" customWidth="1"/>
    <col min="8" max="9" width="11.85546875" style="1" hidden="1" customWidth="1"/>
    <col min="10" max="10" width="11.42578125" style="1" hidden="1" customWidth="1"/>
    <col min="11" max="11" width="11" style="1" hidden="1" customWidth="1"/>
    <col min="12" max="12" width="11.7109375" style="1" hidden="1" customWidth="1"/>
    <col min="13" max="13" width="10.85546875" style="1" hidden="1" customWidth="1"/>
    <col min="14" max="14" width="15.85546875" style="59" hidden="1" customWidth="1"/>
    <col min="15" max="15" width="15.42578125" style="108" hidden="1" customWidth="1"/>
    <col min="16" max="16" width="15.5703125" style="108" hidden="1" customWidth="1"/>
    <col min="17" max="17" width="11.5703125" style="108" hidden="1" customWidth="1"/>
    <col min="18" max="19" width="11.85546875" style="108" hidden="1" customWidth="1"/>
    <col min="20" max="20" width="12.85546875" style="108" hidden="1" customWidth="1"/>
    <col min="21" max="21" width="11.85546875" style="108" hidden="1" customWidth="1"/>
    <col min="22" max="24" width="11.85546875" style="67" hidden="1" customWidth="1"/>
    <col min="25" max="25" width="11.85546875" style="59" hidden="1" customWidth="1"/>
    <col min="26" max="26" width="15.7109375" style="60" hidden="1" customWidth="1"/>
    <col min="27" max="30" width="11.85546875" style="60" hidden="1" customWidth="1"/>
    <col min="31" max="32" width="11.85546875" style="59" hidden="1" customWidth="1"/>
    <col min="33" max="33" width="17.28515625" style="1" hidden="1" customWidth="1"/>
    <col min="34" max="35" width="12" style="1" hidden="1" customWidth="1"/>
    <col min="36" max="36" width="10.85546875" style="1" hidden="1" customWidth="1"/>
    <col min="37" max="37" width="12.140625" style="1" hidden="1" customWidth="1"/>
    <col min="38" max="38" width="9.85546875" style="1" customWidth="1"/>
    <col min="39" max="39" width="9.140625" style="1" customWidth="1"/>
    <col min="40" max="40" width="9.85546875" style="1" customWidth="1"/>
    <col min="41" max="41" width="8.7109375" style="1" customWidth="1"/>
    <col min="42" max="42" width="11.42578125" style="1" customWidth="1"/>
    <col min="43" max="43" width="10.42578125" style="95" hidden="1" customWidth="1"/>
    <col min="44" max="44" width="10" style="95" hidden="1" customWidth="1"/>
    <col min="45" max="45" width="11.140625" style="95" hidden="1" customWidth="1"/>
    <col min="46" max="46" width="22.28515625" style="1" hidden="1" customWidth="1"/>
    <col min="47" max="47" width="27.140625" style="1" hidden="1" customWidth="1"/>
    <col min="48" max="16384" width="9.140625" style="1"/>
  </cols>
  <sheetData>
    <row r="1" spans="1:47" ht="15" customHeight="1" x14ac:dyDescent="0.25">
      <c r="A1" s="174" t="s">
        <v>292</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row>
    <row r="2" spans="1:47" ht="36.75" customHeight="1" x14ac:dyDescent="0.25">
      <c r="A2" s="174" t="s">
        <v>458</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row>
    <row r="3" spans="1:47" s="2" customFormat="1" ht="15.6" customHeight="1" x14ac:dyDescent="0.25">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row>
    <row r="4" spans="1:47" ht="15.6" customHeight="1" x14ac:dyDescent="0.25">
      <c r="A4" s="179" t="s">
        <v>1</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row>
    <row r="5" spans="1:47" ht="33" customHeight="1" x14ac:dyDescent="0.25">
      <c r="A5" s="142" t="s">
        <v>2</v>
      </c>
      <c r="B5" s="142" t="s">
        <v>3</v>
      </c>
      <c r="C5" s="142" t="s">
        <v>259</v>
      </c>
      <c r="D5" s="142"/>
      <c r="E5" s="142"/>
      <c r="F5" s="142"/>
      <c r="G5" s="142"/>
      <c r="H5" s="143" t="s">
        <v>7</v>
      </c>
      <c r="I5" s="144"/>
      <c r="J5" s="144"/>
      <c r="K5" s="144"/>
      <c r="L5" s="144"/>
      <c r="M5" s="145"/>
      <c r="N5" s="146" t="s">
        <v>4</v>
      </c>
      <c r="O5" s="146"/>
      <c r="P5" s="146"/>
      <c r="Q5" s="146"/>
      <c r="R5" s="146"/>
      <c r="S5" s="146"/>
      <c r="T5" s="146"/>
      <c r="U5" s="146"/>
      <c r="V5" s="146"/>
      <c r="W5" s="70"/>
      <c r="X5" s="70"/>
      <c r="Y5" s="150" t="s">
        <v>5</v>
      </c>
      <c r="Z5" s="151"/>
      <c r="AA5" s="151"/>
      <c r="AB5" s="151"/>
      <c r="AC5" s="151"/>
      <c r="AD5" s="151"/>
      <c r="AE5" s="152"/>
      <c r="AF5" s="71"/>
      <c r="AG5" s="153" t="s">
        <v>456</v>
      </c>
      <c r="AH5" s="154"/>
      <c r="AI5" s="154"/>
      <c r="AJ5" s="154"/>
      <c r="AK5" s="155"/>
      <c r="AL5" s="142" t="s">
        <v>457</v>
      </c>
      <c r="AM5" s="142"/>
      <c r="AN5" s="142"/>
      <c r="AO5" s="142"/>
      <c r="AP5" s="142"/>
      <c r="AQ5" s="159" t="s">
        <v>224</v>
      </c>
      <c r="AR5" s="159"/>
      <c r="AS5" s="159"/>
      <c r="AT5" s="160" t="s">
        <v>225</v>
      </c>
      <c r="AU5" s="147" t="s">
        <v>227</v>
      </c>
    </row>
    <row r="6" spans="1:47" ht="55.5" customHeight="1" x14ac:dyDescent="0.25">
      <c r="A6" s="142"/>
      <c r="B6" s="142"/>
      <c r="C6" s="142"/>
      <c r="D6" s="142"/>
      <c r="E6" s="142"/>
      <c r="F6" s="142"/>
      <c r="G6" s="142"/>
      <c r="H6" s="162" t="s">
        <v>258</v>
      </c>
      <c r="I6" s="163"/>
      <c r="J6" s="163"/>
      <c r="K6" s="163"/>
      <c r="L6" s="164"/>
      <c r="M6" s="165" t="s">
        <v>207</v>
      </c>
      <c r="N6" s="146" t="s">
        <v>206</v>
      </c>
      <c r="O6" s="168" t="s">
        <v>214</v>
      </c>
      <c r="P6" s="168"/>
      <c r="Q6" s="168"/>
      <c r="R6" s="168"/>
      <c r="S6" s="168"/>
      <c r="T6" s="168"/>
      <c r="U6" s="168"/>
      <c r="V6" s="161" t="s">
        <v>213</v>
      </c>
      <c r="W6" s="72"/>
      <c r="X6" s="72"/>
      <c r="Y6" s="146" t="s">
        <v>206</v>
      </c>
      <c r="Z6" s="150" t="s">
        <v>214</v>
      </c>
      <c r="AA6" s="151"/>
      <c r="AB6" s="151"/>
      <c r="AC6" s="151"/>
      <c r="AD6" s="152"/>
      <c r="AE6" s="146" t="s">
        <v>213</v>
      </c>
      <c r="AF6" s="50"/>
      <c r="AG6" s="156"/>
      <c r="AH6" s="157"/>
      <c r="AI6" s="157"/>
      <c r="AJ6" s="157"/>
      <c r="AK6" s="158"/>
      <c r="AL6" s="142"/>
      <c r="AM6" s="142"/>
      <c r="AN6" s="142"/>
      <c r="AO6" s="142"/>
      <c r="AP6" s="142"/>
      <c r="AQ6" s="159"/>
      <c r="AR6" s="159"/>
      <c r="AS6" s="159"/>
      <c r="AT6" s="160"/>
      <c r="AU6" s="148"/>
    </row>
    <row r="7" spans="1:47" ht="15.75" customHeight="1" x14ac:dyDescent="0.25">
      <c r="A7" s="142"/>
      <c r="B7" s="142"/>
      <c r="C7" s="142" t="s">
        <v>206</v>
      </c>
      <c r="D7" s="142" t="s">
        <v>7</v>
      </c>
      <c r="E7" s="142"/>
      <c r="F7" s="142"/>
      <c r="G7" s="142"/>
      <c r="H7" s="142" t="s">
        <v>6</v>
      </c>
      <c r="I7" s="142" t="s">
        <v>7</v>
      </c>
      <c r="J7" s="142"/>
      <c r="K7" s="142"/>
      <c r="L7" s="142"/>
      <c r="M7" s="166"/>
      <c r="N7" s="146"/>
      <c r="O7" s="168" t="s">
        <v>6</v>
      </c>
      <c r="P7" s="168"/>
      <c r="Q7" s="168" t="s">
        <v>7</v>
      </c>
      <c r="R7" s="168"/>
      <c r="S7" s="168"/>
      <c r="T7" s="168"/>
      <c r="U7" s="168"/>
      <c r="V7" s="161"/>
      <c r="W7" s="72"/>
      <c r="X7" s="72"/>
      <c r="Y7" s="146"/>
      <c r="Z7" s="171" t="s">
        <v>6</v>
      </c>
      <c r="AA7" s="146" t="s">
        <v>7</v>
      </c>
      <c r="AB7" s="146"/>
      <c r="AC7" s="146"/>
      <c r="AD7" s="146"/>
      <c r="AE7" s="146"/>
      <c r="AF7" s="50"/>
      <c r="AG7" s="142" t="s">
        <v>6</v>
      </c>
      <c r="AH7" s="142" t="s">
        <v>7</v>
      </c>
      <c r="AI7" s="142"/>
      <c r="AJ7" s="142"/>
      <c r="AK7" s="142"/>
      <c r="AL7" s="142" t="s">
        <v>6</v>
      </c>
      <c r="AM7" s="142" t="s">
        <v>7</v>
      </c>
      <c r="AN7" s="142"/>
      <c r="AO7" s="142"/>
      <c r="AP7" s="142"/>
      <c r="AQ7" s="159" t="s">
        <v>206</v>
      </c>
      <c r="AR7" s="182" t="s">
        <v>7</v>
      </c>
      <c r="AS7" s="182"/>
      <c r="AT7" s="160"/>
      <c r="AU7" s="148"/>
    </row>
    <row r="8" spans="1:47" ht="15.75" customHeight="1" x14ac:dyDescent="0.25">
      <c r="A8" s="142"/>
      <c r="B8" s="142"/>
      <c r="C8" s="142"/>
      <c r="D8" s="142" t="s">
        <v>8</v>
      </c>
      <c r="E8" s="142"/>
      <c r="F8" s="142"/>
      <c r="G8" s="142" t="s">
        <v>9</v>
      </c>
      <c r="H8" s="142"/>
      <c r="I8" s="142" t="s">
        <v>8</v>
      </c>
      <c r="J8" s="142"/>
      <c r="K8" s="142"/>
      <c r="L8" s="142" t="s">
        <v>9</v>
      </c>
      <c r="M8" s="166"/>
      <c r="N8" s="146"/>
      <c r="O8" s="168"/>
      <c r="P8" s="168"/>
      <c r="Q8" s="168" t="s">
        <v>8</v>
      </c>
      <c r="R8" s="168"/>
      <c r="S8" s="168"/>
      <c r="T8" s="168" t="s">
        <v>9</v>
      </c>
      <c r="U8" s="168" t="s">
        <v>10</v>
      </c>
      <c r="V8" s="161"/>
      <c r="W8" s="72"/>
      <c r="X8" s="72"/>
      <c r="Y8" s="146"/>
      <c r="Z8" s="172"/>
      <c r="AA8" s="146" t="s">
        <v>8</v>
      </c>
      <c r="AB8" s="146"/>
      <c r="AC8" s="146"/>
      <c r="AD8" s="146" t="s">
        <v>9</v>
      </c>
      <c r="AE8" s="146"/>
      <c r="AF8" s="50"/>
      <c r="AG8" s="142"/>
      <c r="AH8" s="142" t="s">
        <v>8</v>
      </c>
      <c r="AI8" s="142"/>
      <c r="AJ8" s="142"/>
      <c r="AK8" s="142" t="s">
        <v>9</v>
      </c>
      <c r="AL8" s="142"/>
      <c r="AM8" s="142" t="s">
        <v>8</v>
      </c>
      <c r="AN8" s="142"/>
      <c r="AO8" s="142"/>
      <c r="AP8" s="142" t="s">
        <v>9</v>
      </c>
      <c r="AQ8" s="159"/>
      <c r="AR8" s="182"/>
      <c r="AS8" s="182"/>
      <c r="AT8" s="160"/>
      <c r="AU8" s="148"/>
    </row>
    <row r="9" spans="1:47" ht="15.75" customHeight="1" x14ac:dyDescent="0.25">
      <c r="A9" s="142"/>
      <c r="B9" s="142"/>
      <c r="C9" s="142"/>
      <c r="D9" s="142" t="s">
        <v>11</v>
      </c>
      <c r="E9" s="169" t="s">
        <v>7</v>
      </c>
      <c r="F9" s="169"/>
      <c r="G9" s="142"/>
      <c r="H9" s="142"/>
      <c r="I9" s="142" t="s">
        <v>11</v>
      </c>
      <c r="J9" s="169" t="s">
        <v>7</v>
      </c>
      <c r="K9" s="169"/>
      <c r="L9" s="142"/>
      <c r="M9" s="166"/>
      <c r="N9" s="146"/>
      <c r="O9" s="168"/>
      <c r="P9" s="168"/>
      <c r="Q9" s="168" t="s">
        <v>11</v>
      </c>
      <c r="R9" s="170" t="s">
        <v>7</v>
      </c>
      <c r="S9" s="170"/>
      <c r="T9" s="168"/>
      <c r="U9" s="168"/>
      <c r="V9" s="161"/>
      <c r="W9" s="72"/>
      <c r="X9" s="72"/>
      <c r="Y9" s="146"/>
      <c r="Z9" s="172"/>
      <c r="AA9" s="146" t="s">
        <v>11</v>
      </c>
      <c r="AB9" s="181" t="s">
        <v>7</v>
      </c>
      <c r="AC9" s="181"/>
      <c r="AD9" s="146"/>
      <c r="AE9" s="146"/>
      <c r="AF9" s="50"/>
      <c r="AG9" s="142"/>
      <c r="AH9" s="142" t="s">
        <v>11</v>
      </c>
      <c r="AI9" s="169" t="s">
        <v>7</v>
      </c>
      <c r="AJ9" s="169"/>
      <c r="AK9" s="142"/>
      <c r="AL9" s="142"/>
      <c r="AM9" s="142" t="s">
        <v>11</v>
      </c>
      <c r="AN9" s="169" t="s">
        <v>7</v>
      </c>
      <c r="AO9" s="169"/>
      <c r="AP9" s="142"/>
      <c r="AQ9" s="159"/>
      <c r="AR9" s="159" t="s">
        <v>12</v>
      </c>
      <c r="AS9" s="159" t="s">
        <v>13</v>
      </c>
      <c r="AT9" s="160"/>
      <c r="AU9" s="148"/>
    </row>
    <row r="10" spans="1:47" ht="24.95" customHeight="1" x14ac:dyDescent="0.25">
      <c r="A10" s="142"/>
      <c r="B10" s="142"/>
      <c r="C10" s="142"/>
      <c r="D10" s="142"/>
      <c r="E10" s="142" t="s">
        <v>12</v>
      </c>
      <c r="F10" s="142" t="s">
        <v>13</v>
      </c>
      <c r="G10" s="142"/>
      <c r="H10" s="142"/>
      <c r="I10" s="142"/>
      <c r="J10" s="153" t="s">
        <v>12</v>
      </c>
      <c r="K10" s="165" t="s">
        <v>13</v>
      </c>
      <c r="L10" s="142"/>
      <c r="M10" s="166"/>
      <c r="N10" s="146"/>
      <c r="O10" s="168" t="s">
        <v>212</v>
      </c>
      <c r="P10" s="168" t="s">
        <v>211</v>
      </c>
      <c r="Q10" s="168"/>
      <c r="R10" s="168" t="s">
        <v>12</v>
      </c>
      <c r="S10" s="168" t="s">
        <v>13</v>
      </c>
      <c r="T10" s="168"/>
      <c r="U10" s="168"/>
      <c r="V10" s="161"/>
      <c r="W10" s="72"/>
      <c r="X10" s="72"/>
      <c r="Y10" s="146"/>
      <c r="Z10" s="172"/>
      <c r="AA10" s="146"/>
      <c r="AB10" s="175" t="s">
        <v>12</v>
      </c>
      <c r="AC10" s="171" t="s">
        <v>13</v>
      </c>
      <c r="AD10" s="146"/>
      <c r="AE10" s="146"/>
      <c r="AF10" s="50"/>
      <c r="AG10" s="142"/>
      <c r="AH10" s="142"/>
      <c r="AI10" s="165" t="s">
        <v>12</v>
      </c>
      <c r="AJ10" s="165" t="s">
        <v>13</v>
      </c>
      <c r="AK10" s="142"/>
      <c r="AL10" s="142"/>
      <c r="AM10" s="142"/>
      <c r="AN10" s="165" t="s">
        <v>12</v>
      </c>
      <c r="AO10" s="165" t="s">
        <v>13</v>
      </c>
      <c r="AP10" s="142"/>
      <c r="AQ10" s="159"/>
      <c r="AR10" s="159"/>
      <c r="AS10" s="159"/>
      <c r="AT10" s="160"/>
      <c r="AU10" s="148"/>
    </row>
    <row r="11" spans="1:47" ht="18" customHeight="1" x14ac:dyDescent="0.25">
      <c r="A11" s="142"/>
      <c r="B11" s="142"/>
      <c r="C11" s="142"/>
      <c r="D11" s="142"/>
      <c r="E11" s="142"/>
      <c r="F11" s="142" t="s">
        <v>13</v>
      </c>
      <c r="G11" s="142"/>
      <c r="H11" s="142"/>
      <c r="I11" s="142"/>
      <c r="J11" s="178"/>
      <c r="K11" s="166" t="s">
        <v>13</v>
      </c>
      <c r="L11" s="142"/>
      <c r="M11" s="166"/>
      <c r="N11" s="146"/>
      <c r="O11" s="168"/>
      <c r="P11" s="168"/>
      <c r="Q11" s="168"/>
      <c r="R11" s="168"/>
      <c r="S11" s="168" t="s">
        <v>13</v>
      </c>
      <c r="T11" s="168"/>
      <c r="U11" s="168"/>
      <c r="V11" s="161"/>
      <c r="W11" s="72"/>
      <c r="X11" s="72"/>
      <c r="Y11" s="146"/>
      <c r="Z11" s="172"/>
      <c r="AA11" s="146"/>
      <c r="AB11" s="176"/>
      <c r="AC11" s="172" t="s">
        <v>13</v>
      </c>
      <c r="AD11" s="146"/>
      <c r="AE11" s="146"/>
      <c r="AF11" s="50"/>
      <c r="AG11" s="142"/>
      <c r="AH11" s="142"/>
      <c r="AI11" s="166"/>
      <c r="AJ11" s="166" t="s">
        <v>13</v>
      </c>
      <c r="AK11" s="142"/>
      <c r="AL11" s="142"/>
      <c r="AM11" s="142"/>
      <c r="AN11" s="166"/>
      <c r="AO11" s="166" t="s">
        <v>13</v>
      </c>
      <c r="AP11" s="142"/>
      <c r="AQ11" s="159"/>
      <c r="AR11" s="159"/>
      <c r="AS11" s="159"/>
      <c r="AT11" s="160"/>
      <c r="AU11" s="148"/>
    </row>
    <row r="12" spans="1:47" ht="48" customHeight="1" x14ac:dyDescent="0.25">
      <c r="A12" s="142"/>
      <c r="B12" s="142"/>
      <c r="C12" s="142"/>
      <c r="D12" s="142"/>
      <c r="E12" s="142"/>
      <c r="F12" s="142" t="s">
        <v>13</v>
      </c>
      <c r="G12" s="142"/>
      <c r="H12" s="142"/>
      <c r="I12" s="142"/>
      <c r="J12" s="156"/>
      <c r="K12" s="167" t="s">
        <v>13</v>
      </c>
      <c r="L12" s="142"/>
      <c r="M12" s="167"/>
      <c r="N12" s="146"/>
      <c r="O12" s="168"/>
      <c r="P12" s="168"/>
      <c r="Q12" s="168"/>
      <c r="R12" s="168"/>
      <c r="S12" s="168" t="s">
        <v>13</v>
      </c>
      <c r="T12" s="168"/>
      <c r="U12" s="168"/>
      <c r="V12" s="161"/>
      <c r="W12" s="72"/>
      <c r="X12" s="72"/>
      <c r="Y12" s="146"/>
      <c r="Z12" s="173"/>
      <c r="AA12" s="146"/>
      <c r="AB12" s="177"/>
      <c r="AC12" s="173" t="s">
        <v>13</v>
      </c>
      <c r="AD12" s="146"/>
      <c r="AE12" s="146"/>
      <c r="AF12" s="50"/>
      <c r="AG12" s="142"/>
      <c r="AH12" s="142"/>
      <c r="AI12" s="167"/>
      <c r="AJ12" s="167" t="s">
        <v>13</v>
      </c>
      <c r="AK12" s="142"/>
      <c r="AL12" s="142"/>
      <c r="AM12" s="142"/>
      <c r="AN12" s="167"/>
      <c r="AO12" s="167" t="s">
        <v>13</v>
      </c>
      <c r="AP12" s="142"/>
      <c r="AQ12" s="159"/>
      <c r="AR12" s="159"/>
      <c r="AS12" s="159"/>
      <c r="AT12" s="160"/>
      <c r="AU12" s="149"/>
    </row>
    <row r="13" spans="1:47" s="59" customFormat="1" ht="30.6" hidden="1" customHeight="1" x14ac:dyDescent="0.25">
      <c r="A13" s="50"/>
      <c r="B13" s="50"/>
      <c r="C13" s="49"/>
      <c r="D13" s="11" t="s">
        <v>11</v>
      </c>
      <c r="E13" s="15">
        <f>SUM(E17,G17)</f>
        <v>0</v>
      </c>
      <c r="F13" s="15">
        <f>F17</f>
        <v>0</v>
      </c>
      <c r="G13" s="12">
        <v>0.99389831545923646</v>
      </c>
      <c r="H13" s="50"/>
      <c r="I13" s="11"/>
      <c r="J13" s="13"/>
      <c r="K13" s="68"/>
      <c r="L13" s="49"/>
      <c r="M13" s="49"/>
      <c r="N13" s="73"/>
      <c r="O13" s="96"/>
      <c r="P13" s="97"/>
      <c r="Q13" s="97"/>
      <c r="R13" s="97"/>
      <c r="S13" s="97"/>
      <c r="T13" s="97"/>
      <c r="U13" s="97"/>
      <c r="V13" s="61"/>
      <c r="W13" s="61"/>
      <c r="X13" s="61"/>
      <c r="Y13" s="49"/>
      <c r="Z13" s="79">
        <f>Y17-AA17</f>
        <v>0</v>
      </c>
      <c r="AA13" s="50"/>
      <c r="AB13" s="50" t="s">
        <v>295</v>
      </c>
      <c r="AC13" s="50" t="s">
        <v>294</v>
      </c>
      <c r="AD13" s="50"/>
      <c r="AE13" s="49"/>
      <c r="AF13" s="49"/>
      <c r="AG13" s="50"/>
      <c r="AH13" s="50"/>
      <c r="AI13" s="68"/>
      <c r="AJ13" s="68"/>
      <c r="AK13" s="50"/>
      <c r="AL13" s="50"/>
      <c r="AM13" s="50"/>
      <c r="AN13" s="68"/>
      <c r="AO13" s="68"/>
      <c r="AP13" s="50"/>
      <c r="AQ13" s="87"/>
      <c r="AR13" s="87"/>
      <c r="AS13" s="87"/>
      <c r="AT13" s="83"/>
      <c r="AU13" s="83"/>
    </row>
    <row r="14" spans="1:47" s="59" customFormat="1" ht="30.6" hidden="1" customHeight="1" x14ac:dyDescent="0.25">
      <c r="A14" s="50"/>
      <c r="B14" s="50"/>
      <c r="C14" s="51"/>
      <c r="D14" s="51" t="s">
        <v>293</v>
      </c>
      <c r="E14" s="15">
        <f>SUM(E18,G18)</f>
        <v>54000</v>
      </c>
      <c r="F14" s="15">
        <f>F18</f>
        <v>0</v>
      </c>
      <c r="G14" s="14">
        <v>0.92255054312786777</v>
      </c>
      <c r="H14" s="69"/>
      <c r="I14" s="15"/>
      <c r="J14" s="15"/>
      <c r="K14" s="69"/>
      <c r="L14" s="51"/>
      <c r="M14" s="51"/>
      <c r="N14" s="51" t="s">
        <v>217</v>
      </c>
      <c r="O14" s="98">
        <f>SUM(P17,V17)</f>
        <v>0</v>
      </c>
      <c r="P14" s="100" t="e">
        <f>O14/C17</f>
        <v>#DIV/0!</v>
      </c>
      <c r="Q14" s="99"/>
      <c r="R14" s="100"/>
      <c r="S14" s="100"/>
      <c r="T14" s="100"/>
      <c r="U14" s="100"/>
      <c r="V14" s="62"/>
      <c r="W14" s="62"/>
      <c r="X14" s="62"/>
      <c r="Y14" s="51" t="s">
        <v>217</v>
      </c>
      <c r="Z14" s="53">
        <f>Y17</f>
        <v>0</v>
      </c>
      <c r="AA14" s="54" t="e">
        <f>1-P14</f>
        <v>#DIV/0!</v>
      </c>
      <c r="AB14" s="54">
        <f>Z18/C18</f>
        <v>0</v>
      </c>
      <c r="AC14" s="54" t="e">
        <f>#REF!/#REF!</f>
        <v>#REF!</v>
      </c>
      <c r="AD14" s="50"/>
      <c r="AE14" s="51"/>
      <c r="AF14" s="51"/>
      <c r="AG14" s="50"/>
      <c r="AH14" s="50"/>
      <c r="AI14" s="68"/>
      <c r="AJ14" s="68"/>
      <c r="AK14" s="50"/>
      <c r="AL14" s="50"/>
      <c r="AM14" s="50"/>
      <c r="AN14" s="68"/>
      <c r="AO14" s="68"/>
      <c r="AP14" s="50"/>
      <c r="AQ14" s="87"/>
      <c r="AR14" s="87"/>
      <c r="AS14" s="87"/>
      <c r="AT14" s="83"/>
      <c r="AU14" s="83"/>
    </row>
    <row r="15" spans="1:47" s="59" customFormat="1" ht="30.6" hidden="1" customHeight="1" x14ac:dyDescent="0.25">
      <c r="A15" s="50"/>
      <c r="B15" s="50"/>
      <c r="C15" s="51"/>
      <c r="D15" s="51" t="s">
        <v>294</v>
      </c>
      <c r="E15" s="134" t="e">
        <f>SUM(#REF!,#REF!)</f>
        <v>#REF!</v>
      </c>
      <c r="F15" s="15" t="e">
        <f>#REF!</f>
        <v>#REF!</v>
      </c>
      <c r="G15" s="14"/>
      <c r="H15" s="69"/>
      <c r="I15" s="15"/>
      <c r="J15" s="15"/>
      <c r="K15" s="69"/>
      <c r="L15" s="51"/>
      <c r="M15" s="51"/>
      <c r="N15" s="51" t="s">
        <v>218</v>
      </c>
      <c r="O15" s="98">
        <f>O14-O16</f>
        <v>0</v>
      </c>
      <c r="P15" s="100" t="e">
        <f>O15/SUM(J17,L17,M17)</f>
        <v>#DIV/0!</v>
      </c>
      <c r="Q15" s="99"/>
      <c r="R15" s="100"/>
      <c r="S15" s="100"/>
      <c r="T15" s="100"/>
      <c r="U15" s="100"/>
      <c r="V15" s="62"/>
      <c r="W15" s="62"/>
      <c r="X15" s="62"/>
      <c r="Y15" s="51" t="s">
        <v>218</v>
      </c>
      <c r="Z15" s="52">
        <f>SUM(AB17,AD17,AE17)</f>
        <v>0</v>
      </c>
      <c r="AA15" s="54" t="e">
        <f t="shared" ref="AA15:AA16" si="0">1-P15</f>
        <v>#DIV/0!</v>
      </c>
      <c r="AB15" s="50"/>
      <c r="AC15" s="50"/>
      <c r="AD15" s="50" t="s">
        <v>220</v>
      </c>
      <c r="AE15" s="52">
        <f>AA17+AE17</f>
        <v>0</v>
      </c>
      <c r="AF15" s="52"/>
      <c r="AG15" s="50"/>
      <c r="AH15" s="50"/>
      <c r="AI15" s="68"/>
      <c r="AJ15" s="68"/>
      <c r="AK15" s="50"/>
      <c r="AL15" s="50"/>
      <c r="AM15" s="50"/>
      <c r="AN15" s="68"/>
      <c r="AO15" s="68"/>
      <c r="AP15" s="50"/>
      <c r="AQ15" s="87"/>
      <c r="AR15" s="87"/>
      <c r="AS15" s="87"/>
      <c r="AT15" s="83"/>
      <c r="AU15" s="83"/>
    </row>
    <row r="16" spans="1:47" s="59" customFormat="1" ht="30.6" hidden="1" customHeight="1" x14ac:dyDescent="0.25">
      <c r="A16" s="50"/>
      <c r="B16" s="50"/>
      <c r="C16" s="51"/>
      <c r="D16" s="14">
        <v>0.9253310461368135</v>
      </c>
      <c r="E16" s="14">
        <v>7.4668953863186602E-2</v>
      </c>
      <c r="F16" s="15"/>
      <c r="G16" s="14"/>
      <c r="H16" s="69"/>
      <c r="I16" s="14"/>
      <c r="J16" s="14"/>
      <c r="K16" s="69"/>
      <c r="L16" s="51"/>
      <c r="M16" s="51"/>
      <c r="N16" s="51" t="s">
        <v>219</v>
      </c>
      <c r="O16" s="98">
        <f>S17</f>
        <v>0</v>
      </c>
      <c r="P16" s="100" t="e">
        <f>O16/K17</f>
        <v>#DIV/0!</v>
      </c>
      <c r="Q16" s="100"/>
      <c r="R16" s="100"/>
      <c r="S16" s="100"/>
      <c r="T16" s="100"/>
      <c r="U16" s="100"/>
      <c r="V16" s="62"/>
      <c r="W16" s="62"/>
      <c r="X16" s="62"/>
      <c r="Y16" s="51" t="s">
        <v>219</v>
      </c>
      <c r="Z16" s="52">
        <f>Z14-Z15</f>
        <v>0</v>
      </c>
      <c r="AA16" s="54" t="e">
        <f t="shared" si="0"/>
        <v>#DIV/0!</v>
      </c>
      <c r="AB16" s="50"/>
      <c r="AC16" s="50"/>
      <c r="AD16" s="50" t="s">
        <v>221</v>
      </c>
      <c r="AE16" s="52">
        <f>AD17</f>
        <v>0</v>
      </c>
      <c r="AF16" s="52"/>
      <c r="AG16" s="50"/>
      <c r="AH16" s="50"/>
      <c r="AI16" s="68"/>
      <c r="AJ16" s="68"/>
      <c r="AK16" s="50"/>
      <c r="AL16" s="50"/>
      <c r="AM16" s="50"/>
      <c r="AN16" s="68"/>
      <c r="AO16" s="68"/>
      <c r="AP16" s="50"/>
      <c r="AQ16" s="87"/>
      <c r="AR16" s="87"/>
      <c r="AS16" s="87"/>
      <c r="AT16" s="83"/>
      <c r="AU16" s="83"/>
    </row>
    <row r="17" spans="1:47" x14ac:dyDescent="0.25">
      <c r="A17" s="16"/>
      <c r="B17" s="16" t="s">
        <v>14</v>
      </c>
      <c r="C17" s="17"/>
      <c r="D17" s="17"/>
      <c r="E17" s="17"/>
      <c r="F17" s="17"/>
      <c r="G17" s="17"/>
      <c r="H17" s="17"/>
      <c r="I17" s="17"/>
      <c r="J17" s="17"/>
      <c r="K17" s="17"/>
      <c r="L17" s="17"/>
      <c r="M17" s="17"/>
      <c r="N17" s="17"/>
      <c r="O17" s="98"/>
      <c r="P17" s="98"/>
      <c r="Q17" s="98"/>
      <c r="R17" s="98"/>
      <c r="S17" s="98"/>
      <c r="T17" s="98"/>
      <c r="U17" s="98"/>
      <c r="V17" s="17"/>
      <c r="W17" s="17"/>
      <c r="X17" s="17"/>
      <c r="Y17" s="17"/>
      <c r="Z17" s="17"/>
      <c r="AA17" s="17"/>
      <c r="AB17" s="17"/>
      <c r="AC17" s="17"/>
      <c r="AD17" s="17"/>
      <c r="AE17" s="17"/>
      <c r="AF17" s="17"/>
      <c r="AG17" s="17"/>
      <c r="AH17" s="17"/>
      <c r="AI17" s="17"/>
      <c r="AJ17" s="17"/>
      <c r="AK17" s="17"/>
      <c r="AL17" s="46"/>
      <c r="AM17" s="46"/>
      <c r="AN17" s="46"/>
      <c r="AO17" s="46"/>
      <c r="AP17" s="46"/>
      <c r="AQ17" s="88" t="e">
        <f>SUM(AQ18,#REF!)</f>
        <v>#REF!</v>
      </c>
      <c r="AR17" s="88" t="e">
        <f>SUM(AR18,#REF!)</f>
        <v>#REF!</v>
      </c>
      <c r="AS17" s="88" t="e">
        <f>SUM(AS18,#REF!)</f>
        <v>#REF!</v>
      </c>
      <c r="AT17" s="4"/>
      <c r="AU17" s="4"/>
    </row>
    <row r="18" spans="1:47" ht="29.45" customHeight="1" x14ac:dyDescent="0.25">
      <c r="A18" s="11">
        <v>1</v>
      </c>
      <c r="B18" s="27" t="s">
        <v>43</v>
      </c>
      <c r="C18" s="22">
        <f t="shared" ref="C18:C24" si="1">SUM(H18,M18)</f>
        <v>54000</v>
      </c>
      <c r="D18" s="23">
        <f t="shared" ref="D18:D24" si="2">SUM(I18,M18)</f>
        <v>54000</v>
      </c>
      <c r="E18" s="23">
        <f t="shared" ref="E18:E24" si="3">SUM(J18,M18)</f>
        <v>54000</v>
      </c>
      <c r="F18" s="22">
        <v>0</v>
      </c>
      <c r="G18" s="22"/>
      <c r="H18" s="22">
        <f t="shared" ref="H18:H24" si="4">SUM(I18,L18)</f>
        <v>54000</v>
      </c>
      <c r="I18" s="23">
        <v>54000</v>
      </c>
      <c r="J18" s="23">
        <v>54000</v>
      </c>
      <c r="K18" s="22">
        <v>0</v>
      </c>
      <c r="L18" s="22"/>
      <c r="M18" s="22"/>
      <c r="N18" s="55">
        <f t="shared" ref="N18:N24" si="5">SUM(O18,V18)</f>
        <v>54000</v>
      </c>
      <c r="O18" s="102">
        <f t="shared" ref="O18:O24" si="6">SUM(Q18,T18)</f>
        <v>54000</v>
      </c>
      <c r="P18" s="102">
        <f t="shared" ref="P18:P24" si="7">O18-U18</f>
        <v>54000</v>
      </c>
      <c r="Q18" s="102">
        <f t="shared" ref="Q18:Q24" si="8">R18+S18</f>
        <v>54000</v>
      </c>
      <c r="R18" s="102">
        <v>54000</v>
      </c>
      <c r="S18" s="102">
        <v>0</v>
      </c>
      <c r="T18" s="102">
        <v>0</v>
      </c>
      <c r="U18" s="102"/>
      <c r="V18" s="64"/>
      <c r="W18" s="65">
        <f t="shared" ref="W18:W24" si="9">SUM(Q18,V18)</f>
        <v>54000</v>
      </c>
      <c r="X18" s="65"/>
      <c r="Y18" s="55">
        <f t="shared" ref="Y18:Y24" si="10">SUM(Z18,AE18)</f>
        <v>0</v>
      </c>
      <c r="Z18" s="55">
        <f t="shared" ref="Z18:Z24" si="11">AA18+AD18</f>
        <v>0</v>
      </c>
      <c r="AA18" s="55">
        <f t="shared" ref="AA18:AA24" si="12">AB18+AC18</f>
        <v>0</v>
      </c>
      <c r="AB18" s="55">
        <f t="shared" ref="AB18:AD24" si="13">J18-R18</f>
        <v>0</v>
      </c>
      <c r="AC18" s="55">
        <f t="shared" si="13"/>
        <v>0</v>
      </c>
      <c r="AD18" s="55">
        <f t="shared" si="13"/>
        <v>0</v>
      </c>
      <c r="AE18" s="55">
        <f t="shared" ref="AE18:AE24" si="14">M18-V18</f>
        <v>0</v>
      </c>
      <c r="AF18" s="55"/>
      <c r="AG18" s="25">
        <v>1300</v>
      </c>
      <c r="AH18" s="25">
        <v>1300</v>
      </c>
      <c r="AI18" s="25">
        <v>1300</v>
      </c>
      <c r="AJ18" s="25">
        <v>0</v>
      </c>
      <c r="AK18" s="25"/>
      <c r="AL18" s="34">
        <f t="shared" ref="AL18:AP24" si="15">IF(C18=0,0,AG18/C18)</f>
        <v>2.4074074074074074E-2</v>
      </c>
      <c r="AM18" s="34">
        <f t="shared" si="15"/>
        <v>2.4074074074074074E-2</v>
      </c>
      <c r="AN18" s="34">
        <f t="shared" si="15"/>
        <v>2.4074074074074074E-2</v>
      </c>
      <c r="AO18" s="34">
        <f t="shared" si="15"/>
        <v>0</v>
      </c>
      <c r="AP18" s="34">
        <f t="shared" si="15"/>
        <v>0</v>
      </c>
      <c r="AQ18" s="90">
        <f t="shared" ref="AQ18:AQ24" si="16">SUM(AR18,AS18)</f>
        <v>52700</v>
      </c>
      <c r="AR18" s="91">
        <v>52700</v>
      </c>
      <c r="AS18" s="90"/>
      <c r="AT18" s="4"/>
      <c r="AU18" s="4" t="s">
        <v>232</v>
      </c>
    </row>
    <row r="19" spans="1:47" ht="29.25" customHeight="1" x14ac:dyDescent="0.25">
      <c r="A19" s="11">
        <v>2</v>
      </c>
      <c r="B19" s="27" t="s">
        <v>46</v>
      </c>
      <c r="C19" s="22">
        <f t="shared" si="1"/>
        <v>3825100</v>
      </c>
      <c r="D19" s="23">
        <f t="shared" si="2"/>
        <v>3825100</v>
      </c>
      <c r="E19" s="23">
        <f t="shared" si="3"/>
        <v>1128000</v>
      </c>
      <c r="F19" s="22">
        <v>2697100</v>
      </c>
      <c r="G19" s="22"/>
      <c r="H19" s="22">
        <f t="shared" si="4"/>
        <v>3825100</v>
      </c>
      <c r="I19" s="22">
        <v>3825100</v>
      </c>
      <c r="J19" s="22">
        <v>1128000</v>
      </c>
      <c r="K19" s="22">
        <v>2697100</v>
      </c>
      <c r="L19" s="22"/>
      <c r="M19" s="22"/>
      <c r="N19" s="55">
        <f t="shared" si="5"/>
        <v>3825100</v>
      </c>
      <c r="O19" s="102">
        <f t="shared" si="6"/>
        <v>3825100</v>
      </c>
      <c r="P19" s="102">
        <f t="shared" si="7"/>
        <v>3825100</v>
      </c>
      <c r="Q19" s="102">
        <f t="shared" si="8"/>
        <v>3825100</v>
      </c>
      <c r="R19" s="102">
        <v>1128000</v>
      </c>
      <c r="S19" s="102">
        <v>2697100</v>
      </c>
      <c r="T19" s="102">
        <v>0</v>
      </c>
      <c r="U19" s="102"/>
      <c r="V19" s="64"/>
      <c r="W19" s="65">
        <f t="shared" si="9"/>
        <v>3825100</v>
      </c>
      <c r="X19" s="65"/>
      <c r="Y19" s="55">
        <f t="shared" si="10"/>
        <v>0</v>
      </c>
      <c r="Z19" s="55">
        <f t="shared" si="11"/>
        <v>0</v>
      </c>
      <c r="AA19" s="55">
        <f t="shared" si="12"/>
        <v>0</v>
      </c>
      <c r="AB19" s="55">
        <f t="shared" si="13"/>
        <v>0</v>
      </c>
      <c r="AC19" s="55">
        <f t="shared" si="13"/>
        <v>0</v>
      </c>
      <c r="AD19" s="55">
        <f t="shared" si="13"/>
        <v>0</v>
      </c>
      <c r="AE19" s="55">
        <f t="shared" si="14"/>
        <v>0</v>
      </c>
      <c r="AF19" s="55"/>
      <c r="AG19" s="25">
        <v>522792.08475100005</v>
      </c>
      <c r="AH19" s="25">
        <v>522792.08475100005</v>
      </c>
      <c r="AI19" s="25">
        <v>400410</v>
      </c>
      <c r="AJ19" s="25">
        <v>122382.08475100002</v>
      </c>
      <c r="AK19" s="25"/>
      <c r="AL19" s="34">
        <f t="shared" si="15"/>
        <v>0.13667409603696637</v>
      </c>
      <c r="AM19" s="34">
        <f t="shared" si="15"/>
        <v>0.13667409603696637</v>
      </c>
      <c r="AN19" s="34">
        <f t="shared" si="15"/>
        <v>0.35497340425531915</v>
      </c>
      <c r="AO19" s="34">
        <f t="shared" si="15"/>
        <v>4.5375434633866008E-2</v>
      </c>
      <c r="AP19" s="34">
        <f t="shared" si="15"/>
        <v>0</v>
      </c>
      <c r="AQ19" s="90">
        <f t="shared" si="16"/>
        <v>3217890</v>
      </c>
      <c r="AR19" s="90">
        <v>658090</v>
      </c>
      <c r="AS19" s="90">
        <v>2559800</v>
      </c>
      <c r="AT19" s="4" t="s">
        <v>255</v>
      </c>
      <c r="AU19" s="4"/>
    </row>
    <row r="20" spans="1:47" ht="29.25" customHeight="1" x14ac:dyDescent="0.25">
      <c r="A20" s="11">
        <v>3</v>
      </c>
      <c r="B20" s="27" t="s">
        <v>55</v>
      </c>
      <c r="C20" s="22">
        <f t="shared" si="1"/>
        <v>1172477</v>
      </c>
      <c r="D20" s="23">
        <f t="shared" si="2"/>
        <v>1172477</v>
      </c>
      <c r="E20" s="23">
        <f t="shared" si="3"/>
        <v>912500</v>
      </c>
      <c r="F20" s="22">
        <v>259977</v>
      </c>
      <c r="G20" s="22"/>
      <c r="H20" s="22">
        <f t="shared" si="4"/>
        <v>1172477</v>
      </c>
      <c r="I20" s="22">
        <v>1172477</v>
      </c>
      <c r="J20" s="22">
        <v>912500</v>
      </c>
      <c r="K20" s="22">
        <v>259977</v>
      </c>
      <c r="L20" s="22"/>
      <c r="M20" s="22"/>
      <c r="N20" s="55">
        <f t="shared" si="5"/>
        <v>1172477</v>
      </c>
      <c r="O20" s="102">
        <f t="shared" si="6"/>
        <v>1172477</v>
      </c>
      <c r="P20" s="102">
        <f t="shared" si="7"/>
        <v>1172477</v>
      </c>
      <c r="Q20" s="102">
        <f t="shared" si="8"/>
        <v>1172477</v>
      </c>
      <c r="R20" s="102">
        <v>912500</v>
      </c>
      <c r="S20" s="102">
        <v>259977</v>
      </c>
      <c r="T20" s="102">
        <v>0</v>
      </c>
      <c r="U20" s="102"/>
      <c r="V20" s="64"/>
      <c r="W20" s="65">
        <f t="shared" si="9"/>
        <v>1172477</v>
      </c>
      <c r="X20" s="65"/>
      <c r="Y20" s="55">
        <f t="shared" si="10"/>
        <v>0</v>
      </c>
      <c r="Z20" s="55">
        <f t="shared" si="11"/>
        <v>0</v>
      </c>
      <c r="AA20" s="55">
        <f t="shared" si="12"/>
        <v>0</v>
      </c>
      <c r="AB20" s="55">
        <f t="shared" si="13"/>
        <v>0</v>
      </c>
      <c r="AC20" s="55">
        <f t="shared" si="13"/>
        <v>0</v>
      </c>
      <c r="AD20" s="55">
        <f t="shared" si="13"/>
        <v>0</v>
      </c>
      <c r="AE20" s="55">
        <f t="shared" si="14"/>
        <v>0</v>
      </c>
      <c r="AF20" s="55"/>
      <c r="AG20" s="25">
        <v>451143</v>
      </c>
      <c r="AH20" s="25">
        <v>451143</v>
      </c>
      <c r="AI20" s="25">
        <v>451143</v>
      </c>
      <c r="AJ20" s="25">
        <v>0</v>
      </c>
      <c r="AK20" s="25"/>
      <c r="AL20" s="34">
        <f t="shared" si="15"/>
        <v>0.38477769713179877</v>
      </c>
      <c r="AM20" s="34">
        <f t="shared" si="15"/>
        <v>0.38477769713179877</v>
      </c>
      <c r="AN20" s="34">
        <f t="shared" si="15"/>
        <v>0.49440328767123287</v>
      </c>
      <c r="AO20" s="34">
        <f t="shared" si="15"/>
        <v>0</v>
      </c>
      <c r="AP20" s="34">
        <f t="shared" si="15"/>
        <v>0</v>
      </c>
      <c r="AQ20" s="90">
        <f t="shared" si="16"/>
        <v>744322</v>
      </c>
      <c r="AR20" s="90">
        <v>484345</v>
      </c>
      <c r="AS20" s="90">
        <v>259977</v>
      </c>
      <c r="AT20" s="4" t="s">
        <v>256</v>
      </c>
      <c r="AU20" s="4"/>
    </row>
    <row r="21" spans="1:47" ht="29.25" customHeight="1" x14ac:dyDescent="0.25">
      <c r="A21" s="11">
        <v>4</v>
      </c>
      <c r="B21" s="27" t="s">
        <v>35</v>
      </c>
      <c r="C21" s="22">
        <f t="shared" si="1"/>
        <v>1399774</v>
      </c>
      <c r="D21" s="23">
        <f t="shared" si="2"/>
        <v>1399774</v>
      </c>
      <c r="E21" s="23">
        <f t="shared" si="3"/>
        <v>487127</v>
      </c>
      <c r="F21" s="22">
        <v>912647</v>
      </c>
      <c r="G21" s="22"/>
      <c r="H21" s="22">
        <f t="shared" si="4"/>
        <v>1399774</v>
      </c>
      <c r="I21" s="22">
        <v>1399774</v>
      </c>
      <c r="J21" s="22">
        <v>487127</v>
      </c>
      <c r="K21" s="22">
        <v>912647</v>
      </c>
      <c r="L21" s="22"/>
      <c r="M21" s="22"/>
      <c r="N21" s="55">
        <f t="shared" si="5"/>
        <v>1399774</v>
      </c>
      <c r="O21" s="102">
        <f t="shared" si="6"/>
        <v>1399774</v>
      </c>
      <c r="P21" s="102">
        <f t="shared" si="7"/>
        <v>1399774</v>
      </c>
      <c r="Q21" s="102">
        <f t="shared" si="8"/>
        <v>1399774</v>
      </c>
      <c r="R21" s="102">
        <v>487127</v>
      </c>
      <c r="S21" s="102">
        <v>912647</v>
      </c>
      <c r="T21" s="102">
        <v>0</v>
      </c>
      <c r="U21" s="102"/>
      <c r="V21" s="64"/>
      <c r="W21" s="65">
        <f t="shared" si="9"/>
        <v>1399774</v>
      </c>
      <c r="X21" s="65"/>
      <c r="Y21" s="55">
        <f t="shared" si="10"/>
        <v>0</v>
      </c>
      <c r="Z21" s="55">
        <f t="shared" si="11"/>
        <v>0</v>
      </c>
      <c r="AA21" s="55">
        <f t="shared" si="12"/>
        <v>0</v>
      </c>
      <c r="AB21" s="55">
        <f t="shared" si="13"/>
        <v>0</v>
      </c>
      <c r="AC21" s="55">
        <f t="shared" si="13"/>
        <v>0</v>
      </c>
      <c r="AD21" s="55">
        <f t="shared" si="13"/>
        <v>0</v>
      </c>
      <c r="AE21" s="55">
        <f t="shared" si="14"/>
        <v>0</v>
      </c>
      <c r="AF21" s="55"/>
      <c r="AG21" s="25">
        <v>540302.77515</v>
      </c>
      <c r="AH21" s="25">
        <v>540302.77515</v>
      </c>
      <c r="AI21" s="26">
        <v>355735</v>
      </c>
      <c r="AJ21" s="25">
        <v>184567.77515</v>
      </c>
      <c r="AK21" s="25"/>
      <c r="AL21" s="34">
        <f t="shared" si="15"/>
        <v>0.38599286395518134</v>
      </c>
      <c r="AM21" s="34">
        <f t="shared" si="15"/>
        <v>0.38599286395518134</v>
      </c>
      <c r="AN21" s="47">
        <f t="shared" si="15"/>
        <v>0.73027157188987679</v>
      </c>
      <c r="AO21" s="34">
        <f t="shared" si="15"/>
        <v>0.20223347597702068</v>
      </c>
      <c r="AP21" s="34">
        <f t="shared" si="15"/>
        <v>0</v>
      </c>
      <c r="AQ21" s="90">
        <f t="shared" si="16"/>
        <v>589549</v>
      </c>
      <c r="AR21" s="90">
        <v>166116</v>
      </c>
      <c r="AS21" s="90">
        <v>423433</v>
      </c>
      <c r="AT21" s="4" t="s">
        <v>253</v>
      </c>
      <c r="AU21" s="4"/>
    </row>
    <row r="22" spans="1:47" ht="29.25" customHeight="1" x14ac:dyDescent="0.25">
      <c r="A22" s="11">
        <v>5</v>
      </c>
      <c r="B22" s="27" t="s">
        <v>37</v>
      </c>
      <c r="C22" s="22">
        <f t="shared" si="1"/>
        <v>1160900</v>
      </c>
      <c r="D22" s="23">
        <f t="shared" si="2"/>
        <v>1160900</v>
      </c>
      <c r="E22" s="23">
        <f t="shared" si="3"/>
        <v>1160900</v>
      </c>
      <c r="F22" s="22">
        <v>0</v>
      </c>
      <c r="G22" s="22"/>
      <c r="H22" s="22">
        <f t="shared" si="4"/>
        <v>1160900</v>
      </c>
      <c r="I22" s="22">
        <v>1160900</v>
      </c>
      <c r="J22" s="22">
        <v>1160900</v>
      </c>
      <c r="K22" s="22">
        <v>0</v>
      </c>
      <c r="L22" s="22"/>
      <c r="M22" s="22"/>
      <c r="N22" s="55">
        <f t="shared" si="5"/>
        <v>1160900</v>
      </c>
      <c r="O22" s="102">
        <f t="shared" si="6"/>
        <v>1160900</v>
      </c>
      <c r="P22" s="102">
        <f t="shared" si="7"/>
        <v>1160900</v>
      </c>
      <c r="Q22" s="102">
        <f t="shared" si="8"/>
        <v>1160900</v>
      </c>
      <c r="R22" s="102">
        <v>1160900</v>
      </c>
      <c r="S22" s="102">
        <v>0</v>
      </c>
      <c r="T22" s="102">
        <v>0</v>
      </c>
      <c r="U22" s="102"/>
      <c r="V22" s="64"/>
      <c r="W22" s="65">
        <f t="shared" si="9"/>
        <v>1160900</v>
      </c>
      <c r="X22" s="65"/>
      <c r="Y22" s="55">
        <f t="shared" si="10"/>
        <v>0</v>
      </c>
      <c r="Z22" s="55">
        <f t="shared" si="11"/>
        <v>0</v>
      </c>
      <c r="AA22" s="55">
        <f t="shared" si="12"/>
        <v>0</v>
      </c>
      <c r="AB22" s="55">
        <f t="shared" si="13"/>
        <v>0</v>
      </c>
      <c r="AC22" s="55">
        <f t="shared" si="13"/>
        <v>0</v>
      </c>
      <c r="AD22" s="55">
        <f t="shared" si="13"/>
        <v>0</v>
      </c>
      <c r="AE22" s="55">
        <f t="shared" si="14"/>
        <v>0</v>
      </c>
      <c r="AF22" s="55"/>
      <c r="AG22" s="25">
        <v>519941</v>
      </c>
      <c r="AH22" s="25">
        <v>519941</v>
      </c>
      <c r="AI22" s="25">
        <v>519941</v>
      </c>
      <c r="AJ22" s="25">
        <v>0</v>
      </c>
      <c r="AK22" s="25"/>
      <c r="AL22" s="34">
        <f t="shared" si="15"/>
        <v>0.44787750882935651</v>
      </c>
      <c r="AM22" s="34">
        <f t="shared" si="15"/>
        <v>0.44787750882935651</v>
      </c>
      <c r="AN22" s="34">
        <f t="shared" si="15"/>
        <v>0.44787750882935651</v>
      </c>
      <c r="AO22" s="34">
        <f t="shared" si="15"/>
        <v>0</v>
      </c>
      <c r="AP22" s="34">
        <f t="shared" si="15"/>
        <v>0</v>
      </c>
      <c r="AQ22" s="90">
        <f t="shared" si="16"/>
        <v>496838</v>
      </c>
      <c r="AR22" s="90">
        <v>496838</v>
      </c>
      <c r="AS22" s="90"/>
      <c r="AT22" s="4" t="s">
        <v>252</v>
      </c>
      <c r="AU22" s="4"/>
    </row>
    <row r="23" spans="1:47" ht="29.25" customHeight="1" x14ac:dyDescent="0.25">
      <c r="A23" s="11">
        <v>6</v>
      </c>
      <c r="B23" s="27" t="s">
        <v>54</v>
      </c>
      <c r="C23" s="22">
        <f t="shared" si="1"/>
        <v>80100</v>
      </c>
      <c r="D23" s="23">
        <f t="shared" si="2"/>
        <v>80100</v>
      </c>
      <c r="E23" s="23">
        <f t="shared" si="3"/>
        <v>80100</v>
      </c>
      <c r="F23" s="22">
        <v>0</v>
      </c>
      <c r="G23" s="22"/>
      <c r="H23" s="22">
        <f t="shared" si="4"/>
        <v>80100</v>
      </c>
      <c r="I23" s="23">
        <v>80100</v>
      </c>
      <c r="J23" s="23">
        <v>80100</v>
      </c>
      <c r="K23" s="22">
        <v>0</v>
      </c>
      <c r="L23" s="22"/>
      <c r="M23" s="22"/>
      <c r="N23" s="55">
        <f t="shared" si="5"/>
        <v>44099.999999999993</v>
      </c>
      <c r="O23" s="102">
        <f t="shared" si="6"/>
        <v>44099.999999999993</v>
      </c>
      <c r="P23" s="102">
        <f t="shared" si="7"/>
        <v>44099.999999999993</v>
      </c>
      <c r="Q23" s="102">
        <f t="shared" si="8"/>
        <v>44099.999999999993</v>
      </c>
      <c r="R23" s="102">
        <v>44099.999999999993</v>
      </c>
      <c r="S23" s="102">
        <v>0</v>
      </c>
      <c r="T23" s="102">
        <v>0</v>
      </c>
      <c r="U23" s="102"/>
      <c r="V23" s="64"/>
      <c r="W23" s="65">
        <f t="shared" si="9"/>
        <v>44099.999999999993</v>
      </c>
      <c r="X23" s="65"/>
      <c r="Y23" s="55">
        <f t="shared" si="10"/>
        <v>36000.000000000007</v>
      </c>
      <c r="Z23" s="55">
        <f t="shared" si="11"/>
        <v>36000.000000000007</v>
      </c>
      <c r="AA23" s="55">
        <f t="shared" si="12"/>
        <v>36000.000000000007</v>
      </c>
      <c r="AB23" s="55">
        <f t="shared" si="13"/>
        <v>36000.000000000007</v>
      </c>
      <c r="AC23" s="55">
        <f t="shared" si="13"/>
        <v>0</v>
      </c>
      <c r="AD23" s="55">
        <f t="shared" si="13"/>
        <v>0</v>
      </c>
      <c r="AE23" s="55">
        <f t="shared" si="14"/>
        <v>0</v>
      </c>
      <c r="AF23" s="55"/>
      <c r="AG23" s="25">
        <v>39100</v>
      </c>
      <c r="AH23" s="25">
        <v>39100</v>
      </c>
      <c r="AI23" s="26">
        <v>39100</v>
      </c>
      <c r="AJ23" s="25">
        <v>0</v>
      </c>
      <c r="AK23" s="25"/>
      <c r="AL23" s="34">
        <f t="shared" si="15"/>
        <v>0.48813982521847693</v>
      </c>
      <c r="AM23" s="34">
        <f t="shared" si="15"/>
        <v>0.48813982521847693</v>
      </c>
      <c r="AN23" s="47">
        <f t="shared" si="15"/>
        <v>0.48813982521847693</v>
      </c>
      <c r="AO23" s="34">
        <f t="shared" si="15"/>
        <v>0</v>
      </c>
      <c r="AP23" s="34">
        <f t="shared" si="15"/>
        <v>0</v>
      </c>
      <c r="AQ23" s="90">
        <f t="shared" si="16"/>
        <v>0</v>
      </c>
      <c r="AR23" s="90"/>
      <c r="AS23" s="90"/>
      <c r="AT23" s="4"/>
      <c r="AU23" s="4"/>
    </row>
    <row r="24" spans="1:47" ht="29.25" customHeight="1" x14ac:dyDescent="0.25">
      <c r="A24" s="11">
        <v>7</v>
      </c>
      <c r="B24" s="27" t="s">
        <v>26</v>
      </c>
      <c r="C24" s="22">
        <f t="shared" si="1"/>
        <v>520075</v>
      </c>
      <c r="D24" s="23">
        <f t="shared" si="2"/>
        <v>520075</v>
      </c>
      <c r="E24" s="23">
        <f t="shared" si="3"/>
        <v>520075</v>
      </c>
      <c r="F24" s="22">
        <v>0</v>
      </c>
      <c r="G24" s="22"/>
      <c r="H24" s="22">
        <f t="shared" si="4"/>
        <v>520075</v>
      </c>
      <c r="I24" s="22">
        <v>520075</v>
      </c>
      <c r="J24" s="22">
        <v>520075</v>
      </c>
      <c r="K24" s="22">
        <v>0</v>
      </c>
      <c r="L24" s="22"/>
      <c r="M24" s="22"/>
      <c r="N24" s="55">
        <f t="shared" si="5"/>
        <v>520075</v>
      </c>
      <c r="O24" s="102">
        <f t="shared" si="6"/>
        <v>520075</v>
      </c>
      <c r="P24" s="102">
        <f t="shared" si="7"/>
        <v>520075</v>
      </c>
      <c r="Q24" s="102">
        <f t="shared" si="8"/>
        <v>520075</v>
      </c>
      <c r="R24" s="102">
        <v>520075</v>
      </c>
      <c r="S24" s="102">
        <v>0</v>
      </c>
      <c r="T24" s="102">
        <v>0</v>
      </c>
      <c r="U24" s="102"/>
      <c r="V24" s="64"/>
      <c r="W24" s="65">
        <f t="shared" si="9"/>
        <v>520075</v>
      </c>
      <c r="X24" s="65"/>
      <c r="Y24" s="55">
        <f t="shared" si="10"/>
        <v>0</v>
      </c>
      <c r="Z24" s="55">
        <f t="shared" si="11"/>
        <v>0</v>
      </c>
      <c r="AA24" s="55">
        <f t="shared" si="12"/>
        <v>0</v>
      </c>
      <c r="AB24" s="55">
        <f t="shared" si="13"/>
        <v>0</v>
      </c>
      <c r="AC24" s="55">
        <f t="shared" si="13"/>
        <v>0</v>
      </c>
      <c r="AD24" s="55">
        <f t="shared" si="13"/>
        <v>0</v>
      </c>
      <c r="AE24" s="55">
        <f t="shared" si="14"/>
        <v>0</v>
      </c>
      <c r="AF24" s="55"/>
      <c r="AG24" s="25">
        <v>256356</v>
      </c>
      <c r="AH24" s="25">
        <v>256356</v>
      </c>
      <c r="AI24" s="25">
        <v>256356</v>
      </c>
      <c r="AJ24" s="25">
        <v>0</v>
      </c>
      <c r="AK24" s="25"/>
      <c r="AL24" s="34">
        <f t="shared" si="15"/>
        <v>0.4929212132865452</v>
      </c>
      <c r="AM24" s="34">
        <f t="shared" si="15"/>
        <v>0.4929212132865452</v>
      </c>
      <c r="AN24" s="34">
        <f t="shared" si="15"/>
        <v>0.4929212132865452</v>
      </c>
      <c r="AO24" s="34">
        <f t="shared" si="15"/>
        <v>0</v>
      </c>
      <c r="AP24" s="34">
        <f t="shared" si="15"/>
        <v>0</v>
      </c>
      <c r="AQ24" s="90">
        <f t="shared" si="16"/>
        <v>395000</v>
      </c>
      <c r="AR24" s="90">
        <v>395000</v>
      </c>
      <c r="AS24" s="90"/>
      <c r="AT24" s="4" t="s">
        <v>230</v>
      </c>
      <c r="AU24" s="4"/>
    </row>
    <row r="25" spans="1:47" ht="5.25" customHeight="1" x14ac:dyDescent="0.25">
      <c r="A25" s="8"/>
      <c r="B25" s="5"/>
      <c r="C25" s="3"/>
      <c r="D25" s="3"/>
      <c r="E25" s="3"/>
      <c r="F25" s="3"/>
      <c r="G25" s="3"/>
      <c r="H25" s="3"/>
      <c r="I25" s="3"/>
      <c r="J25" s="3"/>
      <c r="K25" s="3"/>
      <c r="L25" s="3"/>
      <c r="M25" s="3"/>
      <c r="N25" s="57"/>
      <c r="O25" s="107"/>
      <c r="P25" s="107"/>
      <c r="Q25" s="107"/>
      <c r="R25" s="107"/>
      <c r="S25" s="107"/>
      <c r="T25" s="107"/>
      <c r="U25" s="107"/>
      <c r="V25" s="64"/>
      <c r="W25" s="64"/>
      <c r="X25" s="64"/>
      <c r="Y25" s="57"/>
      <c r="Z25" s="58"/>
      <c r="AA25" s="58"/>
      <c r="AB25" s="58"/>
      <c r="AC25" s="58"/>
      <c r="AD25" s="58"/>
      <c r="AE25" s="57"/>
      <c r="AF25" s="57"/>
      <c r="AG25" s="4"/>
      <c r="AH25" s="4"/>
      <c r="AI25" s="4"/>
      <c r="AJ25" s="4"/>
      <c r="AK25" s="4"/>
      <c r="AL25" s="4"/>
      <c r="AM25" s="4"/>
      <c r="AN25" s="4"/>
      <c r="AO25" s="4"/>
      <c r="AP25" s="4"/>
      <c r="AQ25" s="87"/>
      <c r="AR25" s="87"/>
      <c r="AS25" s="87"/>
      <c r="AT25" s="84"/>
    </row>
  </sheetData>
  <autoFilter ref="A17:BA24">
    <sortState ref="A18:BA131">
      <sortCondition ref="AL17:AL131"/>
    </sortState>
  </autoFilter>
  <mergeCells count="78">
    <mergeCell ref="A1:AS1"/>
    <mergeCell ref="A2:AS2"/>
    <mergeCell ref="A3:AS3"/>
    <mergeCell ref="A4:AS4"/>
    <mergeCell ref="A5:A12"/>
    <mergeCell ref="B5:B12"/>
    <mergeCell ref="C5:G6"/>
    <mergeCell ref="H5:M5"/>
    <mergeCell ref="N5:V5"/>
    <mergeCell ref="Y5:AE5"/>
    <mergeCell ref="AG5:AK6"/>
    <mergeCell ref="AL5:AP6"/>
    <mergeCell ref="AQ5:AS6"/>
    <mergeCell ref="C7:C12"/>
    <mergeCell ref="D7:G7"/>
    <mergeCell ref="H7:H12"/>
    <mergeCell ref="AT5:AT12"/>
    <mergeCell ref="AU5:AU12"/>
    <mergeCell ref="Y6:Y12"/>
    <mergeCell ref="Z6:AD6"/>
    <mergeCell ref="AE6:AE12"/>
    <mergeCell ref="AQ7:AQ12"/>
    <mergeCell ref="AH8:AJ8"/>
    <mergeCell ref="AK8:AK12"/>
    <mergeCell ref="AM8:AO8"/>
    <mergeCell ref="AP8:AP12"/>
    <mergeCell ref="AR7:AS8"/>
    <mergeCell ref="AA8:AC8"/>
    <mergeCell ref="AD8:AD12"/>
    <mergeCell ref="AA7:AD7"/>
    <mergeCell ref="AG7:AG12"/>
    <mergeCell ref="AH7:AK7"/>
    <mergeCell ref="I7:L7"/>
    <mergeCell ref="O7:P9"/>
    <mergeCell ref="Q7:U7"/>
    <mergeCell ref="Z7:Z12"/>
    <mergeCell ref="H6:L6"/>
    <mergeCell ref="M6:M12"/>
    <mergeCell ref="N6:N12"/>
    <mergeCell ref="O6:U6"/>
    <mergeCell ref="V6:V12"/>
    <mergeCell ref="R9:S9"/>
    <mergeCell ref="T8:T12"/>
    <mergeCell ref="U8:U12"/>
    <mergeCell ref="D8:F8"/>
    <mergeCell ref="G8:G12"/>
    <mergeCell ref="I8:K8"/>
    <mergeCell ref="L8:L12"/>
    <mergeCell ref="Q8:S8"/>
    <mergeCell ref="D9:D12"/>
    <mergeCell ref="E9:F9"/>
    <mergeCell ref="I9:I12"/>
    <mergeCell ref="J9:K9"/>
    <mergeCell ref="Q9:Q12"/>
    <mergeCell ref="AM9:AM12"/>
    <mergeCell ref="AN9:AO9"/>
    <mergeCell ref="AB10:AB12"/>
    <mergeCell ref="AC10:AC12"/>
    <mergeCell ref="AI10:AI12"/>
    <mergeCell ref="AJ10:AJ12"/>
    <mergeCell ref="AN10:AN12"/>
    <mergeCell ref="AO10:AO12"/>
    <mergeCell ref="AR9:AR12"/>
    <mergeCell ref="AS9:AS12"/>
    <mergeCell ref="E10:E12"/>
    <mergeCell ref="F10:F12"/>
    <mergeCell ref="J10:J12"/>
    <mergeCell ref="K10:K12"/>
    <mergeCell ref="O10:O12"/>
    <mergeCell ref="P10:P12"/>
    <mergeCell ref="R10:R12"/>
    <mergeCell ref="S10:S12"/>
    <mergeCell ref="AA9:AA12"/>
    <mergeCell ref="AB9:AC9"/>
    <mergeCell ref="AH9:AH12"/>
    <mergeCell ref="AI9:AJ9"/>
    <mergeCell ref="AL7:AL12"/>
    <mergeCell ref="AM7:AP7"/>
  </mergeCells>
  <printOptions horizontalCentered="1"/>
  <pageMargins left="0.25" right="0.25" top="0.75" bottom="0.75" header="0.3" footer="0.3"/>
  <pageSetup paperSize="9" scale="62" fitToHeight="0" orientation="portrait" useFirstPageNumber="1"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I Phan bo</vt:lpstr>
      <vt:lpstr>IA NSTW</vt:lpstr>
      <vt:lpstr>IB NSDP</vt:lpstr>
      <vt:lpstr>II Giai ngan full 12</vt:lpstr>
      <vt:lpstr>full giai ngan</vt:lpstr>
      <vt:lpstr>Full giai ngan 13</vt:lpstr>
      <vt:lpstr>II SX giai ngan</vt:lpstr>
      <vt:lpstr>IIA cao</vt:lpstr>
      <vt:lpstr>IIB thap</vt:lpstr>
      <vt:lpstr>IIC duoi TB</vt:lpstr>
      <vt:lpstr>III TH vuong mac</vt:lpstr>
      <vt:lpstr>'III TH vuong mac'!dc_25</vt:lpstr>
      <vt:lpstr>'full giai ngan'!Print_Area</vt:lpstr>
      <vt:lpstr>'Full giai ngan 13'!Print_Area</vt:lpstr>
      <vt:lpstr>'I Phan bo'!Print_Area</vt:lpstr>
      <vt:lpstr>'IA NSTW'!Print_Area</vt:lpstr>
      <vt:lpstr>'IB NSDP'!Print_Area</vt:lpstr>
      <vt:lpstr>'II Giai ngan full 12'!Print_Area</vt:lpstr>
      <vt:lpstr>'II SX giai ngan'!Print_Area</vt:lpstr>
      <vt:lpstr>'IIA cao'!Print_Area</vt:lpstr>
      <vt:lpstr>'IIB thap'!Print_Area</vt:lpstr>
      <vt:lpstr>'IIC duoi TB'!Print_Area</vt:lpstr>
      <vt:lpstr>'III TH vuong mac'!Print_Area</vt:lpstr>
      <vt:lpstr>'full giai ngan'!Print_Titles</vt:lpstr>
      <vt:lpstr>'Full giai ngan 13'!Print_Titles</vt:lpstr>
      <vt:lpstr>'I Phan bo'!Print_Titles</vt:lpstr>
      <vt:lpstr>'IA NSTW'!Print_Titles</vt:lpstr>
      <vt:lpstr>'IB NSDP'!Print_Titles</vt:lpstr>
      <vt:lpstr>'II Giai ngan full 12'!Print_Titles</vt:lpstr>
      <vt:lpstr>'II SX giai ngan'!Print_Titles</vt:lpstr>
      <vt:lpstr>'IIA cao'!Print_Titles</vt:lpstr>
      <vt:lpstr>'IIB thap'!Print_Titles</vt:lpstr>
      <vt:lpstr>'IIC duoi TB'!Print_Titles</vt:lpstr>
      <vt:lpstr>'III TH vuong mac'!Print_Titles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Hien Bee</dc:creator>
  <cp:lastModifiedBy>Admin</cp:lastModifiedBy>
  <cp:lastPrinted>2023-02-01T04:09:29Z</cp:lastPrinted>
  <dcterms:created xsi:type="dcterms:W3CDTF">2022-04-23T03:55:23Z</dcterms:created>
  <dcterms:modified xsi:type="dcterms:W3CDTF">2023-02-01T04:12:16Z</dcterms:modified>
</cp:coreProperties>
</file>