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6"/>
  </bookViews>
  <sheets>
    <sheet name="113 -cân đối" sheetId="1" state="hidden" r:id="rId1"/>
    <sheet name="103" sheetId="6" r:id="rId2"/>
    <sheet name="104- thu NSX" sheetId="2" r:id="rId3"/>
    <sheet name="105-chi NSX" sheetId="3" r:id="rId4"/>
    <sheet name="108" sheetId="10" r:id="rId5"/>
    <sheet name="109" sheetId="11" r:id="rId6"/>
    <sheet name="110" sheetId="12" r:id="rId7"/>
  </sheets>
  <definedNames>
    <definedName name="_xlnm.Print_Titles" localSheetId="2">'104- thu NSX'!$6:$8</definedName>
    <definedName name="_xlnm.Print_Titles" localSheetId="5">'109'!$6:$8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" l="1"/>
  <c r="C37" i="12"/>
  <c r="C36" i="12"/>
  <c r="C35" i="12"/>
  <c r="C34" i="12"/>
  <c r="C33" i="12"/>
  <c r="E32" i="12"/>
  <c r="D32" i="12"/>
  <c r="C32" i="12"/>
  <c r="C31" i="12"/>
  <c r="E29" i="12"/>
  <c r="C29" i="12"/>
  <c r="I28" i="12"/>
  <c r="C28" i="12"/>
  <c r="I27" i="12"/>
  <c r="C27" i="12"/>
  <c r="I26" i="12"/>
  <c r="C26" i="12"/>
  <c r="I25" i="12"/>
  <c r="C25" i="12"/>
  <c r="I24" i="12"/>
  <c r="C24" i="12"/>
  <c r="I23" i="12"/>
  <c r="C23" i="12"/>
  <c r="I22" i="12"/>
  <c r="C22" i="12"/>
  <c r="I21" i="12"/>
  <c r="C21" i="12"/>
  <c r="I20" i="12"/>
  <c r="C20" i="12"/>
  <c r="I19" i="12"/>
  <c r="C19" i="12"/>
  <c r="I18" i="12"/>
  <c r="C18" i="12"/>
  <c r="I17" i="12"/>
  <c r="C17" i="12"/>
  <c r="C14" i="12" s="1"/>
  <c r="I16" i="12"/>
  <c r="C16" i="12"/>
  <c r="E14" i="12"/>
  <c r="E9" i="12" s="1"/>
  <c r="D14" i="12"/>
  <c r="C13" i="12"/>
  <c r="C12" i="12"/>
  <c r="C11" i="12"/>
  <c r="C10" i="12" s="1"/>
  <c r="E10" i="12"/>
  <c r="D10" i="12"/>
  <c r="D9" i="12"/>
  <c r="A4" i="11"/>
  <c r="D30" i="11"/>
  <c r="D22" i="11"/>
  <c r="C22" i="11"/>
  <c r="D18" i="11"/>
  <c r="C18" i="11"/>
  <c r="C10" i="11" s="1"/>
  <c r="C9" i="11" s="1"/>
  <c r="D11" i="11"/>
  <c r="D10" i="11" s="1"/>
  <c r="D9" i="11" s="1"/>
  <c r="F10" i="11" s="1"/>
  <c r="E15" i="10"/>
  <c r="C14" i="10"/>
  <c r="C13" i="10"/>
  <c r="E9" i="10"/>
  <c r="E8" i="10" s="1"/>
  <c r="C9" i="10"/>
  <c r="C8" i="10"/>
  <c r="C9" i="3"/>
  <c r="E9" i="3"/>
  <c r="C37" i="3"/>
  <c r="C9" i="12" l="1"/>
  <c r="C31" i="3"/>
  <c r="A4" i="3"/>
  <c r="D30" i="2"/>
  <c r="D9" i="2" s="1"/>
  <c r="D10" i="2"/>
  <c r="D22" i="2"/>
  <c r="A4" i="2"/>
  <c r="C22" i="2"/>
  <c r="C18" i="2"/>
  <c r="C10" i="2" s="1"/>
  <c r="D18" i="2"/>
  <c r="D11" i="2" l="1"/>
  <c r="E8" i="6" l="1"/>
  <c r="C14" i="6"/>
  <c r="C13" i="6" l="1"/>
  <c r="C12" i="3" l="1"/>
  <c r="C13" i="3"/>
  <c r="D10" i="3" l="1"/>
  <c r="D9" i="3" s="1"/>
  <c r="E10" i="3"/>
  <c r="D14" i="3"/>
  <c r="E14" i="3"/>
  <c r="D32" i="3"/>
  <c r="C36" i="3"/>
  <c r="C35" i="3"/>
  <c r="C34" i="3"/>
  <c r="C33" i="3"/>
  <c r="C17" i="3"/>
  <c r="C18" i="3"/>
  <c r="C19" i="3"/>
  <c r="C20" i="3"/>
  <c r="C21" i="3"/>
  <c r="C22" i="3"/>
  <c r="C23" i="3"/>
  <c r="C24" i="3"/>
  <c r="C25" i="3"/>
  <c r="C26" i="3"/>
  <c r="C27" i="3"/>
  <c r="C28" i="3"/>
  <c r="C16" i="3"/>
  <c r="C11" i="3"/>
  <c r="C10" i="3" s="1"/>
  <c r="E15" i="6"/>
  <c r="E9" i="6"/>
  <c r="C9" i="6"/>
  <c r="C14" i="3" l="1"/>
  <c r="C8" i="6"/>
  <c r="C32" i="3" l="1"/>
  <c r="F10" i="2" l="1"/>
  <c r="I17" i="3" l="1"/>
  <c r="I18" i="3"/>
  <c r="I19" i="3"/>
  <c r="I20" i="3"/>
  <c r="I21" i="3"/>
  <c r="I22" i="3"/>
  <c r="I23" i="3"/>
  <c r="I24" i="3"/>
  <c r="I25" i="3"/>
  <c r="I26" i="3"/>
  <c r="I27" i="3"/>
  <c r="I28" i="3"/>
  <c r="I16" i="3"/>
  <c r="E29" i="3" l="1"/>
  <c r="E32" i="3"/>
  <c r="C29" i="3" l="1"/>
  <c r="E15" i="1"/>
  <c r="E16" i="1"/>
  <c r="E17" i="1"/>
  <c r="E18" i="1"/>
  <c r="D14" i="1"/>
  <c r="E14" i="1" s="1"/>
  <c r="D13" i="1"/>
  <c r="E13" i="1" s="1"/>
  <c r="D12" i="1"/>
  <c r="E12" i="1" s="1"/>
  <c r="D11" i="1"/>
  <c r="D10" i="1" l="1"/>
  <c r="E10" i="1" s="1"/>
  <c r="D8" i="1"/>
  <c r="E8" i="1" s="1"/>
  <c r="E11" i="1"/>
  <c r="D9" i="1" l="1"/>
  <c r="E9" i="1" s="1"/>
  <c r="D7" i="1" l="1"/>
  <c r="E7" i="1" s="1"/>
  <c r="C9" i="2" l="1"/>
</calcChain>
</file>

<file path=xl/sharedStrings.xml><?xml version="1.0" encoding="utf-8"?>
<sst xmlns="http://schemas.openxmlformats.org/spreadsheetml/2006/main" count="328" uniqueCount="137">
  <si>
    <t>UBND XÃ HOA LỘC</t>
  </si>
  <si>
    <t>Biểu số 113/CK TC-NSNN</t>
  </si>
  <si>
    <t>CÂN ĐỐI NGÂN SÁCH XÃ NĂM 2025</t>
  </si>
  <si>
    <t>STT</t>
  </si>
  <si>
    <t>NỘI DUNG</t>
  </si>
  <si>
    <t>DỰ TOÁN NĂM 2025</t>
  </si>
  <si>
    <t>ƯỚC THỰC HIỆN NĂM 2025</t>
  </si>
  <si>
    <t>SO SÁNH (%)</t>
  </si>
  <si>
    <t>A</t>
  </si>
  <si>
    <t>B</t>
  </si>
  <si>
    <t>3=2/1</t>
  </si>
  <si>
    <t>I</t>
  </si>
  <si>
    <t>TỔNG SỐ THU</t>
  </si>
  <si>
    <t>Các khoản thu xã hưởng 100%</t>
  </si>
  <si>
    <t>Các khoản thu phân chia theo tỷ lệ</t>
  </si>
  <si>
    <t>Thu bổ sung</t>
  </si>
  <si>
    <t xml:space="preserve"> - Thu bổ sung cân đối</t>
  </si>
  <si>
    <t xml:space="preserve"> - Thu bổ sung có mục tiêu</t>
  </si>
  <si>
    <t>Thu chuyển nguồn</t>
  </si>
  <si>
    <t>II</t>
  </si>
  <si>
    <t>TỔNG SỐ CHI</t>
  </si>
  <si>
    <t>Chi đầu tư phát triển</t>
  </si>
  <si>
    <t>Chi thường xuyên</t>
  </si>
  <si>
    <t>Dự phòng</t>
  </si>
  <si>
    <t>THU NSNN</t>
  </si>
  <si>
    <t>THU NSX</t>
  </si>
  <si>
    <t>TỔNG THU</t>
  </si>
  <si>
    <t xml:space="preserve">Các khoản thu 100% </t>
  </si>
  <si>
    <t>Các khoản thu phân chia theo tỷ lệ phần trăm (%)</t>
  </si>
  <si>
    <t>2</t>
  </si>
  <si>
    <t>III</t>
  </si>
  <si>
    <t>Thu viện trợ không hoàn lại trực tiếp cho xã (nếu có)</t>
  </si>
  <si>
    <t>IV</t>
  </si>
  <si>
    <t>V</t>
  </si>
  <si>
    <t>Thu kết dư ngân sách năm trước</t>
  </si>
  <si>
    <t>VI</t>
  </si>
  <si>
    <t>Thu bổ sung từ ngân sách cấp trên</t>
  </si>
  <si>
    <t>Chi giáo dục</t>
  </si>
  <si>
    <t>Chi ứng dụng, chuyển giao công nghệ</t>
  </si>
  <si>
    <t>Chi văn hóa, thông tin</t>
  </si>
  <si>
    <t>Chi phát thanh, truyền thanh</t>
  </si>
  <si>
    <t>Chi thể dục thể thao</t>
  </si>
  <si>
    <t xml:space="preserve">Trong đó </t>
  </si>
  <si>
    <t>Chi bảo vệ môi trường</t>
  </si>
  <si>
    <t>Chi các hoạt động kinh tế</t>
  </si>
  <si>
    <t xml:space="preserve">Chi hoạt động của cơ quan quản lý Nhà nước, Đảng, đoàn thể </t>
  </si>
  <si>
    <t>Chi cho công tác xã hội</t>
  </si>
  <si>
    <t>Chi khác</t>
  </si>
  <si>
    <t>4</t>
  </si>
  <si>
    <t>5</t>
  </si>
  <si>
    <t>7</t>
  </si>
  <si>
    <t>9</t>
  </si>
  <si>
    <t>10</t>
  </si>
  <si>
    <t>11</t>
  </si>
  <si>
    <t>13</t>
  </si>
  <si>
    <t>Thu kết dư</t>
  </si>
  <si>
    <t>1</t>
  </si>
  <si>
    <t>3</t>
  </si>
  <si>
    <t>6</t>
  </si>
  <si>
    <t>8</t>
  </si>
  <si>
    <t>12</t>
  </si>
  <si>
    <t>Chi quốc phòng</t>
  </si>
  <si>
    <t>Chi an ninh và trật tự xã hội</t>
  </si>
  <si>
    <t>Chi y tế, dân số và gia đình</t>
  </si>
  <si>
    <t>Chi chuyển giao ngân sách</t>
  </si>
  <si>
    <t>Đơn vị tính: Triệu đồng</t>
  </si>
  <si>
    <t>Chi đầu tư</t>
  </si>
  <si>
    <t>Chi từ nguồn cấp quyền sử dụng đất</t>
  </si>
  <si>
    <t xml:space="preserve"> Chi từ nguồn đóng góp tự nguyện </t>
  </si>
  <si>
    <t>Chi từ Dự phòng NS</t>
  </si>
  <si>
    <t>Đầu tư phát triển</t>
  </si>
  <si>
    <t>Thường xuyên</t>
  </si>
  <si>
    <t>Chi bổ sung cân đối ngân sách</t>
  </si>
  <si>
    <t>Bổ sung cân đối</t>
  </si>
  <si>
    <t>Bổ sung mục tiêu</t>
  </si>
  <si>
    <t>Chi nộp NS cấp  trên</t>
  </si>
  <si>
    <t>Còn lại</t>
  </si>
  <si>
    <t>BS</t>
  </si>
  <si>
    <t>DỰ kiến</t>
  </si>
  <si>
    <r>
      <rPr>
        <b/>
        <sz val="11"/>
        <rFont val="Times New Roman"/>
        <family val="1"/>
      </rPr>
      <t>STT</t>
    </r>
  </si>
  <si>
    <t>Thu đóng góp tự nguyện</t>
  </si>
  <si>
    <t xml:space="preserve"> Trong đó chi từ đóng góp tự nguyện</t>
  </si>
  <si>
    <t>Biểu số 103/CK TC-NSNN</t>
  </si>
  <si>
    <t>DỰ TOÁN</t>
  </si>
  <si>
    <t>Biểu số 104/CK TC-NSNN</t>
  </si>
  <si>
    <t>Biểu số 105/CK TC-NSNN</t>
  </si>
  <si>
    <t>Tổng số</t>
  </si>
  <si>
    <t>CÂN ĐỐI NGÂN SÁCH ĐỊA PHƯƠNG NĂM 2026</t>
  </si>
  <si>
    <r>
      <rPr>
        <b/>
        <sz val="11"/>
        <rFont val="Times New Roman"/>
        <family val="1"/>
      </rPr>
      <t>A</t>
    </r>
  </si>
  <si>
    <r>
      <rPr>
        <b/>
        <sz val="11"/>
        <rFont val="Times New Roman"/>
        <family val="1"/>
      </rPr>
      <t>TỔNG NGUỒN THU NSĐP</t>
    </r>
  </si>
  <si>
    <r>
      <rPr>
        <b/>
        <sz val="11"/>
        <rFont val="Times New Roman"/>
        <family val="1"/>
      </rPr>
      <t>I</t>
    </r>
  </si>
  <si>
    <r>
      <rPr>
        <b/>
        <sz val="11"/>
        <rFont val="Times New Roman"/>
        <family val="1"/>
      </rPr>
      <t>Thu NSĐP được hưởng theo phân cấp</t>
    </r>
  </si>
  <si>
    <t>-</t>
  </si>
  <si>
    <t>Thu NSĐP hưởng 100%</t>
  </si>
  <si>
    <t>Thu NSĐP hưởng từ các khoản thu phân chia</t>
  </si>
  <si>
    <t>Thu bổ sung cân đối ngân sách</t>
  </si>
  <si>
    <t>Chi tạo nguồn, điều chỉnh tiền lương</t>
  </si>
  <si>
    <t>Thu chuyến nguồn từ năm trước chuyển sang</t>
  </si>
  <si>
    <t>B. TỔNG CHI NSĐP</t>
  </si>
  <si>
    <t>1.Chi đầu tư phát triển</t>
  </si>
  <si>
    <t>2.Chi thường xuyên</t>
  </si>
  <si>
    <t>3.Dự phòng ngân sách</t>
  </si>
  <si>
    <t>I. Tổng chi cân đối NSĐP</t>
  </si>
  <si>
    <t>II. Chi các chương trình mục tiêu</t>
  </si>
  <si>
    <t>III. Chi chuyển nguồn sang năm sau</t>
  </si>
  <si>
    <t>1. Chi các chương trình mục tiêu quốc gia</t>
  </si>
  <si>
    <t>2. Chi các chương trình mục tiêu, nhiệm vụ</t>
  </si>
  <si>
    <t>DỰ TOÁN THU NGÂN SÁCH XÃ NĂM 2026</t>
  </si>
  <si>
    <t>DỰ TOÁN NĂM 20256</t>
  </si>
  <si>
    <t>DỰ TOÁN NĂM 2026</t>
  </si>
  <si>
    <t>TỔNG CHI NGÂN SÁCH XÃ NĂM 2026</t>
  </si>
  <si>
    <t>Nguồn khác (Nguồn huyện chuyển về, nguồn mục tiêu)</t>
  </si>
  <si>
    <t>Thu bổ sung cân đối thực hiện các chính sách, chương trình, nhiệm vụ</t>
  </si>
  <si>
    <t xml:space="preserve">Bổi sung để thực hiện CCTL </t>
  </si>
  <si>
    <t>Bổ sung có mục tiêu thực hiện các chính sách, chương trình, nhiệm vụ</t>
  </si>
  <si>
    <t>( Dự toán trình HĐND xã Hoa Lộc)</t>
  </si>
  <si>
    <t>Thuế CTN ngoài quốc doanh</t>
  </si>
  <si>
    <t>Thu từ kinh tế hộ gia đình</t>
  </si>
  <si>
    <t>Thuế thu nhập cá nhân</t>
  </si>
  <si>
    <t>Thuế sử dụng đất phi nông nghiệp</t>
  </si>
  <si>
    <t>Lệ phí khác</t>
  </si>
  <si>
    <t>Thu tại xã phường (0/0/100)</t>
  </si>
  <si>
    <t>Thu khác</t>
  </si>
  <si>
    <t>Phạt vi phạm</t>
  </si>
  <si>
    <t>Thu chậm nộp</t>
  </si>
  <si>
    <t xml:space="preserve"> Thu khác xã phường</t>
  </si>
  <si>
    <t>Phí, lệ phí trung ương</t>
  </si>
  <si>
    <t>Thu tiền cấp quyền sử dụng đất</t>
  </si>
  <si>
    <t>Lệ phí trước bạ ô tô, xe máy</t>
  </si>
  <si>
    <t>Lệ phí trước bạ nhà đất</t>
  </si>
  <si>
    <t>Thu tiền thuê đất, thuê mặt nước</t>
  </si>
  <si>
    <t xml:space="preserve">DỰ TOÁN CHI NGÂN SÁCH XÃ NĂM 2026 </t>
  </si>
  <si>
    <t>Chi các chính sách, chương trình, mục tiêu ngoài cân đối</t>
  </si>
  <si>
    <t>Biểu số 108/CK TC-NSNN</t>
  </si>
  <si>
    <t>(Dự toán đã được Hội đồng nhân dân Quyết định)</t>
  </si>
  <si>
    <t>Biểu số 109/CK TC-NSNN</t>
  </si>
  <si>
    <t>Biểu số 110/CK TC-NSNN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</si>
</sst>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sz val="8"/>
      <name val="Calibri"/>
      <family val="2"/>
      <scheme val="minor"/>
    </font>
    <font>
      <sz val="13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0" xfId="1" applyFont="1"/>
    <xf numFmtId="164" fontId="2" fillId="0" borderId="0" xfId="1" applyFont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6" fontId="2" fillId="0" borderId="4" xfId="2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164" fontId="17" fillId="0" borderId="0" xfId="1" applyFont="1"/>
    <xf numFmtId="0" fontId="17" fillId="0" borderId="0" xfId="0" applyFont="1"/>
    <xf numFmtId="0" fontId="19" fillId="0" borderId="0" xfId="0" applyFont="1"/>
    <xf numFmtId="0" fontId="20" fillId="0" borderId="0" xfId="0" applyFont="1"/>
    <xf numFmtId="0" fontId="15" fillId="0" borderId="0" xfId="0" applyFont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164" fontId="17" fillId="0" borderId="0" xfId="1" applyFont="1" applyAlignment="1">
      <alignment vertical="center"/>
    </xf>
    <xf numFmtId="0" fontId="8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3" fontId="6" fillId="0" borderId="4" xfId="2" applyNumberFormat="1" applyFont="1" applyBorder="1" applyAlignment="1">
      <alignment horizontal="right" vertical="center"/>
    </xf>
    <xf numFmtId="37" fontId="6" fillId="2" borderId="4" xfId="2" applyNumberFormat="1" applyFont="1" applyFill="1" applyBorder="1" applyAlignment="1">
      <alignment horizontal="right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6" fontId="2" fillId="0" borderId="7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66" fontId="2" fillId="0" borderId="6" xfId="2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167" fontId="5" fillId="0" borderId="4" xfId="2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37" fontId="5" fillId="0" borderId="4" xfId="2" applyNumberFormat="1" applyFont="1" applyBorder="1" applyAlignment="1">
      <alignment horizontal="right" vertical="center"/>
    </xf>
    <xf numFmtId="3" fontId="5" fillId="0" borderId="4" xfId="2" applyNumberFormat="1" applyFont="1" applyBorder="1" applyAlignment="1">
      <alignment horizontal="right" vertical="center"/>
    </xf>
    <xf numFmtId="37" fontId="6" fillId="0" borderId="4" xfId="2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167" fontId="6" fillId="0" borderId="4" xfId="2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19" fillId="0" borderId="4" xfId="0" applyFont="1" applyBorder="1"/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14" fillId="0" borderId="5" xfId="0" applyFont="1" applyBorder="1"/>
    <xf numFmtId="0" fontId="12" fillId="0" borderId="3" xfId="0" applyFont="1" applyBorder="1" applyAlignment="1">
      <alignment horizontal="right" vertical="center" wrapText="1"/>
    </xf>
    <xf numFmtId="164" fontId="3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24" fillId="0" borderId="4" xfId="2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66" fontId="10" fillId="0" borderId="4" xfId="2" applyNumberFormat="1" applyFont="1" applyBorder="1" applyAlignment="1">
      <alignment horizontal="center" vertical="center"/>
    </xf>
    <xf numFmtId="166" fontId="10" fillId="0" borderId="4" xfId="2" applyNumberFormat="1" applyFont="1" applyBorder="1"/>
    <xf numFmtId="166" fontId="24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164" fontId="2" fillId="0" borderId="5" xfId="1" applyFont="1" applyBorder="1"/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2" fillId="0" borderId="1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D16" sqref="D16"/>
    </sheetView>
  </sheetViews>
  <sheetFormatPr defaultColWidth="9.140625" defaultRowHeight="16.5" x14ac:dyDescent="0.25"/>
  <cols>
    <col min="1" max="1" width="5.85546875" style="2" customWidth="1"/>
    <col min="2" max="2" width="52.140625" style="1" customWidth="1"/>
    <col min="3" max="5" width="16.140625" style="1" customWidth="1"/>
    <col min="6" max="16384" width="9.140625" style="1"/>
  </cols>
  <sheetData>
    <row r="1" spans="1:5" x14ac:dyDescent="0.25">
      <c r="A1" s="125" t="s">
        <v>0</v>
      </c>
      <c r="B1" s="125"/>
      <c r="D1" s="127" t="s">
        <v>1</v>
      </c>
      <c r="E1" s="127"/>
    </row>
    <row r="3" spans="1:5" ht="18.75" x14ac:dyDescent="0.3">
      <c r="A3" s="126" t="s">
        <v>2</v>
      </c>
      <c r="B3" s="126"/>
      <c r="C3" s="126"/>
      <c r="D3" s="126"/>
      <c r="E3" s="126"/>
    </row>
    <row r="4" spans="1:5" ht="24.75" customHeight="1" x14ac:dyDescent="0.25">
      <c r="D4" s="128" t="s">
        <v>65</v>
      </c>
      <c r="E4" s="128"/>
    </row>
    <row r="5" spans="1:5" s="3" customFormat="1" ht="49.5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s="5" customFormat="1" ht="18.75" customHeight="1" x14ac:dyDescent="0.25">
      <c r="A6" s="7" t="s">
        <v>8</v>
      </c>
      <c r="B6" s="7" t="s">
        <v>9</v>
      </c>
      <c r="C6" s="7">
        <v>1</v>
      </c>
      <c r="D6" s="7">
        <v>2</v>
      </c>
      <c r="E6" s="7" t="s">
        <v>10</v>
      </c>
    </row>
    <row r="7" spans="1:5" s="10" customFormat="1" ht="21.75" customHeight="1" x14ac:dyDescent="0.25">
      <c r="A7" s="11" t="s">
        <v>11</v>
      </c>
      <c r="B7" s="9" t="s">
        <v>12</v>
      </c>
      <c r="C7" s="9"/>
      <c r="D7" s="18" t="e">
        <f>D8+D9+D10+D13+D14</f>
        <v>#REF!</v>
      </c>
      <c r="E7" s="8" t="e">
        <f>D7/C7%</f>
        <v>#REF!</v>
      </c>
    </row>
    <row r="8" spans="1:5" s="5" customFormat="1" ht="21.75" customHeight="1" x14ac:dyDescent="0.25">
      <c r="A8" s="7">
        <v>1</v>
      </c>
      <c r="B8" s="8" t="s">
        <v>13</v>
      </c>
      <c r="C8" s="8"/>
      <c r="D8" s="17" t="e">
        <f>'104- thu NSX'!#REF!</f>
        <v>#REF!</v>
      </c>
      <c r="E8" s="8" t="e">
        <f t="shared" ref="E8:E18" si="0">D8/C8%</f>
        <v>#REF!</v>
      </c>
    </row>
    <row r="9" spans="1:5" s="5" customFormat="1" ht="21.75" customHeight="1" x14ac:dyDescent="0.25">
      <c r="A9" s="7">
        <v>2</v>
      </c>
      <c r="B9" s="8" t="s">
        <v>14</v>
      </c>
      <c r="C9" s="8"/>
      <c r="D9" s="17" t="e">
        <f>'104- thu NSX'!#REF!</f>
        <v>#REF!</v>
      </c>
      <c r="E9" s="8" t="e">
        <f t="shared" si="0"/>
        <v>#REF!</v>
      </c>
    </row>
    <row r="10" spans="1:5" s="5" customFormat="1" ht="21.75" customHeight="1" x14ac:dyDescent="0.25">
      <c r="A10" s="7">
        <v>3</v>
      </c>
      <c r="B10" s="8" t="s">
        <v>15</v>
      </c>
      <c r="C10" s="8"/>
      <c r="D10" s="17" t="e">
        <f>D11+D12</f>
        <v>#REF!</v>
      </c>
      <c r="E10" s="8" t="e">
        <f t="shared" si="0"/>
        <v>#REF!</v>
      </c>
    </row>
    <row r="11" spans="1:5" s="22" customFormat="1" ht="21.75" customHeight="1" x14ac:dyDescent="0.25">
      <c r="A11" s="19"/>
      <c r="B11" s="20" t="s">
        <v>16</v>
      </c>
      <c r="C11" s="20"/>
      <c r="D11" s="21" t="e">
        <f>'104- thu NSX'!#REF!</f>
        <v>#REF!</v>
      </c>
      <c r="E11" s="8" t="e">
        <f t="shared" si="0"/>
        <v>#REF!</v>
      </c>
    </row>
    <row r="12" spans="1:5" s="22" customFormat="1" ht="21.75" customHeight="1" x14ac:dyDescent="0.25">
      <c r="A12" s="19"/>
      <c r="B12" s="20" t="s">
        <v>17</v>
      </c>
      <c r="C12" s="20"/>
      <c r="D12" s="21" t="e">
        <f>'104- thu NSX'!#REF!</f>
        <v>#REF!</v>
      </c>
      <c r="E12" s="8" t="e">
        <f t="shared" si="0"/>
        <v>#REF!</v>
      </c>
    </row>
    <row r="13" spans="1:5" s="5" customFormat="1" ht="21.75" customHeight="1" x14ac:dyDescent="0.25">
      <c r="A13" s="7">
        <v>4</v>
      </c>
      <c r="B13" s="8" t="s">
        <v>18</v>
      </c>
      <c r="C13" s="8"/>
      <c r="D13" s="17" t="e">
        <f>'104- thu NSX'!#REF!</f>
        <v>#REF!</v>
      </c>
      <c r="E13" s="8" t="e">
        <f t="shared" si="0"/>
        <v>#REF!</v>
      </c>
    </row>
    <row r="14" spans="1:5" s="5" customFormat="1" ht="21.75" customHeight="1" x14ac:dyDescent="0.25">
      <c r="A14" s="7">
        <v>5</v>
      </c>
      <c r="B14" s="8" t="s">
        <v>55</v>
      </c>
      <c r="C14" s="8"/>
      <c r="D14" s="17" t="e">
        <f>'104- thu NSX'!#REF!</f>
        <v>#REF!</v>
      </c>
      <c r="E14" s="8" t="e">
        <f t="shared" si="0"/>
        <v>#REF!</v>
      </c>
    </row>
    <row r="15" spans="1:5" s="10" customFormat="1" ht="21.75" customHeight="1" x14ac:dyDescent="0.25">
      <c r="A15" s="11" t="s">
        <v>19</v>
      </c>
      <c r="B15" s="9" t="s">
        <v>20</v>
      </c>
      <c r="C15" s="9"/>
      <c r="D15" s="9"/>
      <c r="E15" s="8" t="e">
        <f t="shared" si="0"/>
        <v>#DIV/0!</v>
      </c>
    </row>
    <row r="16" spans="1:5" s="5" customFormat="1" ht="21.75" customHeight="1" x14ac:dyDescent="0.25">
      <c r="A16" s="7">
        <v>1</v>
      </c>
      <c r="B16" s="8" t="s">
        <v>21</v>
      </c>
      <c r="C16" s="8"/>
      <c r="D16" s="8"/>
      <c r="E16" s="8" t="e">
        <f t="shared" si="0"/>
        <v>#DIV/0!</v>
      </c>
    </row>
    <row r="17" spans="1:5" s="5" customFormat="1" ht="21.75" customHeight="1" x14ac:dyDescent="0.25">
      <c r="A17" s="7">
        <v>2</v>
      </c>
      <c r="B17" s="8" t="s">
        <v>22</v>
      </c>
      <c r="C17" s="8"/>
      <c r="D17" s="8"/>
      <c r="E17" s="8" t="e">
        <f t="shared" si="0"/>
        <v>#DIV/0!</v>
      </c>
    </row>
    <row r="18" spans="1:5" s="5" customFormat="1" ht="21.75" customHeight="1" x14ac:dyDescent="0.25">
      <c r="A18" s="7">
        <v>3</v>
      </c>
      <c r="B18" s="8" t="s">
        <v>23</v>
      </c>
      <c r="C18" s="8"/>
      <c r="D18" s="8"/>
      <c r="E18" s="8" t="e">
        <f t="shared" si="0"/>
        <v>#DIV/0!</v>
      </c>
    </row>
    <row r="19" spans="1:5" s="5" customFormat="1" x14ac:dyDescent="0.25">
      <c r="A19" s="4"/>
    </row>
    <row r="20" spans="1:5" s="5" customFormat="1" x14ac:dyDescent="0.25">
      <c r="A20" s="4"/>
    </row>
    <row r="21" spans="1:5" s="5" customFormat="1" x14ac:dyDescent="0.25">
      <c r="A21" s="4"/>
    </row>
    <row r="22" spans="1:5" s="5" customFormat="1" x14ac:dyDescent="0.25">
      <c r="A22" s="4"/>
    </row>
  </sheetData>
  <mergeCells count="4">
    <mergeCell ref="A1:B1"/>
    <mergeCell ref="A3:E3"/>
    <mergeCell ref="D1:E1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0"/>
  <sheetViews>
    <sheetView workbookViewId="0">
      <selection activeCell="A4" sqref="A4:E4"/>
    </sheetView>
  </sheetViews>
  <sheetFormatPr defaultColWidth="9.140625" defaultRowHeight="12.75" x14ac:dyDescent="0.2"/>
  <cols>
    <col min="1" max="1" width="6" style="37" customWidth="1"/>
    <col min="2" max="2" width="44.28515625" style="82" customWidth="1"/>
    <col min="3" max="3" width="17.7109375" style="37" customWidth="1"/>
    <col min="4" max="4" width="39.7109375" style="37" customWidth="1"/>
    <col min="5" max="5" width="19.28515625" style="37" customWidth="1"/>
    <col min="6" max="8" width="9.140625" style="37"/>
    <col min="9" max="9" width="14" style="37" customWidth="1"/>
    <col min="10" max="16384" width="9.140625" style="37"/>
  </cols>
  <sheetData>
    <row r="1" spans="1:9" s="40" customFormat="1" ht="19.5" customHeight="1" x14ac:dyDescent="0.25">
      <c r="A1" s="129" t="s">
        <v>0</v>
      </c>
      <c r="B1" s="129"/>
      <c r="C1" s="45"/>
      <c r="D1" s="130" t="s">
        <v>82</v>
      </c>
      <c r="E1" s="130"/>
      <c r="I1" s="39"/>
    </row>
    <row r="2" spans="1:9" s="1" customFormat="1" ht="16.5" x14ac:dyDescent="0.25">
      <c r="A2" s="46"/>
      <c r="B2" s="81"/>
      <c r="C2" s="47"/>
      <c r="D2" s="47"/>
      <c r="E2" s="47"/>
      <c r="F2" s="35"/>
      <c r="G2" s="35"/>
      <c r="I2" s="15"/>
    </row>
    <row r="3" spans="1:9" ht="21" customHeight="1" x14ac:dyDescent="0.2">
      <c r="A3" s="131" t="s">
        <v>87</v>
      </c>
      <c r="B3" s="132"/>
      <c r="C3" s="132"/>
      <c r="D3" s="132"/>
      <c r="E3" s="132"/>
    </row>
    <row r="4" spans="1:9" ht="18" customHeight="1" x14ac:dyDescent="0.2">
      <c r="A4" s="133" t="s">
        <v>115</v>
      </c>
      <c r="B4" s="134"/>
      <c r="C4" s="134"/>
      <c r="D4" s="134"/>
      <c r="E4" s="134"/>
    </row>
    <row r="5" spans="1:9" x14ac:dyDescent="0.2">
      <c r="A5" s="48"/>
      <c r="C5" s="48"/>
      <c r="D5" s="48"/>
      <c r="E5" s="48"/>
    </row>
    <row r="6" spans="1:9" ht="18.75" customHeight="1" x14ac:dyDescent="0.2">
      <c r="D6" s="135" t="s">
        <v>65</v>
      </c>
      <c r="E6" s="135"/>
    </row>
    <row r="7" spans="1:9" s="43" customFormat="1" ht="22.5" customHeight="1" x14ac:dyDescent="0.25">
      <c r="A7" s="84" t="s">
        <v>79</v>
      </c>
      <c r="B7" s="85" t="s">
        <v>4</v>
      </c>
      <c r="C7" s="102" t="s">
        <v>83</v>
      </c>
      <c r="D7" s="85" t="s">
        <v>4</v>
      </c>
      <c r="E7" s="102" t="s">
        <v>83</v>
      </c>
    </row>
    <row r="8" spans="1:9" s="41" customFormat="1" ht="20.100000000000001" customHeight="1" x14ac:dyDescent="0.2">
      <c r="A8" s="86" t="s">
        <v>88</v>
      </c>
      <c r="B8" s="87" t="s">
        <v>89</v>
      </c>
      <c r="C8" s="88">
        <f>C9+C13+C18+C19</f>
        <v>378043</v>
      </c>
      <c r="D8" s="89" t="s">
        <v>98</v>
      </c>
      <c r="E8" s="90">
        <f>E9+E15+E18</f>
        <v>378043</v>
      </c>
    </row>
    <row r="9" spans="1:9" s="41" customFormat="1" ht="20.100000000000001" customHeight="1" x14ac:dyDescent="0.2">
      <c r="A9" s="86" t="s">
        <v>90</v>
      </c>
      <c r="B9" s="87" t="s">
        <v>91</v>
      </c>
      <c r="C9" s="91">
        <f>C10+C11+C12</f>
        <v>177913</v>
      </c>
      <c r="D9" s="89" t="s">
        <v>102</v>
      </c>
      <c r="E9" s="90">
        <f>E10+E12+E13</f>
        <v>372575</v>
      </c>
    </row>
    <row r="10" spans="1:9" s="42" customFormat="1" ht="20.100000000000001" customHeight="1" x14ac:dyDescent="0.2">
      <c r="A10" s="49">
        <v>1</v>
      </c>
      <c r="B10" s="83" t="s">
        <v>93</v>
      </c>
      <c r="C10" s="51">
        <v>29195</v>
      </c>
      <c r="D10" s="50" t="s">
        <v>99</v>
      </c>
      <c r="E10" s="52">
        <v>148451</v>
      </c>
    </row>
    <row r="11" spans="1:9" s="42" customFormat="1" ht="20.100000000000001" customHeight="1" x14ac:dyDescent="0.2">
      <c r="A11" s="49">
        <v>2</v>
      </c>
      <c r="B11" s="83" t="s">
        <v>94</v>
      </c>
      <c r="C11" s="51">
        <v>148718</v>
      </c>
      <c r="D11" s="50" t="s">
        <v>81</v>
      </c>
      <c r="E11" s="52"/>
    </row>
    <row r="12" spans="1:9" s="42" customFormat="1" ht="20.100000000000001" customHeight="1" x14ac:dyDescent="0.2">
      <c r="A12" s="49">
        <v>3</v>
      </c>
      <c r="B12" s="83" t="s">
        <v>80</v>
      </c>
      <c r="C12" s="51">
        <v>0</v>
      </c>
      <c r="D12" s="50" t="s">
        <v>100</v>
      </c>
      <c r="E12" s="92">
        <v>218099</v>
      </c>
    </row>
    <row r="13" spans="1:9" s="41" customFormat="1" ht="20.100000000000001" customHeight="1" x14ac:dyDescent="0.2">
      <c r="A13" s="93" t="s">
        <v>19</v>
      </c>
      <c r="B13" s="94" t="s">
        <v>36</v>
      </c>
      <c r="C13" s="91">
        <f>190676+5468</f>
        <v>196144</v>
      </c>
      <c r="D13" s="50" t="s">
        <v>101</v>
      </c>
      <c r="E13" s="92">
        <v>6025</v>
      </c>
    </row>
    <row r="14" spans="1:9" s="42" customFormat="1" ht="20.100000000000001" customHeight="1" x14ac:dyDescent="0.2">
      <c r="A14" s="49" t="s">
        <v>56</v>
      </c>
      <c r="B14" s="83" t="s">
        <v>95</v>
      </c>
      <c r="C14" s="51">
        <f>190676-C15-C16</f>
        <v>80003</v>
      </c>
      <c r="D14" s="50" t="s">
        <v>96</v>
      </c>
      <c r="E14" s="95"/>
    </row>
    <row r="15" spans="1:9" s="42" customFormat="1" ht="37.9" customHeight="1" x14ac:dyDescent="0.2">
      <c r="A15" s="49" t="s">
        <v>29</v>
      </c>
      <c r="B15" s="83" t="s">
        <v>112</v>
      </c>
      <c r="C15" s="51">
        <v>71427</v>
      </c>
      <c r="D15" s="96" t="s">
        <v>103</v>
      </c>
      <c r="E15" s="88">
        <f>E16+E17</f>
        <v>5468</v>
      </c>
    </row>
    <row r="16" spans="1:9" s="42" customFormat="1" ht="20.100000000000001" customHeight="1" x14ac:dyDescent="0.2">
      <c r="A16" s="49">
        <v>3</v>
      </c>
      <c r="B16" s="83" t="s">
        <v>113</v>
      </c>
      <c r="C16" s="51">
        <v>39246</v>
      </c>
      <c r="D16" s="50" t="s">
        <v>105</v>
      </c>
      <c r="E16" s="95"/>
    </row>
    <row r="17" spans="1:5" s="42" customFormat="1" ht="39" customHeight="1" x14ac:dyDescent="0.2">
      <c r="A17" s="49">
        <v>4</v>
      </c>
      <c r="B17" s="83" t="s">
        <v>114</v>
      </c>
      <c r="C17" s="51">
        <v>5468</v>
      </c>
      <c r="D17" s="50" t="s">
        <v>106</v>
      </c>
      <c r="E17" s="95">
        <v>5468</v>
      </c>
    </row>
    <row r="18" spans="1:5" s="41" customFormat="1" ht="20.100000000000001" customHeight="1" x14ac:dyDescent="0.2">
      <c r="A18" s="93" t="s">
        <v>30</v>
      </c>
      <c r="B18" s="94" t="s">
        <v>55</v>
      </c>
      <c r="C18" s="88">
        <v>0</v>
      </c>
      <c r="D18" s="96" t="s">
        <v>104</v>
      </c>
      <c r="E18" s="97"/>
    </row>
    <row r="19" spans="1:5" s="41" customFormat="1" ht="20.100000000000001" customHeight="1" x14ac:dyDescent="0.2">
      <c r="A19" s="93" t="s">
        <v>32</v>
      </c>
      <c r="B19" s="94" t="s">
        <v>97</v>
      </c>
      <c r="C19" s="88">
        <v>3986</v>
      </c>
      <c r="D19" s="98"/>
      <c r="E19" s="98"/>
    </row>
    <row r="20" spans="1:5" s="38" customFormat="1" ht="20.100000000000001" customHeight="1" x14ac:dyDescent="0.2">
      <c r="A20" s="99"/>
      <c r="B20" s="100"/>
      <c r="C20" s="99"/>
      <c r="D20" s="101"/>
      <c r="E20" s="101"/>
    </row>
  </sheetData>
  <mergeCells count="5">
    <mergeCell ref="A1:B1"/>
    <mergeCell ref="D1:E1"/>
    <mergeCell ref="A3:E3"/>
    <mergeCell ref="A4:E4"/>
    <mergeCell ref="D6:E6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D34" sqref="D34"/>
    </sheetView>
  </sheetViews>
  <sheetFormatPr defaultColWidth="9.140625" defaultRowHeight="16.5" x14ac:dyDescent="0.25"/>
  <cols>
    <col min="1" max="1" width="6.85546875" style="1" customWidth="1"/>
    <col min="2" max="2" width="64" style="1" customWidth="1"/>
    <col min="3" max="3" width="20.7109375" style="15" customWidth="1"/>
    <col min="4" max="4" width="15.42578125" style="15" customWidth="1"/>
    <col min="5" max="5" width="9.140625" style="1"/>
    <col min="6" max="6" width="20.7109375" style="1" customWidth="1"/>
    <col min="7" max="16384" width="9.140625" style="1"/>
  </cols>
  <sheetData>
    <row r="1" spans="1:6" ht="21" customHeight="1" x14ac:dyDescent="0.25">
      <c r="A1" s="137" t="s">
        <v>0</v>
      </c>
      <c r="B1" s="137"/>
      <c r="C1" s="141" t="s">
        <v>84</v>
      </c>
      <c r="D1" s="141"/>
    </row>
    <row r="2" spans="1:6" x14ac:dyDescent="0.25">
      <c r="A2" s="4"/>
      <c r="B2" s="5"/>
      <c r="C2" s="47"/>
      <c r="D2" s="47"/>
    </row>
    <row r="3" spans="1:6" ht="23.25" customHeight="1" x14ac:dyDescent="0.25">
      <c r="A3" s="136" t="s">
        <v>107</v>
      </c>
      <c r="B3" s="136"/>
      <c r="C3" s="136"/>
      <c r="D3" s="136"/>
    </row>
    <row r="4" spans="1:6" ht="23.25" customHeight="1" x14ac:dyDescent="0.25">
      <c r="A4" s="142" t="str">
        <f>'103'!A4:E4</f>
        <v>( Dự toán trình HĐND xã Hoa Lộc)</v>
      </c>
      <c r="B4" s="142"/>
      <c r="C4" s="142"/>
      <c r="D4" s="142"/>
    </row>
    <row r="5" spans="1:6" x14ac:dyDescent="0.25">
      <c r="C5" s="143" t="s">
        <v>65</v>
      </c>
      <c r="D5" s="143"/>
    </row>
    <row r="6" spans="1:6" s="12" customFormat="1" ht="39" customHeight="1" x14ac:dyDescent="0.25">
      <c r="A6" s="138" t="s">
        <v>3</v>
      </c>
      <c r="B6" s="138" t="s">
        <v>4</v>
      </c>
      <c r="C6" s="140" t="s">
        <v>108</v>
      </c>
      <c r="D6" s="140"/>
    </row>
    <row r="7" spans="1:6" s="12" customFormat="1" ht="21.75" customHeight="1" x14ac:dyDescent="0.25">
      <c r="A7" s="139"/>
      <c r="B7" s="139"/>
      <c r="C7" s="103" t="s">
        <v>24</v>
      </c>
      <c r="D7" s="103" t="s">
        <v>25</v>
      </c>
    </row>
    <row r="8" spans="1:6" s="4" customFormat="1" ht="18.75" customHeight="1" x14ac:dyDescent="0.25">
      <c r="A8" s="104" t="s">
        <v>8</v>
      </c>
      <c r="B8" s="104" t="s">
        <v>9</v>
      </c>
      <c r="C8" s="105"/>
      <c r="D8" s="105"/>
    </row>
    <row r="9" spans="1:6" s="12" customFormat="1" x14ac:dyDescent="0.25">
      <c r="A9" s="106"/>
      <c r="B9" s="106" t="s">
        <v>26</v>
      </c>
      <c r="C9" s="107">
        <f>C10+C22+C27+C28+C29+C30</f>
        <v>285090</v>
      </c>
      <c r="D9" s="107">
        <f>D10+D22+D27+D28+D29+D30</f>
        <v>378043</v>
      </c>
      <c r="F9" s="16"/>
    </row>
    <row r="10" spans="1:6" s="4" customFormat="1" x14ac:dyDescent="0.25">
      <c r="A10" s="108" t="s">
        <v>11</v>
      </c>
      <c r="B10" s="94" t="s">
        <v>27</v>
      </c>
      <c r="C10" s="107">
        <f>C11+C12+C13+C14+C15+C16+C18+C17</f>
        <v>29195</v>
      </c>
      <c r="D10" s="107">
        <f>D11+D12+D13+D14+D15+D16+D18+D17</f>
        <v>29195</v>
      </c>
      <c r="F10" s="16">
        <f>D9-'103'!E8</f>
        <v>0</v>
      </c>
    </row>
    <row r="11" spans="1:6" s="4" customFormat="1" x14ac:dyDescent="0.25">
      <c r="A11" s="109">
        <v>1</v>
      </c>
      <c r="B11" s="110" t="s">
        <v>116</v>
      </c>
      <c r="C11" s="111">
        <v>13500</v>
      </c>
      <c r="D11" s="111">
        <f>C11</f>
        <v>13500</v>
      </c>
      <c r="F11" s="16"/>
    </row>
    <row r="12" spans="1:6" s="4" customFormat="1" x14ac:dyDescent="0.25">
      <c r="A12" s="109">
        <v>2</v>
      </c>
      <c r="B12" s="110" t="s">
        <v>117</v>
      </c>
      <c r="C12" s="111">
        <v>1500</v>
      </c>
      <c r="D12" s="111">
        <v>1500</v>
      </c>
      <c r="F12" s="16"/>
    </row>
    <row r="13" spans="1:6" s="4" customFormat="1" x14ac:dyDescent="0.25">
      <c r="A13" s="109">
        <v>3</v>
      </c>
      <c r="B13" s="110" t="s">
        <v>118</v>
      </c>
      <c r="C13" s="111">
        <v>7500</v>
      </c>
      <c r="D13" s="111">
        <v>7500</v>
      </c>
      <c r="F13" s="16"/>
    </row>
    <row r="14" spans="1:6" s="4" customFormat="1" x14ac:dyDescent="0.25">
      <c r="A14" s="109">
        <v>4</v>
      </c>
      <c r="B14" s="110" t="s">
        <v>119</v>
      </c>
      <c r="C14" s="111">
        <v>720</v>
      </c>
      <c r="D14" s="111">
        <v>720</v>
      </c>
      <c r="F14" s="16"/>
    </row>
    <row r="15" spans="1:6" s="4" customFormat="1" x14ac:dyDescent="0.25">
      <c r="A15" s="109">
        <v>5</v>
      </c>
      <c r="B15" s="110" t="s">
        <v>120</v>
      </c>
      <c r="C15" s="111">
        <v>18</v>
      </c>
      <c r="D15" s="111">
        <v>18</v>
      </c>
      <c r="F15" s="16"/>
    </row>
    <row r="16" spans="1:6" s="4" customFormat="1" x14ac:dyDescent="0.25">
      <c r="A16" s="109">
        <v>6</v>
      </c>
      <c r="B16" s="110" t="s">
        <v>121</v>
      </c>
      <c r="C16" s="111">
        <v>1427</v>
      </c>
      <c r="D16" s="111">
        <v>1427</v>
      </c>
      <c r="F16" s="16"/>
    </row>
    <row r="17" spans="1:6" s="4" customFormat="1" x14ac:dyDescent="0.25">
      <c r="A17" s="109">
        <v>7</v>
      </c>
      <c r="B17" s="110" t="s">
        <v>129</v>
      </c>
      <c r="C17" s="111">
        <v>2700</v>
      </c>
      <c r="D17" s="111">
        <v>2700</v>
      </c>
      <c r="F17" s="16"/>
    </row>
    <row r="18" spans="1:6" s="4" customFormat="1" x14ac:dyDescent="0.25">
      <c r="A18" s="109">
        <v>8</v>
      </c>
      <c r="B18" s="110" t="s">
        <v>122</v>
      </c>
      <c r="C18" s="111">
        <f>C19+C20+C21</f>
        <v>1830</v>
      </c>
      <c r="D18" s="111">
        <f>D19+D20+D21</f>
        <v>1830</v>
      </c>
      <c r="F18" s="16"/>
    </row>
    <row r="19" spans="1:6" s="4" customFormat="1" x14ac:dyDescent="0.25">
      <c r="A19" s="109" t="s">
        <v>92</v>
      </c>
      <c r="B19" s="110" t="s">
        <v>123</v>
      </c>
      <c r="C19" s="111">
        <v>800</v>
      </c>
      <c r="D19" s="111">
        <v>800</v>
      </c>
      <c r="F19" s="16"/>
    </row>
    <row r="20" spans="1:6" s="4" customFormat="1" x14ac:dyDescent="0.25">
      <c r="A20" s="109" t="s">
        <v>92</v>
      </c>
      <c r="B20" s="110" t="s">
        <v>124</v>
      </c>
      <c r="C20" s="111">
        <v>430</v>
      </c>
      <c r="D20" s="111">
        <v>430</v>
      </c>
      <c r="F20" s="16"/>
    </row>
    <row r="21" spans="1:6" s="4" customFormat="1" x14ac:dyDescent="0.25">
      <c r="A21" s="109" t="s">
        <v>92</v>
      </c>
      <c r="B21" s="110" t="s">
        <v>125</v>
      </c>
      <c r="C21" s="111">
        <v>600</v>
      </c>
      <c r="D21" s="111">
        <v>600</v>
      </c>
      <c r="F21" s="16"/>
    </row>
    <row r="22" spans="1:6" s="4" customFormat="1" x14ac:dyDescent="0.25">
      <c r="A22" s="108" t="s">
        <v>19</v>
      </c>
      <c r="B22" s="94" t="s">
        <v>28</v>
      </c>
      <c r="C22" s="107">
        <f>C23+C24+C25+C26</f>
        <v>255895</v>
      </c>
      <c r="D22" s="107">
        <f>D23+D24+D25+D26</f>
        <v>148718</v>
      </c>
      <c r="F22" s="16"/>
    </row>
    <row r="23" spans="1:6" s="4" customFormat="1" x14ac:dyDescent="0.25">
      <c r="A23" s="109">
        <v>1</v>
      </c>
      <c r="B23" s="110" t="s">
        <v>126</v>
      </c>
      <c r="C23" s="111">
        <v>332</v>
      </c>
      <c r="D23" s="111"/>
      <c r="F23" s="16"/>
    </row>
    <row r="24" spans="1:6" s="4" customFormat="1" x14ac:dyDescent="0.25">
      <c r="A24" s="109" t="s">
        <v>29</v>
      </c>
      <c r="B24" s="110" t="s">
        <v>127</v>
      </c>
      <c r="C24" s="111">
        <v>250000</v>
      </c>
      <c r="D24" s="111">
        <v>148451</v>
      </c>
      <c r="F24" s="16"/>
    </row>
    <row r="25" spans="1:6" s="4" customFormat="1" x14ac:dyDescent="0.25">
      <c r="A25" s="109">
        <v>3</v>
      </c>
      <c r="B25" s="110" t="s">
        <v>128</v>
      </c>
      <c r="C25" s="111">
        <v>4800</v>
      </c>
      <c r="D25" s="111"/>
      <c r="F25" s="16"/>
    </row>
    <row r="26" spans="1:6" s="4" customFormat="1" x14ac:dyDescent="0.25">
      <c r="A26" s="109">
        <v>4</v>
      </c>
      <c r="B26" s="110" t="s">
        <v>130</v>
      </c>
      <c r="C26" s="111">
        <v>763</v>
      </c>
      <c r="D26" s="111">
        <v>267</v>
      </c>
      <c r="F26" s="16"/>
    </row>
    <row r="27" spans="1:6" s="4" customFormat="1" x14ac:dyDescent="0.25">
      <c r="A27" s="108" t="s">
        <v>30</v>
      </c>
      <c r="B27" s="94" t="s">
        <v>31</v>
      </c>
      <c r="C27" s="111"/>
      <c r="D27" s="111"/>
      <c r="F27" s="16"/>
    </row>
    <row r="28" spans="1:6" x14ac:dyDescent="0.25">
      <c r="A28" s="108" t="s">
        <v>32</v>
      </c>
      <c r="B28" s="94" t="s">
        <v>18</v>
      </c>
      <c r="C28" s="112"/>
      <c r="D28" s="113">
        <v>3986</v>
      </c>
      <c r="F28" s="16"/>
    </row>
    <row r="29" spans="1:6" x14ac:dyDescent="0.25">
      <c r="A29" s="108" t="s">
        <v>33</v>
      </c>
      <c r="B29" s="94" t="s">
        <v>34</v>
      </c>
      <c r="C29" s="112"/>
      <c r="D29" s="113"/>
      <c r="F29" s="16"/>
    </row>
    <row r="30" spans="1:6" x14ac:dyDescent="0.25">
      <c r="A30" s="108" t="s">
        <v>35</v>
      </c>
      <c r="B30" s="94" t="s">
        <v>36</v>
      </c>
      <c r="C30" s="112"/>
      <c r="D30" s="113">
        <f>D31+D32+D33+D34</f>
        <v>196144</v>
      </c>
      <c r="F30" s="16"/>
    </row>
    <row r="31" spans="1:6" x14ac:dyDescent="0.25">
      <c r="A31" s="109">
        <v>1</v>
      </c>
      <c r="B31" s="83" t="s">
        <v>95</v>
      </c>
      <c r="C31" s="112"/>
      <c r="D31" s="111">
        <v>80003</v>
      </c>
      <c r="F31" s="16"/>
    </row>
    <row r="32" spans="1:6" x14ac:dyDescent="0.25">
      <c r="A32" s="109">
        <v>2</v>
      </c>
      <c r="B32" s="83" t="s">
        <v>112</v>
      </c>
      <c r="C32" s="112"/>
      <c r="D32" s="111">
        <v>71427</v>
      </c>
      <c r="F32" s="16"/>
    </row>
    <row r="33" spans="1:4" x14ac:dyDescent="0.25">
      <c r="A33" s="114">
        <v>3</v>
      </c>
      <c r="B33" s="83" t="s">
        <v>113</v>
      </c>
      <c r="C33" s="112"/>
      <c r="D33" s="112">
        <v>39246</v>
      </c>
    </row>
    <row r="34" spans="1:4" x14ac:dyDescent="0.25">
      <c r="A34" s="115">
        <v>4</v>
      </c>
      <c r="B34" s="116" t="s">
        <v>114</v>
      </c>
      <c r="C34" s="117"/>
      <c r="D34" s="117">
        <v>5468</v>
      </c>
    </row>
  </sheetData>
  <mergeCells count="8">
    <mergeCell ref="A3:D3"/>
    <mergeCell ref="A1:B1"/>
    <mergeCell ref="A6:A7"/>
    <mergeCell ref="B6:B7"/>
    <mergeCell ref="C6:D6"/>
    <mergeCell ref="C1:D1"/>
    <mergeCell ref="A4:D4"/>
    <mergeCell ref="C5:D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B20" sqref="B20"/>
    </sheetView>
  </sheetViews>
  <sheetFormatPr defaultColWidth="9.140625" defaultRowHeight="16.5" x14ac:dyDescent="0.25"/>
  <cols>
    <col min="1" max="1" width="5.85546875" style="4" customWidth="1"/>
    <col min="2" max="2" width="44.7109375" style="13" customWidth="1"/>
    <col min="3" max="3" width="18.140625" style="4" customWidth="1"/>
    <col min="4" max="4" width="15.7109375" style="4" customWidth="1"/>
    <col min="5" max="5" width="16.140625" style="4" customWidth="1"/>
    <col min="6" max="6" width="9.140625" style="4" customWidth="1"/>
    <col min="7" max="7" width="18.7109375" style="25" hidden="1" customWidth="1"/>
    <col min="8" max="8" width="16.85546875" style="25" hidden="1" customWidth="1"/>
    <col min="9" max="9" width="15.85546875" style="4" hidden="1" customWidth="1"/>
    <col min="10" max="16384" width="9.140625" style="4"/>
  </cols>
  <sheetData>
    <row r="1" spans="1:9" s="1" customFormat="1" ht="21.75" customHeight="1" x14ac:dyDescent="0.25">
      <c r="A1" s="137" t="s">
        <v>0</v>
      </c>
      <c r="B1" s="137"/>
      <c r="C1" s="141" t="s">
        <v>85</v>
      </c>
      <c r="D1" s="141"/>
      <c r="E1" s="141"/>
    </row>
    <row r="2" spans="1:9" s="1" customFormat="1" x14ac:dyDescent="0.25">
      <c r="A2" s="2"/>
      <c r="C2" s="15"/>
      <c r="D2" s="15"/>
      <c r="E2" s="15"/>
    </row>
    <row r="3" spans="1:9" s="1" customFormat="1" ht="23.25" customHeight="1" x14ac:dyDescent="0.25">
      <c r="A3" s="136" t="s">
        <v>131</v>
      </c>
      <c r="B3" s="136"/>
      <c r="C3" s="136"/>
      <c r="D3" s="136"/>
      <c r="E3" s="136"/>
    </row>
    <row r="4" spans="1:9" s="1" customFormat="1" ht="23.25" customHeight="1" x14ac:dyDescent="0.25">
      <c r="A4" s="142" t="str">
        <f>'104- thu NSX'!A4:D4</f>
        <v>( Dự toán trình HĐND xã Hoa Lộc)</v>
      </c>
      <c r="B4" s="142"/>
      <c r="C4" s="142"/>
      <c r="D4" s="142"/>
      <c r="E4" s="142"/>
    </row>
    <row r="5" spans="1:9" x14ac:dyDescent="0.25">
      <c r="D5" s="146" t="s">
        <v>65</v>
      </c>
      <c r="E5" s="146"/>
    </row>
    <row r="6" spans="1:9" s="24" customFormat="1" ht="30" customHeight="1" x14ac:dyDescent="0.25">
      <c r="A6" s="144" t="s">
        <v>3</v>
      </c>
      <c r="B6" s="144" t="s">
        <v>4</v>
      </c>
      <c r="C6" s="145" t="s">
        <v>109</v>
      </c>
      <c r="D6" s="145"/>
      <c r="E6" s="145"/>
      <c r="G6" s="26" t="s">
        <v>76</v>
      </c>
      <c r="H6" s="26" t="s">
        <v>77</v>
      </c>
      <c r="I6" s="24" t="s">
        <v>78</v>
      </c>
    </row>
    <row r="7" spans="1:9" s="24" customFormat="1" ht="48" customHeight="1" x14ac:dyDescent="0.25">
      <c r="A7" s="144"/>
      <c r="B7" s="144"/>
      <c r="C7" s="36" t="s">
        <v>86</v>
      </c>
      <c r="D7" s="36" t="s">
        <v>21</v>
      </c>
      <c r="E7" s="36" t="s">
        <v>71</v>
      </c>
      <c r="G7" s="26"/>
      <c r="H7" s="26"/>
    </row>
    <row r="8" spans="1:9" ht="19.5" customHeight="1" x14ac:dyDescent="0.25">
      <c r="A8" s="14" t="s">
        <v>8</v>
      </c>
      <c r="B8" s="14" t="s">
        <v>9</v>
      </c>
      <c r="C8" s="14">
        <v>1</v>
      </c>
      <c r="D8" s="14">
        <v>2</v>
      </c>
      <c r="E8" s="14">
        <v>3</v>
      </c>
    </row>
    <row r="9" spans="1:9" ht="21.6" customHeight="1" x14ac:dyDescent="0.25">
      <c r="A9" s="144" t="s">
        <v>110</v>
      </c>
      <c r="B9" s="144"/>
      <c r="C9" s="53">
        <f>C10+C14+C29+C37</f>
        <v>378043</v>
      </c>
      <c r="D9" s="53">
        <f>D10+F14+F29+F32</f>
        <v>148451</v>
      </c>
      <c r="E9" s="53">
        <f>E10+E14+E29+E37</f>
        <v>229592</v>
      </c>
    </row>
    <row r="10" spans="1:9" ht="21.6" customHeight="1" x14ac:dyDescent="0.25">
      <c r="A10" s="36" t="s">
        <v>11</v>
      </c>
      <c r="B10" s="54" t="s">
        <v>66</v>
      </c>
      <c r="C10" s="53">
        <f>C11+C12+C13</f>
        <v>148451</v>
      </c>
      <c r="D10" s="53">
        <f>D11+D12+D13</f>
        <v>148451</v>
      </c>
      <c r="E10" s="53">
        <f>E11+E12+E13</f>
        <v>0</v>
      </c>
    </row>
    <row r="11" spans="1:9" ht="20.100000000000001" customHeight="1" x14ac:dyDescent="0.25">
      <c r="A11" s="55">
        <v>1</v>
      </c>
      <c r="B11" s="56" t="s">
        <v>67</v>
      </c>
      <c r="C11" s="57">
        <f>D11+E11</f>
        <v>148451</v>
      </c>
      <c r="D11" s="58">
        <v>148451</v>
      </c>
      <c r="E11" s="58"/>
    </row>
    <row r="12" spans="1:9" ht="20.100000000000001" hidden="1" customHeight="1" x14ac:dyDescent="0.25">
      <c r="A12" s="30">
        <v>2</v>
      </c>
      <c r="B12" s="31" t="s">
        <v>68</v>
      </c>
      <c r="C12" s="59">
        <f t="shared" ref="C12:C13" si="0">D12+E12</f>
        <v>0</v>
      </c>
      <c r="D12" s="44"/>
      <c r="E12" s="34"/>
    </row>
    <row r="13" spans="1:9" ht="38.450000000000003" hidden="1" customHeight="1" x14ac:dyDescent="0.25">
      <c r="A13" s="32">
        <v>3</v>
      </c>
      <c r="B13" s="33" t="s">
        <v>111</v>
      </c>
      <c r="C13" s="73">
        <f t="shared" si="0"/>
        <v>0</v>
      </c>
      <c r="D13" s="74"/>
      <c r="E13" s="74"/>
    </row>
    <row r="14" spans="1:9" ht="21.6" customHeight="1" x14ac:dyDescent="0.25">
      <c r="A14" s="36" t="s">
        <v>19</v>
      </c>
      <c r="B14" s="54" t="s">
        <v>22</v>
      </c>
      <c r="C14" s="62">
        <f>SUM(C16:C28)</f>
        <v>218099</v>
      </c>
      <c r="D14" s="62">
        <f t="shared" ref="D14:E14" si="1">SUM(D16:D28)</f>
        <v>0</v>
      </c>
      <c r="E14" s="62">
        <f t="shared" si="1"/>
        <v>218099</v>
      </c>
    </row>
    <row r="15" spans="1:9" ht="20.100000000000001" customHeight="1" x14ac:dyDescent="0.25">
      <c r="A15" s="63"/>
      <c r="B15" s="64" t="s">
        <v>42</v>
      </c>
      <c r="C15" s="65"/>
      <c r="D15" s="55"/>
      <c r="E15" s="55"/>
    </row>
    <row r="16" spans="1:9" ht="20.100000000000001" customHeight="1" x14ac:dyDescent="0.25">
      <c r="A16" s="27" t="s">
        <v>56</v>
      </c>
      <c r="B16" s="28" t="s">
        <v>37</v>
      </c>
      <c r="C16" s="59">
        <f>D16+E16</f>
        <v>122212</v>
      </c>
      <c r="D16" s="29"/>
      <c r="E16" s="29">
        <v>122212</v>
      </c>
      <c r="G16" s="25">
        <v>1452674</v>
      </c>
      <c r="H16" s="25">
        <v>1780037</v>
      </c>
      <c r="I16" s="23">
        <f t="shared" ref="I16:I28" si="2">E16-G16+H16</f>
        <v>449575</v>
      </c>
    </row>
    <row r="17" spans="1:12" ht="20.100000000000001" customHeight="1" x14ac:dyDescent="0.25">
      <c r="A17" s="27" t="s">
        <v>29</v>
      </c>
      <c r="B17" s="28" t="s">
        <v>38</v>
      </c>
      <c r="C17" s="59">
        <f t="shared" ref="C17:C28" si="3">D17+E17</f>
        <v>376</v>
      </c>
      <c r="D17" s="29"/>
      <c r="E17" s="29">
        <v>376</v>
      </c>
      <c r="I17" s="23">
        <f t="shared" si="2"/>
        <v>376</v>
      </c>
    </row>
    <row r="18" spans="1:12" ht="20.100000000000001" customHeight="1" x14ac:dyDescent="0.25">
      <c r="A18" s="27" t="s">
        <v>57</v>
      </c>
      <c r="B18" s="28" t="s">
        <v>61</v>
      </c>
      <c r="C18" s="59">
        <f t="shared" si="3"/>
        <v>3181</v>
      </c>
      <c r="D18" s="29"/>
      <c r="E18" s="29">
        <v>3181</v>
      </c>
      <c r="I18" s="23">
        <f t="shared" si="2"/>
        <v>3181</v>
      </c>
    </row>
    <row r="19" spans="1:12" ht="20.100000000000001" customHeight="1" x14ac:dyDescent="0.25">
      <c r="A19" s="27" t="s">
        <v>48</v>
      </c>
      <c r="B19" s="28" t="s">
        <v>62</v>
      </c>
      <c r="C19" s="59">
        <f t="shared" si="3"/>
        <v>2576</v>
      </c>
      <c r="D19" s="29"/>
      <c r="E19" s="29">
        <v>2576</v>
      </c>
      <c r="G19" s="25">
        <v>100779</v>
      </c>
      <c r="I19" s="23">
        <f t="shared" si="2"/>
        <v>-98203</v>
      </c>
    </row>
    <row r="20" spans="1:12" ht="20.100000000000001" customHeight="1" x14ac:dyDescent="0.25">
      <c r="A20" s="27" t="s">
        <v>49</v>
      </c>
      <c r="B20" s="28" t="s">
        <v>63</v>
      </c>
      <c r="C20" s="59">
        <f t="shared" si="3"/>
        <v>17501</v>
      </c>
      <c r="D20" s="29"/>
      <c r="E20" s="29">
        <v>17501</v>
      </c>
      <c r="G20" s="25">
        <v>1500000</v>
      </c>
      <c r="I20" s="23">
        <f t="shared" si="2"/>
        <v>-1482499</v>
      </c>
    </row>
    <row r="21" spans="1:12" ht="20.100000000000001" customHeight="1" x14ac:dyDescent="0.25">
      <c r="A21" s="27" t="s">
        <v>58</v>
      </c>
      <c r="B21" s="28" t="s">
        <v>39</v>
      </c>
      <c r="C21" s="59">
        <f t="shared" si="3"/>
        <v>365</v>
      </c>
      <c r="D21" s="29"/>
      <c r="E21" s="29">
        <v>365</v>
      </c>
      <c r="I21" s="23">
        <f t="shared" si="2"/>
        <v>365</v>
      </c>
      <c r="L21" s="23"/>
    </row>
    <row r="22" spans="1:12" ht="20.100000000000001" customHeight="1" x14ac:dyDescent="0.25">
      <c r="A22" s="27" t="s">
        <v>50</v>
      </c>
      <c r="B22" s="28" t="s">
        <v>40</v>
      </c>
      <c r="C22" s="59">
        <f t="shared" si="3"/>
        <v>40</v>
      </c>
      <c r="D22" s="29"/>
      <c r="E22" s="29">
        <v>40</v>
      </c>
      <c r="I22" s="23">
        <f t="shared" si="2"/>
        <v>40</v>
      </c>
    </row>
    <row r="23" spans="1:12" ht="20.100000000000001" customHeight="1" x14ac:dyDescent="0.25">
      <c r="A23" s="27" t="s">
        <v>59</v>
      </c>
      <c r="B23" s="28" t="s">
        <v>41</v>
      </c>
      <c r="C23" s="59">
        <f t="shared" si="3"/>
        <v>120</v>
      </c>
      <c r="D23" s="29"/>
      <c r="E23" s="29">
        <v>120</v>
      </c>
      <c r="I23" s="23">
        <f t="shared" si="2"/>
        <v>120</v>
      </c>
    </row>
    <row r="24" spans="1:12" ht="20.100000000000001" customHeight="1" x14ac:dyDescent="0.25">
      <c r="A24" s="27" t="s">
        <v>51</v>
      </c>
      <c r="B24" s="28" t="s">
        <v>43</v>
      </c>
      <c r="C24" s="59">
        <f t="shared" si="3"/>
        <v>492</v>
      </c>
      <c r="D24" s="29"/>
      <c r="E24" s="29">
        <v>492</v>
      </c>
      <c r="I24" s="23">
        <f t="shared" si="2"/>
        <v>492</v>
      </c>
    </row>
    <row r="25" spans="1:12" ht="20.100000000000001" customHeight="1" x14ac:dyDescent="0.25">
      <c r="A25" s="27" t="s">
        <v>52</v>
      </c>
      <c r="B25" s="28" t="s">
        <v>44</v>
      </c>
      <c r="C25" s="59">
        <f t="shared" si="3"/>
        <v>8364</v>
      </c>
      <c r="D25" s="29"/>
      <c r="E25" s="29">
        <v>8364</v>
      </c>
      <c r="G25" s="25">
        <v>10309931</v>
      </c>
      <c r="H25" s="25">
        <v>4138000</v>
      </c>
      <c r="I25" s="23">
        <f t="shared" si="2"/>
        <v>-6163567</v>
      </c>
    </row>
    <row r="26" spans="1:12" ht="36.6" customHeight="1" x14ac:dyDescent="0.25">
      <c r="A26" s="27" t="s">
        <v>53</v>
      </c>
      <c r="B26" s="28" t="s">
        <v>45</v>
      </c>
      <c r="C26" s="59">
        <f t="shared" si="3"/>
        <v>27598</v>
      </c>
      <c r="D26" s="29"/>
      <c r="E26" s="29">
        <v>27598</v>
      </c>
      <c r="G26" s="25">
        <v>1065887</v>
      </c>
      <c r="H26" s="25">
        <v>34556180</v>
      </c>
      <c r="I26" s="23">
        <f t="shared" si="2"/>
        <v>33517891</v>
      </c>
    </row>
    <row r="27" spans="1:12" ht="20.100000000000001" customHeight="1" x14ac:dyDescent="0.25">
      <c r="A27" s="27" t="s">
        <v>60</v>
      </c>
      <c r="B27" s="28" t="s">
        <v>46</v>
      </c>
      <c r="C27" s="59">
        <f t="shared" si="3"/>
        <v>34674</v>
      </c>
      <c r="D27" s="29"/>
      <c r="E27" s="29">
        <v>34674</v>
      </c>
      <c r="G27" s="25">
        <v>1500000</v>
      </c>
      <c r="H27" s="25">
        <v>13610100</v>
      </c>
      <c r="I27" s="23">
        <f t="shared" si="2"/>
        <v>12144774</v>
      </c>
    </row>
    <row r="28" spans="1:12" ht="20.100000000000001" customHeight="1" x14ac:dyDescent="0.25">
      <c r="A28" s="66" t="s">
        <v>54</v>
      </c>
      <c r="B28" s="67" t="s">
        <v>47</v>
      </c>
      <c r="C28" s="59">
        <f t="shared" si="3"/>
        <v>600</v>
      </c>
      <c r="D28" s="68"/>
      <c r="E28" s="68">
        <v>600</v>
      </c>
      <c r="I28" s="23">
        <f t="shared" si="2"/>
        <v>600</v>
      </c>
    </row>
    <row r="29" spans="1:12" s="24" customFormat="1" ht="20.100000000000001" customHeight="1" x14ac:dyDescent="0.25">
      <c r="A29" s="36" t="s">
        <v>30</v>
      </c>
      <c r="B29" s="54" t="s">
        <v>69</v>
      </c>
      <c r="C29" s="62">
        <f t="shared" ref="C29" si="4">D29+E29</f>
        <v>6025</v>
      </c>
      <c r="D29" s="69"/>
      <c r="E29" s="76">
        <f>E30+E31</f>
        <v>6025</v>
      </c>
      <c r="G29" s="26"/>
      <c r="H29" s="26"/>
    </row>
    <row r="30" spans="1:12" ht="20.100000000000001" customHeight="1" x14ac:dyDescent="0.25">
      <c r="A30" s="55">
        <v>1</v>
      </c>
      <c r="B30" s="56" t="s">
        <v>70</v>
      </c>
      <c r="C30" s="65"/>
      <c r="D30" s="55"/>
      <c r="E30" s="55"/>
    </row>
    <row r="31" spans="1:12" ht="20.100000000000001" customHeight="1" x14ac:dyDescent="0.25">
      <c r="A31" s="60">
        <v>2</v>
      </c>
      <c r="B31" s="61" t="s">
        <v>71</v>
      </c>
      <c r="C31" s="75">
        <f>D31+E31</f>
        <v>6025</v>
      </c>
      <c r="D31" s="70"/>
      <c r="E31" s="75">
        <v>6025</v>
      </c>
    </row>
    <row r="32" spans="1:12" s="26" customFormat="1" ht="20.100000000000001" customHeight="1" x14ac:dyDescent="0.25">
      <c r="A32" s="69" t="s">
        <v>32</v>
      </c>
      <c r="B32" s="71" t="s">
        <v>64</v>
      </c>
      <c r="C32" s="76">
        <f>C36+C33</f>
        <v>0</v>
      </c>
      <c r="D32" s="69">
        <f>D33+D36</f>
        <v>0</v>
      </c>
      <c r="E32" s="69">
        <f>E36+E33</f>
        <v>0</v>
      </c>
    </row>
    <row r="33" spans="1:8" ht="20.100000000000001" customHeight="1" x14ac:dyDescent="0.25">
      <c r="A33" s="55">
        <v>1</v>
      </c>
      <c r="B33" s="56" t="s">
        <v>72</v>
      </c>
      <c r="C33" s="118">
        <f>D33+E33</f>
        <v>0</v>
      </c>
      <c r="D33" s="55"/>
      <c r="E33" s="55"/>
    </row>
    <row r="34" spans="1:8" ht="20.100000000000001" customHeight="1" x14ac:dyDescent="0.25">
      <c r="A34" s="72" t="s">
        <v>92</v>
      </c>
      <c r="B34" s="31" t="s">
        <v>73</v>
      </c>
      <c r="C34" s="119">
        <f>D34+E34</f>
        <v>0</v>
      </c>
      <c r="D34" s="30"/>
      <c r="E34" s="30"/>
    </row>
    <row r="35" spans="1:8" ht="20.100000000000001" customHeight="1" x14ac:dyDescent="0.25">
      <c r="A35" s="72" t="s">
        <v>92</v>
      </c>
      <c r="B35" s="31" t="s">
        <v>74</v>
      </c>
      <c r="C35" s="119">
        <f>D35+E35</f>
        <v>0</v>
      </c>
      <c r="D35" s="30"/>
      <c r="E35" s="30"/>
    </row>
    <row r="36" spans="1:8" ht="20.100000000000001" customHeight="1" x14ac:dyDescent="0.25">
      <c r="A36" s="32">
        <v>2</v>
      </c>
      <c r="B36" s="33" t="s">
        <v>75</v>
      </c>
      <c r="C36" s="120">
        <f>D36+E36</f>
        <v>0</v>
      </c>
      <c r="D36" s="32"/>
      <c r="E36" s="32"/>
    </row>
    <row r="37" spans="1:8" s="78" customFormat="1" ht="34.15" customHeight="1" x14ac:dyDescent="0.25">
      <c r="A37" s="121" t="s">
        <v>33</v>
      </c>
      <c r="B37" s="122" t="s">
        <v>132</v>
      </c>
      <c r="C37" s="123">
        <f>D37+E37</f>
        <v>5468</v>
      </c>
      <c r="D37" s="121"/>
      <c r="E37" s="124">
        <v>5468</v>
      </c>
      <c r="G37" s="26"/>
      <c r="H37" s="26"/>
    </row>
  </sheetData>
  <mergeCells count="9">
    <mergeCell ref="A1:B1"/>
    <mergeCell ref="A9:B9"/>
    <mergeCell ref="B6:B7"/>
    <mergeCell ref="A6:A7"/>
    <mergeCell ref="C1:E1"/>
    <mergeCell ref="A3:E3"/>
    <mergeCell ref="A4:E4"/>
    <mergeCell ref="C6:E6"/>
    <mergeCell ref="D5:E5"/>
  </mergeCells>
  <phoneticPr fontId="9" type="noConversion"/>
  <pageMargins left="0.2" right="0.2" top="0.5" bottom="0.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0"/>
  <sheetViews>
    <sheetView workbookViewId="0">
      <selection activeCell="A5" sqref="A5"/>
    </sheetView>
  </sheetViews>
  <sheetFormatPr defaultColWidth="9.140625" defaultRowHeight="12.75" x14ac:dyDescent="0.2"/>
  <cols>
    <col min="1" max="1" width="6" style="37" customWidth="1"/>
    <col min="2" max="2" width="44.28515625" style="82" customWidth="1"/>
    <col min="3" max="3" width="17.7109375" style="37" customWidth="1"/>
    <col min="4" max="4" width="39.7109375" style="37" customWidth="1"/>
    <col min="5" max="5" width="19.28515625" style="37" customWidth="1"/>
    <col min="6" max="8" width="9.140625" style="37"/>
    <col min="9" max="9" width="14" style="37" customWidth="1"/>
    <col min="10" max="16384" width="9.140625" style="37"/>
  </cols>
  <sheetData>
    <row r="1" spans="1:9" s="40" customFormat="1" ht="19.5" customHeight="1" x14ac:dyDescent="0.25">
      <c r="A1" s="129" t="s">
        <v>0</v>
      </c>
      <c r="B1" s="129"/>
      <c r="C1" s="45"/>
      <c r="D1" s="130" t="s">
        <v>133</v>
      </c>
      <c r="E1" s="130"/>
      <c r="I1" s="39"/>
    </row>
    <row r="2" spans="1:9" s="1" customFormat="1" ht="16.5" x14ac:dyDescent="0.25">
      <c r="A2" s="79"/>
      <c r="B2" s="81"/>
      <c r="C2" s="47"/>
      <c r="D2" s="47"/>
      <c r="E2" s="47"/>
      <c r="F2" s="77"/>
      <c r="G2" s="77"/>
      <c r="I2" s="15"/>
    </row>
    <row r="3" spans="1:9" ht="21" customHeight="1" x14ac:dyDescent="0.2">
      <c r="A3" s="131" t="s">
        <v>87</v>
      </c>
      <c r="B3" s="132"/>
      <c r="C3" s="132"/>
      <c r="D3" s="132"/>
      <c r="E3" s="132"/>
    </row>
    <row r="4" spans="1:9" ht="18" customHeight="1" x14ac:dyDescent="0.2">
      <c r="A4" s="133" t="s">
        <v>134</v>
      </c>
      <c r="B4" s="134"/>
      <c r="C4" s="134"/>
      <c r="D4" s="134"/>
      <c r="E4" s="134"/>
    </row>
    <row r="5" spans="1:9" x14ac:dyDescent="0.2">
      <c r="A5" s="48"/>
      <c r="C5" s="48"/>
      <c r="D5" s="48"/>
      <c r="E5" s="48"/>
    </row>
    <row r="6" spans="1:9" ht="18.75" customHeight="1" x14ac:dyDescent="0.2">
      <c r="D6" s="135" t="s">
        <v>65</v>
      </c>
      <c r="E6" s="135"/>
    </row>
    <row r="7" spans="1:9" s="43" customFormat="1" ht="22.5" customHeight="1" x14ac:dyDescent="0.25">
      <c r="A7" s="84" t="s">
        <v>79</v>
      </c>
      <c r="B7" s="85" t="s">
        <v>4</v>
      </c>
      <c r="C7" s="102" t="s">
        <v>83</v>
      </c>
      <c r="D7" s="85" t="s">
        <v>4</v>
      </c>
      <c r="E7" s="102" t="s">
        <v>83</v>
      </c>
    </row>
    <row r="8" spans="1:9" s="41" customFormat="1" ht="20.100000000000001" customHeight="1" x14ac:dyDescent="0.2">
      <c r="A8" s="86" t="s">
        <v>88</v>
      </c>
      <c r="B8" s="87" t="s">
        <v>89</v>
      </c>
      <c r="C8" s="88">
        <f>C9+C13+C18+C19</f>
        <v>378043</v>
      </c>
      <c r="D8" s="89" t="s">
        <v>98</v>
      </c>
      <c r="E8" s="90">
        <f>E9+E15+E18</f>
        <v>378043</v>
      </c>
    </row>
    <row r="9" spans="1:9" s="41" customFormat="1" ht="20.100000000000001" customHeight="1" x14ac:dyDescent="0.2">
      <c r="A9" s="86" t="s">
        <v>90</v>
      </c>
      <c r="B9" s="87" t="s">
        <v>91</v>
      </c>
      <c r="C9" s="91">
        <f>C10+C11+C12</f>
        <v>177913</v>
      </c>
      <c r="D9" s="89" t="s">
        <v>102</v>
      </c>
      <c r="E9" s="90">
        <f>E10+E12+E13</f>
        <v>372575</v>
      </c>
    </row>
    <row r="10" spans="1:9" s="42" customFormat="1" ht="20.100000000000001" customHeight="1" x14ac:dyDescent="0.2">
      <c r="A10" s="49">
        <v>1</v>
      </c>
      <c r="B10" s="83" t="s">
        <v>93</v>
      </c>
      <c r="C10" s="51">
        <v>29195</v>
      </c>
      <c r="D10" s="50" t="s">
        <v>99</v>
      </c>
      <c r="E10" s="52">
        <v>148451</v>
      </c>
    </row>
    <row r="11" spans="1:9" s="42" customFormat="1" ht="20.100000000000001" customHeight="1" x14ac:dyDescent="0.2">
      <c r="A11" s="49">
        <v>2</v>
      </c>
      <c r="B11" s="83" t="s">
        <v>94</v>
      </c>
      <c r="C11" s="51">
        <v>148718</v>
      </c>
      <c r="D11" s="50" t="s">
        <v>81</v>
      </c>
      <c r="E11" s="52"/>
    </row>
    <row r="12" spans="1:9" s="42" customFormat="1" ht="20.100000000000001" customHeight="1" x14ac:dyDescent="0.2">
      <c r="A12" s="49">
        <v>3</v>
      </c>
      <c r="B12" s="83" t="s">
        <v>80</v>
      </c>
      <c r="C12" s="51">
        <v>0</v>
      </c>
      <c r="D12" s="50" t="s">
        <v>100</v>
      </c>
      <c r="E12" s="92">
        <v>218099</v>
      </c>
    </row>
    <row r="13" spans="1:9" s="41" customFormat="1" ht="20.100000000000001" customHeight="1" x14ac:dyDescent="0.2">
      <c r="A13" s="93" t="s">
        <v>19</v>
      </c>
      <c r="B13" s="94" t="s">
        <v>36</v>
      </c>
      <c r="C13" s="91">
        <f>190676+5468</f>
        <v>196144</v>
      </c>
      <c r="D13" s="50" t="s">
        <v>101</v>
      </c>
      <c r="E13" s="92">
        <v>6025</v>
      </c>
    </row>
    <row r="14" spans="1:9" s="42" customFormat="1" ht="20.100000000000001" customHeight="1" x14ac:dyDescent="0.2">
      <c r="A14" s="49" t="s">
        <v>56</v>
      </c>
      <c r="B14" s="83" t="s">
        <v>95</v>
      </c>
      <c r="C14" s="51">
        <f>190676-C15-C16</f>
        <v>80003</v>
      </c>
      <c r="D14" s="50" t="s">
        <v>96</v>
      </c>
      <c r="E14" s="95"/>
    </row>
    <row r="15" spans="1:9" s="42" customFormat="1" ht="37.9" customHeight="1" x14ac:dyDescent="0.2">
      <c r="A15" s="49" t="s">
        <v>29</v>
      </c>
      <c r="B15" s="83" t="s">
        <v>112</v>
      </c>
      <c r="C15" s="51">
        <v>71427</v>
      </c>
      <c r="D15" s="96" t="s">
        <v>103</v>
      </c>
      <c r="E15" s="88">
        <f>E16+E17</f>
        <v>5468</v>
      </c>
    </row>
    <row r="16" spans="1:9" s="42" customFormat="1" ht="20.100000000000001" customHeight="1" x14ac:dyDescent="0.2">
      <c r="A16" s="49">
        <v>3</v>
      </c>
      <c r="B16" s="83" t="s">
        <v>113</v>
      </c>
      <c r="C16" s="51">
        <v>39246</v>
      </c>
      <c r="D16" s="50" t="s">
        <v>105</v>
      </c>
      <c r="E16" s="95"/>
    </row>
    <row r="17" spans="1:5" s="42" customFormat="1" ht="39" customHeight="1" x14ac:dyDescent="0.2">
      <c r="A17" s="49">
        <v>4</v>
      </c>
      <c r="B17" s="83" t="s">
        <v>114</v>
      </c>
      <c r="C17" s="51">
        <v>5468</v>
      </c>
      <c r="D17" s="50" t="s">
        <v>106</v>
      </c>
      <c r="E17" s="95">
        <v>5468</v>
      </c>
    </row>
    <row r="18" spans="1:5" s="41" customFormat="1" ht="20.100000000000001" customHeight="1" x14ac:dyDescent="0.2">
      <c r="A18" s="93" t="s">
        <v>30</v>
      </c>
      <c r="B18" s="94" t="s">
        <v>55</v>
      </c>
      <c r="C18" s="88">
        <v>0</v>
      </c>
      <c r="D18" s="96" t="s">
        <v>104</v>
      </c>
      <c r="E18" s="97"/>
    </row>
    <row r="19" spans="1:5" s="41" customFormat="1" ht="20.100000000000001" customHeight="1" x14ac:dyDescent="0.2">
      <c r="A19" s="93" t="s">
        <v>32</v>
      </c>
      <c r="B19" s="94" t="s">
        <v>97</v>
      </c>
      <c r="C19" s="88">
        <v>3986</v>
      </c>
      <c r="D19" s="98"/>
      <c r="E19" s="98"/>
    </row>
    <row r="20" spans="1:5" s="38" customFormat="1" ht="20.100000000000001" customHeight="1" x14ac:dyDescent="0.2">
      <c r="A20" s="99"/>
      <c r="B20" s="100"/>
      <c r="C20" s="99"/>
      <c r="D20" s="101"/>
      <c r="E20" s="101"/>
    </row>
  </sheetData>
  <mergeCells count="5">
    <mergeCell ref="A1:B1"/>
    <mergeCell ref="D1:E1"/>
    <mergeCell ref="A3:E3"/>
    <mergeCell ref="A4:E4"/>
    <mergeCell ref="D6:E6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4" sqref="E4"/>
    </sheetView>
  </sheetViews>
  <sheetFormatPr defaultColWidth="9.140625" defaultRowHeight="16.5" x14ac:dyDescent="0.25"/>
  <cols>
    <col min="1" max="1" width="6.85546875" style="1" customWidth="1"/>
    <col min="2" max="2" width="64" style="1" customWidth="1"/>
    <col min="3" max="3" width="20.7109375" style="15" customWidth="1"/>
    <col min="4" max="4" width="15.42578125" style="15" customWidth="1"/>
    <col min="5" max="5" width="9.140625" style="1"/>
    <col min="6" max="6" width="20.7109375" style="1" customWidth="1"/>
    <col min="7" max="16384" width="9.140625" style="1"/>
  </cols>
  <sheetData>
    <row r="1" spans="1:6" ht="21" customHeight="1" x14ac:dyDescent="0.25">
      <c r="A1" s="137" t="s">
        <v>0</v>
      </c>
      <c r="B1" s="137"/>
      <c r="C1" s="141" t="s">
        <v>135</v>
      </c>
      <c r="D1" s="141"/>
    </row>
    <row r="2" spans="1:6" x14ac:dyDescent="0.25">
      <c r="A2" s="4"/>
      <c r="B2" s="5"/>
      <c r="C2" s="47"/>
      <c r="D2" s="47"/>
    </row>
    <row r="3" spans="1:6" ht="23.25" customHeight="1" x14ac:dyDescent="0.25">
      <c r="A3" s="136" t="s">
        <v>107</v>
      </c>
      <c r="B3" s="136"/>
      <c r="C3" s="136"/>
      <c r="D3" s="136"/>
    </row>
    <row r="4" spans="1:6" ht="23.25" customHeight="1" x14ac:dyDescent="0.25">
      <c r="A4" s="142" t="str">
        <f>'108'!A4:E4</f>
        <v>(Dự toán đã được Hội đồng nhân dân Quyết định)</v>
      </c>
      <c r="B4" s="142"/>
      <c r="C4" s="142"/>
      <c r="D4" s="142"/>
    </row>
    <row r="5" spans="1:6" x14ac:dyDescent="0.25">
      <c r="C5" s="143" t="s">
        <v>65</v>
      </c>
      <c r="D5" s="143"/>
    </row>
    <row r="6" spans="1:6" s="78" customFormat="1" ht="39" customHeight="1" x14ac:dyDescent="0.25">
      <c r="A6" s="138" t="s">
        <v>3</v>
      </c>
      <c r="B6" s="138" t="s">
        <v>4</v>
      </c>
      <c r="C6" s="140" t="s">
        <v>108</v>
      </c>
      <c r="D6" s="140"/>
    </row>
    <row r="7" spans="1:6" s="78" customFormat="1" ht="21.75" customHeight="1" x14ac:dyDescent="0.25">
      <c r="A7" s="139"/>
      <c r="B7" s="139"/>
      <c r="C7" s="103" t="s">
        <v>24</v>
      </c>
      <c r="D7" s="103" t="s">
        <v>25</v>
      </c>
    </row>
    <row r="8" spans="1:6" s="4" customFormat="1" ht="18.75" customHeight="1" x14ac:dyDescent="0.25">
      <c r="A8" s="104" t="s">
        <v>8</v>
      </c>
      <c r="B8" s="104" t="s">
        <v>9</v>
      </c>
      <c r="C8" s="105"/>
      <c r="D8" s="105"/>
    </row>
    <row r="9" spans="1:6" s="78" customFormat="1" x14ac:dyDescent="0.25">
      <c r="A9" s="106"/>
      <c r="B9" s="106" t="s">
        <v>26</v>
      </c>
      <c r="C9" s="107">
        <f>C10+C22+C27+C28+C29+C30</f>
        <v>285090</v>
      </c>
      <c r="D9" s="107">
        <f>D10+D22+D27+D28+D29+D30</f>
        <v>378043</v>
      </c>
      <c r="F9" s="16"/>
    </row>
    <row r="10" spans="1:6" s="4" customFormat="1" x14ac:dyDescent="0.25">
      <c r="A10" s="108" t="s">
        <v>11</v>
      </c>
      <c r="B10" s="94" t="s">
        <v>27</v>
      </c>
      <c r="C10" s="107">
        <f>C11+C12+C13+C14+C15+C16+C18+C17</f>
        <v>29195</v>
      </c>
      <c r="D10" s="107">
        <f>D11+D12+D13+D14+D15+D16+D18+D17</f>
        <v>29195</v>
      </c>
      <c r="F10" s="16">
        <f>D9-'103'!E8</f>
        <v>0</v>
      </c>
    </row>
    <row r="11" spans="1:6" s="4" customFormat="1" x14ac:dyDescent="0.25">
      <c r="A11" s="109">
        <v>1</v>
      </c>
      <c r="B11" s="110" t="s">
        <v>116</v>
      </c>
      <c r="C11" s="111">
        <v>13500</v>
      </c>
      <c r="D11" s="111">
        <f>C11</f>
        <v>13500</v>
      </c>
      <c r="F11" s="16"/>
    </row>
    <row r="12" spans="1:6" s="4" customFormat="1" x14ac:dyDescent="0.25">
      <c r="A12" s="109">
        <v>2</v>
      </c>
      <c r="B12" s="110" t="s">
        <v>117</v>
      </c>
      <c r="C12" s="111">
        <v>1500</v>
      </c>
      <c r="D12" s="111">
        <v>1500</v>
      </c>
      <c r="F12" s="16"/>
    </row>
    <row r="13" spans="1:6" s="4" customFormat="1" x14ac:dyDescent="0.25">
      <c r="A13" s="109">
        <v>3</v>
      </c>
      <c r="B13" s="110" t="s">
        <v>118</v>
      </c>
      <c r="C13" s="111">
        <v>7500</v>
      </c>
      <c r="D13" s="111">
        <v>7500</v>
      </c>
      <c r="F13" s="16"/>
    </row>
    <row r="14" spans="1:6" s="4" customFormat="1" x14ac:dyDescent="0.25">
      <c r="A14" s="109">
        <v>4</v>
      </c>
      <c r="B14" s="110" t="s">
        <v>119</v>
      </c>
      <c r="C14" s="111">
        <v>720</v>
      </c>
      <c r="D14" s="111">
        <v>720</v>
      </c>
      <c r="F14" s="16"/>
    </row>
    <row r="15" spans="1:6" s="4" customFormat="1" x14ac:dyDescent="0.25">
      <c r="A15" s="109">
        <v>5</v>
      </c>
      <c r="B15" s="110" t="s">
        <v>120</v>
      </c>
      <c r="C15" s="111">
        <v>18</v>
      </c>
      <c r="D15" s="111">
        <v>18</v>
      </c>
      <c r="F15" s="16"/>
    </row>
    <row r="16" spans="1:6" s="4" customFormat="1" x14ac:dyDescent="0.25">
      <c r="A16" s="109">
        <v>6</v>
      </c>
      <c r="B16" s="110" t="s">
        <v>121</v>
      </c>
      <c r="C16" s="111">
        <v>1427</v>
      </c>
      <c r="D16" s="111">
        <v>1427</v>
      </c>
      <c r="F16" s="16"/>
    </row>
    <row r="17" spans="1:6" s="4" customFormat="1" x14ac:dyDescent="0.25">
      <c r="A17" s="109">
        <v>7</v>
      </c>
      <c r="B17" s="110" t="s">
        <v>129</v>
      </c>
      <c r="C17" s="111">
        <v>2700</v>
      </c>
      <c r="D17" s="111">
        <v>2700</v>
      </c>
      <c r="F17" s="16"/>
    </row>
    <row r="18" spans="1:6" s="4" customFormat="1" x14ac:dyDescent="0.25">
      <c r="A18" s="109">
        <v>8</v>
      </c>
      <c r="B18" s="110" t="s">
        <v>122</v>
      </c>
      <c r="C18" s="111">
        <f>C19+C20+C21</f>
        <v>1830</v>
      </c>
      <c r="D18" s="111">
        <f>D19+D20+D21</f>
        <v>1830</v>
      </c>
      <c r="F18" s="16"/>
    </row>
    <row r="19" spans="1:6" s="4" customFormat="1" x14ac:dyDescent="0.25">
      <c r="A19" s="109" t="s">
        <v>92</v>
      </c>
      <c r="B19" s="110" t="s">
        <v>123</v>
      </c>
      <c r="C19" s="111">
        <v>800</v>
      </c>
      <c r="D19" s="111">
        <v>800</v>
      </c>
      <c r="F19" s="16"/>
    </row>
    <row r="20" spans="1:6" s="4" customFormat="1" x14ac:dyDescent="0.25">
      <c r="A20" s="109" t="s">
        <v>92</v>
      </c>
      <c r="B20" s="110" t="s">
        <v>124</v>
      </c>
      <c r="C20" s="111">
        <v>430</v>
      </c>
      <c r="D20" s="111">
        <v>430</v>
      </c>
      <c r="F20" s="16"/>
    </row>
    <row r="21" spans="1:6" s="4" customFormat="1" x14ac:dyDescent="0.25">
      <c r="A21" s="109" t="s">
        <v>92</v>
      </c>
      <c r="B21" s="110" t="s">
        <v>125</v>
      </c>
      <c r="C21" s="111">
        <v>600</v>
      </c>
      <c r="D21" s="111">
        <v>600</v>
      </c>
      <c r="F21" s="16"/>
    </row>
    <row r="22" spans="1:6" s="4" customFormat="1" x14ac:dyDescent="0.25">
      <c r="A22" s="108" t="s">
        <v>19</v>
      </c>
      <c r="B22" s="94" t="s">
        <v>28</v>
      </c>
      <c r="C22" s="107">
        <f>C23+C24+C25+C26</f>
        <v>255895</v>
      </c>
      <c r="D22" s="107">
        <f>D23+D24+D25+D26</f>
        <v>148718</v>
      </c>
      <c r="F22" s="16"/>
    </row>
    <row r="23" spans="1:6" s="4" customFormat="1" x14ac:dyDescent="0.25">
      <c r="A23" s="109">
        <v>1</v>
      </c>
      <c r="B23" s="110" t="s">
        <v>126</v>
      </c>
      <c r="C23" s="111">
        <v>332</v>
      </c>
      <c r="D23" s="111"/>
      <c r="F23" s="16"/>
    </row>
    <row r="24" spans="1:6" s="4" customFormat="1" x14ac:dyDescent="0.25">
      <c r="A24" s="109" t="s">
        <v>29</v>
      </c>
      <c r="B24" s="110" t="s">
        <v>127</v>
      </c>
      <c r="C24" s="111">
        <v>250000</v>
      </c>
      <c r="D24" s="111">
        <v>148451</v>
      </c>
      <c r="F24" s="16"/>
    </row>
    <row r="25" spans="1:6" s="4" customFormat="1" x14ac:dyDescent="0.25">
      <c r="A25" s="109">
        <v>3</v>
      </c>
      <c r="B25" s="110" t="s">
        <v>128</v>
      </c>
      <c r="C25" s="111">
        <v>4800</v>
      </c>
      <c r="D25" s="111"/>
      <c r="F25" s="16"/>
    </row>
    <row r="26" spans="1:6" s="4" customFormat="1" x14ac:dyDescent="0.25">
      <c r="A26" s="109">
        <v>4</v>
      </c>
      <c r="B26" s="110" t="s">
        <v>130</v>
      </c>
      <c r="C26" s="111">
        <v>763</v>
      </c>
      <c r="D26" s="111">
        <v>267</v>
      </c>
      <c r="F26" s="16"/>
    </row>
    <row r="27" spans="1:6" s="4" customFormat="1" x14ac:dyDescent="0.25">
      <c r="A27" s="108" t="s">
        <v>30</v>
      </c>
      <c r="B27" s="94" t="s">
        <v>31</v>
      </c>
      <c r="C27" s="111"/>
      <c r="D27" s="111"/>
      <c r="F27" s="16"/>
    </row>
    <row r="28" spans="1:6" x14ac:dyDescent="0.25">
      <c r="A28" s="108" t="s">
        <v>32</v>
      </c>
      <c r="B28" s="94" t="s">
        <v>18</v>
      </c>
      <c r="C28" s="112"/>
      <c r="D28" s="113">
        <v>3986</v>
      </c>
      <c r="F28" s="16"/>
    </row>
    <row r="29" spans="1:6" x14ac:dyDescent="0.25">
      <c r="A29" s="108" t="s">
        <v>33</v>
      </c>
      <c r="B29" s="94" t="s">
        <v>34</v>
      </c>
      <c r="C29" s="112"/>
      <c r="D29" s="113"/>
      <c r="F29" s="16"/>
    </row>
    <row r="30" spans="1:6" x14ac:dyDescent="0.25">
      <c r="A30" s="108" t="s">
        <v>35</v>
      </c>
      <c r="B30" s="94" t="s">
        <v>36</v>
      </c>
      <c r="C30" s="112"/>
      <c r="D30" s="113">
        <f>D31+D32+D33+D34</f>
        <v>196144</v>
      </c>
      <c r="F30" s="16"/>
    </row>
    <row r="31" spans="1:6" x14ac:dyDescent="0.25">
      <c r="A31" s="109">
        <v>1</v>
      </c>
      <c r="B31" s="83" t="s">
        <v>95</v>
      </c>
      <c r="C31" s="112"/>
      <c r="D31" s="111">
        <v>80003</v>
      </c>
      <c r="F31" s="16"/>
    </row>
    <row r="32" spans="1:6" x14ac:dyDescent="0.25">
      <c r="A32" s="109">
        <v>2</v>
      </c>
      <c r="B32" s="83" t="s">
        <v>112</v>
      </c>
      <c r="C32" s="112"/>
      <c r="D32" s="111">
        <v>71427</v>
      </c>
      <c r="F32" s="16"/>
    </row>
    <row r="33" spans="1:4" x14ac:dyDescent="0.25">
      <c r="A33" s="114">
        <v>3</v>
      </c>
      <c r="B33" s="83" t="s">
        <v>113</v>
      </c>
      <c r="C33" s="112"/>
      <c r="D33" s="112">
        <v>39246</v>
      </c>
    </row>
    <row r="34" spans="1:4" x14ac:dyDescent="0.25">
      <c r="A34" s="115">
        <v>4</v>
      </c>
      <c r="B34" s="116" t="s">
        <v>114</v>
      </c>
      <c r="C34" s="117"/>
      <c r="D34" s="117">
        <v>5468</v>
      </c>
    </row>
  </sheetData>
  <mergeCells count="8">
    <mergeCell ref="A6:A7"/>
    <mergeCell ref="B6:B7"/>
    <mergeCell ref="C6:D6"/>
    <mergeCell ref="A1:B1"/>
    <mergeCell ref="C1:D1"/>
    <mergeCell ref="A3:D3"/>
    <mergeCell ref="A4:D4"/>
    <mergeCell ref="C5:D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" workbookViewId="0">
      <selection activeCell="B39" sqref="B39"/>
    </sheetView>
  </sheetViews>
  <sheetFormatPr defaultColWidth="9.140625" defaultRowHeight="16.5" x14ac:dyDescent="0.25"/>
  <cols>
    <col min="1" max="1" width="5.85546875" style="4" customWidth="1"/>
    <col min="2" max="2" width="44.7109375" style="13" customWidth="1"/>
    <col min="3" max="3" width="18.140625" style="4" customWidth="1"/>
    <col min="4" max="4" width="15.7109375" style="4" customWidth="1"/>
    <col min="5" max="5" width="16.140625" style="4" customWidth="1"/>
    <col min="6" max="6" width="9.140625" style="4" customWidth="1"/>
    <col min="7" max="7" width="18.7109375" style="25" hidden="1" customWidth="1"/>
    <col min="8" max="8" width="16.85546875" style="25" hidden="1" customWidth="1"/>
    <col min="9" max="9" width="15.85546875" style="4" hidden="1" customWidth="1"/>
    <col min="10" max="16384" width="9.140625" style="4"/>
  </cols>
  <sheetData>
    <row r="1" spans="1:9" s="1" customFormat="1" ht="21.75" customHeight="1" x14ac:dyDescent="0.25">
      <c r="A1" s="137" t="s">
        <v>0</v>
      </c>
      <c r="B1" s="137"/>
      <c r="C1" s="141" t="s">
        <v>136</v>
      </c>
      <c r="D1" s="141"/>
      <c r="E1" s="141"/>
    </row>
    <row r="2" spans="1:9" s="1" customFormat="1" x14ac:dyDescent="0.25">
      <c r="A2" s="2"/>
      <c r="C2" s="15"/>
      <c r="D2" s="15"/>
      <c r="E2" s="15"/>
    </row>
    <row r="3" spans="1:9" s="1" customFormat="1" ht="23.25" customHeight="1" x14ac:dyDescent="0.25">
      <c r="A3" s="136" t="s">
        <v>131</v>
      </c>
      <c r="B3" s="136"/>
      <c r="C3" s="136"/>
      <c r="D3" s="136"/>
      <c r="E3" s="136"/>
    </row>
    <row r="4" spans="1:9" s="1" customFormat="1" ht="23.25" customHeight="1" x14ac:dyDescent="0.25">
      <c r="A4" s="142" t="str">
        <f>'109'!A4:D4</f>
        <v>(Dự toán đã được Hội đồng nhân dân Quyết định)</v>
      </c>
      <c r="B4" s="142"/>
      <c r="C4" s="142"/>
      <c r="D4" s="142"/>
      <c r="E4" s="142"/>
    </row>
    <row r="5" spans="1:9" x14ac:dyDescent="0.25">
      <c r="D5" s="146" t="s">
        <v>65</v>
      </c>
      <c r="E5" s="146"/>
    </row>
    <row r="6" spans="1:9" s="78" customFormat="1" ht="30" customHeight="1" x14ac:dyDescent="0.25">
      <c r="A6" s="144" t="s">
        <v>3</v>
      </c>
      <c r="B6" s="144" t="s">
        <v>4</v>
      </c>
      <c r="C6" s="145" t="s">
        <v>109</v>
      </c>
      <c r="D6" s="145"/>
      <c r="E6" s="145"/>
      <c r="G6" s="26" t="s">
        <v>76</v>
      </c>
      <c r="H6" s="26" t="s">
        <v>77</v>
      </c>
      <c r="I6" s="78" t="s">
        <v>78</v>
      </c>
    </row>
    <row r="7" spans="1:9" s="78" customFormat="1" ht="48" customHeight="1" x14ac:dyDescent="0.25">
      <c r="A7" s="144"/>
      <c r="B7" s="144"/>
      <c r="C7" s="80" t="s">
        <v>86</v>
      </c>
      <c r="D7" s="80" t="s">
        <v>21</v>
      </c>
      <c r="E7" s="80" t="s">
        <v>71</v>
      </c>
      <c r="G7" s="26"/>
      <c r="H7" s="26"/>
    </row>
    <row r="8" spans="1:9" ht="19.5" customHeight="1" x14ac:dyDescent="0.25">
      <c r="A8" s="14" t="s">
        <v>8</v>
      </c>
      <c r="B8" s="14" t="s">
        <v>9</v>
      </c>
      <c r="C8" s="14">
        <v>1</v>
      </c>
      <c r="D8" s="14">
        <v>2</v>
      </c>
      <c r="E8" s="14">
        <v>3</v>
      </c>
    </row>
    <row r="9" spans="1:9" ht="21.6" customHeight="1" x14ac:dyDescent="0.25">
      <c r="A9" s="144" t="s">
        <v>110</v>
      </c>
      <c r="B9" s="144"/>
      <c r="C9" s="53">
        <f>C10+C14+C29+C37</f>
        <v>378043</v>
      </c>
      <c r="D9" s="53">
        <f>D10+F14+F29+F32</f>
        <v>148451</v>
      </c>
      <c r="E9" s="53">
        <f>E10+E14+E29+E37</f>
        <v>229592</v>
      </c>
    </row>
    <row r="10" spans="1:9" ht="21.6" customHeight="1" x14ac:dyDescent="0.25">
      <c r="A10" s="80" t="s">
        <v>11</v>
      </c>
      <c r="B10" s="54" t="s">
        <v>66</v>
      </c>
      <c r="C10" s="53">
        <f>C11+C12+C13</f>
        <v>148451</v>
      </c>
      <c r="D10" s="53">
        <f>D11+D12+D13</f>
        <v>148451</v>
      </c>
      <c r="E10" s="53">
        <f>E11+E12+E13</f>
        <v>0</v>
      </c>
    </row>
    <row r="11" spans="1:9" ht="20.100000000000001" customHeight="1" x14ac:dyDescent="0.25">
      <c r="A11" s="55">
        <v>1</v>
      </c>
      <c r="B11" s="56" t="s">
        <v>67</v>
      </c>
      <c r="C11" s="57">
        <f>D11+E11</f>
        <v>148451</v>
      </c>
      <c r="D11" s="58">
        <v>148451</v>
      </c>
      <c r="E11" s="58"/>
    </row>
    <row r="12" spans="1:9" ht="20.100000000000001" hidden="1" customHeight="1" x14ac:dyDescent="0.25">
      <c r="A12" s="30">
        <v>2</v>
      </c>
      <c r="B12" s="31" t="s">
        <v>68</v>
      </c>
      <c r="C12" s="59">
        <f t="shared" ref="C12:C13" si="0">D12+E12</f>
        <v>0</v>
      </c>
      <c r="D12" s="44"/>
      <c r="E12" s="34"/>
    </row>
    <row r="13" spans="1:9" ht="38.450000000000003" hidden="1" customHeight="1" x14ac:dyDescent="0.25">
      <c r="A13" s="32">
        <v>3</v>
      </c>
      <c r="B13" s="33" t="s">
        <v>111</v>
      </c>
      <c r="C13" s="73">
        <f t="shared" si="0"/>
        <v>0</v>
      </c>
      <c r="D13" s="74"/>
      <c r="E13" s="74"/>
    </row>
    <row r="14" spans="1:9" ht="21.6" customHeight="1" x14ac:dyDescent="0.25">
      <c r="A14" s="80" t="s">
        <v>19</v>
      </c>
      <c r="B14" s="54" t="s">
        <v>22</v>
      </c>
      <c r="C14" s="62">
        <f>SUM(C16:C28)</f>
        <v>218099</v>
      </c>
      <c r="D14" s="62">
        <f t="shared" ref="D14:E14" si="1">SUM(D16:D28)</f>
        <v>0</v>
      </c>
      <c r="E14" s="62">
        <f t="shared" si="1"/>
        <v>218099</v>
      </c>
    </row>
    <row r="15" spans="1:9" ht="20.100000000000001" customHeight="1" x14ac:dyDescent="0.25">
      <c r="A15" s="63"/>
      <c r="B15" s="64" t="s">
        <v>42</v>
      </c>
      <c r="C15" s="65"/>
      <c r="D15" s="55"/>
      <c r="E15" s="55"/>
    </row>
    <row r="16" spans="1:9" ht="20.100000000000001" customHeight="1" x14ac:dyDescent="0.25">
      <c r="A16" s="27" t="s">
        <v>56</v>
      </c>
      <c r="B16" s="28" t="s">
        <v>37</v>
      </c>
      <c r="C16" s="59">
        <f>D16+E16</f>
        <v>122212</v>
      </c>
      <c r="D16" s="29"/>
      <c r="E16" s="29">
        <v>122212</v>
      </c>
      <c r="G16" s="25">
        <v>1452674</v>
      </c>
      <c r="H16" s="25">
        <v>1780037</v>
      </c>
      <c r="I16" s="23">
        <f t="shared" ref="I16:I28" si="2">E16-G16+H16</f>
        <v>449575</v>
      </c>
    </row>
    <row r="17" spans="1:12" ht="20.100000000000001" customHeight="1" x14ac:dyDescent="0.25">
      <c r="A17" s="27" t="s">
        <v>29</v>
      </c>
      <c r="B17" s="28" t="s">
        <v>38</v>
      </c>
      <c r="C17" s="59">
        <f t="shared" ref="C17:C29" si="3">D17+E17</f>
        <v>376</v>
      </c>
      <c r="D17" s="29"/>
      <c r="E17" s="29">
        <v>376</v>
      </c>
      <c r="I17" s="23">
        <f t="shared" si="2"/>
        <v>376</v>
      </c>
    </row>
    <row r="18" spans="1:12" ht="20.100000000000001" customHeight="1" x14ac:dyDescent="0.25">
      <c r="A18" s="27" t="s">
        <v>57</v>
      </c>
      <c r="B18" s="28" t="s">
        <v>61</v>
      </c>
      <c r="C18" s="59">
        <f t="shared" si="3"/>
        <v>3181</v>
      </c>
      <c r="D18" s="29"/>
      <c r="E18" s="29">
        <v>3181</v>
      </c>
      <c r="I18" s="23">
        <f t="shared" si="2"/>
        <v>3181</v>
      </c>
    </row>
    <row r="19" spans="1:12" ht="20.100000000000001" customHeight="1" x14ac:dyDescent="0.25">
      <c r="A19" s="27" t="s">
        <v>48</v>
      </c>
      <c r="B19" s="28" t="s">
        <v>62</v>
      </c>
      <c r="C19" s="59">
        <f t="shared" si="3"/>
        <v>2576</v>
      </c>
      <c r="D19" s="29"/>
      <c r="E19" s="29">
        <v>2576</v>
      </c>
      <c r="G19" s="25">
        <v>100779</v>
      </c>
      <c r="I19" s="23">
        <f t="shared" si="2"/>
        <v>-98203</v>
      </c>
    </row>
    <row r="20" spans="1:12" ht="20.100000000000001" customHeight="1" x14ac:dyDescent="0.25">
      <c r="A20" s="27" t="s">
        <v>49</v>
      </c>
      <c r="B20" s="28" t="s">
        <v>63</v>
      </c>
      <c r="C20" s="59">
        <f t="shared" si="3"/>
        <v>17501</v>
      </c>
      <c r="D20" s="29"/>
      <c r="E20" s="29">
        <v>17501</v>
      </c>
      <c r="G20" s="25">
        <v>1500000</v>
      </c>
      <c r="I20" s="23">
        <f t="shared" si="2"/>
        <v>-1482499</v>
      </c>
    </row>
    <row r="21" spans="1:12" ht="20.100000000000001" customHeight="1" x14ac:dyDescent="0.25">
      <c r="A21" s="27" t="s">
        <v>58</v>
      </c>
      <c r="B21" s="28" t="s">
        <v>39</v>
      </c>
      <c r="C21" s="59">
        <f t="shared" si="3"/>
        <v>365</v>
      </c>
      <c r="D21" s="29"/>
      <c r="E21" s="29">
        <v>365</v>
      </c>
      <c r="I21" s="23">
        <f t="shared" si="2"/>
        <v>365</v>
      </c>
      <c r="L21" s="23"/>
    </row>
    <row r="22" spans="1:12" ht="20.100000000000001" customHeight="1" x14ac:dyDescent="0.25">
      <c r="A22" s="27" t="s">
        <v>50</v>
      </c>
      <c r="B22" s="28" t="s">
        <v>40</v>
      </c>
      <c r="C22" s="59">
        <f t="shared" si="3"/>
        <v>40</v>
      </c>
      <c r="D22" s="29"/>
      <c r="E22" s="29">
        <v>40</v>
      </c>
      <c r="I22" s="23">
        <f t="shared" si="2"/>
        <v>40</v>
      </c>
    </row>
    <row r="23" spans="1:12" ht="20.100000000000001" customHeight="1" x14ac:dyDescent="0.25">
      <c r="A23" s="27" t="s">
        <v>59</v>
      </c>
      <c r="B23" s="28" t="s">
        <v>41</v>
      </c>
      <c r="C23" s="59">
        <f t="shared" si="3"/>
        <v>120</v>
      </c>
      <c r="D23" s="29"/>
      <c r="E23" s="29">
        <v>120</v>
      </c>
      <c r="I23" s="23">
        <f t="shared" si="2"/>
        <v>120</v>
      </c>
    </row>
    <row r="24" spans="1:12" ht="20.100000000000001" customHeight="1" x14ac:dyDescent="0.25">
      <c r="A24" s="27" t="s">
        <v>51</v>
      </c>
      <c r="B24" s="28" t="s">
        <v>43</v>
      </c>
      <c r="C24" s="59">
        <f t="shared" si="3"/>
        <v>492</v>
      </c>
      <c r="D24" s="29"/>
      <c r="E24" s="29">
        <v>492</v>
      </c>
      <c r="I24" s="23">
        <f t="shared" si="2"/>
        <v>492</v>
      </c>
    </row>
    <row r="25" spans="1:12" ht="20.100000000000001" customHeight="1" x14ac:dyDescent="0.25">
      <c r="A25" s="27" t="s">
        <v>52</v>
      </c>
      <c r="B25" s="28" t="s">
        <v>44</v>
      </c>
      <c r="C25" s="59">
        <f t="shared" si="3"/>
        <v>8364</v>
      </c>
      <c r="D25" s="29"/>
      <c r="E25" s="29">
        <v>8364</v>
      </c>
      <c r="G25" s="25">
        <v>10309931</v>
      </c>
      <c r="H25" s="25">
        <v>4138000</v>
      </c>
      <c r="I25" s="23">
        <f t="shared" si="2"/>
        <v>-6163567</v>
      </c>
    </row>
    <row r="26" spans="1:12" ht="36.6" customHeight="1" x14ac:dyDescent="0.25">
      <c r="A26" s="27" t="s">
        <v>53</v>
      </c>
      <c r="B26" s="28" t="s">
        <v>45</v>
      </c>
      <c r="C26" s="59">
        <f t="shared" si="3"/>
        <v>27598</v>
      </c>
      <c r="D26" s="29"/>
      <c r="E26" s="29">
        <v>27598</v>
      </c>
      <c r="G26" s="25">
        <v>1065887</v>
      </c>
      <c r="H26" s="25">
        <v>34556180</v>
      </c>
      <c r="I26" s="23">
        <f t="shared" si="2"/>
        <v>33517891</v>
      </c>
    </row>
    <row r="27" spans="1:12" ht="20.100000000000001" customHeight="1" x14ac:dyDescent="0.25">
      <c r="A27" s="27" t="s">
        <v>60</v>
      </c>
      <c r="B27" s="28" t="s">
        <v>46</v>
      </c>
      <c r="C27" s="59">
        <f t="shared" si="3"/>
        <v>34674</v>
      </c>
      <c r="D27" s="29"/>
      <c r="E27" s="29">
        <v>34674</v>
      </c>
      <c r="G27" s="25">
        <v>1500000</v>
      </c>
      <c r="H27" s="25">
        <v>13610100</v>
      </c>
      <c r="I27" s="23">
        <f t="shared" si="2"/>
        <v>12144774</v>
      </c>
    </row>
    <row r="28" spans="1:12" ht="20.100000000000001" customHeight="1" x14ac:dyDescent="0.25">
      <c r="A28" s="66" t="s">
        <v>54</v>
      </c>
      <c r="B28" s="67" t="s">
        <v>47</v>
      </c>
      <c r="C28" s="59">
        <f t="shared" si="3"/>
        <v>600</v>
      </c>
      <c r="D28" s="68"/>
      <c r="E28" s="68">
        <v>600</v>
      </c>
      <c r="I28" s="23">
        <f t="shared" si="2"/>
        <v>600</v>
      </c>
    </row>
    <row r="29" spans="1:12" s="78" customFormat="1" ht="20.100000000000001" customHeight="1" x14ac:dyDescent="0.25">
      <c r="A29" s="80" t="s">
        <v>30</v>
      </c>
      <c r="B29" s="54" t="s">
        <v>69</v>
      </c>
      <c r="C29" s="62">
        <f t="shared" si="3"/>
        <v>6025</v>
      </c>
      <c r="D29" s="69"/>
      <c r="E29" s="76">
        <f>E30+E31</f>
        <v>6025</v>
      </c>
      <c r="G29" s="26"/>
      <c r="H29" s="26"/>
    </row>
    <row r="30" spans="1:12" ht="20.100000000000001" customHeight="1" x14ac:dyDescent="0.25">
      <c r="A30" s="55">
        <v>1</v>
      </c>
      <c r="B30" s="56" t="s">
        <v>70</v>
      </c>
      <c r="C30" s="65"/>
      <c r="D30" s="55"/>
      <c r="E30" s="55"/>
    </row>
    <row r="31" spans="1:12" ht="20.100000000000001" customHeight="1" x14ac:dyDescent="0.25">
      <c r="A31" s="60">
        <v>2</v>
      </c>
      <c r="B31" s="61" t="s">
        <v>71</v>
      </c>
      <c r="C31" s="75">
        <f>D31+E31</f>
        <v>6025</v>
      </c>
      <c r="D31" s="70"/>
      <c r="E31" s="75">
        <v>6025</v>
      </c>
    </row>
    <row r="32" spans="1:12" s="26" customFormat="1" ht="20.100000000000001" customHeight="1" x14ac:dyDescent="0.25">
      <c r="A32" s="69" t="s">
        <v>32</v>
      </c>
      <c r="B32" s="71" t="s">
        <v>64</v>
      </c>
      <c r="C32" s="76">
        <f>C36+C33</f>
        <v>0</v>
      </c>
      <c r="D32" s="69">
        <f>D33+D36</f>
        <v>0</v>
      </c>
      <c r="E32" s="69">
        <f>E36+E33</f>
        <v>0</v>
      </c>
    </row>
    <row r="33" spans="1:8" ht="20.100000000000001" customHeight="1" x14ac:dyDescent="0.25">
      <c r="A33" s="55">
        <v>1</v>
      </c>
      <c r="B33" s="56" t="s">
        <v>72</v>
      </c>
      <c r="C33" s="118">
        <f>D33+E33</f>
        <v>0</v>
      </c>
      <c r="D33" s="55"/>
      <c r="E33" s="55"/>
    </row>
    <row r="34" spans="1:8" ht="20.100000000000001" customHeight="1" x14ac:dyDescent="0.25">
      <c r="A34" s="72" t="s">
        <v>92</v>
      </c>
      <c r="B34" s="31" t="s">
        <v>73</v>
      </c>
      <c r="C34" s="119">
        <f>D34+E34</f>
        <v>0</v>
      </c>
      <c r="D34" s="30"/>
      <c r="E34" s="30"/>
    </row>
    <row r="35" spans="1:8" ht="20.100000000000001" customHeight="1" x14ac:dyDescent="0.25">
      <c r="A35" s="72" t="s">
        <v>92</v>
      </c>
      <c r="B35" s="31" t="s">
        <v>74</v>
      </c>
      <c r="C35" s="119">
        <f>D35+E35</f>
        <v>0</v>
      </c>
      <c r="D35" s="30"/>
      <c r="E35" s="30"/>
    </row>
    <row r="36" spans="1:8" ht="20.100000000000001" customHeight="1" x14ac:dyDescent="0.25">
      <c r="A36" s="32">
        <v>2</v>
      </c>
      <c r="B36" s="33" t="s">
        <v>75</v>
      </c>
      <c r="C36" s="120">
        <f>D36+E36</f>
        <v>0</v>
      </c>
      <c r="D36" s="32"/>
      <c r="E36" s="32"/>
    </row>
    <row r="37" spans="1:8" s="78" customFormat="1" ht="34.15" customHeight="1" x14ac:dyDescent="0.25">
      <c r="A37" s="121" t="s">
        <v>33</v>
      </c>
      <c r="B37" s="122" t="s">
        <v>132</v>
      </c>
      <c r="C37" s="123">
        <f>D37+E37</f>
        <v>5468</v>
      </c>
      <c r="D37" s="121"/>
      <c r="E37" s="124">
        <v>5468</v>
      </c>
      <c r="G37" s="26"/>
      <c r="H37" s="26"/>
    </row>
  </sheetData>
  <mergeCells count="9">
    <mergeCell ref="A9:B9"/>
    <mergeCell ref="A1:B1"/>
    <mergeCell ref="C1:E1"/>
    <mergeCell ref="A3:E3"/>
    <mergeCell ref="A4:E4"/>
    <mergeCell ref="D5:E5"/>
    <mergeCell ref="A6:A7"/>
    <mergeCell ref="B6:B7"/>
    <mergeCell ref="C6:E6"/>
  </mergeCells>
  <pageMargins left="0.2" right="0.2" top="0.5" bottom="0.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113 -cân đối</vt:lpstr>
      <vt:lpstr>103</vt:lpstr>
      <vt:lpstr>104- thu NSX</vt:lpstr>
      <vt:lpstr>105-chi NSX</vt:lpstr>
      <vt:lpstr>108</vt:lpstr>
      <vt:lpstr>109</vt:lpstr>
      <vt:lpstr>110</vt:lpstr>
      <vt:lpstr>'104- thu NSX'!Print_Titles</vt:lpstr>
      <vt:lpstr>'109'!Print_Titles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2025-12-23T06:30:44Z</cp:lastPrinted>
  <dcterms:created xsi:type="dcterms:W3CDTF">2015-06-05T18:17:20Z</dcterms:created>
  <dcterms:modified xsi:type="dcterms:W3CDTF">2026-01-19T03:12:33Z</dcterms:modified>
</cp:coreProperties>
</file>