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dmin\Desktop\SCT 10.3.25\Cong van\soan thao VB\10 du toan\2025\du toan nam 2026\phan bo du toan 2026\trinh\quyet dinh\"/>
    </mc:Choice>
  </mc:AlternateContent>
  <xr:revisionPtr revIDLastSave="0" documentId="13_ncr:1_{67CF09D3-0EC9-4B3C-BF08-A2F05D06225B}" xr6:coauthVersionLast="47" xr6:coauthVersionMax="47" xr10:uidLastSave="{00000000-0000-0000-0000-000000000000}"/>
  <bookViews>
    <workbookView xWindow="-120" yWindow="-120" windowWidth="24240" windowHeight="13140" firstSheet="1" activeTab="2" xr2:uid="{00000000-000D-0000-FFFF-FFFF00000000}"/>
  </bookViews>
  <sheets>
    <sheet name="Kangatang" sheetId="24" state="veryHidden" r:id="rId1"/>
    <sheet name="Phí " sheetId="21" r:id="rId2"/>
    <sheet name="DT chi TX" sheetId="2" r:id="rId3"/>
  </sheet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___________CON1" localSheetId="1">#REF!</definedName>
    <definedName name="____________________CON1">#REF!</definedName>
    <definedName name="____________________CON2">#REF!</definedName>
    <definedName name="___________________CON1">#REF!</definedName>
    <definedName name="___________________CON2">#REF!</definedName>
    <definedName name="__________________NET2">#REF!</definedName>
    <definedName name="_________________CON1">#REF!</definedName>
    <definedName name="_________________CON2">#REF!</definedName>
    <definedName name="_________________huy1" localSheetId="1" hidden="1">{"'Sheet1'!$L$16"}</definedName>
    <definedName name="_________________huy1" hidden="1">{"'Sheet1'!$L$16"}</definedName>
    <definedName name="_________________NET2">#REF!</definedName>
    <definedName name="________________CON1">#REF!</definedName>
    <definedName name="________________CON2">#REF!</definedName>
    <definedName name="________________NET2">#REF!</definedName>
    <definedName name="_______________huy1" localSheetId="1" hidden="1">{"'Sheet1'!$L$16"}</definedName>
    <definedName name="_______________huy1" hidden="1">{"'Sheet1'!$L$16"}</definedName>
    <definedName name="_______________NET2">#REF!</definedName>
    <definedName name="______________CON1">#REF!</definedName>
    <definedName name="______________CON2">#REF!</definedName>
    <definedName name="______________NET2">#REF!</definedName>
    <definedName name="_____________CON1">#REF!</definedName>
    <definedName name="_____________CON2">#REF!</definedName>
    <definedName name="_____________huy1" localSheetId="1" hidden="1">{"'Sheet1'!$L$16"}</definedName>
    <definedName name="_____________huy1" hidden="1">{"'Sheet1'!$L$16"}</definedName>
    <definedName name="_____________NET2">#REF!</definedName>
    <definedName name="____________CON1">#REF!</definedName>
    <definedName name="____________CON2">#REF!</definedName>
    <definedName name="____________NET2">#REF!</definedName>
    <definedName name="___________a1" localSheetId="2" hidden="1">{"'Sheet1'!$L$16"}</definedName>
    <definedName name="___________a1" localSheetId="1" hidden="1">{"'Sheet1'!$L$16"}</definedName>
    <definedName name="___________a1" hidden="1">{"'Sheet1'!$L$16"}</definedName>
    <definedName name="___________btM300">#REF!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CON1">#REF!</definedName>
    <definedName name="___________CON2">#REF!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dn400">#REF!</definedName>
    <definedName name="___________ddn600">#REF!</definedName>
    <definedName name="___________gon4">#REF!</definedName>
    <definedName name="___________huy1" localSheetId="1" hidden="1">{"'Sheet1'!$L$16"}</definedName>
    <definedName name="___________huy1" hidden="1">{"'Sheet1'!$L$16"}</definedName>
    <definedName name="___________lap1">#REF!</definedName>
    <definedName name="___________lap2">#REF!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PA3" localSheetId="2" hidden="1">{"'Sheet1'!$L$16"}</definedName>
    <definedName name="___________PA3" localSheetId="1" hidden="1">{"'Sheet1'!$L$16"}</definedName>
    <definedName name="___________PA3" hidden="1">{"'Sheet1'!$L$16"}</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c1">#REF!</definedName>
    <definedName name="___________SC2">#REF!</definedName>
    <definedName name="___________sc3">#REF!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_SN3">#REF!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VL100">#REF!</definedName>
    <definedName name="___________VL250">#REF!</definedName>
    <definedName name="__________boi1">#REF!</definedName>
    <definedName name="__________boi2">#REF!</definedName>
    <definedName name="__________boi3">#REF!</definedName>
    <definedName name="__________boi4">#REF!</definedName>
    <definedName name="__________btm10">#REF!</definedName>
    <definedName name="__________BTM250">#REF!</definedName>
    <definedName name="__________CON1">#REF!</definedName>
    <definedName name="__________CON2">#REF!</definedName>
    <definedName name="__________h1" localSheetId="2" hidden="1">{"'Sheet1'!$L$16"}</definedName>
    <definedName name="__________h1" localSheetId="1" hidden="1">{"'Sheet1'!$L$16"}</definedName>
    <definedName name="__________h1" hidden="1">{"'Sheet1'!$L$16"}</definedName>
    <definedName name="__________hom2">#REF!</definedName>
    <definedName name="__________KM188">#REF!</definedName>
    <definedName name="__________km189">#REF!</definedName>
    <definedName name="__________km190">#REF!</definedName>
    <definedName name="__________km191">#REF!</definedName>
    <definedName name="__________km192">#REF!</definedName>
    <definedName name="__________km193">#REF!</definedName>
    <definedName name="__________km194">#REF!</definedName>
    <definedName name="__________km195">#REF!</definedName>
    <definedName name="__________km197">#REF!</definedName>
    <definedName name="__________km198">#REF!</definedName>
    <definedName name="__________NET2">#REF!</definedName>
    <definedName name="__________sua20">#REF!</definedName>
    <definedName name="__________sua30">#REF!</definedName>
    <definedName name="__________TB1">#REF!</definedName>
    <definedName name="__________TH1">#REF!</definedName>
    <definedName name="__________TH2">#REF!</definedName>
    <definedName name="__________TH3">#REF!</definedName>
    <definedName name="__________TK155">#REF!</definedName>
    <definedName name="__________TK422">#REF!</definedName>
    <definedName name="_________a1" localSheetId="2" hidden="1">{"'Sheet1'!$L$16"}</definedName>
    <definedName name="_________a1" localSheetId="1" hidden="1">{"'Sheet1'!$L$16"}</definedName>
    <definedName name="_________a1" hidden="1">{"'Sheet1'!$L$16"}</definedName>
    <definedName name="_________boi1">#REF!</definedName>
    <definedName name="_________boi2">#REF!</definedName>
    <definedName name="_________boi3">#REF!</definedName>
    <definedName name="_________boi4">#REF!</definedName>
    <definedName name="_________btm10">#REF!</definedName>
    <definedName name="_________BTM250">#REF!</definedName>
    <definedName name="_________btM300">#REF!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CON1">#REF!</definedName>
    <definedName name="_________CON2">#REF!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dn400">#REF!</definedName>
    <definedName name="_________ddn600">#REF!</definedName>
    <definedName name="_________gon4">#REF!</definedName>
    <definedName name="_________h1" localSheetId="2" hidden="1">{"'Sheet1'!$L$16"}</definedName>
    <definedName name="_________h1" localSheetId="1" hidden="1">{"'Sheet1'!$L$16"}</definedName>
    <definedName name="_________h1" hidden="1">{"'Sheet1'!$L$16"}</definedName>
    <definedName name="_________hom2">#REF!</definedName>
    <definedName name="_________huy1" localSheetId="1" hidden="1">{"'Sheet1'!$L$16"}</definedName>
    <definedName name="_________huy1" hidden="1">{"'Sheet1'!$L$16"}</definedName>
    <definedName name="_________KM188">#REF!</definedName>
    <definedName name="_________km189">#REF!</definedName>
    <definedName name="_________km190">#REF!</definedName>
    <definedName name="_________km191">#REF!</definedName>
    <definedName name="_________km192">#REF!</definedName>
    <definedName name="_________km193">#REF!</definedName>
    <definedName name="_________km194">#REF!</definedName>
    <definedName name="_________km195">#REF!</definedName>
    <definedName name="_________km196">#REF!</definedName>
    <definedName name="_________km197">#REF!</definedName>
    <definedName name="_________km198">#REF!</definedName>
    <definedName name="_________lap1">#REF!</definedName>
    <definedName name="_________lap2">#REF!</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PA3" localSheetId="2" hidden="1">{"'Sheet1'!$L$16"}</definedName>
    <definedName name="_________PA3" localSheetId="1" hidden="1">{"'Sheet1'!$L$16"}</definedName>
    <definedName name="_________PA3" hidden="1">{"'Sheet1'!$L$16"}</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at10">#REF!</definedName>
    <definedName name="_________sat14">#REF!</definedName>
    <definedName name="_________sat16">#REF!</definedName>
    <definedName name="_________sat20">#REF!</definedName>
    <definedName name="_________sat8">#REF!</definedName>
    <definedName name="_________sc1">#REF!</definedName>
    <definedName name="_________SC2">#REF!</definedName>
    <definedName name="_________sc3">#REF!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_SN3">#REF!</definedName>
    <definedName name="_________sua20">#REF!</definedName>
    <definedName name="_________sua30">#REF!</definedName>
    <definedName name="_________TB1">#REF!</definedName>
    <definedName name="_________TH1">#REF!</definedName>
    <definedName name="_________TH2">#REF!</definedName>
    <definedName name="_________TH3">#REF!</definedName>
    <definedName name="_________TK155">#REF!</definedName>
    <definedName name="_________TK422">#REF!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VL100">#REF!</definedName>
    <definedName name="_________VL250">#REF!</definedName>
    <definedName name="________a1" localSheetId="2" hidden="1">{"'Sheet1'!$L$16"}</definedName>
    <definedName name="________a1" localSheetId="1" hidden="1">{"'Sheet1'!$L$16"}</definedName>
    <definedName name="________a1" hidden="1">{"'Sheet1'!$L$16"}</definedName>
    <definedName name="________boi1">#REF!</definedName>
    <definedName name="________boi2">#REF!</definedName>
    <definedName name="________boi3">#REF!</definedName>
    <definedName name="________boi4">#REF!</definedName>
    <definedName name="________btm10">#REF!</definedName>
    <definedName name="________BTM250">#REF!</definedName>
    <definedName name="________btM300">#REF!</definedName>
    <definedName name="________cao1">#REF!</definedName>
    <definedName name="________cao2">#REF!</definedName>
    <definedName name="________cao3">#REF!</definedName>
    <definedName name="________cao4">#REF!</definedName>
    <definedName name="________cao5">#REF!</definedName>
    <definedName name="________cao6">#REF!</definedName>
    <definedName name="________CON1">#REF!</definedName>
    <definedName name="________CON2">#REF!</definedName>
    <definedName name="________dai1">#REF!</definedName>
    <definedName name="________dai2">#REF!</definedName>
    <definedName name="________dai3">#REF!</definedName>
    <definedName name="________dai4">#REF!</definedName>
    <definedName name="________dai5">#REF!</definedName>
    <definedName name="________dai6">#REF!</definedName>
    <definedName name="________dan1">#REF!</definedName>
    <definedName name="________dan2">#REF!</definedName>
    <definedName name="________ddn400">#REF!</definedName>
    <definedName name="________ddn600">#REF!</definedName>
    <definedName name="________gon4">#REF!</definedName>
    <definedName name="________h1" localSheetId="2" hidden="1">{"'Sheet1'!$L$16"}</definedName>
    <definedName name="________h1" localSheetId="1" hidden="1">{"'Sheet1'!$L$16"}</definedName>
    <definedName name="________h1" hidden="1">{"'Sheet1'!$L$16"}</definedName>
    <definedName name="________hom2">#REF!</definedName>
    <definedName name="________huy1" localSheetId="1" hidden="1">{"'Sheet1'!$L$16"}</definedName>
    <definedName name="________huy1" hidden="1">{"'Sheet1'!$L$16"}</definedName>
    <definedName name="________KM188">#REF!</definedName>
    <definedName name="________km189">#REF!</definedName>
    <definedName name="________km190">#REF!</definedName>
    <definedName name="________km191">#REF!</definedName>
    <definedName name="________km192">#REF!</definedName>
    <definedName name="________km193">#REF!</definedName>
    <definedName name="________km194">#REF!</definedName>
    <definedName name="________km195">#REF!</definedName>
    <definedName name="________km196">#REF!</definedName>
    <definedName name="________km197">#REF!</definedName>
    <definedName name="________km198">#REF!</definedName>
    <definedName name="________lap1">#REF!</definedName>
    <definedName name="________lap2">#REF!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localSheetId="2" hidden="1">{"'Sheet1'!$L$16"}</definedName>
    <definedName name="________PA3" localSheetId="1" hidden="1">{"'Sheet1'!$L$16"}</definedName>
    <definedName name="________PA3" hidden="1">{"'Sheet1'!$L$16"}</definedName>
    <definedName name="________phi10">#REF!</definedName>
    <definedName name="________phi12">#REF!</definedName>
    <definedName name="________phi14">#REF!</definedName>
    <definedName name="________phi16">#REF!</definedName>
    <definedName name="________phi18">#REF!</definedName>
    <definedName name="________phi20">#REF!</definedName>
    <definedName name="________phi22">#REF!</definedName>
    <definedName name="________phi25">#REF!</definedName>
    <definedName name="________phi28">#REF!</definedName>
    <definedName name="________phi6">#REF!</definedName>
    <definedName name="________phi8">#REF!</definedName>
    <definedName name="________sat10">#REF!</definedName>
    <definedName name="________sat14">#REF!</definedName>
    <definedName name="________sat16">#REF!</definedName>
    <definedName name="________sat20">#REF!</definedName>
    <definedName name="________sat8">#REF!</definedName>
    <definedName name="________sc1">#REF!</definedName>
    <definedName name="________SC2">#REF!</definedName>
    <definedName name="________sc3">#REF!</definedName>
    <definedName name="________slg1">#REF!</definedName>
    <definedName name="________slg2">#REF!</definedName>
    <definedName name="________slg3">#REF!</definedName>
    <definedName name="________slg4">#REF!</definedName>
    <definedName name="________slg5">#REF!</definedName>
    <definedName name="________slg6">#REF!</definedName>
    <definedName name="________SN3">#REF!</definedName>
    <definedName name="________sua20">#REF!</definedName>
    <definedName name="________sua30">#REF!</definedName>
    <definedName name="________TB1">#REF!</definedName>
    <definedName name="________TH1">#REF!</definedName>
    <definedName name="________TH2">#REF!</definedName>
    <definedName name="________TH3">#REF!</definedName>
    <definedName name="________TK155">#REF!</definedName>
    <definedName name="________TK422">#REF!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VL100">#REF!</definedName>
    <definedName name="________VL250">#REF!</definedName>
    <definedName name="_______a1" localSheetId="2" hidden="1">{"'Sheet1'!$L$16"}</definedName>
    <definedName name="_______a1" localSheetId="1" hidden="1">{"'Sheet1'!$L$16"}</definedName>
    <definedName name="_______a1" hidden="1">{"'Sheet1'!$L$16"}</definedName>
    <definedName name="_______boi1">#REF!</definedName>
    <definedName name="_______boi2">#REF!</definedName>
    <definedName name="_______boi3">#REF!</definedName>
    <definedName name="_______boi4">#REF!</definedName>
    <definedName name="_______btm10">#REF!</definedName>
    <definedName name="_______btm100">#REF!</definedName>
    <definedName name="_______BTM250">#REF!</definedName>
    <definedName name="_______btM300">#REF!</definedName>
    <definedName name="_______cao1">#REF!</definedName>
    <definedName name="_______cao2">#REF!</definedName>
    <definedName name="_______cao3">#REF!</definedName>
    <definedName name="_______cao4">#REF!</definedName>
    <definedName name="_______cao5">#REF!</definedName>
    <definedName name="_______cao6">#REF!</definedName>
    <definedName name="_______CON1">#REF!</definedName>
    <definedName name="_______CON2">#REF!</definedName>
    <definedName name="_______dai1">#REF!</definedName>
    <definedName name="_______dai2">#REF!</definedName>
    <definedName name="_______dai3">#REF!</definedName>
    <definedName name="_______dai4">#REF!</definedName>
    <definedName name="_______dai5">#REF!</definedName>
    <definedName name="_______dai6">#REF!</definedName>
    <definedName name="_______dan1">#REF!</definedName>
    <definedName name="_______dan2">#REF!</definedName>
    <definedName name="_______ddn400">#REF!</definedName>
    <definedName name="_______ddn600">#REF!</definedName>
    <definedName name="_______gon4">#REF!</definedName>
    <definedName name="_______h1" localSheetId="2" hidden="1">{"'Sheet1'!$L$16"}</definedName>
    <definedName name="_______h1" localSheetId="1" hidden="1">{"'Sheet1'!$L$16"}</definedName>
    <definedName name="_______h1" hidden="1">{"'Sheet1'!$L$16"}</definedName>
    <definedName name="_______hom2">#REF!</definedName>
    <definedName name="_______huy1" localSheetId="1" hidden="1">{"'Sheet1'!$L$16"}</definedName>
    <definedName name="_______huy1" hidden="1">{"'Sheet1'!$L$16"}</definedName>
    <definedName name="_______KM188">#REF!</definedName>
    <definedName name="_______km189">#REF!</definedName>
    <definedName name="_______km190">#REF!</definedName>
    <definedName name="_______km191">#REF!</definedName>
    <definedName name="_______km192">#REF!</definedName>
    <definedName name="_______km193">#REF!</definedName>
    <definedName name="_______km194">#REF!</definedName>
    <definedName name="_______km195">#REF!</definedName>
    <definedName name="_______km196">#REF!</definedName>
    <definedName name="_______km197">#REF!</definedName>
    <definedName name="_______km198">#REF!</definedName>
    <definedName name="_______lap1">#REF!</definedName>
    <definedName name="_______lap2">#REF!</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PA3" localSheetId="2" hidden="1">{"'Sheet1'!$L$16"}</definedName>
    <definedName name="_______PA3" localSheetId="1" hidden="1">{"'Sheet1'!$L$16"}</definedName>
    <definedName name="_______PA3" hidden="1">{"'Sheet1'!$L$16"}</definedName>
    <definedName name="_______phi10">#REF!</definedName>
    <definedName name="_______phi12">#REF!</definedName>
    <definedName name="_______phi14">#REF!</definedName>
    <definedName name="_______phi16">#REF!</definedName>
    <definedName name="_______phi18">#REF!</definedName>
    <definedName name="_______phi20">#REF!</definedName>
    <definedName name="_______phi22">#REF!</definedName>
    <definedName name="_______phi25">#REF!</definedName>
    <definedName name="_______phi28">#REF!</definedName>
    <definedName name="_______phi6">#REF!</definedName>
    <definedName name="_______phi8">#REF!</definedName>
    <definedName name="_______sc1">#REF!</definedName>
    <definedName name="_______SC2">#REF!</definedName>
    <definedName name="_______sc3">#REF!</definedName>
    <definedName name="_______slg1">#REF!</definedName>
    <definedName name="_______slg2">#REF!</definedName>
    <definedName name="_______slg3">#REF!</definedName>
    <definedName name="_______slg4">#REF!</definedName>
    <definedName name="_______slg5">#REF!</definedName>
    <definedName name="_______slg6">#REF!</definedName>
    <definedName name="_______SN3">#REF!</definedName>
    <definedName name="_______sua20">#REF!</definedName>
    <definedName name="_______sua30">#REF!</definedName>
    <definedName name="_______TB1">#REF!</definedName>
    <definedName name="_______TH1">#REF!</definedName>
    <definedName name="_______TH2">#REF!</definedName>
    <definedName name="_______TH3">#REF!</definedName>
    <definedName name="_______TK155">#REF!</definedName>
    <definedName name="_______TK422">#REF!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VL100">#REF!</definedName>
    <definedName name="_______VL250">#REF!</definedName>
    <definedName name="_______xl150">#REF!</definedName>
    <definedName name="______a1" localSheetId="2" hidden="1">{"'Sheet1'!$L$16"}</definedName>
    <definedName name="______a1" localSheetId="1" hidden="1">{"'Sheet1'!$L$16"}</definedName>
    <definedName name="______a1" hidden="1">{"'Sheet1'!$L$16"}</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ON1">#REF!</definedName>
    <definedName name="______CON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ao1">#REF!</definedName>
    <definedName name="______dbu1">#REF!</definedName>
    <definedName name="______dbu2">#REF!</definedName>
    <definedName name="______ddn400">#REF!</definedName>
    <definedName name="______ddn600">#REF!</definedName>
    <definedName name="______gon4">#REF!</definedName>
    <definedName name="______h1" localSheetId="2" hidden="1">{"'Sheet1'!$L$16"}</definedName>
    <definedName name="______h1" localSheetId="1" hidden="1">{"'Sheet1'!$L$16"}</definedName>
    <definedName name="______h1" hidden="1">{"'Sheet1'!$L$16"}</definedName>
    <definedName name="______h10" localSheetId="2" hidden="1">{#N/A,#N/A,FALSE,"Chi tiÆt"}</definedName>
    <definedName name="______h10" localSheetId="1" hidden="1">{#N/A,#N/A,FALSE,"Chi tiÆt"}</definedName>
    <definedName name="______h10" hidden="1">{#N/A,#N/A,FALSE,"Chi tiÆt"}</definedName>
    <definedName name="______h2" localSheetId="2" hidden="1">{"'Sheet1'!$L$16"}</definedName>
    <definedName name="______h2" localSheetId="1" hidden="1">{"'Sheet1'!$L$16"}</definedName>
    <definedName name="______h2" hidden="1">{"'Sheet1'!$L$16"}</definedName>
    <definedName name="______h3" localSheetId="2" hidden="1">{"'Sheet1'!$L$16"}</definedName>
    <definedName name="______h3" localSheetId="1" hidden="1">{"'Sheet1'!$L$16"}</definedName>
    <definedName name="______h3" hidden="1">{"'Sheet1'!$L$16"}</definedName>
    <definedName name="______h5" localSheetId="2" hidden="1">{"'Sheet1'!$L$16"}</definedName>
    <definedName name="______h5" localSheetId="1" hidden="1">{"'Sheet1'!$L$16"}</definedName>
    <definedName name="______h5" hidden="1">{"'Sheet1'!$L$16"}</definedName>
    <definedName name="______h6" localSheetId="2" hidden="1">{"'Sheet1'!$L$16"}</definedName>
    <definedName name="______h6" localSheetId="1" hidden="1">{"'Sheet1'!$L$16"}</definedName>
    <definedName name="______h6" hidden="1">{"'Sheet1'!$L$16"}</definedName>
    <definedName name="______h7" localSheetId="2" hidden="1">{"'Sheet1'!$L$16"}</definedName>
    <definedName name="______h7" localSheetId="1" hidden="1">{"'Sheet1'!$L$16"}</definedName>
    <definedName name="______h7" hidden="1">{"'Sheet1'!$L$16"}</definedName>
    <definedName name="______h8" localSheetId="2" hidden="1">{"'Sheet1'!$L$16"}</definedName>
    <definedName name="______h8" localSheetId="1" hidden="1">{"'Sheet1'!$L$16"}</definedName>
    <definedName name="______h8" hidden="1">{"'Sheet1'!$L$16"}</definedName>
    <definedName name="______h9" localSheetId="2" hidden="1">{"'Sheet1'!$L$16"}</definedName>
    <definedName name="______h9" localSheetId="1" hidden="1">{"'Sheet1'!$L$16"}</definedName>
    <definedName name="______h9" hidden="1">{"'Sheet1'!$L$16"}</definedName>
    <definedName name="______hom2">#REF!</definedName>
    <definedName name="______KH08" localSheetId="2" hidden="1">{#N/A,#N/A,FALSE,"Chi tiÆt"}</definedName>
    <definedName name="______KH08" localSheetId="1" hidden="1">{#N/A,#N/A,FALSE,"Chi tiÆt"}</definedName>
    <definedName name="______KH08" hidden="1">{#N/A,#N/A,FALSE,"Chi tiÆt"}</definedName>
    <definedName name="______kl1">#REF!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lap1">#REF!</definedName>
    <definedName name="______lap2">#REF!</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localSheetId="2" hidden="1">{"'Sheet1'!$L$16"}</definedName>
    <definedName name="______NSO2" localSheetId="1" hidden="1">{"'Sheet1'!$L$16"}</definedName>
    <definedName name="______NSO2" hidden="1">{"'Sheet1'!$L$16"}</definedName>
    <definedName name="______PA3" localSheetId="2" hidden="1">{"'Sheet1'!$L$16"}</definedName>
    <definedName name="______PA3" localSheetId="1" hidden="1">{"'Sheet1'!$L$16"}</definedName>
    <definedName name="______PA3"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PL1242">#REF!</definedName>
    <definedName name="______sat10">#REF!</definedName>
    <definedName name="______sat14">#REF!</definedName>
    <definedName name="______sat16">#REF!</definedName>
    <definedName name="______sat20">#REF!</definedName>
    <definedName name="______sat8">#REF!</definedName>
    <definedName name="______sc1">#REF!</definedName>
    <definedName name="______SC2">#REF!</definedName>
    <definedName name="______sc3">#REF!</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B1">#REF!</definedName>
    <definedName name="______TH1">#REF!</definedName>
    <definedName name="______TH2">#REF!</definedName>
    <definedName name="______TH3">#REF!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vc1">#REF!</definedName>
    <definedName name="______vc2">#REF!</definedName>
    <definedName name="______vc3">#REF!</definedName>
    <definedName name="______VL100">#REF!</definedName>
    <definedName name="______vl2" localSheetId="2" hidden="1">{"'Sheet1'!$L$16"}</definedName>
    <definedName name="______vl2" localSheetId="1" hidden="1">{"'Sheet1'!$L$16"}</definedName>
    <definedName name="______vl2" hidden="1">{"'Sheet1'!$L$16"}</definedName>
    <definedName name="______VL250">#REF!</definedName>
    <definedName name="______xl150">#REF!</definedName>
    <definedName name="_____a1" localSheetId="2" hidden="1">{"'Sheet1'!$L$16"}</definedName>
    <definedName name="_____a1" localSheetId="1" hidden="1">{"'Sheet1'!$L$16"}</definedName>
    <definedName name="_____a1" hidden="1">{"'Sheet1'!$L$16"}</definedName>
    <definedName name="_____a129" localSheetId="2" hidden="1">{"Offgrid",#N/A,FALSE,"OFFGRID";"Region",#N/A,FALSE,"REGION";"Offgrid -2",#N/A,FALSE,"OFFGRID";"WTP",#N/A,FALSE,"WTP";"WTP -2",#N/A,FALSE,"WTP";"Project",#N/A,FALSE,"PROJECT";"Summary -2",#N/A,FALSE,"SUMMARY"}</definedName>
    <definedName name="_____a129" localSheetId="1"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2" hidden="1">{"Offgrid",#N/A,FALSE,"OFFGRID";"Region",#N/A,FALSE,"REGION";"Offgrid -2",#N/A,FALSE,"OFFGRID";"WTP",#N/A,FALSE,"WTP";"WTP -2",#N/A,FALSE,"WTP";"Project",#N/A,FALSE,"PROJECT";"Summary -2",#N/A,FALSE,"SUMMARY"}</definedName>
    <definedName name="_____a130" localSheetId="1"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ban1">#REF!</definedName>
    <definedName name="_____ban2" localSheetId="2" hidden="1">{"'Sheet1'!$L$16"}</definedName>
    <definedName name="_____ban2" localSheetId="1" hidden="1">{"'Sheet1'!$L$16"}</definedName>
    <definedName name="_____ban2" hidden="1">{"'Sheet1'!$L$16"}</definedName>
    <definedName name="_____bat1">#REF!</definedName>
    <definedName name="_____Bia1">#REF!</definedName>
    <definedName name="_____Bia2">#REF!</definedName>
    <definedName name="_____boi1">#REF!</definedName>
    <definedName name="_____boi2">#REF!</definedName>
    <definedName name="_____boi3">#REF!</definedName>
    <definedName name="_____boi4">#REF!</definedName>
    <definedName name="_____btc20">#REF!</definedName>
    <definedName name="_____btc30">#REF!</definedName>
    <definedName name="_____btc35">#REF!</definedName>
    <definedName name="_____btm10">#REF!</definedName>
    <definedName name="_____btm150">#REF!</definedName>
    <definedName name="_____BTM250">#REF!</definedName>
    <definedName name="_____btM300">#REF!</definedName>
    <definedName name="_____BTM50">#REF!</definedName>
    <definedName name="_____cao1">#REF!</definedName>
    <definedName name="_____cao2">#REF!</definedName>
    <definedName name="_____cao3">#REF!</definedName>
    <definedName name="_____cao4">#REF!</definedName>
    <definedName name="_____cao5">#REF!</definedName>
    <definedName name="_____cao6">#REF!</definedName>
    <definedName name="_____cat5">#REF!</definedName>
    <definedName name="_____CON1">#REF!</definedName>
    <definedName name="_____CON2">#REF!</definedName>
    <definedName name="_____cpd1">#REF!</definedName>
    <definedName name="_____cpd2">#REF!</definedName>
    <definedName name="_____cs805">#REF!</definedName>
    <definedName name="_____CVC1">#REF!</definedName>
    <definedName name="_____dai1">#REF!</definedName>
    <definedName name="_____dai2">#REF!</definedName>
    <definedName name="_____dai3">#REF!</definedName>
    <definedName name="_____dai4">#REF!</definedName>
    <definedName name="_____dai5">#REF!</definedName>
    <definedName name="_____dai6">#REF!</definedName>
    <definedName name="_____dam18">#REF!</definedName>
    <definedName name="_____dan1">#REF!</definedName>
    <definedName name="_____dan2">#REF!</definedName>
    <definedName name="_____ddn400">#REF!</definedName>
    <definedName name="_____ddn600">#REF!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E99999">#REF!</definedName>
    <definedName name="_____ech2">#REF!</definedName>
    <definedName name="_____FIL2">#REF!</definedName>
    <definedName name="_____gis150">#REF!</definedName>
    <definedName name="_____gon4">#REF!</definedName>
    <definedName name="_____h1" localSheetId="2" hidden="1">{"'Sheet1'!$L$16"}</definedName>
    <definedName name="_____h1" localSheetId="1" hidden="1">{"'Sheet1'!$L$16"}</definedName>
    <definedName name="_____h1" hidden="1">{"'Sheet1'!$L$16"}</definedName>
    <definedName name="_____h10" localSheetId="2" hidden="1">{#N/A,#N/A,FALSE,"Chi tiÆt"}</definedName>
    <definedName name="_____h10" localSheetId="1" hidden="1">{#N/A,#N/A,FALSE,"Chi tiÆt"}</definedName>
    <definedName name="_____h10" hidden="1">{#N/A,#N/A,FALSE,"Chi tiÆt"}</definedName>
    <definedName name="_____h2" localSheetId="2" hidden="1">{"'Sheet1'!$L$16"}</definedName>
    <definedName name="_____h2" localSheetId="1" hidden="1">{"'Sheet1'!$L$16"}</definedName>
    <definedName name="_____h2" hidden="1">{"'Sheet1'!$L$16"}</definedName>
    <definedName name="_____h3" localSheetId="2" hidden="1">{"'Sheet1'!$L$16"}</definedName>
    <definedName name="_____h3" localSheetId="1" hidden="1">{"'Sheet1'!$L$16"}</definedName>
    <definedName name="_____h3" hidden="1">{"'Sheet1'!$L$16"}</definedName>
    <definedName name="_____h5" localSheetId="2" hidden="1">{"'Sheet1'!$L$16"}</definedName>
    <definedName name="_____h5" localSheetId="1" hidden="1">{"'Sheet1'!$L$16"}</definedName>
    <definedName name="_____h5" hidden="1">{"'Sheet1'!$L$16"}</definedName>
    <definedName name="_____H500866">#REF!</definedName>
    <definedName name="_____h6" localSheetId="2" hidden="1">{"'Sheet1'!$L$16"}</definedName>
    <definedName name="_____h6" localSheetId="1" hidden="1">{"'Sheet1'!$L$16"}</definedName>
    <definedName name="_____h6" hidden="1">{"'Sheet1'!$L$16"}</definedName>
    <definedName name="_____h7" localSheetId="2" hidden="1">{"'Sheet1'!$L$16"}</definedName>
    <definedName name="_____h7" localSheetId="1" hidden="1">{"'Sheet1'!$L$16"}</definedName>
    <definedName name="_____h7" hidden="1">{"'Sheet1'!$L$16"}</definedName>
    <definedName name="_____h8" localSheetId="2" hidden="1">{"'Sheet1'!$L$16"}</definedName>
    <definedName name="_____h8" localSheetId="1" hidden="1">{"'Sheet1'!$L$16"}</definedName>
    <definedName name="_____h8" hidden="1">{"'Sheet1'!$L$16"}</definedName>
    <definedName name="_____h9" localSheetId="2" hidden="1">{"'Sheet1'!$L$16"}</definedName>
    <definedName name="_____h9" localSheetId="1" hidden="1">{"'Sheet1'!$L$16"}</definedName>
    <definedName name="_____h9" hidden="1">{"'Sheet1'!$L$16"}</definedName>
    <definedName name="_____han23">#REF!</definedName>
    <definedName name="_____hau1">#REF!</definedName>
    <definedName name="_____hau12">#REF!</definedName>
    <definedName name="_____hau2">#REF!</definedName>
    <definedName name="_____hom2">#REF!</definedName>
    <definedName name="_____hsm2">1.1289</definedName>
    <definedName name="_____hso2">#REF!</definedName>
    <definedName name="_____hu1" localSheetId="2" hidden="1">{"'Sheet1'!$L$16"}</definedName>
    <definedName name="_____hu1" localSheetId="1" hidden="1">{"'Sheet1'!$L$16"}</definedName>
    <definedName name="_____hu1" hidden="1">{"'Sheet1'!$L$16"}</definedName>
    <definedName name="_____hu2" localSheetId="2" hidden="1">{"'Sheet1'!$L$16"}</definedName>
    <definedName name="_____hu2" localSheetId="1" hidden="1">{"'Sheet1'!$L$16"}</definedName>
    <definedName name="_____hu2" hidden="1">{"'Sheet1'!$L$16"}</definedName>
    <definedName name="_____hu5" localSheetId="2" hidden="1">{"'Sheet1'!$L$16"}</definedName>
    <definedName name="_____hu5" localSheetId="1" hidden="1">{"'Sheet1'!$L$16"}</definedName>
    <definedName name="_____hu5" hidden="1">{"'Sheet1'!$L$16"}</definedName>
    <definedName name="_____hu6" localSheetId="2" hidden="1">{"'Sheet1'!$L$16"}</definedName>
    <definedName name="_____hu6" localSheetId="1" hidden="1">{"'Sheet1'!$L$16"}</definedName>
    <definedName name="_____hu6" hidden="1">{"'Sheet1'!$L$16"}</definedName>
    <definedName name="_____huy1" localSheetId="1" hidden="1">{"'Sheet1'!$L$16"}</definedName>
    <definedName name="_____huy1" hidden="1">{"'Sheet1'!$L$16"}</definedName>
    <definedName name="_____hvk1">#REF!</definedName>
    <definedName name="_____hvk2">#REF!</definedName>
    <definedName name="_____hvk3">#REF!</definedName>
    <definedName name="_____isc1">0.035</definedName>
    <definedName name="_____isc2">0.02</definedName>
    <definedName name="_____isc3">0.054</definedName>
    <definedName name="_____JK4">#REF!</definedName>
    <definedName name="_____KL2">#REF!</definedName>
    <definedName name="_____KL3">#REF!</definedName>
    <definedName name="_____KL4">#REF!</definedName>
    <definedName name="_____KL5">#REF!</definedName>
    <definedName name="_____KL6">#REF!</definedName>
    <definedName name="_____KL7">#REF!</definedName>
    <definedName name="_____KM188">#REF!</definedName>
    <definedName name="_____km189">#REF!</definedName>
    <definedName name="_____km190">#REF!</definedName>
    <definedName name="_____km191">#REF!</definedName>
    <definedName name="_____km192">#REF!</definedName>
    <definedName name="_____km193">#REF!</definedName>
    <definedName name="_____km194">#REF!</definedName>
    <definedName name="_____km195">#REF!</definedName>
    <definedName name="_____km196">#REF!</definedName>
    <definedName name="_____km197">#REF!</definedName>
    <definedName name="_____km198">#REF!</definedName>
    <definedName name="_____kn12">#REF!</definedName>
    <definedName name="_____Lan1" localSheetId="2" hidden="1">{"'Sheet1'!$L$16"}</definedName>
    <definedName name="_____Lan1" localSheetId="1" hidden="1">{"'Sheet1'!$L$16"}</definedName>
    <definedName name="_____Lan1" hidden="1">{"'Sheet1'!$L$16"}</definedName>
    <definedName name="_____lap1">#REF!</definedName>
    <definedName name="_____lap2">#REF!</definedName>
    <definedName name="_____lop16">#REF!</definedName>
    <definedName name="_____lop25">#REF!</definedName>
    <definedName name="_____lop9">#REF!</definedName>
    <definedName name="_____lu85">#REF!</definedName>
    <definedName name="_____M36" localSheetId="2" hidden="1">{"'Sheet1'!$L$16"}</definedName>
    <definedName name="_____M36" localSheetId="1" hidden="1">{"'Sheet1'!$L$16"}</definedName>
    <definedName name="_____M36" hidden="1">{"'Sheet1'!$L$16"}</definedName>
    <definedName name="_____ma1">#REF!</definedName>
    <definedName name="_____ma10">#REF!</definedName>
    <definedName name="_____ma2">#REF!</definedName>
    <definedName name="_____ma3">#REF!</definedName>
    <definedName name="_____ma4">#REF!</definedName>
    <definedName name="_____ma5">#REF!</definedName>
    <definedName name="_____ma6">#REF!</definedName>
    <definedName name="_____ma7">#REF!</definedName>
    <definedName name="_____ma8">#REF!</definedName>
    <definedName name="_____ma9">#REF!</definedName>
    <definedName name="_____MAC12">#REF!</definedName>
    <definedName name="_____MAC46">#REF!</definedName>
    <definedName name="_____may2">#REF!</definedName>
    <definedName name="_____may3">#REF!</definedName>
    <definedName name="_____MDL1">#REF!</definedName>
    <definedName name="_____Mgh2">#REF!</definedName>
    <definedName name="_____mh1">#REF!</definedName>
    <definedName name="_____Mh2">#REF!</definedName>
    <definedName name="_____mh3">#REF!</definedName>
    <definedName name="_____mh4">#REF!</definedName>
    <definedName name="_____mix6">#REF!</definedName>
    <definedName name="_____msl100">#REF!</definedName>
    <definedName name="_____msl200">#REF!</definedName>
    <definedName name="_____msl250">#REF!</definedName>
    <definedName name="_____msl300">#REF!</definedName>
    <definedName name="_____msl400">#REF!</definedName>
    <definedName name="_____msl800">#REF!</definedName>
    <definedName name="_____mt2">#REF!</definedName>
    <definedName name="_____mt3">#REF!</definedName>
    <definedName name="_____mt4">#REF!</definedName>
    <definedName name="_____mt5">#REF!</definedName>
    <definedName name="_____mt6">#REF!</definedName>
    <definedName name="_____mt7">#REF!</definedName>
    <definedName name="_____mt8">#REF!</definedName>
    <definedName name="_____mui100">#REF!</definedName>
    <definedName name="_____mui105">#REF!</definedName>
    <definedName name="_____mui108">#REF!</definedName>
    <definedName name="_____mui130">#REF!</definedName>
    <definedName name="_____mui140">#REF!</definedName>
    <definedName name="_____mui160">#REF!</definedName>
    <definedName name="_____mui180">#REF!</definedName>
    <definedName name="_____mui250">#REF!</definedName>
    <definedName name="_____mui271">#REF!</definedName>
    <definedName name="_____mui320">#REF!</definedName>
    <definedName name="_____mui45">#REF!</definedName>
    <definedName name="_____mui50">#REF!</definedName>
    <definedName name="_____mui54">#REF!</definedName>
    <definedName name="_____mui65">#REF!</definedName>
    <definedName name="_____mui75">#REF!</definedName>
    <definedName name="_____mui80">#REF!</definedName>
    <definedName name="_____mx1">#REF!</definedName>
    <definedName name="_____mx2">#REF!</definedName>
    <definedName name="_____mx3">#REF!</definedName>
    <definedName name="_____mx4">#REF!</definedName>
    <definedName name="_____nc1">#REF!</definedName>
    <definedName name="_____nc10">#REF!</definedName>
    <definedName name="_____NC100">#REF!</definedName>
    <definedName name="_____nc151">#REF!</definedName>
    <definedName name="_____nc6">#REF!</definedName>
    <definedName name="_____nc7">#REF!</definedName>
    <definedName name="_____nc8">#REF!</definedName>
    <definedName name="_____nc9">#REF!</definedName>
    <definedName name="_____NCL100">#REF!</definedName>
    <definedName name="_____NCL200">#REF!</definedName>
    <definedName name="_____NCL250">#REF!</definedName>
    <definedName name="_____ncm200">#REF!</definedName>
    <definedName name="_____nct2">#REF!</definedName>
    <definedName name="_____nct3">#REF!</definedName>
    <definedName name="_____nct4">#REF!</definedName>
    <definedName name="_____nct5">#REF!</definedName>
    <definedName name="_____nct6">#REF!</definedName>
    <definedName name="_____nct7">#REF!</definedName>
    <definedName name="_____nct8">#REF!</definedName>
    <definedName name="_____NET2">#REF!</definedName>
    <definedName name="_____nin190">#REF!</definedName>
    <definedName name="_____NSO2" localSheetId="2" hidden="1">{"'Sheet1'!$L$16"}</definedName>
    <definedName name="_____NSO2" localSheetId="1" hidden="1">{"'Sheet1'!$L$16"}</definedName>
    <definedName name="_____NSO2" hidden="1">{"'Sheet1'!$L$16"}</definedName>
    <definedName name="_____off1">#REF!</definedName>
    <definedName name="_____oto12">#REF!</definedName>
    <definedName name="_____oto5">#REF!</definedName>
    <definedName name="_____oto7">#REF!</definedName>
    <definedName name="_____PA3" localSheetId="2" hidden="1">{"'Sheet1'!$L$16"}</definedName>
    <definedName name="_____PA3" localSheetId="1" hidden="1">{"'Sheet1'!$L$16"}</definedName>
    <definedName name="_____PA3" hidden="1">{"'Sheet1'!$L$16"}</definedName>
    <definedName name="_____pb30">#REF!</definedName>
    <definedName name="_____pb80">#REF!</definedName>
    <definedName name="_____Ph30">#REF!</definedName>
    <definedName name="_____phi10">#REF!</definedName>
    <definedName name="_____phi1000">#REF!</definedName>
    <definedName name="_____phi12">#REF!</definedName>
    <definedName name="_____phi14">#REF!</definedName>
    <definedName name="_____phi1500">#REF!</definedName>
    <definedName name="_____phi16">#REF!</definedName>
    <definedName name="_____phi18">#REF!</definedName>
    <definedName name="_____phi20">#REF!</definedName>
    <definedName name="_____phi2000">#REF!</definedName>
    <definedName name="_____phi22">#REF!</definedName>
    <definedName name="_____phi25">#REF!</definedName>
    <definedName name="_____phi28">#REF!</definedName>
    <definedName name="_____phi50">#REF!</definedName>
    <definedName name="_____phi6">#REF!</definedName>
    <definedName name="_____phi750">#REF!</definedName>
    <definedName name="_____phi8">#REF!</definedName>
    <definedName name="_____PL1">#REF!</definedName>
    <definedName name="_____PL1242">#REF!</definedName>
    <definedName name="_____PL2">#REF!</definedName>
    <definedName name="_____Pl5">#REF!</definedName>
    <definedName name="_____PXB80">#REF!</definedName>
    <definedName name="_____qa7">#REF!</definedName>
    <definedName name="_____qh1">#REF!</definedName>
    <definedName name="_____qh2">#REF!</definedName>
    <definedName name="_____qh3">#REF!</definedName>
    <definedName name="_____qH30">#REF!</definedName>
    <definedName name="_____qh4">#REF!</definedName>
    <definedName name="_____qt1">#REF!</definedName>
    <definedName name="_____qt2">#REF!</definedName>
    <definedName name="_____qx1">#REF!</definedName>
    <definedName name="_____qx2">#REF!</definedName>
    <definedName name="_____qx3">#REF!</definedName>
    <definedName name="_____qx4">#REF!</definedName>
    <definedName name="_____qXB80">#REF!</definedName>
    <definedName name="_____RF3">#REF!</definedName>
    <definedName name="_____RHH1">#REF!</definedName>
    <definedName name="_____RHH10">#REF!</definedName>
    <definedName name="_____RHP1">#REF!</definedName>
    <definedName name="_____RHP10">#REF!</definedName>
    <definedName name="_____RI1">#REF!</definedName>
    <definedName name="_____RI10">#REF!</definedName>
    <definedName name="_____RII1">#REF!</definedName>
    <definedName name="_____RII10">#REF!</definedName>
    <definedName name="_____RIP1">#REF!</definedName>
    <definedName name="_____RIP10">#REF!</definedName>
    <definedName name="_____rp95">#REF!</definedName>
    <definedName name="_____rt1">#REF!</definedName>
    <definedName name="_____san108">#REF!</definedName>
    <definedName name="_____sat10">#REF!</definedName>
    <definedName name="_____sat14">#REF!</definedName>
    <definedName name="_____sat16">#REF!</definedName>
    <definedName name="_____sat20">#REF!</definedName>
    <definedName name="_____sat8">#REF!</definedName>
    <definedName name="_____sc1">#REF!</definedName>
    <definedName name="_____SC2">#REF!</definedName>
    <definedName name="_____sc3">#REF!</definedName>
    <definedName name="_____Sdd24">#REF!</definedName>
    <definedName name="_____Sdd33">#REF!</definedName>
    <definedName name="_____Sdh24">#REF!</definedName>
    <definedName name="_____Sdh33">#REF!</definedName>
    <definedName name="_____sl2">#REF!</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o1517">#REF!</definedName>
    <definedName name="_____so1717">#REF!</definedName>
    <definedName name="_____SOC10">0.3456</definedName>
    <definedName name="_____SOC8">0.2827</definedName>
    <definedName name="_____Sta1">531.877</definedName>
    <definedName name="_____Sta2">561.952</definedName>
    <definedName name="_____Sta3">712.202</definedName>
    <definedName name="_____Sta4">762.202</definedName>
    <definedName name="_____Stb24">#REF!</definedName>
    <definedName name="_____Stb33">#REF!</definedName>
    <definedName name="_____sua20">#REF!</definedName>
    <definedName name="_____sua30">#REF!</definedName>
    <definedName name="_____ta1">#REF!</definedName>
    <definedName name="_____ta2">#REF!</definedName>
    <definedName name="_____ta3">#REF!</definedName>
    <definedName name="_____ta4">#REF!</definedName>
    <definedName name="_____ta5">#REF!</definedName>
    <definedName name="_____ta6">#REF!</definedName>
    <definedName name="_____TB1">#REF!</definedName>
    <definedName name="_____tb2">#REF!</definedName>
    <definedName name="_____tb3">#REF!</definedName>
    <definedName name="_____tb4">#REF!</definedName>
    <definedName name="_____tc1">#REF!</definedName>
    <definedName name="_____td1">#REF!</definedName>
    <definedName name="_____te1">#REF!</definedName>
    <definedName name="_____te2">#REF!</definedName>
    <definedName name="_____TG1">#REF!</definedName>
    <definedName name="_____TG2">#REF!</definedName>
    <definedName name="_____tg427">#REF!</definedName>
    <definedName name="_____TH1">#REF!</definedName>
    <definedName name="_____TH2">#REF!</definedName>
    <definedName name="_____TH20">#REF!</definedName>
    <definedName name="_____TH3">#REF!</definedName>
    <definedName name="_____TK155">#REF!</definedName>
    <definedName name="_____TK422">#REF!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ld2">#REF!</definedName>
    <definedName name="_____tlp3">#REF!</definedName>
    <definedName name="_____tp2">#REF!</definedName>
    <definedName name="_____tra100">#REF!</definedName>
    <definedName name="_____tra102">#REF!</definedName>
    <definedName name="_____tra104">#REF!</definedName>
    <definedName name="_____tra106">#REF!</definedName>
    <definedName name="_____tra108">#REF!</definedName>
    <definedName name="_____tra110">#REF!</definedName>
    <definedName name="_____tra112">#REF!</definedName>
    <definedName name="_____tra114">#REF!</definedName>
    <definedName name="_____tra116">#REF!</definedName>
    <definedName name="_____tra118">#REF!</definedName>
    <definedName name="_____tra120">#REF!</definedName>
    <definedName name="_____tra122">#REF!</definedName>
    <definedName name="_____tra124">#REF!</definedName>
    <definedName name="_____tra126">#REF!</definedName>
    <definedName name="_____tra128">#REF!</definedName>
    <definedName name="_____tra130">#REF!</definedName>
    <definedName name="_____tra132">#REF!</definedName>
    <definedName name="_____tra134">#REF!</definedName>
    <definedName name="_____tra136">#REF!</definedName>
    <definedName name="_____tra138">#REF!</definedName>
    <definedName name="_____tra140">#REF!</definedName>
    <definedName name="_____tra2005">#REF!</definedName>
    <definedName name="_____tra70">#REF!</definedName>
    <definedName name="_____tra72">#REF!</definedName>
    <definedName name="_____tra74">#REF!</definedName>
    <definedName name="_____tra76">#REF!</definedName>
    <definedName name="_____tra78">#REF!</definedName>
    <definedName name="_____tra79">#REF!</definedName>
    <definedName name="_____tra80">#REF!</definedName>
    <definedName name="_____tra82">#REF!</definedName>
    <definedName name="_____tra84">#REF!</definedName>
    <definedName name="_____tra86">#REF!</definedName>
    <definedName name="_____tra88">#REF!</definedName>
    <definedName name="_____tra90">#REF!</definedName>
    <definedName name="_____tra92">#REF!</definedName>
    <definedName name="_____tra94">#REF!</definedName>
    <definedName name="_____tra96">#REF!</definedName>
    <definedName name="_____tra98">#REF!</definedName>
    <definedName name="_____Tru21" localSheetId="2" hidden="1">{"'Sheet1'!$L$16"}</definedName>
    <definedName name="_____Tru21" localSheetId="1" hidden="1">{"'Sheet1'!$L$16"}</definedName>
    <definedName name="_____Tru21" hidden="1">{"'Sheet1'!$L$16"}</definedName>
    <definedName name="_____TS2">#REF!</definedName>
    <definedName name="_____tt3" localSheetId="2" hidden="1">{"'Sheet1'!$L$16"}</definedName>
    <definedName name="_____tt3" localSheetId="1" hidden="1">{"'Sheet1'!$L$16"}</definedName>
    <definedName name="_____tt3" hidden="1">{"'Sheet1'!$L$16"}</definedName>
    <definedName name="_____tz593">#REF!</definedName>
    <definedName name="_____ui108">#REF!</definedName>
    <definedName name="_____ui180">#REF!</definedName>
    <definedName name="_____UT2">#REF!</definedName>
    <definedName name="_____Vh2">#REF!</definedName>
    <definedName name="_____VL1">#REF!</definedName>
    <definedName name="_____vl10">#REF!</definedName>
    <definedName name="_____VL100">#REF!</definedName>
    <definedName name="_____VL150">#REF!</definedName>
    <definedName name="_____vl2" localSheetId="2" hidden="1">{"'Sheet1'!$L$16"}</definedName>
    <definedName name="_____vl2" localSheetId="1" hidden="1">{"'Sheet1'!$L$16"}</definedName>
    <definedName name="_____vl2" hidden="1">{"'Sheet1'!$L$16"}</definedName>
    <definedName name="_____VL250">#REF!</definedName>
    <definedName name="_____vl3">#REF!</definedName>
    <definedName name="_____vl4">#REF!</definedName>
    <definedName name="_____vl5">#REF!</definedName>
    <definedName name="_____VL50">#REF!</definedName>
    <definedName name="_____vl6">#REF!</definedName>
    <definedName name="_____vl7">#REF!</definedName>
    <definedName name="_____vl8">#REF!</definedName>
    <definedName name="_____vl9">#REF!</definedName>
    <definedName name="_____vlt2">#REF!</definedName>
    <definedName name="_____vlt3">#REF!</definedName>
    <definedName name="_____vlt4">#REF!</definedName>
    <definedName name="_____vlt5">#REF!</definedName>
    <definedName name="_____vlt6">#REF!</definedName>
    <definedName name="_____vlt7">#REF!</definedName>
    <definedName name="_____vlt8">#REF!</definedName>
    <definedName name="_____xb80">#REF!</definedName>
    <definedName name="_____xl150">#REF!</definedName>
    <definedName name="_____xm3">#REF!</definedName>
    <definedName name="_____xm4">#REF!</definedName>
    <definedName name="_____xm5">#REF!</definedName>
    <definedName name="____a1" localSheetId="2" hidden="1">{"'Sheet1'!$L$16"}</definedName>
    <definedName name="____a1" localSheetId="1" hidden="1">{"'Sheet1'!$L$16"}</definedName>
    <definedName name="____a1" hidden="1">{"'Sheet1'!$L$16"}</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b100000">#REF!</definedName>
    <definedName name="____B86000">#REF!</definedName>
    <definedName name="____bac3">12413</definedName>
    <definedName name="____bac4">13529</definedName>
    <definedName name="____bac5">15483</definedName>
    <definedName name="____ban1">#REF!</definedName>
    <definedName name="____ban2" localSheetId="2" hidden="1">{"'Sheet1'!$L$16"}</definedName>
    <definedName name="____ban2" localSheetId="1" hidden="1">{"'Sheet1'!$L$16"}</definedName>
    <definedName name="____ban2" hidden="1">{"'Sheet1'!$L$16"}</definedName>
    <definedName name="____bat1">#REF!</definedName>
    <definedName name="____boi1">#REF!</definedName>
    <definedName name="____boi2">#REF!</definedName>
    <definedName name="____boi3">#REF!</definedName>
    <definedName name="____boi4">#REF!</definedName>
    <definedName name="____btc20">#REF!</definedName>
    <definedName name="____btc30">#REF!</definedName>
    <definedName name="____btc35">#REF!</definedName>
    <definedName name="____btm10">#REF!</definedName>
    <definedName name="____btm100">#REF!</definedName>
    <definedName name="____btm150">#REF!</definedName>
    <definedName name="____btM200">#REF!</definedName>
    <definedName name="____BTM250">#REF!</definedName>
    <definedName name="____btM300">#REF!</definedName>
    <definedName name="____BTM50">#REF!</definedName>
    <definedName name="____bua25">#REF!</definedName>
    <definedName name="____Can2">#REF!</definedName>
    <definedName name="____cao1">#REF!</definedName>
    <definedName name="____cao2">#REF!</definedName>
    <definedName name="____cao3">#REF!</definedName>
    <definedName name="____cao4">#REF!</definedName>
    <definedName name="____cao5">#REF!</definedName>
    <definedName name="____cao6">#REF!</definedName>
    <definedName name="____cat2">#REF!</definedName>
    <definedName name="____cat3">#REF!</definedName>
    <definedName name="____cat4">#REF!</definedName>
    <definedName name="____cat5">#REF!</definedName>
    <definedName name="____cau10">#REF!</definedName>
    <definedName name="____cau16">#REF!</definedName>
    <definedName name="____cau25">#REF!</definedName>
    <definedName name="____cau40">#REF!</definedName>
    <definedName name="____cau5">#REF!</definedName>
    <definedName name="____cau50">#REF!</definedName>
    <definedName name="____ckn12">#REF!</definedName>
    <definedName name="____CON1">#REF!</definedName>
    <definedName name="____CON2">#REF!</definedName>
    <definedName name="____cpd1">#REF!</definedName>
    <definedName name="____cpd2">#REF!</definedName>
    <definedName name="____CVC1">#REF!</definedName>
    <definedName name="____dai1">#REF!</definedName>
    <definedName name="____dai2">#REF!</definedName>
    <definedName name="____dai3">#REF!</definedName>
    <definedName name="____dai4">#REF!</definedName>
    <definedName name="____dai5">#REF!</definedName>
    <definedName name="____dai6">#REF!</definedName>
    <definedName name="____dam18">#REF!</definedName>
    <definedName name="____dan1">#REF!</definedName>
    <definedName name="____dan2">#REF!</definedName>
    <definedName name="____dao1">#REF!</definedName>
    <definedName name="____dbu1">#REF!</definedName>
    <definedName name="____dbu2">#REF!</definedName>
    <definedName name="____ddn400">#REF!</definedName>
    <definedName name="____ddn600">#REF!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E99999">#REF!</definedName>
    <definedName name="____ech2">#REF!</definedName>
    <definedName name="____FIL2">#REF!</definedName>
    <definedName name="____gis150">#REF!</definedName>
    <definedName name="____gon4">#REF!</definedName>
    <definedName name="____h1" localSheetId="2" hidden="1">{"'Sheet1'!$L$16"}</definedName>
    <definedName name="____h1" localSheetId="1" hidden="1">{"'Sheet1'!$L$16"}</definedName>
    <definedName name="____h1" hidden="1">{"'Sheet1'!$L$16"}</definedName>
    <definedName name="____h10" localSheetId="2" hidden="1">{#N/A,#N/A,FALSE,"Chi tiÆt"}</definedName>
    <definedName name="____h10" localSheetId="1" hidden="1">{#N/A,#N/A,FALSE,"Chi tiÆt"}</definedName>
    <definedName name="____h10" hidden="1">{#N/A,#N/A,FALSE,"Chi tiÆt"}</definedName>
    <definedName name="____h2" localSheetId="2" hidden="1">{"'Sheet1'!$L$16"}</definedName>
    <definedName name="____h2" localSheetId="1" hidden="1">{"'Sheet1'!$L$16"}</definedName>
    <definedName name="____h2" hidden="1">{"'Sheet1'!$L$16"}</definedName>
    <definedName name="____h3" localSheetId="2" hidden="1">{"'Sheet1'!$L$16"}</definedName>
    <definedName name="____h3" localSheetId="1" hidden="1">{"'Sheet1'!$L$16"}</definedName>
    <definedName name="____h3" hidden="1">{"'Sheet1'!$L$16"}</definedName>
    <definedName name="____h5" localSheetId="2" hidden="1">{"'Sheet1'!$L$16"}</definedName>
    <definedName name="____h5" localSheetId="1" hidden="1">{"'Sheet1'!$L$16"}</definedName>
    <definedName name="____h5" hidden="1">{"'Sheet1'!$L$16"}</definedName>
    <definedName name="____H500866">#REF!</definedName>
    <definedName name="____h6" localSheetId="2" hidden="1">{"'Sheet1'!$L$16"}</definedName>
    <definedName name="____h6" localSheetId="1" hidden="1">{"'Sheet1'!$L$16"}</definedName>
    <definedName name="____h6" hidden="1">{"'Sheet1'!$L$16"}</definedName>
    <definedName name="____h7" localSheetId="2" hidden="1">{"'Sheet1'!$L$16"}</definedName>
    <definedName name="____h7" localSheetId="1" hidden="1">{"'Sheet1'!$L$16"}</definedName>
    <definedName name="____h7" hidden="1">{"'Sheet1'!$L$16"}</definedName>
    <definedName name="____h8" localSheetId="2" hidden="1">{"'Sheet1'!$L$16"}</definedName>
    <definedName name="____h8" localSheetId="1" hidden="1">{"'Sheet1'!$L$16"}</definedName>
    <definedName name="____h8" hidden="1">{"'Sheet1'!$L$16"}</definedName>
    <definedName name="____h9" localSheetId="2" hidden="1">{"'Sheet1'!$L$16"}</definedName>
    <definedName name="____h9" localSheetId="1" hidden="1">{"'Sheet1'!$L$16"}</definedName>
    <definedName name="____h9" hidden="1">{"'Sheet1'!$L$16"}</definedName>
    <definedName name="____han23">#REF!</definedName>
    <definedName name="____hau1">#REF!</definedName>
    <definedName name="____hau12">#REF!</definedName>
    <definedName name="____hau2">#REF!</definedName>
    <definedName name="____hom2">#REF!</definedName>
    <definedName name="____hsm2">1.1289</definedName>
    <definedName name="____hso2">#REF!</definedName>
    <definedName name="____hu1" localSheetId="2" hidden="1">{"'Sheet1'!$L$16"}</definedName>
    <definedName name="____hu1" localSheetId="1" hidden="1">{"'Sheet1'!$L$16"}</definedName>
    <definedName name="____hu1" hidden="1">{"'Sheet1'!$L$16"}</definedName>
    <definedName name="____hu2" localSheetId="2" hidden="1">{"'Sheet1'!$L$16"}</definedName>
    <definedName name="____hu2" localSheetId="1" hidden="1">{"'Sheet1'!$L$16"}</definedName>
    <definedName name="____hu2" hidden="1">{"'Sheet1'!$L$16"}</definedName>
    <definedName name="____hu5" localSheetId="2" hidden="1">{"'Sheet1'!$L$16"}</definedName>
    <definedName name="____hu5" localSheetId="1" hidden="1">{"'Sheet1'!$L$16"}</definedName>
    <definedName name="____hu5" hidden="1">{"'Sheet1'!$L$16"}</definedName>
    <definedName name="____hu6" localSheetId="2" hidden="1">{"'Sheet1'!$L$16"}</definedName>
    <definedName name="____hu6" localSheetId="1" hidden="1">{"'Sheet1'!$L$16"}</definedName>
    <definedName name="____hu6" hidden="1">{"'Sheet1'!$L$16"}</definedName>
    <definedName name="____hvk1">#REF!</definedName>
    <definedName name="____hvk2">#REF!</definedName>
    <definedName name="____hvk3">#REF!</definedName>
    <definedName name="____isc1">0.035</definedName>
    <definedName name="____isc2">0.02</definedName>
    <definedName name="____isc3">0.054</definedName>
    <definedName name="____JK4">#REF!</definedName>
    <definedName name="____KH08" localSheetId="2" hidden="1">{#N/A,#N/A,FALSE,"Chi tiÆt"}</definedName>
    <definedName name="____KH08" localSheetId="1" hidden="1">{#N/A,#N/A,FALSE,"Chi tiÆt"}</definedName>
    <definedName name="____KH08" hidden="1">{#N/A,#N/A,FALSE,"Chi tiÆt"}</definedName>
    <definedName name="____kl1">#REF!</definedName>
    <definedName name="____KL2">#REF!</definedName>
    <definedName name="____KL3">#REF!</definedName>
    <definedName name="____KL4">#REF!</definedName>
    <definedName name="____KL5">#REF!</definedName>
    <definedName name="____KL6">#REF!</definedName>
    <definedName name="____KL7">#REF!</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6">#REF!</definedName>
    <definedName name="____km197">#REF!</definedName>
    <definedName name="____km198">#REF!</definedName>
    <definedName name="____kn12">#REF!</definedName>
    <definedName name="____lap1">#REF!</definedName>
    <definedName name="____lap2">#REF!</definedName>
    <definedName name="____lop16">#REF!</definedName>
    <definedName name="____lop25">#REF!</definedName>
    <definedName name="____lop9">#REF!</definedName>
    <definedName name="____lu85">#REF!</definedName>
    <definedName name="____M36" localSheetId="2" hidden="1">{"'Sheet1'!$L$16"}</definedName>
    <definedName name="____M36" localSheetId="1" hidden="1">{"'Sheet1'!$L$16"}</definedName>
    <definedName name="____M36" hidden="1">{"'Sheet1'!$L$16"}</definedName>
    <definedName name="____ma1">#REF!</definedName>
    <definedName name="____ma10">#REF!</definedName>
    <definedName name="____ma2">#REF!</definedName>
    <definedName name="____ma3">#REF!</definedName>
    <definedName name="____ma4">#REF!</definedName>
    <definedName name="____ma5">#REF!</definedName>
    <definedName name="____ma6">#REF!</definedName>
    <definedName name="____ma7">#REF!</definedName>
    <definedName name="____ma8">#REF!</definedName>
    <definedName name="____ma9">#REF!</definedName>
    <definedName name="____MAC12">#REF!</definedName>
    <definedName name="____MAC46">#REF!</definedName>
    <definedName name="____may2">#REF!</definedName>
    <definedName name="____may3">#REF!</definedName>
    <definedName name="____MDL1">#REF!</definedName>
    <definedName name="____Mgh2">#REF!</definedName>
    <definedName name="____mh1">#REF!</definedName>
    <definedName name="____Mh2">#REF!</definedName>
    <definedName name="____mh3">#REF!</definedName>
    <definedName name="____mh4">#REF!</definedName>
    <definedName name="____mix6">#REF!</definedName>
    <definedName name="____msl100">#REF!</definedName>
    <definedName name="____msl200">#REF!</definedName>
    <definedName name="____msl250">#REF!</definedName>
    <definedName name="____msl300">#REF!</definedName>
    <definedName name="____msl400">#REF!</definedName>
    <definedName name="____msl800">#REF!</definedName>
    <definedName name="____mt2">#REF!</definedName>
    <definedName name="____mt3">#REF!</definedName>
    <definedName name="____mt4">#REF!</definedName>
    <definedName name="____mt5">#REF!</definedName>
    <definedName name="____mt6">#REF!</definedName>
    <definedName name="____mt7">#REF!</definedName>
    <definedName name="____mt8">#REF!</definedName>
    <definedName name="____mui100">#REF!</definedName>
    <definedName name="____mui105">#REF!</definedName>
    <definedName name="____mui108">#REF!</definedName>
    <definedName name="____mui130">#REF!</definedName>
    <definedName name="____mui140">#REF!</definedName>
    <definedName name="____mui160">#REF!</definedName>
    <definedName name="____mui180">#REF!</definedName>
    <definedName name="____mui250">#REF!</definedName>
    <definedName name="____mui271">#REF!</definedName>
    <definedName name="____mui320">#REF!</definedName>
    <definedName name="____mui45">#REF!</definedName>
    <definedName name="____mui50">#REF!</definedName>
    <definedName name="____mui54">#REF!</definedName>
    <definedName name="____mui65">#REF!</definedName>
    <definedName name="____mui75">#REF!</definedName>
    <definedName name="____mui80">#REF!</definedName>
    <definedName name="____mx1">#REF!</definedName>
    <definedName name="____mx2">#REF!</definedName>
    <definedName name="____mx3">#REF!</definedName>
    <definedName name="____mx4">#REF!</definedName>
    <definedName name="____nc1">#REF!</definedName>
    <definedName name="____nc10">#REF!</definedName>
    <definedName name="____nc151">#REF!</definedName>
    <definedName name="____nc6">#REF!</definedName>
    <definedName name="____nc7">#REF!</definedName>
    <definedName name="____nc8">#REF!</definedName>
    <definedName name="____nc9">#REF!</definedName>
    <definedName name="____NCL100">#REF!</definedName>
    <definedName name="____NCL200">#REF!</definedName>
    <definedName name="____NCL250">#REF!</definedName>
    <definedName name="____nct2">#REF!</definedName>
    <definedName name="____nct3">#REF!</definedName>
    <definedName name="____nct4">#REF!</definedName>
    <definedName name="____nct5">#REF!</definedName>
    <definedName name="____nct6">#REF!</definedName>
    <definedName name="____nct7">#REF!</definedName>
    <definedName name="____nct8">#REF!</definedName>
    <definedName name="____NET2">#REF!</definedName>
    <definedName name="____nin190">#REF!</definedName>
    <definedName name="____NSO2" localSheetId="2" hidden="1">{"'Sheet1'!$L$16"}</definedName>
    <definedName name="____NSO2" localSheetId="1" hidden="1">{"'Sheet1'!$L$16"}</definedName>
    <definedName name="____NSO2" hidden="1">{"'Sheet1'!$L$16"}</definedName>
    <definedName name="____off1">#REF!</definedName>
    <definedName name="____oto12">#REF!</definedName>
    <definedName name="____oto5">#REF!</definedName>
    <definedName name="____oto7">#REF!</definedName>
    <definedName name="____PA3" localSheetId="2" hidden="1">{"'Sheet1'!$L$16"}</definedName>
    <definedName name="____PA3" localSheetId="1" hidden="1">{"'Sheet1'!$L$16"}</definedName>
    <definedName name="____PA3" hidden="1">{"'Sheet1'!$L$16"}</definedName>
    <definedName name="____pb30">#REF!</definedName>
    <definedName name="____pb80">#REF!</definedName>
    <definedName name="____Ph30">#REF!</definedName>
    <definedName name="____phi10">#REF!</definedName>
    <definedName name="____phi1000">#REF!</definedName>
    <definedName name="____phi12">#REF!</definedName>
    <definedName name="____phi14">#REF!</definedName>
    <definedName name="____phi1500">#REF!</definedName>
    <definedName name="____phi16">#REF!</definedName>
    <definedName name="____phi18">#REF!</definedName>
    <definedName name="____phi20">#REF!</definedName>
    <definedName name="____phi2000">#REF!</definedName>
    <definedName name="____phi22">#REF!</definedName>
    <definedName name="____phi25">#REF!</definedName>
    <definedName name="____phi28">#REF!</definedName>
    <definedName name="____phi50">#REF!</definedName>
    <definedName name="____phi6">#REF!</definedName>
    <definedName name="____phi750">#REF!</definedName>
    <definedName name="____phi8">#REF!</definedName>
    <definedName name="____phu2" localSheetId="2" hidden="1">{"'Sheet1'!$L$16"}</definedName>
    <definedName name="____phu2" localSheetId="1" hidden="1">{"'Sheet1'!$L$16"}</definedName>
    <definedName name="____phu2" hidden="1">{"'Sheet1'!$L$16"}</definedName>
    <definedName name="____PL1">#REF!</definedName>
    <definedName name="____PL1242">#REF!</definedName>
    <definedName name="____PL2">#REF!</definedName>
    <definedName name="____Pl5">#REF!</definedName>
    <definedName name="____PXB80">#REF!</definedName>
    <definedName name="____qa7">#REF!</definedName>
    <definedName name="____qh1">#REF!</definedName>
    <definedName name="____qh2">#REF!</definedName>
    <definedName name="____qh3">#REF!</definedName>
    <definedName name="____qH30">#REF!</definedName>
    <definedName name="____qh4">#REF!</definedName>
    <definedName name="____qt1">#REF!</definedName>
    <definedName name="____qt2">#REF!</definedName>
    <definedName name="____qx1">#REF!</definedName>
    <definedName name="____qx2">#REF!</definedName>
    <definedName name="____qx3">#REF!</definedName>
    <definedName name="____qx4">#REF!</definedName>
    <definedName name="____qXB80">#REF!</definedName>
    <definedName name="____RF3">#REF!</definedName>
    <definedName name="____rp95">#REF!</definedName>
    <definedName name="____rt1">#REF!</definedName>
    <definedName name="____san108">#REF!</definedName>
    <definedName name="____sat10">#REF!</definedName>
    <definedName name="____sat12">#REF!</definedName>
    <definedName name="____sat14">#REF!</definedName>
    <definedName name="____sat16">#REF!</definedName>
    <definedName name="____sat20">#REF!</definedName>
    <definedName name="____Sat27">#REF!</definedName>
    <definedName name="____sat8">#REF!</definedName>
    <definedName name="____sc1">#REF!</definedName>
    <definedName name="____SC2">#REF!</definedName>
    <definedName name="____sc3">#REF!</definedName>
    <definedName name="____Sdd24">#REF!</definedName>
    <definedName name="____Sdd33">#REF!</definedName>
    <definedName name="____Sdh24">#REF!</definedName>
    <definedName name="____Sdh33">#REF!</definedName>
    <definedName name="____sl2">#REF!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o1517">#REF!</definedName>
    <definedName name="____so1717">#REF!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Stb24">#REF!</definedName>
    <definedName name="____Stb33">#REF!</definedName>
    <definedName name="____sua20">#REF!</definedName>
    <definedName name="____sua30">#REF!</definedName>
    <definedName name="____ta1">#REF!</definedName>
    <definedName name="____ta2">#REF!</definedName>
    <definedName name="____ta3">#REF!</definedName>
    <definedName name="____ta4">#REF!</definedName>
    <definedName name="____ta5">#REF!</definedName>
    <definedName name="____ta6">#REF!</definedName>
    <definedName name="____TB1">#REF!</definedName>
    <definedName name="____tb2">#REF!</definedName>
    <definedName name="____tb3">#REF!</definedName>
    <definedName name="____tb4">#REF!</definedName>
    <definedName name="____tc1">#REF!</definedName>
    <definedName name="____td1">#REF!</definedName>
    <definedName name="____te1">#REF!</definedName>
    <definedName name="____te2">#REF!</definedName>
    <definedName name="____TG1">#REF!</definedName>
    <definedName name="____TG2">#REF!</definedName>
    <definedName name="____tg427">#REF!</definedName>
    <definedName name="____TH1">#REF!</definedName>
    <definedName name="____TH2">#REF!</definedName>
    <definedName name="____TH20">#REF!</definedName>
    <definedName name="____TH3">#REF!</definedName>
    <definedName name="____TK155">#REF!</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ld2">#REF!</definedName>
    <definedName name="____tlp3">#REF!</definedName>
    <definedName name="____tp2">#REF!</definedName>
    <definedName name="____tra100">#REF!</definedName>
    <definedName name="____tra102">#REF!</definedName>
    <definedName name="____tra104">#REF!</definedName>
    <definedName name="____tra106">#REF!</definedName>
    <definedName name="____tra108">#REF!</definedName>
    <definedName name="____tra110">#REF!</definedName>
    <definedName name="____tra112">#REF!</definedName>
    <definedName name="____tra114">#REF!</definedName>
    <definedName name="____tra116">#REF!</definedName>
    <definedName name="____tra118">#REF!</definedName>
    <definedName name="____tra120">#REF!</definedName>
    <definedName name="____tra122">#REF!</definedName>
    <definedName name="____tra124">#REF!</definedName>
    <definedName name="____tra126">#REF!</definedName>
    <definedName name="____tra128">#REF!</definedName>
    <definedName name="____tra130">#REF!</definedName>
    <definedName name="____tra132">#REF!</definedName>
    <definedName name="____tra134">#REF!</definedName>
    <definedName name="____tra136">#REF!</definedName>
    <definedName name="____tra138">#REF!</definedName>
    <definedName name="____tra140">#REF!</definedName>
    <definedName name="____tra2005">#REF!</definedName>
    <definedName name="____tra70">#REF!</definedName>
    <definedName name="____tra72">#REF!</definedName>
    <definedName name="____tra74">#REF!</definedName>
    <definedName name="____tra76">#REF!</definedName>
    <definedName name="____tra78">#REF!</definedName>
    <definedName name="____tra79">#REF!</definedName>
    <definedName name="____tra80">#REF!</definedName>
    <definedName name="____tra82">#REF!</definedName>
    <definedName name="____tra84">#REF!</definedName>
    <definedName name="____tra86">#REF!</definedName>
    <definedName name="____tra88">#REF!</definedName>
    <definedName name="____tra90">#REF!</definedName>
    <definedName name="____tra92">#REF!</definedName>
    <definedName name="____tra94">#REF!</definedName>
    <definedName name="____tra96">#REF!</definedName>
    <definedName name="____tra98">#REF!</definedName>
    <definedName name="____Tru21" localSheetId="2" hidden="1">{"'Sheet1'!$L$16"}</definedName>
    <definedName name="____Tru21" localSheetId="1" hidden="1">{"'Sheet1'!$L$16"}</definedName>
    <definedName name="____Tru21" hidden="1">{"'Sheet1'!$L$16"}</definedName>
    <definedName name="____TS2">#REF!</definedName>
    <definedName name="____tz593">#REF!</definedName>
    <definedName name="____ui108">#REF!</definedName>
    <definedName name="____ui180">#REF!</definedName>
    <definedName name="____UT2">#REF!</definedName>
    <definedName name="____vc1">#REF!</definedName>
    <definedName name="____vc2">#REF!</definedName>
    <definedName name="____vc3">#REF!</definedName>
    <definedName name="____Vh2">#REF!</definedName>
    <definedName name="____VL1">#REF!</definedName>
    <definedName name="____vl10">#REF!</definedName>
    <definedName name="____VL100">#REF!</definedName>
    <definedName name="____vl2" localSheetId="2" hidden="1">{"'Sheet1'!$L$16"}</definedName>
    <definedName name="____vl2" localSheetId="1" hidden="1">{"'Sheet1'!$L$16"}</definedName>
    <definedName name="____vl2" hidden="1">{"'Sheet1'!$L$16"}</definedName>
    <definedName name="____VL200">#REF!</definedName>
    <definedName name="____VL250">#REF!</definedName>
    <definedName name="____vl3">#REF!</definedName>
    <definedName name="____vl4">#REF!</definedName>
    <definedName name="____vl5">#REF!</definedName>
    <definedName name="____vl6">#REF!</definedName>
    <definedName name="____vl7">#REF!</definedName>
    <definedName name="____vl8">#REF!</definedName>
    <definedName name="____vl9">#REF!</definedName>
    <definedName name="____vlt2">#REF!</definedName>
    <definedName name="____vlt3">#REF!</definedName>
    <definedName name="____vlt4">#REF!</definedName>
    <definedName name="____vlt5">#REF!</definedName>
    <definedName name="____vlt6">#REF!</definedName>
    <definedName name="____vlt7">#REF!</definedName>
    <definedName name="____vlt8">#REF!</definedName>
    <definedName name="____xb80">#REF!</definedName>
    <definedName name="____xl150">#REF!</definedName>
    <definedName name="____xm3">#REF!</definedName>
    <definedName name="____xm4">#REF!</definedName>
    <definedName name="____xm5">#REF!</definedName>
    <definedName name="___a1" localSheetId="2" hidden="1">{"'Sheet1'!$L$16"}</definedName>
    <definedName name="___a1" localSheetId="1" hidden="1">{"'Sheet1'!$L$16"}</definedName>
    <definedName name="___a1" hidden="1">{"'Sheet1'!$L$16"}</definedName>
    <definedName name="___a129" localSheetId="2" hidden="1">{"Offgrid",#N/A,FALSE,"OFFGRID";"Region",#N/A,FALSE,"REGION";"Offgrid -2",#N/A,FALSE,"OFFGRID";"WTP",#N/A,FALSE,"WTP";"WTP -2",#N/A,FALSE,"WTP";"Project",#N/A,FALSE,"PROJECT";"Summary -2",#N/A,FALSE,"SUMMARY"}</definedName>
    <definedName name="___a129" localSheetId="1"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2" hidden="1">{"Offgrid",#N/A,FALSE,"OFFGRID";"Region",#N/A,FALSE,"REGION";"Offgrid -2",#N/A,FALSE,"OFFGRID";"WTP",#N/A,FALSE,"WTP";"WTP -2",#N/A,FALSE,"WTP";"Project",#N/A,FALSE,"PROJECT";"Summary -2",#N/A,FALSE,"SUMMARY"}</definedName>
    <definedName name="___a130" localSheetId="1"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00000">#REF!</definedName>
    <definedName name="___B86000">#REF!</definedName>
    <definedName name="___bac3">12413</definedName>
    <definedName name="___bac4">13529</definedName>
    <definedName name="___bac5">15483</definedName>
    <definedName name="___ban1">#REF!</definedName>
    <definedName name="___ban2" localSheetId="2" hidden="1">{"'Sheet1'!$L$16"}</definedName>
    <definedName name="___ban2" localSheetId="1" hidden="1">{"'Sheet1'!$L$16"}</definedName>
    <definedName name="___ban2" hidden="1">{"'Sheet1'!$L$16"}</definedName>
    <definedName name="___bat1">#REF!</definedName>
    <definedName name="___Bia1">#REF!</definedName>
    <definedName name="___Bia2">#REF!</definedName>
    <definedName name="___boi1">#REF!</definedName>
    <definedName name="___boi2">#REF!</definedName>
    <definedName name="___boi3">#REF!</definedName>
    <definedName name="___boi4">#REF!</definedName>
    <definedName name="___btc20">#REF!</definedName>
    <definedName name="___btc30">#REF!</definedName>
    <definedName name="___btc35">#REF!</definedName>
    <definedName name="___btm10">#REF!</definedName>
    <definedName name="___btm100">#REF!</definedName>
    <definedName name="___btm150">#REF!</definedName>
    <definedName name="___btM200">#REF!</definedName>
    <definedName name="___BTM250">#REF!</definedName>
    <definedName name="___btM300">#REF!</definedName>
    <definedName name="___BTM50">#REF!</definedName>
    <definedName name="___bua25">#REF!</definedName>
    <definedName name="___Can2">#REF!</definedName>
    <definedName name="___cao1">#REF!</definedName>
    <definedName name="___cao2">#REF!</definedName>
    <definedName name="___cao3">#REF!</definedName>
    <definedName name="___cao4">#REF!</definedName>
    <definedName name="___cao5">#REF!</definedName>
    <definedName name="___cao6">#REF!</definedName>
    <definedName name="___cat2">#REF!</definedName>
    <definedName name="___cat3">#REF!</definedName>
    <definedName name="___cat4">#REF!</definedName>
    <definedName name="___cat5">#REF!</definedName>
    <definedName name="___cau10">#REF!</definedName>
    <definedName name="___cau16">#REF!</definedName>
    <definedName name="___cau25">#REF!</definedName>
    <definedName name="___cau40">#REF!</definedName>
    <definedName name="___cau5">#REF!</definedName>
    <definedName name="___cau50">#REF!</definedName>
    <definedName name="___ckn12">#REF!</definedName>
    <definedName name="___CON1">#REF!</definedName>
    <definedName name="___CON2">#REF!</definedName>
    <definedName name="___cpd1">#REF!</definedName>
    <definedName name="___cpd2">#REF!</definedName>
    <definedName name="___cs805">#REF!</definedName>
    <definedName name="___CVC1">#REF!</definedName>
    <definedName name="___dai1">#REF!</definedName>
    <definedName name="___dai2">#REF!</definedName>
    <definedName name="___dai3">#REF!</definedName>
    <definedName name="___dai4">#REF!</definedName>
    <definedName name="___dai5">#REF!</definedName>
    <definedName name="___dai6">#REF!</definedName>
    <definedName name="___dam18">#REF!</definedName>
    <definedName name="___dan1">#REF!</definedName>
    <definedName name="___dan2">#REF!</definedName>
    <definedName name="___dao1">#REF!</definedName>
    <definedName name="___dbu1">#REF!</definedName>
    <definedName name="___dbu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E99999">#REF!</definedName>
    <definedName name="___ech2">#REF!</definedName>
    <definedName name="___FIL2">#REF!</definedName>
    <definedName name="___gis150">#REF!</definedName>
    <definedName name="___gon4">#REF!</definedName>
    <definedName name="___h1" localSheetId="2" hidden="1">{"'Sheet1'!$L$16"}</definedName>
    <definedName name="___h1" localSheetId="1" hidden="1">{"'Sheet1'!$L$16"}</definedName>
    <definedName name="___h1" hidden="1">{"'Sheet1'!$L$16"}</definedName>
    <definedName name="___h10" localSheetId="2" hidden="1">{#N/A,#N/A,FALSE,"Chi tiÆt"}</definedName>
    <definedName name="___h10" localSheetId="1" hidden="1">{#N/A,#N/A,FALSE,"Chi tiÆt"}</definedName>
    <definedName name="___h10" hidden="1">{#N/A,#N/A,FALSE,"Chi tiÆt"}</definedName>
    <definedName name="___h2" localSheetId="2" hidden="1">{"'Sheet1'!$L$16"}</definedName>
    <definedName name="___h2" localSheetId="1" hidden="1">{"'Sheet1'!$L$16"}</definedName>
    <definedName name="___h2" hidden="1">{"'Sheet1'!$L$16"}</definedName>
    <definedName name="___h3" localSheetId="2" hidden="1">{"'Sheet1'!$L$16"}</definedName>
    <definedName name="___h3" localSheetId="1" hidden="1">{"'Sheet1'!$L$16"}</definedName>
    <definedName name="___h3" hidden="1">{"'Sheet1'!$L$16"}</definedName>
    <definedName name="___h5" localSheetId="2" hidden="1">{"'Sheet1'!$L$16"}</definedName>
    <definedName name="___h5" localSheetId="1" hidden="1">{"'Sheet1'!$L$16"}</definedName>
    <definedName name="___h5" hidden="1">{"'Sheet1'!$L$16"}</definedName>
    <definedName name="___H500866">#REF!</definedName>
    <definedName name="___h6" localSheetId="2" hidden="1">{"'Sheet1'!$L$16"}</definedName>
    <definedName name="___h6" localSheetId="1" hidden="1">{"'Sheet1'!$L$16"}</definedName>
    <definedName name="___h6" hidden="1">{"'Sheet1'!$L$16"}</definedName>
    <definedName name="___h7" localSheetId="2" hidden="1">{"'Sheet1'!$L$16"}</definedName>
    <definedName name="___h7" localSheetId="1" hidden="1">{"'Sheet1'!$L$16"}</definedName>
    <definedName name="___h7" hidden="1">{"'Sheet1'!$L$16"}</definedName>
    <definedName name="___h8" localSheetId="2" hidden="1">{"'Sheet1'!$L$16"}</definedName>
    <definedName name="___h8" localSheetId="1" hidden="1">{"'Sheet1'!$L$16"}</definedName>
    <definedName name="___h8" hidden="1">{"'Sheet1'!$L$16"}</definedName>
    <definedName name="___h9" localSheetId="2" hidden="1">{"'Sheet1'!$L$16"}</definedName>
    <definedName name="___h9" localSheetId="1" hidden="1">{"'Sheet1'!$L$16"}</definedName>
    <definedName name="___h9" hidden="1">{"'Sheet1'!$L$16"}</definedName>
    <definedName name="___han23">#REF!</definedName>
    <definedName name="___hau1">#REF!</definedName>
    <definedName name="___hau12">#REF!</definedName>
    <definedName name="___hau2">#REF!</definedName>
    <definedName name="___hom2">#REF!</definedName>
    <definedName name="___hsm2">1.1289</definedName>
    <definedName name="___hso2">#REF!</definedName>
    <definedName name="___hu1" localSheetId="2" hidden="1">{"'Sheet1'!$L$16"}</definedName>
    <definedName name="___hu1" localSheetId="1" hidden="1">{"'Sheet1'!$L$16"}</definedName>
    <definedName name="___hu1" hidden="1">{"'Sheet1'!$L$16"}</definedName>
    <definedName name="___hu2" localSheetId="2" hidden="1">{"'Sheet1'!$L$16"}</definedName>
    <definedName name="___hu2" localSheetId="1" hidden="1">{"'Sheet1'!$L$16"}</definedName>
    <definedName name="___hu2" hidden="1">{"'Sheet1'!$L$16"}</definedName>
    <definedName name="___hu5" localSheetId="2" hidden="1">{"'Sheet1'!$L$16"}</definedName>
    <definedName name="___hu5" localSheetId="1" hidden="1">{"'Sheet1'!$L$16"}</definedName>
    <definedName name="___hu5" hidden="1">{"'Sheet1'!$L$16"}</definedName>
    <definedName name="___hu6" localSheetId="2" hidden="1">{"'Sheet1'!$L$16"}</definedName>
    <definedName name="___hu6" localSheetId="1" hidden="1">{"'Sheet1'!$L$16"}</definedName>
    <definedName name="___hu6" hidden="1">{"'Sheet1'!$L$16"}</definedName>
    <definedName name="___huy1" localSheetId="2" hidden="1">{"'Sheet1'!$L$16"}</definedName>
    <definedName name="___huy1" localSheetId="1" hidden="1">{"'Sheet1'!$L$16"}</definedName>
    <definedName name="___huy1" hidden="1">{"'Sheet1'!$L$16"}</definedName>
    <definedName name="___hvk1">#REF!</definedName>
    <definedName name="___hvk2">#REF!</definedName>
    <definedName name="___hvk3">#REF!</definedName>
    <definedName name="___isc1">0.035</definedName>
    <definedName name="___isc2">0.02</definedName>
    <definedName name="___isc3">0.054</definedName>
    <definedName name="___JK4">#REF!</definedName>
    <definedName name="___KH08" localSheetId="2" hidden="1">{#N/A,#N/A,FALSE,"Chi tiÆt"}</definedName>
    <definedName name="___KH08" localSheetId="1" hidden="1">{#N/A,#N/A,FALSE,"Chi tiÆt"}</definedName>
    <definedName name="___KH08" hidden="1">{#N/A,#N/A,FALSE,"Chi tiÆt"}</definedName>
    <definedName name="___kl1">#REF!</definedName>
    <definedName name="___KL2">#REF!</definedName>
    <definedName name="___KL3">#REF!</definedName>
    <definedName name="___KL4">#REF!</definedName>
    <definedName name="___KL5">#REF!</definedName>
    <definedName name="___KL6">#REF!</definedName>
    <definedName name="___KL7">#REF!</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kn12">#REF!</definedName>
    <definedName name="___Lan1" localSheetId="2" hidden="1">{"'Sheet1'!$L$16"}</definedName>
    <definedName name="___Lan1" localSheetId="1" hidden="1">{"'Sheet1'!$L$16"}</definedName>
    <definedName name="___Lan1" hidden="1">{"'Sheet1'!$L$16"}</definedName>
    <definedName name="___lap1">#REF!</definedName>
    <definedName name="___lap2">#REF!</definedName>
    <definedName name="___lop16">#REF!</definedName>
    <definedName name="___lop25">#REF!</definedName>
    <definedName name="___lop9">#REF!</definedName>
    <definedName name="___lu85">#REF!</definedName>
    <definedName name="___M36" localSheetId="2" hidden="1">{"'Sheet1'!$L$16"}</definedName>
    <definedName name="___M36" localSheetId="1" hidden="1">{"'Sheet1'!$L$16"}</definedName>
    <definedName name="___M36" hidden="1">{"'Sheet1'!$L$16"}</definedName>
    <definedName name="___ma1">#REF!</definedName>
    <definedName name="___ma10">#REF!</definedName>
    <definedName name="___ma2">#REF!</definedName>
    <definedName name="___ma3">#REF!</definedName>
    <definedName name="___ma4">#REF!</definedName>
    <definedName name="___ma5">#REF!</definedName>
    <definedName name="___ma6">#REF!</definedName>
    <definedName name="___ma7">#REF!</definedName>
    <definedName name="___ma8">#REF!</definedName>
    <definedName name="___ma9">#REF!</definedName>
    <definedName name="___MAC12">#REF!</definedName>
    <definedName name="___MAC46">#REF!</definedName>
    <definedName name="___may2">#REF!</definedName>
    <definedName name="___may3">#REF!</definedName>
    <definedName name="___MDL1">#REF!</definedName>
    <definedName name="___Mgh2">#REF!</definedName>
    <definedName name="___mh1">#REF!</definedName>
    <definedName name="___Mh2">#REF!</definedName>
    <definedName name="___mh3">#REF!</definedName>
    <definedName name="___mh4">#REF!</definedName>
    <definedName name="___mix6">#REF!</definedName>
    <definedName name="___msl100">#REF!</definedName>
    <definedName name="___msl200">#REF!</definedName>
    <definedName name="___msl250">#REF!</definedName>
    <definedName name="___msl300">#REF!</definedName>
    <definedName name="___msl400">#REF!</definedName>
    <definedName name="___msl800">#REF!</definedName>
    <definedName name="___mt2">#REF!</definedName>
    <definedName name="___mt3">#REF!</definedName>
    <definedName name="___mt4">#REF!</definedName>
    <definedName name="___mt5">#REF!</definedName>
    <definedName name="___mt6">#REF!</definedName>
    <definedName name="___mt7">#REF!</definedName>
    <definedName name="___mt8">#REF!</definedName>
    <definedName name="___mui100">#REF!</definedName>
    <definedName name="___mui105">#REF!</definedName>
    <definedName name="___mui108">#REF!</definedName>
    <definedName name="___mui130">#REF!</definedName>
    <definedName name="___mui140">#REF!</definedName>
    <definedName name="___mui160">#REF!</definedName>
    <definedName name="___mui180">#REF!</definedName>
    <definedName name="___mui250">#REF!</definedName>
    <definedName name="___mui271">#REF!</definedName>
    <definedName name="___mui320">#REF!</definedName>
    <definedName name="___mui45">#REF!</definedName>
    <definedName name="___mui50">#REF!</definedName>
    <definedName name="___mui54">#REF!</definedName>
    <definedName name="___mui65">#REF!</definedName>
    <definedName name="___mui75">#REF!</definedName>
    <definedName name="___mui80">#REF!</definedName>
    <definedName name="___mx1">#REF!</definedName>
    <definedName name="___mx2">#REF!</definedName>
    <definedName name="___mx3">#REF!</definedName>
    <definedName name="___mx4">#REF!</definedName>
    <definedName name="___nc1">#REF!</definedName>
    <definedName name="___nc10">#REF!</definedName>
    <definedName name="___NC100">#REF!</definedName>
    <definedName name="___nc151">#REF!</definedName>
    <definedName name="___nc6">#REF!</definedName>
    <definedName name="___nc7">#REF!</definedName>
    <definedName name="___nc8">#REF!</definedName>
    <definedName name="___nc9">#REF!</definedName>
    <definedName name="___NCL100">#REF!</definedName>
    <definedName name="___NCL200">#REF!</definedName>
    <definedName name="___NCL250">#REF!</definedName>
    <definedName name="___ncm200">#REF!</definedName>
    <definedName name="___nct2">#REF!</definedName>
    <definedName name="___nct3">#REF!</definedName>
    <definedName name="___nct4">#REF!</definedName>
    <definedName name="___nct5">#REF!</definedName>
    <definedName name="___nct6">#REF!</definedName>
    <definedName name="___nct7">#REF!</definedName>
    <definedName name="___nct8">#REF!</definedName>
    <definedName name="___NET2">#REF!</definedName>
    <definedName name="___nin190">#REF!</definedName>
    <definedName name="___NSO2" localSheetId="2" hidden="1">{"'Sheet1'!$L$16"}</definedName>
    <definedName name="___NSO2" localSheetId="1" hidden="1">{"'Sheet1'!$L$16"}</definedName>
    <definedName name="___NSO2" hidden="1">{"'Sheet1'!$L$16"}</definedName>
    <definedName name="___off1">#REF!</definedName>
    <definedName name="___oto12">#REF!</definedName>
    <definedName name="___oto5">#REF!</definedName>
    <definedName name="___oto7">#REF!</definedName>
    <definedName name="___PA3" localSheetId="2" hidden="1">{"'Sheet1'!$L$16"}</definedName>
    <definedName name="___PA3" localSheetId="1" hidden="1">{"'Sheet1'!$L$16"}</definedName>
    <definedName name="___PA3" hidden="1">{"'Sheet1'!$L$16"}</definedName>
    <definedName name="___pb30">#REF!</definedName>
    <definedName name="___pb80">#REF!</definedName>
    <definedName name="___Ph30">#REF!</definedName>
    <definedName name="___phi10">#REF!</definedName>
    <definedName name="___phi1000">#REF!</definedName>
    <definedName name="___phi12">#REF!</definedName>
    <definedName name="___phi14">#REF!</definedName>
    <definedName name="___phi1500">#REF!</definedName>
    <definedName name="___phi16">#REF!</definedName>
    <definedName name="___phi18">#REF!</definedName>
    <definedName name="___phi20">#REF!</definedName>
    <definedName name="___phi2000">#REF!</definedName>
    <definedName name="___phi22">#REF!</definedName>
    <definedName name="___phi25">#REF!</definedName>
    <definedName name="___phi28">#REF!</definedName>
    <definedName name="___phi50">#REF!</definedName>
    <definedName name="___phi6">#REF!</definedName>
    <definedName name="___phi750">#REF!</definedName>
    <definedName name="___phi8">#REF!</definedName>
    <definedName name="___phu2" localSheetId="2" hidden="1">{"'Sheet1'!$L$16"}</definedName>
    <definedName name="___phu2" localSheetId="1" hidden="1">{"'Sheet1'!$L$16"}</definedName>
    <definedName name="___phu2" hidden="1">{"'Sheet1'!$L$16"}</definedName>
    <definedName name="___PL1">#REF!</definedName>
    <definedName name="___PL1242">#REF!</definedName>
    <definedName name="___PL2">#REF!</definedName>
    <definedName name="___Pl5">#REF!</definedName>
    <definedName name="___PXB80">#REF!</definedName>
    <definedName name="___qa7">#REF!</definedName>
    <definedName name="___qh1">#REF!</definedName>
    <definedName name="___qh2">#REF!</definedName>
    <definedName name="___qh3">#REF!</definedName>
    <definedName name="___qH30">#REF!</definedName>
    <definedName name="___qh4">#REF!</definedName>
    <definedName name="___qt1">#REF!</definedName>
    <definedName name="___qt2">#REF!</definedName>
    <definedName name="___qx1">#REF!</definedName>
    <definedName name="___qx2">#REF!</definedName>
    <definedName name="___qx3">#REF!</definedName>
    <definedName name="___qx4">#REF!</definedName>
    <definedName name="___qXB80">#REF!</definedName>
    <definedName name="___RF3">#REF!</definedName>
    <definedName name="___RHH1">#REF!</definedName>
    <definedName name="___RHH10">#REF!</definedName>
    <definedName name="___RHP1">#REF!</definedName>
    <definedName name="___RHP10">#REF!</definedName>
    <definedName name="___RI1">#REF!</definedName>
    <definedName name="___RI10">#REF!</definedName>
    <definedName name="___RII1">#REF!</definedName>
    <definedName name="___RII10">#REF!</definedName>
    <definedName name="___RIP1">#REF!</definedName>
    <definedName name="___RIP10">#REF!</definedName>
    <definedName name="___rp95">#REF!</definedName>
    <definedName name="___rt1">#REF!</definedName>
    <definedName name="___san108">#REF!</definedName>
    <definedName name="___sat10">#REF!</definedName>
    <definedName name="___sat12">#REF!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dd24">#REF!</definedName>
    <definedName name="___Sdd33">#REF!</definedName>
    <definedName name="___Sdh24">#REF!</definedName>
    <definedName name="___Sdh33">#REF!</definedName>
    <definedName name="___sl2">#REF!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o1517">#REF!</definedName>
    <definedName name="___so1717">#REF!</definedName>
    <definedName name="___SOC10">0.3456</definedName>
    <definedName name="___SOC8">0.2827</definedName>
    <definedName name="___Sta1">531.877</definedName>
    <definedName name="___Sta2">561.952</definedName>
    <definedName name="___Sta3">712.202</definedName>
    <definedName name="___Sta4">762.202</definedName>
    <definedName name="___Stb24">#REF!</definedName>
    <definedName name="___Stb33">#REF!</definedName>
    <definedName name="___sua20">#REF!</definedName>
    <definedName name="___sua30">#REF!</definedName>
    <definedName name="___ta1">#REF!</definedName>
    <definedName name="___ta2">#REF!</definedName>
    <definedName name="___ta3">#REF!</definedName>
    <definedName name="___ta4">#REF!</definedName>
    <definedName name="___ta5">#REF!</definedName>
    <definedName name="___ta6">#REF!</definedName>
    <definedName name="___TB1">#REF!</definedName>
    <definedName name="___tb2">#REF!</definedName>
    <definedName name="___tb3">#REF!</definedName>
    <definedName name="___tb4">#REF!</definedName>
    <definedName name="___tc1">#REF!</definedName>
    <definedName name="___td1">#REF!</definedName>
    <definedName name="___te1">#REF!</definedName>
    <definedName name="___te2">#REF!</definedName>
    <definedName name="___TG1">#REF!</definedName>
    <definedName name="___TG2">#REF!</definedName>
    <definedName name="___tg427">#REF!</definedName>
    <definedName name="___TH1">#REF!</definedName>
    <definedName name="___TH2">#REF!</definedName>
    <definedName name="___TH20">#REF!</definedName>
    <definedName name="___TH3">#REF!</definedName>
    <definedName name="___TK155">#REF!</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ld2">#REF!</definedName>
    <definedName name="___tlp3">#REF!</definedName>
    <definedName name="___tp2">#REF!</definedName>
    <definedName name="___tra100">#REF!</definedName>
    <definedName name="___tra102">#REF!</definedName>
    <definedName name="___tra104">#REF!</definedName>
    <definedName name="___tra106">#REF!</definedName>
    <definedName name="___tra108">#REF!</definedName>
    <definedName name="___tra110">#REF!</definedName>
    <definedName name="___tra112">#REF!</definedName>
    <definedName name="___tra114">#REF!</definedName>
    <definedName name="___tra116">#REF!</definedName>
    <definedName name="___tra118">#REF!</definedName>
    <definedName name="___tra120">#REF!</definedName>
    <definedName name="___tra122">#REF!</definedName>
    <definedName name="___tra124">#REF!</definedName>
    <definedName name="___tra126">#REF!</definedName>
    <definedName name="___tra128">#REF!</definedName>
    <definedName name="___tra130">#REF!</definedName>
    <definedName name="___tra132">#REF!</definedName>
    <definedName name="___tra134">#REF!</definedName>
    <definedName name="___tra136">#REF!</definedName>
    <definedName name="___tra138">#REF!</definedName>
    <definedName name="___tra140">#REF!</definedName>
    <definedName name="___tra2005">#REF!</definedName>
    <definedName name="___tra70">#REF!</definedName>
    <definedName name="___tra72">#REF!</definedName>
    <definedName name="___tra74">#REF!</definedName>
    <definedName name="___tra76">#REF!</definedName>
    <definedName name="___tra78">#REF!</definedName>
    <definedName name="___tra79">#REF!</definedName>
    <definedName name="___tra80">#REF!</definedName>
    <definedName name="___tra82">#REF!</definedName>
    <definedName name="___tra84">#REF!</definedName>
    <definedName name="___tra86">#REF!</definedName>
    <definedName name="___tra88">#REF!</definedName>
    <definedName name="___tra90">#REF!</definedName>
    <definedName name="___tra92">#REF!</definedName>
    <definedName name="___tra94">#REF!</definedName>
    <definedName name="___tra96">#REF!</definedName>
    <definedName name="___tra98">#REF!</definedName>
    <definedName name="___Tru21" localSheetId="2" hidden="1">{"'Sheet1'!$L$16"}</definedName>
    <definedName name="___Tru21" localSheetId="1" hidden="1">{"'Sheet1'!$L$16"}</definedName>
    <definedName name="___Tru21" hidden="1">{"'Sheet1'!$L$16"}</definedName>
    <definedName name="___TS2">#REF!</definedName>
    <definedName name="___tt3" localSheetId="2" hidden="1">{"'Sheet1'!$L$16"}</definedName>
    <definedName name="___tt3" localSheetId="1" hidden="1">{"'Sheet1'!$L$16"}</definedName>
    <definedName name="___tt3" hidden="1">{"'Sheet1'!$L$16"}</definedName>
    <definedName name="___tz593">#REF!</definedName>
    <definedName name="___ui108">#REF!</definedName>
    <definedName name="___ui180">#REF!</definedName>
    <definedName name="___UT2">#REF!</definedName>
    <definedName name="___vc1">#REF!</definedName>
    <definedName name="___vc2">#REF!</definedName>
    <definedName name="___vc3">#REF!</definedName>
    <definedName name="___Vh2">#REF!</definedName>
    <definedName name="___VL1">#REF!</definedName>
    <definedName name="___vl10">#REF!</definedName>
    <definedName name="___VL100">#REF!</definedName>
    <definedName name="___VL150">#REF!</definedName>
    <definedName name="___vl2" localSheetId="2" hidden="1">{"'Sheet1'!$L$16"}</definedName>
    <definedName name="___vl2" localSheetId="1" hidden="1">{"'Sheet1'!$L$16"}</definedName>
    <definedName name="___vl2" hidden="1">{"'Sheet1'!$L$16"}</definedName>
    <definedName name="___VL200">#REF!</definedName>
    <definedName name="___VL250">#REF!</definedName>
    <definedName name="___vl3">#REF!</definedName>
    <definedName name="___vl4">#REF!</definedName>
    <definedName name="___vl5">#REF!</definedName>
    <definedName name="___VL50">#REF!</definedName>
    <definedName name="___vl6">#REF!</definedName>
    <definedName name="___vl7">#REF!</definedName>
    <definedName name="___vl8">#REF!</definedName>
    <definedName name="___vl9">#REF!</definedName>
    <definedName name="___vlt2">#REF!</definedName>
    <definedName name="___vlt3">#REF!</definedName>
    <definedName name="___vlt4">#REF!</definedName>
    <definedName name="___vlt5">#REF!</definedName>
    <definedName name="___vlt6">#REF!</definedName>
    <definedName name="___vlt7">#REF!</definedName>
    <definedName name="___vlt8">#REF!</definedName>
    <definedName name="___xb80">#REF!</definedName>
    <definedName name="___xl150">#REF!</definedName>
    <definedName name="___xm3">#REF!</definedName>
    <definedName name="___xm4">#REF!</definedName>
    <definedName name="___xm5">#REF!</definedName>
    <definedName name="__a1" localSheetId="2" hidden="1">{"'Sheet1'!$L$16"}</definedName>
    <definedName name="__a1" localSheetId="1" hidden="1">{"'Sheet1'!$L$16"}</definedName>
    <definedName name="__a1" hidden="1">{"'Sheet1'!$L$16"}</definedName>
    <definedName name="__a129" localSheetId="2" hidden="1">{"Offgrid",#N/A,FALSE,"OFFGRID";"Region",#N/A,FALSE,"REGION";"Offgrid -2",#N/A,FALSE,"OFFGRID";"WTP",#N/A,FALSE,"WTP";"WTP -2",#N/A,FALSE,"WTP";"Project",#N/A,FALSE,"PROJECT";"Summary -2",#N/A,FALSE,"SUMMARY"}</definedName>
    <definedName name="__a129" localSheetId="1"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00000">#REF!</definedName>
    <definedName name="__B86000">#REF!</definedName>
    <definedName name="__bac3">12413</definedName>
    <definedName name="__bac4">13529</definedName>
    <definedName name="__bac5">15483</definedName>
    <definedName name="__ban1">#REF!</definedName>
    <definedName name="__ban2" localSheetId="2" hidden="1">{"'Sheet1'!$L$16"}</definedName>
    <definedName name="__ban2" localSheetId="1" hidden="1">{"'Sheet1'!$L$16"}</definedName>
    <definedName name="__ban2" hidden="1">{"'Sheet1'!$L$16"}</definedName>
    <definedName name="__bat1">#REF!</definedName>
    <definedName name="__Bia1">#REF!</definedName>
    <definedName name="__Bia2">#REF!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50">#REF!</definedName>
    <definedName name="__btM300">#REF!</definedName>
    <definedName name="__BTM50">#REF!</definedName>
    <definedName name="__bua25">#REF!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kn12">#REF!</definedName>
    <definedName name="__CON1">#REF!</definedName>
    <definedName name="__CON2">#REF!</definedName>
    <definedName name="__cpd1">#REF!</definedName>
    <definedName name="__cpd2">#REF!</definedName>
    <definedName name="__cs805">#REF!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C3">#REF!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is150">#REF!</definedName>
    <definedName name="__gon4">#REF!</definedName>
    <definedName name="__h1" localSheetId="2" hidden="1">{"'Sheet1'!$L$16"}</definedName>
    <definedName name="__h1" localSheetId="1" hidden="1">{"'Sheet1'!$L$16"}</definedName>
    <definedName name="__h1" hidden="1">{"'Sheet1'!$L$16"}</definedName>
    <definedName name="__h10" localSheetId="2" hidden="1">{#N/A,#N/A,FALSE,"Chi tiÆt"}</definedName>
    <definedName name="__h10" localSheetId="1" hidden="1">{#N/A,#N/A,FALSE,"Chi tiÆt"}</definedName>
    <definedName name="__h10" hidden="1">{#N/A,#N/A,FALSE,"Chi tiÆt"}</definedName>
    <definedName name="__h2" localSheetId="2" hidden="1">{"'Sheet1'!$L$16"}</definedName>
    <definedName name="__h2" localSheetId="1" hidden="1">{"'Sheet1'!$L$16"}</definedName>
    <definedName name="__h2" hidden="1">{"'Sheet1'!$L$16"}</definedName>
    <definedName name="__h3" localSheetId="2" hidden="1">{"'Sheet1'!$L$16"}</definedName>
    <definedName name="__h3" localSheetId="1" hidden="1">{"'Sheet1'!$L$16"}</definedName>
    <definedName name="__h3" hidden="1">{"'Sheet1'!$L$16"}</definedName>
    <definedName name="__h5" localSheetId="2" hidden="1">{"'Sheet1'!$L$16"}</definedName>
    <definedName name="__h5" localSheetId="1" hidden="1">{"'Sheet1'!$L$16"}</definedName>
    <definedName name="__h5" hidden="1">{"'Sheet1'!$L$16"}</definedName>
    <definedName name="__H500866">#REF!</definedName>
    <definedName name="__h6" localSheetId="2" hidden="1">{"'Sheet1'!$L$16"}</definedName>
    <definedName name="__h6" localSheetId="1" hidden="1">{"'Sheet1'!$L$16"}</definedName>
    <definedName name="__h6" hidden="1">{"'Sheet1'!$L$16"}</definedName>
    <definedName name="__h7" localSheetId="2" hidden="1">{"'Sheet1'!$L$16"}</definedName>
    <definedName name="__h7" localSheetId="1" hidden="1">{"'Sheet1'!$L$16"}</definedName>
    <definedName name="__h7" hidden="1">{"'Sheet1'!$L$16"}</definedName>
    <definedName name="__h8" localSheetId="2" hidden="1">{"'Sheet1'!$L$16"}</definedName>
    <definedName name="__h8" localSheetId="1" hidden="1">{"'Sheet1'!$L$16"}</definedName>
    <definedName name="__h8" hidden="1">{"'Sheet1'!$L$16"}</definedName>
    <definedName name="__h9" localSheetId="2" hidden="1">{"'Sheet1'!$L$16"}</definedName>
    <definedName name="__h9" localSheetId="1" hidden="1">{"'Sheet1'!$L$16"}</definedName>
    <definedName name="__h9" hidden="1">{"'Sheet1'!$L$16"}</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localSheetId="2" hidden="1">{"'Sheet1'!$L$16"}</definedName>
    <definedName name="__hu1" localSheetId="1" hidden="1">{"'Sheet1'!$L$16"}</definedName>
    <definedName name="__hu1" hidden="1">{"'Sheet1'!$L$16"}</definedName>
    <definedName name="__hu2" localSheetId="2" hidden="1">{"'Sheet1'!$L$16"}</definedName>
    <definedName name="__hu2" localSheetId="1" hidden="1">{"'Sheet1'!$L$16"}</definedName>
    <definedName name="__hu2" hidden="1">{"'Sheet1'!$L$16"}</definedName>
    <definedName name="__hu5" localSheetId="2" hidden="1">{"'Sheet1'!$L$16"}</definedName>
    <definedName name="__hu5" localSheetId="1" hidden="1">{"'Sheet1'!$L$16"}</definedName>
    <definedName name="__hu5" hidden="1">{"'Sheet1'!$L$16"}</definedName>
    <definedName name="__hu6" localSheetId="2" hidden="1">{"'Sheet1'!$L$16"}</definedName>
    <definedName name="__hu6" localSheetId="1" hidden="1">{"'Sheet1'!$L$16"}</definedName>
    <definedName name="__hu6" hidden="1">{"'Sheet1'!$L$16"}</definedName>
    <definedName name="__huy1" localSheetId="2" hidden="1">{"'Sheet1'!$L$16"}</definedName>
    <definedName name="__huy1" localSheetId="1" hidden="1">{"'Sheet1'!$L$16"}</definedName>
    <definedName name="__huy1" hidden="1">{"'Sheet1'!$L$16"}</definedName>
    <definedName name="__hvk1">#REF!</definedName>
    <definedName name="__hvk2">#REF!</definedName>
    <definedName name="__hvk3">#REF!</definedName>
    <definedName name="__isc1">0.035</definedName>
    <definedName name="__isc2">0.02</definedName>
    <definedName name="__isc3">0.054</definedName>
    <definedName name="__JK4">#REF!</definedName>
    <definedName name="__KH08" localSheetId="2" hidden="1">{#N/A,#N/A,FALSE,"Chi tiÆt"}</definedName>
    <definedName name="__KH08" localSheetId="1" hidden="1">{#N/A,#N/A,FALSE,"Chi tiÆt"}</definedName>
    <definedName name="__KH08" hidden="1">{#N/A,#N/A,FALSE,"Chi tiÆt"}</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m36">#REF!</definedName>
    <definedName name="__kn12">#REF!</definedName>
    <definedName name="__Knc36">#REF!</definedName>
    <definedName name="__Knc57">#REF!</definedName>
    <definedName name="__Kvl36">#REF!</definedName>
    <definedName name="__Lan1" localSheetId="2" hidden="1">{"'Sheet1'!$L$16"}</definedName>
    <definedName name="__Lan1" localSheetId="1" hidden="1">{"'Sheet1'!$L$16"}</definedName>
    <definedName name="__Lan1" hidden="1">{"'Sheet1'!$L$16"}</definedName>
    <definedName name="__lap1">#REF!</definedName>
    <definedName name="__lap2">#REF!</definedName>
    <definedName name="__lop16">#REF!</definedName>
    <definedName name="__lop25">#REF!</definedName>
    <definedName name="__lop9">#REF!</definedName>
    <definedName name="__lu85">#REF!</definedName>
    <definedName name="__LX100">#REF!</definedName>
    <definedName name="__M36" localSheetId="2" hidden="1">{"'Sheet1'!$L$16"}</definedName>
    <definedName name="__M36" localSheetId="1" hidden="1">{"'Sheet1'!$L$16"}</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00">#REF!</definedName>
    <definedName name="__nc151">#REF!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m20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LF01">#REF!</definedName>
    <definedName name="__NLF07">#REF!</definedName>
    <definedName name="__NLF12">#REF!</definedName>
    <definedName name="__NLF60">#REF!</definedName>
    <definedName name="__NSO2" localSheetId="2" hidden="1">{"'Sheet1'!$L$16"}</definedName>
    <definedName name="__NSO2" localSheetId="1" hidden="1">{"'Sheet1'!$L$16"}</definedName>
    <definedName name="__NSO2" hidden="1">{"'Sheet1'!$L$16"}</definedName>
    <definedName name="__off1">#REF!</definedName>
    <definedName name="__oto12">#REF!</definedName>
    <definedName name="__oto5">#REF!</definedName>
    <definedName name="__oto7">#REF!</definedName>
    <definedName name="__PA3" localSheetId="2" hidden="1">{"'Sheet1'!$L$16"}</definedName>
    <definedName name="__PA3" localSheetId="1" hidden="1">{"'Sheet1'!$L$16"}</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hu2" localSheetId="2" hidden="1">{"'Sheet1'!$L$16"}</definedName>
    <definedName name="__phu2" localSheetId="1" hidden="1">{"'Sheet1'!$L$16"}</definedName>
    <definedName name="__phu2" hidden="1">{"'Sheet1'!$L$16"}</definedName>
    <definedName name="__PL1">#REF!</definedName>
    <definedName name="__PL1242">#REF!</definedName>
    <definedName name="__PL2">#REF!</definedName>
    <definedName name="__Pl5">#REF!</definedName>
    <definedName name="__PXB80">#REF!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rt1">#REF!</definedName>
    <definedName name="__san108">#REF!</definedName>
    <definedName name="__sat10">#REF!</definedName>
    <definedName name="__sat14">#REF!</definedName>
    <definedName name="__sat16">#REF!</definedName>
    <definedName name="__sat20">#REF!</definedName>
    <definedName name="__Sat27">#REF!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2">#REF!</definedName>
    <definedName name="__tg427">#REF!</definedName>
    <definedName name="__TH1">#REF!</definedName>
    <definedName name="__TH2">#REF!</definedName>
    <definedName name="__TH20">#REF!</definedName>
    <definedName name="__TH3">#REF!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localSheetId="2" hidden="1">{"'Sheet1'!$L$16"}</definedName>
    <definedName name="__Tru21" localSheetId="1" hidden="1">{"'Sheet1'!$L$16"}</definedName>
    <definedName name="__Tru21" hidden="1">{"'Sheet1'!$L$16"}</definedName>
    <definedName name="__TS2">#REF!</definedName>
    <definedName name="__tt3" localSheetId="2" hidden="1">{"'Sheet1'!$L$16"}</definedName>
    <definedName name="__tt3" localSheetId="1" hidden="1">{"'Sheet1'!$L$16"}</definedName>
    <definedName name="__tt3" hidden="1">{"'Sheet1'!$L$16"}</definedName>
    <definedName name="__tz593">#REF!</definedName>
    <definedName name="__ui108">#REF!</definedName>
    <definedName name="__ui180">#REF!</definedName>
    <definedName name="__UT2">#REF!</definedName>
    <definedName name="__vc1">#REF!</definedName>
    <definedName name="__vc2">#REF!</definedName>
    <definedName name="__vc3">#REF!</definedName>
    <definedName name="__VC400">#REF!</definedName>
    <definedName name="__Vh2">#REF!</definedName>
    <definedName name="__VL1">#REF!</definedName>
    <definedName name="__vl10">#REF!</definedName>
    <definedName name="__VL100">#REF!</definedName>
    <definedName name="__VL150">#REF!</definedName>
    <definedName name="__vl2" localSheetId="2" hidden="1">{"'Sheet1'!$L$16"}</definedName>
    <definedName name="__vl2" localSheetId="1" hidden="1">{"'Sheet1'!$L$16"}</definedName>
    <definedName name="__vl2" hidden="1">{"'Sheet1'!$L$16"}</definedName>
    <definedName name="__VL250">#REF!</definedName>
    <definedName name="__vl3">#REF!</definedName>
    <definedName name="__vl4">#REF!</definedName>
    <definedName name="__vl5">#REF!</definedName>
    <definedName name="__VL50">#REF!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m3">#REF!</definedName>
    <definedName name="__xm4">#REF!</definedName>
    <definedName name="__xm5">#REF!</definedName>
    <definedName name="_02">#REF!</definedName>
    <definedName name="_1">#REF!</definedName>
    <definedName name="_100_SOÁ_CTÖØ">#REF!</definedName>
    <definedName name="_1000A01">#N/A</definedName>
    <definedName name="_101_SOÁ_LÖÔÏNG">#REF!</definedName>
    <definedName name="_101TRÒ_GIAÙ">#REF!</definedName>
    <definedName name="_103TRÒ_GIAÙ__VAT">#REF!</definedName>
    <definedName name="_104_TEÂN_HAØNG">#REF!</definedName>
    <definedName name="_107_TEÂN_KHAÙCH_HAØ">#REF!</definedName>
    <definedName name="_110_THAØNH_TIEÀN">#REF!</definedName>
    <definedName name="_113_TRÒ_GIAÙ">#REF!</definedName>
    <definedName name="_116_TRÒ_GIAÙ__VAT">#REF!</definedName>
    <definedName name="_126MAÕ_HAØNG">#REF!</definedName>
    <definedName name="_129MAÕ_SOÁ_THUEÁ">#REF!</definedName>
    <definedName name="_132ÑÔN_GIAÙ">#REF!</definedName>
    <definedName name="_135SOÁ_CTÖØ">#REF!</definedName>
    <definedName name="_136SOÁ_LÖÔÏNG">#REF!</definedName>
    <definedName name="_139TEÂN_HAØNG">#REF!</definedName>
    <definedName name="_142TEÂN_KHAÙCH_HAØ">#REF!</definedName>
    <definedName name="_145THAØNH_TIEÀN">#REF!</definedName>
    <definedName name="_148TRÒ_GIAÙ">#REF!</definedName>
    <definedName name="_151TRÒ_GIAÙ__VAT">#REF!</definedName>
    <definedName name="_19___MAÕ_HAØNG">#REF!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1___MAÕ_SOÁ_THUEÁ">#REF!</definedName>
    <definedName name="_23___ÑÔN_GIAÙ">#REF!</definedName>
    <definedName name="_25___SOÁ_CTÖØ">#REF!</definedName>
    <definedName name="_26___SOÁ_LÖÔÏNG">#REF!</definedName>
    <definedName name="_27_02_01">#REF!</definedName>
    <definedName name="_28___MAÕ_HAØNG">#REF!</definedName>
    <definedName name="_28___TEÂN_HAØNG">#REF!</definedName>
    <definedName name="_2BLA100">#REF!</definedName>
    <definedName name="_2DAL201">#REF!</definedName>
    <definedName name="_30___TEÂN_KHAÙCH_HAØ">#REF!</definedName>
    <definedName name="_31___MAÕ_SOÁ_THUEÁ">#REF!</definedName>
    <definedName name="_32___THAØNH_TIEÀN">#REF!</definedName>
    <definedName name="_34___ÑÔN_GIAÙ">#REF!</definedName>
    <definedName name="_34___TRÒ_GIAÙ">#REF!</definedName>
    <definedName name="_36___TRÒ_GIAÙ__VAT">#REF!</definedName>
    <definedName name="_37___SOÁ_CTÖØ">#REF!</definedName>
    <definedName name="_38___SOÁ_LÖÔÏNG">#REF!</definedName>
    <definedName name="_39__MAÕ_HAØNG">#REF!</definedName>
    <definedName name="_3BLXMD">#REF!</definedName>
    <definedName name="_3TU0609">#REF!</definedName>
    <definedName name="_40x4">5100</definedName>
    <definedName name="_41___TEÂN_HAØNG">#REF!</definedName>
    <definedName name="_41__MAÕ_SOÁ_THUEÁ">#REF!</definedName>
    <definedName name="_43__ÑÔN_GIAÙ">#REF!</definedName>
    <definedName name="_44___TEÂN_KHAÙCH_HAØ">#REF!</definedName>
    <definedName name="_45__SOÁ_CTÖØ">#REF!</definedName>
    <definedName name="_46__SOÁ_LÖÔÏNG">#REF!</definedName>
    <definedName name="_47___THAØNH_TIEÀN">#REF!</definedName>
    <definedName name="_48__TEÂN_HAØNG">#REF!</definedName>
    <definedName name="_4CNT240">#REF!</definedName>
    <definedName name="_4CTL240">#REF!</definedName>
    <definedName name="_4FCO100">#REF!</definedName>
    <definedName name="_4HDCTT4">#REF!</definedName>
    <definedName name="_4HNCTT4">#REF!</definedName>
    <definedName name="_4LBCO01">#REF!</definedName>
    <definedName name="_50___TRÒ_GIAÙ">#REF!</definedName>
    <definedName name="_50__TEÂN_KHAÙCH_HAØ">#REF!</definedName>
    <definedName name="_52__THAØNH_TIEÀN">#REF!</definedName>
    <definedName name="_53___TRÒ_GIAÙ__VAT">#REF!</definedName>
    <definedName name="_54__TRÒ_GIAÙ">#REF!</definedName>
    <definedName name="_56__TRÒ_GIAÙ__VAT">#REF!</definedName>
    <definedName name="_57__MAÕ_HAØNG">#REF!</definedName>
    <definedName name="_60__MAÕ_SOÁ_THUEÁ">#REF!</definedName>
    <definedName name="_62_MAÕ_HAØNG">#REF!</definedName>
    <definedName name="_63__ÑÔN_GIAÙ">#REF!</definedName>
    <definedName name="_64_MAÕ_SOÁ_THUEÁ">#REF!</definedName>
    <definedName name="_66__SOÁ_CTÖØ">#REF!</definedName>
    <definedName name="_66_ÑÔN_GIAÙ">#REF!</definedName>
    <definedName name="_67__SOÁ_LÖÔÏNG">#REF!</definedName>
    <definedName name="_68_SOÁ_CTÖØ">#REF!</definedName>
    <definedName name="_69_SOÁ_LÖÔÏNG">#REF!</definedName>
    <definedName name="_70__TEÂN_HAØNG">#REF!</definedName>
    <definedName name="_71_TEÂN_HAØNG">#REF!</definedName>
    <definedName name="_73__TEÂN_KHAÙCH_HAØ">#REF!</definedName>
    <definedName name="_73_TEÂN_KHAÙCH_HAØ">#REF!</definedName>
    <definedName name="_75_THAØNH_TIEÀN">#REF!</definedName>
    <definedName name="_76__THAØNH_TIEÀN">#REF!</definedName>
    <definedName name="_77_TRÒ_GIAÙ">#REF!</definedName>
    <definedName name="_79__TRÒ_GIAÙ">#REF!</definedName>
    <definedName name="_79_TRÒ_GIAÙ__VAT">#REF!</definedName>
    <definedName name="_82__TRÒ_GIAÙ__VAT">#REF!</definedName>
    <definedName name="_86MAÕ_HAØNG">#REF!</definedName>
    <definedName name="_88MAÕ_SOÁ_THUEÁ">#REF!</definedName>
    <definedName name="_90ÑÔN_GIAÙ">#REF!</definedName>
    <definedName name="_91_MAÕ_HAØNG">#REF!</definedName>
    <definedName name="_92SOÁ_CTÖØ">#REF!</definedName>
    <definedName name="_93SOÁ_LÖÔÏNG">#REF!</definedName>
    <definedName name="_94_MAÕ_SOÁ_THUEÁ">#REF!</definedName>
    <definedName name="_95TEÂN_HAØNG">#REF!</definedName>
    <definedName name="_97_ÑÔN_GIAÙ">#REF!</definedName>
    <definedName name="_97TEÂN_KHAÙCH_HAØ">#REF!</definedName>
    <definedName name="_99THAØNH_TIEÀN">#REF!</definedName>
    <definedName name="_a1" localSheetId="2" hidden="1">{"'Sheet1'!$L$16"}</definedName>
    <definedName name="_a1" localSheetId="1" hidden="1">{"'Sheet1'!$L$16"}</definedName>
    <definedName name="_a1" hidden="1">{"'Sheet1'!$L$16"}</definedName>
    <definedName name="_a129" localSheetId="2" hidden="1">{"Offgrid",#N/A,FALSE,"OFFGRID";"Region",#N/A,FALSE,"REGION";"Offgrid -2",#N/A,FALSE,"OFFGRID";"WTP",#N/A,FALSE,"WTP";"WTP -2",#N/A,FALSE,"WTP";"Project",#N/A,FALSE,"PROJECT";"Summary -2",#N/A,FALSE,"SUMMARY"}</definedName>
    <definedName name="_a129" localSheetId="1"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00000">#REF!</definedName>
    <definedName name="_B86000">#REF!</definedName>
    <definedName name="_bac3">12413</definedName>
    <definedName name="_bac4">13529</definedName>
    <definedName name="_bac5">15483</definedName>
    <definedName name="_ban1">#REF!</definedName>
    <definedName name="_ban2" localSheetId="2" hidden="1">{"'Sheet1'!$L$16"}</definedName>
    <definedName name="_ban2" localSheetId="1" hidden="1">{"'Sheet1'!$L$16"}</definedName>
    <definedName name="_ban2" hidden="1">{"'Sheet1'!$L$16"}</definedName>
    <definedName name="_bat1">#REF!</definedName>
    <definedName name="_Bia1">#REF!</definedName>
    <definedName name="_Bia2">#REF!</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50">#REF!</definedName>
    <definedName name="_btm300">#REF!</definedName>
    <definedName name="_BTM50">#REF!</definedName>
    <definedName name="_bua25">#REF!</definedName>
    <definedName name="_Builtin0" hidden="1">#REF!</definedName>
    <definedName name="_Builtin155" hidden="1">#N/A</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kn12">#REF!</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s805">#REF!</definedName>
    <definedName name="_CVC1">#REF!</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DC3">#REF!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E99999">#REF!</definedName>
    <definedName name="_ech2">#REF!</definedName>
    <definedName name="_FIL2">#REF!</definedName>
    <definedName name="_Fill" hidden="1">#REF!</definedName>
    <definedName name="_xlnm._FilterDatabase" localSheetId="2" hidden="1">'DT chi TX'!$A$6:$HG$616</definedName>
    <definedName name="_xlnm._FilterDatabase" hidden="1">#REF!</definedName>
    <definedName name="_g1">#REF!</definedName>
    <definedName name="_g2">#REF!</definedName>
    <definedName name="_gis150">#REF!</definedName>
    <definedName name="_gon4">#REF!</definedName>
    <definedName name="_h1" localSheetId="2" hidden="1">{"'Sheet1'!$L$16"}</definedName>
    <definedName name="_h1" localSheetId="1" hidden="1">{"'Sheet1'!$L$16"}</definedName>
    <definedName name="_h1" hidden="1">{"'Sheet1'!$L$16"}</definedName>
    <definedName name="_h10" localSheetId="2" hidden="1">{#N/A,#N/A,FALSE,"Chi tiÆt"}</definedName>
    <definedName name="_h10" localSheetId="1" hidden="1">{#N/A,#N/A,FALSE,"Chi tiÆt"}</definedName>
    <definedName name="_h10" hidden="1">{#N/A,#N/A,FALSE,"Chi tiÆt"}</definedName>
    <definedName name="_h2" localSheetId="2" hidden="1">{"'Sheet1'!$L$16"}</definedName>
    <definedName name="_h2" localSheetId="1" hidden="1">{"'Sheet1'!$L$16"}</definedName>
    <definedName name="_h2" hidden="1">{"'Sheet1'!$L$16"}</definedName>
    <definedName name="_h3" localSheetId="2" hidden="1">{"'Sheet1'!$L$16"}</definedName>
    <definedName name="_h3" localSheetId="1" hidden="1">{"'Sheet1'!$L$16"}</definedName>
    <definedName name="_h3" hidden="1">{"'Sheet1'!$L$16"}</definedName>
    <definedName name="_h5" localSheetId="2" hidden="1">{"'Sheet1'!$L$16"}</definedName>
    <definedName name="_h5" localSheetId="1" hidden="1">{"'Sheet1'!$L$16"}</definedName>
    <definedName name="_h5" hidden="1">{"'Sheet1'!$L$16"}</definedName>
    <definedName name="_H500866">#REF!</definedName>
    <definedName name="_h6" localSheetId="2" hidden="1">{"'Sheet1'!$L$16"}</definedName>
    <definedName name="_h6" localSheetId="1" hidden="1">{"'Sheet1'!$L$16"}</definedName>
    <definedName name="_h6" hidden="1">{"'Sheet1'!$L$16"}</definedName>
    <definedName name="_h7" localSheetId="2" hidden="1">{"'Sheet1'!$L$16"}</definedName>
    <definedName name="_h7" localSheetId="1" hidden="1">{"'Sheet1'!$L$16"}</definedName>
    <definedName name="_h7" hidden="1">{"'Sheet1'!$L$16"}</definedName>
    <definedName name="_h8" localSheetId="2" hidden="1">{"'Sheet1'!$L$16"}</definedName>
    <definedName name="_h8" localSheetId="1" hidden="1">{"'Sheet1'!$L$16"}</definedName>
    <definedName name="_h8" hidden="1">{"'Sheet1'!$L$16"}</definedName>
    <definedName name="_h9" localSheetId="2" hidden="1">{"'Sheet1'!$L$16"}</definedName>
    <definedName name="_h9" localSheetId="1" hidden="1">{"'Sheet1'!$L$16"}</definedName>
    <definedName name="_h9" hidden="1">{"'Sheet1'!$L$16"}</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localSheetId="2" hidden="1">{"'Sheet1'!$L$16"}</definedName>
    <definedName name="_hu1" localSheetId="1" hidden="1">{"'Sheet1'!$L$16"}</definedName>
    <definedName name="_hu1" hidden="1">{"'Sheet1'!$L$16"}</definedName>
    <definedName name="_hu2" localSheetId="2" hidden="1">{"'Sheet1'!$L$16"}</definedName>
    <definedName name="_hu2" localSheetId="1" hidden="1">{"'Sheet1'!$L$16"}</definedName>
    <definedName name="_hu2" hidden="1">{"'Sheet1'!$L$16"}</definedName>
    <definedName name="_hu5" localSheetId="2" hidden="1">{"'Sheet1'!$L$16"}</definedName>
    <definedName name="_hu5" localSheetId="1" hidden="1">{"'Sheet1'!$L$16"}</definedName>
    <definedName name="_hu5" hidden="1">{"'Sheet1'!$L$16"}</definedName>
    <definedName name="_hu6" localSheetId="2" hidden="1">{"'Sheet1'!$L$16"}</definedName>
    <definedName name="_hu6" localSheetId="1" hidden="1">{"'Sheet1'!$L$16"}</definedName>
    <definedName name="_hu6" hidden="1">{"'Sheet1'!$L$16"}</definedName>
    <definedName name="_huy1" localSheetId="2" hidden="1">{"'Sheet1'!$L$16"}</definedName>
    <definedName name="_huy1" localSheetId="1" hidden="1">{"'Sheet1'!$L$16"}</definedName>
    <definedName name="_huy1"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ey1" hidden="1">#REF!</definedName>
    <definedName name="_Key2" hidden="1">#REF!</definedName>
    <definedName name="_KH08" localSheetId="2" hidden="1">{#N/A,#N/A,FALSE,"Chi tiÆt"}</definedName>
    <definedName name="_KH08" localSheetId="1" hidden="1">{#N/A,#N/A,FALSE,"Chi tiÆt"}</definedName>
    <definedName name="_KH08" hidden="1">{#N/A,#N/A,FALSE,"Chi tiÆt"}</definedName>
    <definedName name="_kl1">#REF!</definedName>
    <definedName name="_KL2">#REF!</definedName>
    <definedName name="_KL3">#REF!</definedName>
    <definedName name="_KL4">#REF!</definedName>
    <definedName name="_KL5">#REF!</definedName>
    <definedName name="_KL6">#REF!</definedName>
    <definedName name="_KL7">#REF!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#REF!</definedName>
    <definedName name="_Knc36">#REF!</definedName>
    <definedName name="_Knc57">#REF!</definedName>
    <definedName name="_Kvl36">#REF!</definedName>
    <definedName name="_L">#REF!</definedName>
    <definedName name="_Lan1" localSheetId="2" hidden="1">{"'Sheet1'!$L$16"}</definedName>
    <definedName name="_Lan1" localSheetId="1" hidden="1">{"'Sheet1'!$L$16"}</definedName>
    <definedName name="_Lan1" hidden="1">{"'Sheet1'!$L$16"}</definedName>
    <definedName name="_lap1">#REF!</definedName>
    <definedName name="_lap2">#REF!</definedName>
    <definedName name="_lop16">#REF!</definedName>
    <definedName name="_lop25">#REF!</definedName>
    <definedName name="_lop9">#REF!</definedName>
    <definedName name="_Ls">#REF!</definedName>
    <definedName name="_lu85">#REF!</definedName>
    <definedName name="_LX100">#REF!</definedName>
    <definedName name="_M36" localSheetId="2" hidden="1">{"'Sheet1'!$L$16"}</definedName>
    <definedName name="_M36" localSheetId="1"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c1">#REF!</definedName>
    <definedName name="_nc10">#REF!</definedName>
    <definedName name="_NC100">#REF!</definedName>
    <definedName name="_nc151">#REF!</definedName>
    <definedName name="_nc6">#REF!</definedName>
    <definedName name="_nc7">#REF!</definedName>
    <definedName name="_nc8">#REF!</definedName>
    <definedName name="_nc9">#REF!</definedName>
    <definedName name="_NCL100">#REF!</definedName>
    <definedName name="_NCL200">#REF!</definedName>
    <definedName name="_NCL250">#REF!</definedName>
    <definedName name="_ncm20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in190">#REF!</definedName>
    <definedName name="_NLF01">#REF!</definedName>
    <definedName name="_NLF07">#REF!</definedName>
    <definedName name="_NLF12">#REF!</definedName>
    <definedName name="_NLF60">#REF!</definedName>
    <definedName name="_NSO2" localSheetId="2" hidden="1">{"'Sheet1'!$L$16"}</definedName>
    <definedName name="_NSO2" localSheetId="1" hidden="1">{"'Sheet1'!$L$16"}</definedName>
    <definedName name="_NSO2" hidden="1">{"'Sheet1'!$L$16"}</definedName>
    <definedName name="_off1">#REF!</definedName>
    <definedName name="_Order1" hidden="1">255</definedName>
    <definedName name="_Order2" hidden="1">255</definedName>
    <definedName name="_oto12">#REF!</definedName>
    <definedName name="_oto5">#REF!</definedName>
    <definedName name="_oto7">#REF!</definedName>
    <definedName name="_PA3" localSheetId="2" hidden="1">{"'Sheet1'!$L$16"}</definedName>
    <definedName name="_PA3" localSheetId="1" hidden="1">{"'Sheet1'!$L$16"}</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localSheetId="2" hidden="1">{"'Sheet1'!$L$16"}</definedName>
    <definedName name="_phu2" localSheetId="1" hidden="1">{"'Sheet1'!$L$16"}</definedName>
    <definedName name="_phu2" hidden="1">{"'Sheet1'!$L$16"}</definedName>
    <definedName name="_PL1">#REF!</definedName>
    <definedName name="_PL1242">#REF!</definedName>
    <definedName name="_PL2">#REF!</definedName>
    <definedName name="_Pl5">#REF!</definedName>
    <definedName name="_PXB80">#REF!</definedName>
    <definedName name="_qa7">#REF!</definedName>
    <definedName name="_qh1">#REF!</definedName>
    <definedName name="_qh2">#REF!</definedName>
    <definedName name="_qh3">#REF!</definedName>
    <definedName name="_qH30">#REF!</definedName>
    <definedName name="_qh4">#REF!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t12">#REF!</definedName>
    <definedName name="_sat16">#REF!</definedName>
    <definedName name="_sat20">#REF!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rt" hidden="1">#REF!</definedName>
    <definedName name="_Sta1">531.877</definedName>
    <definedName name="_Sta2">561.952</definedName>
    <definedName name="_Sta3">712.202</definedName>
    <definedName name="_Sta4">762.202</definedName>
    <definedName name="_Stb24">#REF!</definedName>
    <definedName name="_Stb33">#REF!</definedName>
    <definedName name="_sua20">#REF!</definedName>
    <definedName name="_sua30">#REF!</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1">#REF!</definedName>
    <definedName name="_td1">#REF!</definedName>
    <definedName name="_te1">#REF!</definedName>
    <definedName name="_te2">#REF!</definedName>
    <definedName name="_tg1">#REF!</definedName>
    <definedName name="_TG2">#REF!</definedName>
    <definedName name="_tg427">#REF!</definedName>
    <definedName name="_TH1">#REF!</definedName>
    <definedName name="_TH2">#REF!</definedName>
    <definedName name="_TH20">#REF!</definedName>
    <definedName name="_TH3">#REF!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2" hidden="1">{"'Sheet1'!$L$16"}</definedName>
    <definedName name="_Tru21" localSheetId="1" hidden="1">{"'Sheet1'!$L$16"}</definedName>
    <definedName name="_Tru21" hidden="1">{"'Sheet1'!$L$16"}</definedName>
    <definedName name="_TS2">#REF!</definedName>
    <definedName name="_tt3" localSheetId="2" hidden="1">{"'Sheet1'!$L$16"}</definedName>
    <definedName name="_tt3" localSheetId="1" hidden="1">{"'Sheet1'!$L$16"}</definedName>
    <definedName name="_tt3" hidden="1">{"'Sheet1'!$L$16"}</definedName>
    <definedName name="_tz593">#REF!</definedName>
    <definedName name="_ui108">#REF!</definedName>
    <definedName name="_ui180">#REF!</definedName>
    <definedName name="_UT2">#REF!</definedName>
    <definedName name="_VC400">#REF!</definedName>
    <definedName name="_Vh2">#REF!</definedName>
    <definedName name="_VL1">#REF!</definedName>
    <definedName name="_vl10">#REF!</definedName>
    <definedName name="_VL100">#REF!</definedName>
    <definedName name="_VL150">#REF!</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xb80">#REF!</definedName>
    <definedName name="_xm3">#REF!</definedName>
    <definedName name="_xm4">#REF!</definedName>
    <definedName name="_xm5">#REF!</definedName>
    <definedName name="A">#REF!</definedName>
    <definedName name="A.">#REF!</definedName>
    <definedName name="A.1">#REF!</definedName>
    <definedName name="A.2">#REF!</definedName>
    <definedName name="a_">#REF!</definedName>
    <definedName name="a_min">#REF!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t">#REF!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7.">#REF!</definedName>
    <definedName name="A70_">#REF!</definedName>
    <definedName name="a8.">#REF!</definedName>
    <definedName name="a9.">#REF!</definedName>
    <definedName name="A95_">#REF!</definedName>
    <definedName name="AA">#REF!</definedName>
    <definedName name="aAAA">#REF!</definedName>
    <definedName name="aaaa5">#REF!</definedName>
    <definedName name="aaaaa">#REF!</definedName>
    <definedName name="aaaaa5">#REF!</definedName>
    <definedName name="aaaaaaaa5">#REF!</definedName>
    <definedName name="aan">#REF!</definedName>
    <definedName name="Ab">#REF!</definedName>
    <definedName name="abs">#REF!</definedName>
    <definedName name="Ac_">#REF!</definedName>
    <definedName name="AC120_">#REF!</definedName>
    <definedName name="AC35_">#REF!</definedName>
    <definedName name="AC50_">#REF!</definedName>
    <definedName name="AC70_">#REF!</definedName>
    <definedName name="AC95_">#REF!</definedName>
    <definedName name="acdc">#REF!</definedName>
    <definedName name="aco">#REF!</definedName>
    <definedName name="Act_tec">#REF!</definedName>
    <definedName name="Acv">#REF!</definedName>
    <definedName name="ádasdasda" localSheetId="2" hidden="1">{"'Sheet1'!$L$16"}</definedName>
    <definedName name="ádasdasda" localSheetId="1" hidden="1">{"'Sheet1'!$L$16"}</definedName>
    <definedName name="ádasdasda" hidden="1">{"'Sheet1'!$L$16"}</definedName>
    <definedName name="ADAY">#REF!</definedName>
    <definedName name="adb">#REF!</definedName>
    <definedName name="Address">#REF!</definedName>
    <definedName name="ADEQ">#REF!</definedName>
    <definedName name="âdf" localSheetId="2">{"Book5","sæ quü.xls","Dù to¸n x©y dùng nhµ s¶n xuÊt.xls","Than.xls","TiÕn ®é s¶n xuÊt - Th¸ng 9.xls"}</definedName>
    <definedName name="âdf" localSheetId="1">{"Book5","sæ quü.xls","Dù to¸n x©y dùng nhµ s¶n xuÊt.xls","Than.xls","TiÕn ®é s¶n xuÊt - Th¸ng 9.xls"}</definedName>
    <definedName name="âdf">{"Book5","sæ quü.xls","Dù to¸n x©y dùng nhµ s¶n xuÊt.xls","Than.xls","TiÕn ®é s¶n xuÊt - Th¸ng 9.xls"}</definedName>
    <definedName name="adg">#REF!</definedName>
    <definedName name="ADP">#REF!</definedName>
    <definedName name="AEZ">#REF!</definedName>
    <definedName name="Ag_">#REF!</definedName>
    <definedName name="ag15F80">#REF!</definedName>
    <definedName name="ah">#REF!</definedName>
    <definedName name="ai">#REF!</definedName>
    <definedName name="aii">#REF!</definedName>
    <definedName name="aiii">#REF!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l_Item">#REF!</definedName>
    <definedName name="ALPIN">#N/A</definedName>
    <definedName name="ALPJYOU">#N/A</definedName>
    <definedName name="ALPTOI">#N/A</definedName>
    <definedName name="ALTINH">#REF!</definedName>
    <definedName name="am.">#REF!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_s">#REF!</definedName>
    <definedName name="ang">#REF!</definedName>
    <definedName name="Anguon">#REF!</definedName>
    <definedName name="ANN">#REF!</definedName>
    <definedName name="anpha">#REF!</definedName>
    <definedName name="ANQD">#REF!</definedName>
    <definedName name="ANQQH">#REF!</definedName>
    <definedName name="anscount" hidden="1">3</definedName>
    <definedName name="ANSNN">#REF!</definedName>
    <definedName name="ANSNNxnk">#REF!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C">#REF!</definedName>
    <definedName name="Apstot">#REF!</definedName>
    <definedName name="Aq">#REF!</definedName>
    <definedName name="As">#REF!</definedName>
    <definedName name="As_">#REF!</definedName>
    <definedName name="asb">#REF!</definedName>
    <definedName name="asd">#REF!</definedName>
    <definedName name="asega" localSheetId="2">{"Thuxm2.xls","Sheet1"}</definedName>
    <definedName name="asega" localSheetId="1">{"Thuxm2.xls","Sheet1"}</definedName>
    <definedName name="asega">{"Thuxm2.xls","Sheet1"}</definedName>
    <definedName name="astr">#REF!</definedName>
    <definedName name="at">#REF!</definedName>
    <definedName name="at1.5">#REF!</definedName>
    <definedName name="atg">#REF!</definedName>
    <definedName name="atgoi">#REF!</definedName>
    <definedName name="ATGT" localSheetId="2" hidden="1">{"'Sheet1'!$L$16"}</definedName>
    <definedName name="ATGT" localSheetId="1" hidden="1">{"'Sheet1'!$L$16"}</definedName>
    <definedName name="ATGT" hidden="1">{"'Sheet1'!$L$16"}</definedName>
    <definedName name="ATRAM">#REF!</definedName>
    <definedName name="ATW">#REF!</definedName>
    <definedName name="Av">#REF!</definedName>
    <definedName name="Avf">#REF!</definedName>
    <definedName name="Avl">#REF!</definedName>
    <definedName name="B.4">#REF!</definedName>
    <definedName name="B.5">#REF!</definedName>
    <definedName name="B.6">#REF!</definedName>
    <definedName name="B.7">#REF!</definedName>
    <definedName name="b.8">#REF!</definedName>
    <definedName name="b.9">#REF!</definedName>
    <definedName name="B.nuamat">7.25</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GIANGBACNINH">#REF!</definedName>
    <definedName name="BacKan">#REF!</definedName>
    <definedName name="baclieu">#REF!</definedName>
    <definedName name="bactham">#REF!</definedName>
    <definedName name="Bai_ducdam_coc">#REF!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chu">#REF!</definedName>
    <definedName name="BangGiaVL_Q">#REF!</definedName>
    <definedName name="bangluong">#REF!</definedName>
    <definedName name="BangMa">#REF!</definedName>
    <definedName name="Bangtienluong">#REF!</definedName>
    <definedName name="bangtinh">#REF!</definedName>
    <definedName name="BanQLDA">#REF!</definedName>
    <definedName name="baotaibovay">#REF!</definedName>
    <definedName name="BarData">#REF!</definedName>
    <definedName name="Bardata1">#REF!</definedName>
    <definedName name="Bay">#REF!</definedName>
    <definedName name="BB">#REF!</definedName>
    <definedName name="Bbb">#REF!</definedName>
    <definedName name="bbbb">#REF!</definedName>
    <definedName name="bbcn">#REF!</definedName>
    <definedName name="Bbtt">#REF!</definedName>
    <definedName name="bbvuong">#REF!</definedName>
    <definedName name="Bc">#REF!</definedName>
    <definedName name="bc_1">#REF!</definedName>
    <definedName name="bc_2">#REF!</definedName>
    <definedName name="bcau">#REF!</definedName>
    <definedName name="Bcb">#REF!</definedName>
    <definedName name="BCBo" localSheetId="2" hidden="1">{"'Sheet1'!$L$16"}</definedName>
    <definedName name="BCBo" localSheetId="1" hidden="1">{"'Sheet1'!$L$16"}</definedName>
    <definedName name="BCBo" hidden="1">{"'Sheet1'!$L$16"}</definedName>
    <definedName name="BCDKH">#REF!</definedName>
    <definedName name="BCDSCKC">#REF!</definedName>
    <definedName name="BCDSCKN">#REF!</definedName>
    <definedName name="BCDSDNC">#REF!</definedName>
    <definedName name="BCDSDNN">#REF!</definedName>
    <definedName name="bckt">#REF!</definedName>
    <definedName name="Bctt">#REF!</definedName>
    <definedName name="BDAY">#REF!</definedName>
    <definedName name="bdc">#REF!</definedName>
    <definedName name="bdd">1.5</definedName>
    <definedName name="BDIM">#REF!</definedName>
    <definedName name="bdw">#REF!</definedName>
    <definedName name="be">#REF!</definedName>
    <definedName name="Be_duc_dam">#REF!</definedName>
    <definedName name="BE100M">#REF!</definedName>
    <definedName name="Be1L">#REF!</definedName>
    <definedName name="BE50M">#REF!</definedName>
    <definedName name="bengam">#REF!</definedName>
    <definedName name="benuoc">#REF!</definedName>
    <definedName name="beta">#REF!</definedName>
    <definedName name="Betong">#REF!</definedName>
    <definedName name="Bezugsfeld">#REF!</definedName>
    <definedName name="Bgc">#REF!</definedName>
    <definedName name="Bgiang" localSheetId="2" hidden="1">{"'Sheet1'!$L$16"}</definedName>
    <definedName name="Bgiang" localSheetId="1" hidden="1">{"'Sheet1'!$L$16"}</definedName>
    <definedName name="Bgiang" hidden="1">{"'Sheet1'!$L$16"}</definedName>
    <definedName name="BGS">#REF!</definedName>
    <definedName name="bia">#REF!</definedName>
    <definedName name="bienbao">#REF!</definedName>
    <definedName name="binhdinhphuyen">#REF!</definedName>
    <definedName name="Binhduong">#REF!</definedName>
    <definedName name="Binhphuoc">#REF!</definedName>
    <definedName name="Bio_tec">#REF!</definedName>
    <definedName name="BKinh">#REF!</definedName>
    <definedName name="blang">#REF!</definedName>
    <definedName name="BlankMacro1">#REF!</definedName>
    <definedName name="Blc">#REF!</definedName>
    <definedName name="blkh">#REF!</definedName>
    <definedName name="blkh1">#REF!</definedName>
    <definedName name="BLOCK1">#REF!</definedName>
    <definedName name="BLOCK2">#REF!</definedName>
    <definedName name="BLOCK3">#REF!</definedName>
    <definedName name="blong">#REF!</definedName>
    <definedName name="Bmat">#REF!</definedName>
    <definedName name="Bmn">#REF!</definedName>
    <definedName name="Bn">6.5</definedName>
    <definedName name="bN_fix">#REF!</definedName>
    <definedName name="Bnc">#REF!</definedName>
    <definedName name="bng">#REF!</definedName>
    <definedName name="bombt50">#REF!</definedName>
    <definedName name="bombt60">#REF!</definedName>
    <definedName name="bomnuoc20kw">#REF!</definedName>
    <definedName name="bomvua1.5">#REF!</definedName>
    <definedName name="Bon">#REF!</definedName>
    <definedName name="book1">#REF!</definedName>
    <definedName name="Book2">#REF!</definedName>
    <definedName name="BOQ">#REF!</definedName>
    <definedName name="bp">#REF!</definedName>
    <definedName name="BQLTB">#REF!</definedName>
    <definedName name="BQLXL">#REF!</definedName>
    <definedName name="Bs">#REF!</definedName>
    <definedName name="Bsb">#REF!</definedName>
    <definedName name="bsdt" localSheetId="2" hidden="1">{"'Sheet1'!$L$16"}</definedName>
    <definedName name="bsdt" localSheetId="1" hidden="1">{"'Sheet1'!$L$16"}</definedName>
    <definedName name="bsdt" hidden="1">{"'Sheet1'!$L$16"}</definedName>
    <definedName name="BSM">#REF!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#REF!</definedName>
    <definedName name="BTlotm100">#REF!</definedName>
    <definedName name="BTLY">#REF!</definedName>
    <definedName name="btm">#REF!</definedName>
    <definedName name="BTN_CPDD_tuoi_nhua_lot">#REF!</definedName>
    <definedName name="BTNmin">#REF!</definedName>
    <definedName name="BTNtrung">#REF!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ulongma">8700</definedName>
    <definedName name="Bulongthepcoctiepdia">#REF!</definedName>
    <definedName name="buoc">#REF!</definedName>
    <definedName name="bv">#REF!</definedName>
    <definedName name="BVCISUMMARY">#REF!</definedName>
    <definedName name="bvt">#REF!</definedName>
    <definedName name="bvtb">#REF!</definedName>
    <definedName name="bvttt">#REF!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LENGTH">#REF!</definedName>
    <definedName name="c_n">#REF!</definedName>
    <definedName name="C_WIDTH">#REF!</definedName>
    <definedName name="c1.">#REF!</definedName>
    <definedName name="c2.">#REF!</definedName>
    <definedName name="c3.">#REF!</definedName>
    <definedName name="c4.">#REF!</definedName>
    <definedName name="CA">#REF!</definedName>
    <definedName name="ca.1111">#REF!</definedName>
    <definedName name="ca.1111.th">#REF!</definedName>
    <definedName name="CA_PTVT">#REF!</definedName>
    <definedName name="CACAU">298161</definedName>
    <definedName name="Cachdienchuoi">#REF!</definedName>
    <definedName name="Cachdiendung">#REF!</definedName>
    <definedName name="Cachdienhaap">#REF!</definedName>
    <definedName name="cácte">#REF!</definedName>
    <definedName name="Can_doi">#REF!</definedName>
    <definedName name="CanBQL">#REF!</definedName>
    <definedName name="CanLePhi">#REF!</definedName>
    <definedName name="CanMT">#REF!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NHAP">#REF!</definedName>
    <definedName name="casing">#REF!</definedName>
    <definedName name="Cat">#REF!</definedName>
    <definedName name="catcap">#REF!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uon">#REF!</definedName>
    <definedName name="cau10T">#REF!</definedName>
    <definedName name="CauCong2">#REF!</definedName>
    <definedName name="CauCong3">#REF!</definedName>
    <definedName name="CauCong4">#REF!</definedName>
    <definedName name="CauCong5">#REF!</definedName>
    <definedName name="caunoi30">#REF!</definedName>
    <definedName name="Cb">#REF!</definedName>
    <definedName name="CBE50M">#REF!</definedName>
    <definedName name="cch">#REF!</definedName>
    <definedName name="cchong">#REF!</definedName>
    <definedName name="CCS">#REF!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1PHA">#REF!</definedName>
    <definedName name="CDDD3PHA">#REF!</definedName>
    <definedName name="CDdinh">#REF!</definedName>
    <definedName name="Cdnum">#REF!</definedName>
    <definedName name="CDT">#REF!</definedName>
    <definedName name="CDTK_tim">31.77</definedName>
    <definedName name="Céng">#REF!</definedName>
    <definedName name="cf" localSheetId="2">BlankMacro1</definedName>
    <definedName name="cf" localSheetId="1">BlankMacro1</definedName>
    <definedName name="cf">BlankMacro1</definedName>
    <definedName name="cfc">#REF!</definedName>
    <definedName name="cfk">#REF!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Õt_vËt_liÖu___nh_n_c_ng___m_y_thi_c_ng">#REF!</definedName>
    <definedName name="chialuong">#REF!</definedName>
    <definedName name="chie" localSheetId="2">BlankMacro1</definedName>
    <definedName name="chie" localSheetId="1">BlankMacro1</definedName>
    <definedName name="chie">BlankMacro1</definedName>
    <definedName name="Chin">#REF!</definedName>
    <definedName name="CHIÕt_TÝnh_0_4_II">#REF!</definedName>
    <definedName name="chitietbgiang2" localSheetId="2" hidden="1">{"'Sheet1'!$L$16"}</definedName>
    <definedName name="chitietbgiang2" localSheetId="1" hidden="1">{"'Sheet1'!$L$16"}</definedName>
    <definedName name="chitietbgiang2" hidden="1">{"'Sheet1'!$L$16"}</definedName>
    <definedName name="chon">#REF!</definedName>
    <definedName name="chon1">#REF!</definedName>
    <definedName name="chon2">#REF!</definedName>
    <definedName name="chon3">#REF!</definedName>
    <definedName name="chung">66</definedName>
    <definedName name="Chupdaucapcongotnong">#REF!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H_0.4">#REF!</definedName>
    <definedName name="CLECT">#REF!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NNN">#REF!</definedName>
    <definedName name="Co">#REF!</definedName>
    <definedName name="co.">#REF!</definedName>
    <definedName name="co..">#REF!</definedName>
    <definedName name="COC_1.2">#REF!</definedName>
    <definedName name="Coc_2m">#REF!</definedName>
    <definedName name="Coc_BTCT">#REF!</definedName>
    <definedName name="Cocbetong">#REF!</definedName>
    <definedName name="cocbtct">#REF!</definedName>
    <definedName name="cocot">#REF!</definedName>
    <definedName name="cocott">#REF!</definedName>
    <definedName name="cocvt">#REF!</definedName>
    <definedName name="Cöï_ly_vaän_chuyeãn">#REF!</definedName>
    <definedName name="CÖÏ_LY_VAÄN_CHUYEÅN">#REF!</definedName>
    <definedName name="Comm" localSheetId="2">BlankMacro1</definedName>
    <definedName name="Comm" localSheetId="1">BlankMacro1</definedName>
    <definedName name="Comm">BlankMacro1</definedName>
    <definedName name="COMMON">#REF!</definedName>
    <definedName name="comong">#REF!</definedName>
    <definedName name="Company">#REF!</definedName>
    <definedName name="CON_DUCT">#REF!</definedName>
    <definedName name="CON_EQP_COS">#REF!</definedName>
    <definedName name="CON_EQP_COST">#REF!</definedName>
    <definedName name="Cong">#REF!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ntent1" localSheetId="2">ErrorHandler_1</definedName>
    <definedName name="Content1" localSheetId="1">ErrorHandler_1</definedName>
    <definedName name="Content1">ErrorHandler_1</definedName>
    <definedName name="coppha">#REF!</definedName>
    <definedName name="copy" localSheetId="2" hidden="1">{"'Sheet1'!$L$16"}</definedName>
    <definedName name="copy" localSheetId="1" hidden="1">{"'Sheet1'!$L$16"}</definedName>
    <definedName name="copy" hidden="1">{"'Sheet1'!$L$16"}</definedName>
    <definedName name="copy1" localSheetId="2" hidden="1">{"'Sheet1'!$L$16"}</definedName>
    <definedName name="copy1" localSheetId="1" hidden="1">{"'Sheet1'!$L$16"}</definedName>
    <definedName name="copy1" hidden="1">{"'Sheet1'!$L$16"}</definedName>
    <definedName name="Cos_tec">#REF!</definedName>
    <definedName name="Cost">#REF!</definedName>
    <definedName name="Cot12b">#REF!</definedName>
    <definedName name="cot7.5">#REF!</definedName>
    <definedName name="cot8.5">#REF!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dd1">#REF!</definedName>
    <definedName name="CPHA">#REF!</definedName>
    <definedName name="cpk">#REF!</definedName>
    <definedName name="cpmtc">#REF!</definedName>
    <definedName name="cpnc">#REF!</definedName>
    <definedName name="cps">#REF!</definedName>
    <definedName name="CPT">#REF!</definedName>
    <definedName name="CPTB">#REF!</definedName>
    <definedName name="CPTK">#REF!</definedName>
    <definedName name="cptt">#REF!</definedName>
    <definedName name="CPVC100">#REF!</definedName>
    <definedName name="CPVC35">#REF!</definedName>
    <definedName name="CPVCDN">#REF!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SMBA">#REF!</definedName>
    <definedName name="ct">#REF!</definedName>
    <definedName name="CT.M10.1">#REF!</definedName>
    <definedName name="CT.M10.2">#REF!</definedName>
    <definedName name="CT.MDT">#REF!</definedName>
    <definedName name="CT_141">#REF!</definedName>
    <definedName name="CT_50">#REF!</definedName>
    <definedName name="CT_KSTK">#REF!</definedName>
    <definedName name="CT_MCX">#REF!</definedName>
    <definedName name="CT0.4">#REF!</definedName>
    <definedName name="ctbb">#REF!</definedName>
    <definedName name="CTCT1" localSheetId="2" hidden="1">{"'Sheet1'!$L$16"}</definedName>
    <definedName name="CTCT1" localSheetId="1" hidden="1">{"'Sheet1'!$L$16"}</definedName>
    <definedName name="CTCT1" hidden="1">{"'Sheet1'!$L$16"}</definedName>
    <definedName name="ctdn9697">#REF!</definedName>
    <definedName name="CTDZ">#REF!</definedName>
    <definedName name="CTDz35">#REF!</definedName>
    <definedName name="CTGS">#REF!</definedName>
    <definedName name="CTGT2">#REF!</definedName>
    <definedName name="CTGT3">#REF!</definedName>
    <definedName name="CTGT4">#REF!</definedName>
    <definedName name="CTGT5">#REF!</definedName>
    <definedName name="ctiep">#REF!</definedName>
    <definedName name="CTIET">#REF!</definedName>
    <definedName name="ctmai">#REF!</definedName>
    <definedName name="cto">#REF!</definedName>
    <definedName name="ctong">#REF!</definedName>
    <definedName name="CTRAM">#REF!</definedName>
    <definedName name="ctre">#REF!</definedName>
    <definedName name="CTY_TNHH_SX_TM__NHÖ_QUYEÀN">#N/A</definedName>
    <definedName name="cu">#REF!</definedName>
    <definedName name="CU_LY">#REF!</definedName>
    <definedName name="CU_LY_VAN_CHUYEN_GIA_QUYEN">#REF!</definedName>
    <definedName name="CU_LY_VAN_CHUYEN_THU_CONG">#REF!</definedName>
    <definedName name="cu_ly1">#REF!</definedName>
    <definedName name="CuLy">#REF!</definedName>
    <definedName name="CuLy_Q">#REF!</definedName>
    <definedName name="cun">#REF!</definedName>
    <definedName name="cuoc_vc">#REF!</definedName>
    <definedName name="cuoc_vc1">#REF!</definedName>
    <definedName name="CuocVC">#REF!</definedName>
    <definedName name="CURRENCY">#REF!</definedName>
    <definedName name="Currency_tec">#REF!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Ð" localSheetId="2">BlankMacro1</definedName>
    <definedName name="Ð" localSheetId="1">BlankMacro1</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L">#REF!</definedName>
    <definedName name="D_n">#REF!</definedName>
    <definedName name="d1.">#REF!</definedName>
    <definedName name="d1_">#REF!</definedName>
    <definedName name="D1Z">#REF!</definedName>
    <definedName name="d2.">#REF!</definedName>
    <definedName name="d2_">#REF!</definedName>
    <definedName name="d3.">#REF!</definedName>
    <definedName name="d3_">#REF!</definedName>
    <definedName name="D4Z">#REF!</definedName>
    <definedName name="da">#REF!</definedName>
    <definedName name="da_hoc_xay">#REF!</definedName>
    <definedName name="da05.1">#REF!</definedName>
    <definedName name="da1.2">#REF!</definedName>
    <definedName name="da1x1">#REF!</definedName>
    <definedName name="da1x22">#REF!</definedName>
    <definedName name="da1x23">#REF!</definedName>
    <definedName name="da1x24">#REF!</definedName>
    <definedName name="da1x25">#REF!</definedName>
    <definedName name="da2.4">#REF!</definedName>
    <definedName name="da4.6">#REF!</definedName>
    <definedName name="da4x7">#REF!</definedName>
    <definedName name="dah">#REF!</definedName>
    <definedName name="dahb">#REF!</definedName>
    <definedName name="dahg">#REF!</definedName>
    <definedName name="dahnlt">#REF!</definedName>
    <definedName name="dahoc">#REF!</definedName>
    <definedName name="DAKT">#REF!</definedName>
    <definedName name="dam">#REF!</definedName>
    <definedName name="dam_24">#REF!</definedName>
    <definedName name="dam_cau_BTCT">#REF!</definedName>
    <definedName name="damban1kw">#REF!</definedName>
    <definedName name="damcoc60">#REF!</definedName>
    <definedName name="damcoc80">#REF!</definedName>
    <definedName name="damdui1.5">#REF!</definedName>
    <definedName name="DamNgang">#REF!</definedName>
    <definedName name="Dan_dung">#REF!</definedName>
    <definedName name="danducsan">#REF!</definedName>
    <definedName name="Danh_s_chkh_ch_h_ng">#REF!</definedName>
    <definedName name="DANHMUCVN">#REF!</definedName>
    <definedName name="dao">#REF!</definedName>
    <definedName name="dao_dap_dat">#REF!</definedName>
    <definedName name="DAO_DAT">#REF!</definedName>
    <definedName name="dao0.65">#REF!</definedName>
    <definedName name="dao1.0">#REF!</definedName>
    <definedName name="DaoDat">#REF!</definedName>
    <definedName name="dap">#REF!</definedName>
    <definedName name="DAT">#REF!</definedName>
    <definedName name="data">#REF!</definedName>
    <definedName name="DATA_DATA2_List">#REF!</definedName>
    <definedName name="data1">#REF!</definedName>
    <definedName name="Data11">#REF!</definedName>
    <definedName name="data2">#REF!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base1">#REF!</definedName>
    <definedName name="DATATKDT">#REF!</definedName>
    <definedName name="DATDAO">#REF!</definedName>
    <definedName name="dathai">#REF!</definedName>
    <definedName name="Daucapcongotnong">#REF!</definedName>
    <definedName name="Daucaplapdattrongvangoainha">#REF!</definedName>
    <definedName name="DaucotdongcuaUc">#REF!</definedName>
    <definedName name="Daucotdongnhom">#REF!</definedName>
    <definedName name="daunoi">#REF!</definedName>
    <definedName name="Daunoinhomd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no">#REF!</definedName>
    <definedName name="dban">#REF!</definedName>
    <definedName name="DBASE">#REF!</definedName>
    <definedName name="dbln">#REF!</definedName>
    <definedName name="dbs">#REF!</definedName>
    <definedName name="dche">#REF!</definedName>
    <definedName name="DCL_22">12117600</definedName>
    <definedName name="DCL_35">25490000</definedName>
    <definedName name="DÇm_33">#REF!</definedName>
    <definedName name="dcp">#REF!</definedName>
    <definedName name="dct">#REF!</definedName>
    <definedName name="dctc35">#REF!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dem">0.1</definedName>
    <definedName name="DDK">#REF!</definedName>
    <definedName name="DDM">#REF!</definedName>
    <definedName name="de">#REF!</definedName>
    <definedName name="de_">#REF!</definedName>
    <definedName name="dec" localSheetId="2" hidden="1">{"Offgrid",#N/A,FALSE,"OFFGRID";"Region",#N/A,FALSE,"REGION";"Offgrid -2",#N/A,FALSE,"OFFGRID";"WTP",#N/A,FALSE,"WTP";"WTP -2",#N/A,FALSE,"WTP";"Project",#N/A,FALSE,"PROJECT";"Summary -2",#N/A,FALSE,"SUMMARY"}</definedName>
    <definedName name="dec" localSheetId="1"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lta">#REF!</definedName>
    <definedName name="DEMI1">#N/A</definedName>
    <definedName name="DEMI2">#N/A</definedName>
    <definedName name="demunc">#REF!</definedName>
    <definedName name="den_bu">#REF!</definedName>
    <definedName name="denbu">#REF!</definedName>
    <definedName name="DenBuGiaiPhong">#REF!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#REF!</definedName>
    <definedName name="dfdfd" localSheetId="2" hidden="1">{"'Sheet1'!$L$16"}</definedName>
    <definedName name="dfdfd" localSheetId="1" hidden="1">{"'Sheet1'!$L$16"}</definedName>
    <definedName name="dfdfd" hidden="1">{"'Sheet1'!$L$16"}</definedName>
    <definedName name="DFext">#REF!</definedName>
    <definedName name="dfggg" localSheetId="2" hidden="1">{"'Sheet1'!$L$16"}</definedName>
    <definedName name="dfggg" localSheetId="1" hidden="1">{"'Sheet1'!$L$16"}</definedName>
    <definedName name="dfggg" hidden="1">{"'Sheet1'!$L$16"}</definedName>
    <definedName name="DFvext">#REF!</definedName>
    <definedName name="dg">#REF!</definedName>
    <definedName name="dg_5cau">#REF!</definedName>
    <definedName name="DG_M_C_X">#REF!</definedName>
    <definedName name="DG1M3BETONG">#REF!</definedName>
    <definedName name="dg67_1">#REF!</definedName>
    <definedName name="dgbdII">#REF!</definedName>
    <definedName name="dgc">#REF!</definedName>
    <definedName name="DGCT_T.Quy_P.Thuy_Q">#REF!</definedName>
    <definedName name="DGCT_TRAUQUYPHUTHUY_HN">#REF!</definedName>
    <definedName name="DGCTI592">#REF!</definedName>
    <definedName name="dgd">#REF!</definedName>
    <definedName name="dghp">#REF!</definedName>
    <definedName name="DGHSDT">#REF!</definedName>
    <definedName name="DGIA">#REF!</definedName>
    <definedName name="DGIA2">#REF!</definedName>
    <definedName name="dgqndn">#REF!</definedName>
    <definedName name="DGTH">#REF!</definedName>
    <definedName name="dgthss3">#REF!</definedName>
    <definedName name="DGTV">#REF!</definedName>
    <definedName name="dgvl">#REF!</definedName>
    <definedName name="DGVtu">#REF!</definedName>
    <definedName name="dhb">#REF!</definedName>
    <definedName name="dhom">#REF!</definedName>
    <definedName name="dien">#REF!</definedName>
    <definedName name="dientichck">#REF!</definedName>
    <definedName name="dim">#REF!</definedName>
    <definedName name="dinh2">#REF!</definedName>
    <definedName name="Dinhmuc">#REF!</definedName>
    <definedName name="dis_s">#REF!</definedName>
    <definedName name="Discount" hidden="1">#REF!</definedName>
    <definedName name="display_area_2" hidden="1">#REF!</definedName>
    <definedName name="dk">#REF!</definedName>
    <definedName name="dl">#REF!</definedName>
    <definedName name="DLC">#REF!</definedName>
    <definedName name="DLCC">#REF!</definedName>
    <definedName name="DM">#REF!</definedName>
    <definedName name="dm56bxd">#REF!</definedName>
    <definedName name="DMGT">#REF!</definedName>
    <definedName name="dmh">#REF!</definedName>
    <definedName name="DMlapdatxa">#REF!</definedName>
    <definedName name="DMTK">#REF!</definedName>
    <definedName name="DMTL">#REF!</definedName>
    <definedName name="DN">#REF!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C">#REF!</definedName>
    <definedName name="docdoc">0.03125</definedName>
    <definedName name="Document_array" localSheetId="2">{"Thuxm2.xls","Sheet1"}</definedName>
    <definedName name="Document_array" localSheetId="1">{"Thuxm2.xls","Sheet1"}</definedName>
    <definedName name="Document_array">{"Thuxm2.xls","Sheet1"}</definedName>
    <definedName name="Documents_array">#REF!</definedName>
    <definedName name="Doku">#REF!</definedName>
    <definedName name="Don.gia">#REF!</definedName>
    <definedName name="DON_GIA_3282">#REF!</definedName>
    <definedName name="DON_GIA_3283">#REF!</definedName>
    <definedName name="DON_GIA_3285">#REF!</definedName>
    <definedName name="DON_GIA_VAN_CHUYEN_36">#REF!</definedName>
    <definedName name="Dong_coc">#REF!</definedName>
    <definedName name="dongiavanchuyen">#REF!</definedName>
    <definedName name="dotcong">1</definedName>
    <definedName name="dps">#REF!</definedName>
    <definedName name="drn">#REF!</definedName>
    <definedName name="dry..">#REF!</definedName>
    <definedName name="ds">#REF!</definedName>
    <definedName name="ds_">#REF!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ct3pnc">#REF!</definedName>
    <definedName name="dsct3pvl">#REF!</definedName>
    <definedName name="dsf">#REF!</definedName>
    <definedName name="DSPK1p1nc">#REF!</definedName>
    <definedName name="DSPK1p1vl">#REF!</definedName>
    <definedName name="DSPK1pnc">#REF!</definedName>
    <definedName name="DSPK1pvl">#REF!</definedName>
    <definedName name="DSTD_Clear">#N/A</definedName>
    <definedName name="DSUMDATA">#REF!</definedName>
    <definedName name="DT_VKHNN">#REF!</definedName>
    <definedName name="DTCTANG_BD">#REF!</definedName>
    <definedName name="DTCTANG_HT_BD">#REF!</definedName>
    <definedName name="DTCTANG_HT_KT">#REF!</definedName>
    <definedName name="DTCTANG_KT">#REF!</definedName>
    <definedName name="dtdt">#REF!</definedName>
    <definedName name="DTHU">#REF!</definedName>
    <definedName name="dtich1">#REF!</definedName>
    <definedName name="dtich2">#REF!</definedName>
    <definedName name="dtich3">#REF!</definedName>
    <definedName name="dtich4">#REF!</definedName>
    <definedName name="dtich5">#REF!</definedName>
    <definedName name="dtich6">#REF!</definedName>
    <definedName name="DTMG_vuchiem" localSheetId="2">{"Thuxm2.xls","Sheet1"}</definedName>
    <definedName name="DTMG_vuchiem" localSheetId="1">{"Thuxm2.xls","Sheet1"}</definedName>
    <definedName name="DTMG_vuchiem">{"Thuxm2.xls","Sheet1"}</definedName>
    <definedName name="DTMG_vumua" localSheetId="2" hidden="1">{#N/A,#N/A,FALSE,"Chi tiÆt"}</definedName>
    <definedName name="DTMG_vumua" localSheetId="1" hidden="1">{#N/A,#N/A,FALSE,"Chi tiÆt"}</definedName>
    <definedName name="DTMG_vumua" hidden="1">{#N/A,#N/A,FALSE,"Chi tiÆt"}</definedName>
    <definedName name="DTT">#REF!</definedName>
    <definedName name="dttdb">#REF!</definedName>
    <definedName name="dttdg">#REF!</definedName>
    <definedName name="DU_TOAN_CHI_TIET_CONG_TO">#REF!</definedName>
    <definedName name="DU_TOAN_CHI_TIET_DZ22KV">#REF!</definedName>
    <definedName name="DU_TOAN_CHI_TIET_KHO_BAI">#REF!</definedName>
    <definedName name="duaån">#REF!</definedName>
    <definedName name="duan">#REF!</definedName>
    <definedName name="DUCANH" localSheetId="2" hidden="1">{"'Sheet1'!$L$16"}</definedName>
    <definedName name="DUCANH" localSheetId="1" hidden="1">{"'Sheet1'!$L$16"}</definedName>
    <definedName name="DUCANH" hidden="1">{"'Sheet1'!$L$16"}</definedName>
    <definedName name="dui">#REF!</definedName>
    <definedName name="duoi">#REF!</definedName>
    <definedName name="Duong_dau_cau">#REF!</definedName>
    <definedName name="DuongLoai1">#REF!</definedName>
    <definedName name="DuongLoai2">#REF!</definedName>
    <definedName name="DuongLoai3">#REF!</definedName>
    <definedName name="DuongLoai4">#REF!</definedName>
    <definedName name="DuongLoai5">#REF!</definedName>
    <definedName name="DUT">#REF!</definedName>
    <definedName name="DutoanDongmo">#REF!</definedName>
    <definedName name="DYÕ">#REF!</definedName>
    <definedName name="DZ_04">#REF!</definedName>
    <definedName name="DZ_35">#REF!</definedName>
    <definedName name="E.chandoc">8.875</definedName>
    <definedName name="E.PC">10.438</definedName>
    <definedName name="E.PVI">12</definedName>
    <definedName name="Ea">#REF!</definedName>
    <definedName name="Eb">#REF!</definedName>
    <definedName name="Ebdam">#REF!</definedName>
    <definedName name="EBT">#REF!</definedName>
    <definedName name="Ec_">#REF!</definedName>
    <definedName name="Ecdc">#REF!</definedName>
    <definedName name="Ecoc">#REF!</definedName>
    <definedName name="Ecot1">#REF!</definedName>
    <definedName name="EDR">#REF!</definedName>
    <definedName name="eee">#REF!</definedName>
    <definedName name="Eff_min">#REF!</definedName>
    <definedName name="EI">#REF!</definedName>
    <definedName name="elan">#REF!</definedName>
    <definedName name="Email">#REF!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p">#REF!</definedName>
    <definedName name="epsilon">#REF!</definedName>
    <definedName name="epsilond">#REF!</definedName>
    <definedName name="EQ">#REF!</definedName>
    <definedName name="EQI">#REF!</definedName>
    <definedName name="EQP">#REF!</definedName>
    <definedName name="ErrorHandler_1">#REF!</definedName>
    <definedName name="Es_">#REF!</definedName>
    <definedName name="Est._Vol">#REF!</definedName>
    <definedName name="eta">#REF!</definedName>
    <definedName name="etad">#REF!</definedName>
    <definedName name="ETCDC">#REF!</definedName>
    <definedName name="EVNB">#REF!</definedName>
    <definedName name="EX">#REF!</definedName>
    <definedName name="EXC">#REF!</definedName>
    <definedName name="EXCH">#REF!</definedName>
    <definedName name="EXPORT">#REF!</definedName>
    <definedName name="_xlnm.Extract">#REF!</definedName>
    <definedName name="extract1">#REF!</definedName>
    <definedName name="ey">#REF!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CTOR">#REF!</definedName>
    <definedName name="factor_g">#REF!</definedName>
    <definedName name="Fax">#REF!</definedName>
    <definedName name="Fay">#REF!</definedName>
    <definedName name="fbsdggdsf" localSheetId="2">{"DZ-TDTB2.XLS","Dcksat.xls"}</definedName>
    <definedName name="fbsdggdsf" localSheetId="1">{"DZ-TDTB2.XLS","Dcksat.xls"}</definedName>
    <definedName name="fbsdggdsf">{"DZ-TDTB2.XLS","Dcksat.xls"}</definedName>
    <definedName name="fc">#REF!</definedName>
    <definedName name="fÇ" localSheetId="2" hidden="1">{"'Sheet1'!$L$16"}</definedName>
    <definedName name="fÇ" localSheetId="1" hidden="1">{"'Sheet1'!$L$16"}</definedName>
    <definedName name="fÇ" hidden="1">{"'Sheet1'!$L$16"}</definedName>
    <definedName name="fc_">#REF!</definedName>
    <definedName name="FC5_total">#REF!</definedName>
    <definedName name="FC6_total">#REF!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g" localSheetId="2">{"Book1","DTcµuphalaiPS.xls"}</definedName>
    <definedName name="fdfg" localSheetId="1">{"Book1","DTcµuphalaiPS.xls"}</definedName>
    <definedName name="fdfg">{"Book1","DTcµuphalaiPS.xls"}</definedName>
    <definedName name="FDR">#REF!</definedName>
    <definedName name="Fe">#REF!</definedName>
    <definedName name="ff">#REF!</definedName>
    <definedName name="fff" localSheetId="2" hidden="1">{"'Sheet1'!$L$16"}</definedName>
    <definedName name="fff" localSheetId="1" hidden="1">{"'Sheet1'!$L$16"}</definedName>
    <definedName name="fff" hidden="1">{"'Sheet1'!$L$16"}</definedName>
    <definedName name="fghghgh">#REF!</definedName>
    <definedName name="Fi">#REF!</definedName>
    <definedName name="FI_12">4820</definedName>
    <definedName name="FIL">#REF!</definedName>
    <definedName name="FILE">#REF!</definedName>
    <definedName name="FIT" localSheetId="2">BlankMacro1</definedName>
    <definedName name="FIT" localSheetId="1">BlankMacro1</definedName>
    <definedName name="FIT">BlankMacro1</definedName>
    <definedName name="FITT2" localSheetId="2">BlankMacro1</definedName>
    <definedName name="FITT2" localSheetId="1">BlankMacro1</definedName>
    <definedName name="FITT2">BlankMacro1</definedName>
    <definedName name="FITTING2" localSheetId="2">BlankMacro1</definedName>
    <definedName name="FITTING2" localSheetId="1">BlankMacro1</definedName>
    <definedName name="FITTING2">BlankMacro1</definedName>
    <definedName name="fjh">#REF!</definedName>
    <definedName name="FL">#REF!</definedName>
    <definedName name="FLG" localSheetId="2">BlankMacro1</definedName>
    <definedName name="FLG" localSheetId="1">BlankMacro1</definedName>
    <definedName name="FLG">BlankMacro1</definedName>
    <definedName name="Fng">#REF!</definedName>
    <definedName name="FO">#N/A</definedName>
    <definedName name="foo" localSheetId="2">ErrorHandler_1</definedName>
    <definedName name="foo" localSheetId="1">ErrorHandler_1</definedName>
    <definedName name="foo">ErrorHandler_1</definedName>
    <definedName name="fpe">#REF!</definedName>
    <definedName name="fpy">#REF!</definedName>
    <definedName name="fr">#REF!</definedName>
    <definedName name="fr_ani">#REF!</definedName>
    <definedName name="frK_bls">#REF!</definedName>
    <definedName name="frN_bls">#REF!</definedName>
    <definedName name="frP_bls">#REF!</definedName>
    <definedName name="fs">#REF!</definedName>
    <definedName name="fse">#REF!</definedName>
    <definedName name="fsf">#REF!</definedName>
    <definedName name="fso">#REF!</definedName>
    <definedName name="Ft">#REF!</definedName>
    <definedName name="ftd">#REF!</definedName>
    <definedName name="fth">#REF!</definedName>
    <definedName name="fuji">#REF!</definedName>
    <definedName name="fv">#REF!</definedName>
    <definedName name="Fvn_fri">#REF!</definedName>
    <definedName name="fy">#REF!</definedName>
    <definedName name="Fy_">#REF!</definedName>
    <definedName name="g_">#REF!</definedName>
    <definedName name="g_1">#REF!</definedName>
    <definedName name="G_2">#REF!</definedName>
    <definedName name="g_3">#REF!</definedName>
    <definedName name="G_ME">#REF!</definedName>
    <definedName name="Ga">#REF!</definedName>
    <definedName name="gach">#REF!</definedName>
    <definedName name="gagag" localSheetId="2" hidden="1">{"'Sheet1'!$L$16"}</definedName>
    <definedName name="gagag" localSheetId="1" hidden="1">{"'Sheet1'!$L$16"}</definedName>
    <definedName name="gagag" hidden="1">{"'Sheet1'!$L$16"}</definedName>
    <definedName name="GAHT">#REF!</definedName>
    <definedName name="GaicapbocCuXLPEPVCPVCloaiCEVV18den35kV">#REF!</definedName>
    <definedName name="Gald">#REF!</definedName>
    <definedName name="gama">#REF!</definedName>
    <definedName name="Gamadam">#REF!</definedName>
    <definedName name="GBT">#REF!</definedName>
    <definedName name="GC_CT">#REF!</definedName>
    <definedName name="GC_DN">#REF!</definedName>
    <definedName name="GC_HT">#REF!</definedName>
    <definedName name="GC_TD">#REF!</definedName>
    <definedName name="gce">#REF!</definedName>
    <definedName name="gchi">#REF!</definedName>
    <definedName name="Gcpk">#REF!</definedName>
    <definedName name="GCS">#REF!</definedName>
    <definedName name="gDst">#REF!</definedName>
    <definedName name="GDTD">#REF!</definedName>
    <definedName name="geff">#REF!</definedName>
    <definedName name="geo">#REF!</definedName>
    <definedName name="getrtertertert" localSheetId="2">BlankMacro1</definedName>
    <definedName name="getrtertertert" localSheetId="1">BlankMacro1</definedName>
    <definedName name="getrtertertert">BlankMacro1</definedName>
    <definedName name="ghichu">#REF!</definedName>
    <definedName name="ghip">#REF!</definedName>
    <definedName name="gi">#REF!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m">#REF!</definedName>
    <definedName name="Giasatthep">#REF!</definedName>
    <definedName name="giatien">#REF!</definedName>
    <definedName name="Giavatlieukhac">#REF!</definedName>
    <definedName name="GIAVL_TRALY">#REF!</definedName>
    <definedName name="GIAVLIEUTN">#REF!</definedName>
    <definedName name="GiaVtu">#REF!</definedName>
    <definedName name="Giocong">#REF!</definedName>
    <definedName name="giotuoi">#REF!</definedName>
    <definedName name="gis">#REF!</definedName>
    <definedName name="gis150room">#REF!</definedName>
    <definedName name="gjh">#REF!</definedName>
    <definedName name="gkGTGT">#REF!</definedName>
    <definedName name="gl">#REF!</definedName>
    <definedName name="gl3p">#REF!</definedName>
    <definedName name="gld">#REF!</definedName>
    <definedName name="gLst">#REF!</definedName>
    <definedName name="GMs">#REF!</definedName>
    <definedName name="GMSTC">#REF!</definedName>
    <definedName name="GNmd">#REF!</definedName>
    <definedName name="gntc">#REF!</definedName>
    <definedName name="go">#REF!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P">#REF!</definedName>
    <definedName name="gps">#REF!</definedName>
    <definedName name="GRID">#REF!</definedName>
    <definedName name="gse">#REF!</definedName>
    <definedName name="GSTC">#REF!</definedName>
    <definedName name="GT">#REF!</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RI">#REF!</definedName>
    <definedName name="gtst">#REF!</definedName>
    <definedName name="GTTB">#REF!</definedName>
    <definedName name="GTXL">#REF!</definedName>
    <definedName name="GTXL_1">#REF!</definedName>
    <definedName name="GTXL3">#REF!</definedName>
    <definedName name="GVL_LDT">#REF!</definedName>
    <definedName name="gWst">#REF!</definedName>
    <definedName name="gx">#REF!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localSheetId="2" hidden="1">{"'Sheet1'!$L$16"}</definedName>
    <definedName name="h" localSheetId="1"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HTHH">#REF!</definedName>
    <definedName name="H_THUCTT">#REF!</definedName>
    <definedName name="H0.4">#REF!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GIANG">#REF!</definedName>
    <definedName name="hai">#REF!</definedName>
    <definedName name="haiduong">#REF!</definedName>
    <definedName name="haiphong">#REF!</definedName>
    <definedName name="hall1">#REF!</definedName>
    <definedName name="hall2">#REF!</definedName>
    <definedName name="HANG" localSheetId="2" hidden="1">{#N/A,#N/A,FALSE,"Chi tiÆt"}</definedName>
    <definedName name="HANG" localSheetId="1" hidden="1">{#N/A,#N/A,FALSE,"Chi tiÆt"}</definedName>
    <definedName name="HANG" hidden="1">{#N/A,#N/A,FALSE,"Chi tiÆt"}</definedName>
    <definedName name="Hang_muc_khac">#REF!</definedName>
    <definedName name="hangmuc">#REF!</definedName>
    <definedName name="HANOI">#REF!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ay">#REF!</definedName>
    <definedName name="hau">#REF!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#REF!</definedName>
    <definedName name="Hdao">0.3</definedName>
    <definedName name="Hdap">5.2</definedName>
    <definedName name="Hdb">#REF!</definedName>
    <definedName name="HDC">#REF!</definedName>
    <definedName name="hdi">#REF!</definedName>
    <definedName name="Hdinh">#REF!</definedName>
    <definedName name="hdjuy">#REF!</definedName>
    <definedName name="Hdtt">#REF!</definedName>
    <definedName name="HDU">#REF!</definedName>
    <definedName name="HE_SO_KHO_KHAN_CANG_DAY">#REF!</definedName>
    <definedName name="Heä_soá_laép_xaø_H">1.7</definedName>
    <definedName name="heä_soá_sình_laày">#REF!</definedName>
    <definedName name="Header_Row">#REF!</definedName>
    <definedName name="height">#REF!</definedName>
    <definedName name="Heso">#REF!</definedName>
    <definedName name="hesoC">#REF!</definedName>
    <definedName name="HeSoPhuPhi">#REF!</definedName>
    <definedName name="HFFTRB">#REF!</definedName>
    <definedName name="HFFTSF">#REF!</definedName>
    <definedName name="HGLTB">#REF!</definedName>
    <definedName name="hh" localSheetId="2" hidden="1">{"'Sheet1'!$L$16"}</definedName>
    <definedName name="hh" localSheetId="1" hidden="1">{"'Sheet1'!$L$16"}</definedName>
    <definedName name="hh" hidden="1">{"'Sheet1'!$L$16"}</definedName>
    <definedName name="HHcat">#REF!</definedName>
    <definedName name="HHda">#REF!</definedName>
    <definedName name="hhhh">#REF!</definedName>
    <definedName name="HHIC">#REF!</definedName>
    <definedName name="HHT">#REF!</definedName>
    <definedName name="HHTT">#REF!</definedName>
    <definedName name="HHUHOI">#N/A</definedName>
    <definedName name="HiddenRows" hidden="1">#REF!</definedName>
    <definedName name="hien">#REF!</definedName>
    <definedName name="HIHIHIHOI" localSheetId="2" hidden="1">{"'Sheet1'!$L$16"}</definedName>
    <definedName name="HIHIHIHOI" localSheetId="1" hidden="1">{"'Sheet1'!$L$16"}</definedName>
    <definedName name="HIHIHIHOI" hidden="1">{"'Sheet1'!$L$16"}</definedName>
    <definedName name="Hinh_thuc">#REF!</definedName>
    <definedName name="HiÕu">#REF!</definedName>
    <definedName name="HJKL" localSheetId="2" hidden="1">{"'Sheet1'!$L$16"}</definedName>
    <definedName name="HJKL" localSheetId="1" hidden="1">{"'Sheet1'!$L$16"}</definedName>
    <definedName name="H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I">#REF!</definedName>
    <definedName name="HoII">#REF!</definedName>
    <definedName name="HoIII">#REF!</definedName>
    <definedName name="holan">#REF!</definedName>
    <definedName name="HOME_MANP">#REF!</definedName>
    <definedName name="HOMEOFFICE_COST">#REF!</definedName>
    <definedName name="Hong_Quang">#REF!</definedName>
    <definedName name="Hopnoicap">#REF!</definedName>
    <definedName name="hoten">#REF!</definedName>
    <definedName name="hotrongcay">#REF!</definedName>
    <definedName name="Hoü_vaì_tãn">#REF!</definedName>
    <definedName name="HR">#REF!</definedName>
    <definedName name="HRC">#REF!</definedName>
    <definedName name="hs">#REF!</definedName>
    <definedName name="hs_">#REF!</definedName>
    <definedName name="HS_may">#REF!</definedName>
    <definedName name="Hsb">#REF!</definedName>
    <definedName name="Hsc">#REF!</definedName>
    <definedName name="HSCG">#REF!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#REF!</definedName>
    <definedName name="HSMTC">#REF!</definedName>
    <definedName name="hsn">0.5</definedName>
    <definedName name="hsnc">#REF!</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ep">#REF!</definedName>
    <definedName name="Hstt">#REF!</definedName>
    <definedName name="hsUd">#REF!</definedName>
    <definedName name="HSVC1">#REF!</definedName>
    <definedName name="HSVC2">#REF!</definedName>
    <definedName name="HSVC3">#REF!</definedName>
    <definedName name="hsvl">#REF!</definedName>
    <definedName name="hsvl2">1</definedName>
    <definedName name="HSXA">#REF!</definedName>
    <definedName name="htdd2003">#REF!</definedName>
    <definedName name="Hthan">#REF!</definedName>
    <definedName name="HTHH">#REF!</definedName>
    <definedName name="htlm" localSheetId="2" hidden="1">{"'Sheet1'!$L$16"}</definedName>
    <definedName name="htlm" localSheetId="1" hidden="1">{"'Sheet1'!$L$16"}</definedName>
    <definedName name="htlm" hidden="1">{"'Sheet1'!$L$16"}</definedName>
    <definedName name="HTML_CodePage" hidden="1">950</definedName>
    <definedName name="HTML_Control" localSheetId="2"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S">#REF!</definedName>
    <definedName name="HTU">#REF!</definedName>
    <definedName name="HTVL">#REF!</definedName>
    <definedName name="HUB">#REF!</definedName>
    <definedName name="huequangngai">#REF!</definedName>
    <definedName name="hung">#REF!</definedName>
    <definedName name="hungyen">#REF!</definedName>
    <definedName name="huy" localSheetId="2" hidden="1">{"'Sheet1'!$L$16"}</definedName>
    <definedName name="huy" localSheetId="1" hidden="1">{"'Sheet1'!$L$16"}</definedName>
    <definedName name="huy" hidden="1">{"'Sheet1'!$L$16"}</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L">#REF!</definedName>
    <definedName name="HVP">#REF!</definedName>
    <definedName name="hvt">#REF!</definedName>
    <definedName name="hvtb">#REF!</definedName>
    <definedName name="hvttt">#REF!</definedName>
    <definedName name="I">#REF!</definedName>
    <definedName name="I_A">#REF!</definedName>
    <definedName name="I_B">#REF!</definedName>
    <definedName name="I_c">#REF!</definedName>
    <definedName name="I_p">#REF!</definedName>
    <definedName name="i0">#REF!</definedName>
    <definedName name="Ic">#REF!</definedName>
    <definedName name="Icoc">#REF!</definedName>
    <definedName name="IDLAB_COST">#REF!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MANP">#REF!</definedName>
    <definedName name="Ing">#REF!</definedName>
    <definedName name="INPUT">#REF!</definedName>
    <definedName name="INPUT1">#REF!</definedName>
    <definedName name="inputCosti">#REF!</definedName>
    <definedName name="inputLf">#REF!</definedName>
    <definedName name="inputWTP">#REF!</definedName>
    <definedName name="INT">#REF!</definedName>
    <definedName name="Interest_Rate">#REF!</definedName>
    <definedName name="Ip">#REF!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#REF!</definedName>
    <definedName name="J.O">#REF!</definedName>
    <definedName name="J.O_GT">#REF!</definedName>
    <definedName name="j356C8">#REF!</definedName>
    <definedName name="J81j81">#REF!</definedName>
    <definedName name="jhnjnn">#REF!</definedName>
    <definedName name="jkghj">#REF!</definedName>
    <definedName name="Jxdam">#REF!</definedName>
    <definedName name="Jydam">#REF!</definedName>
    <definedName name="k" localSheetId="2" hidden="1">{"Offgrid",#N/A,FALSE,"OFFGRID";"Region",#N/A,FALSE,"REGION";"Offgrid -2",#N/A,FALSE,"OFFGRID";"WTP",#N/A,FALSE,"WTP";"WTP -2",#N/A,FALSE,"WTP";"Project",#N/A,FALSE,"PROJECT";"Summary -2",#N/A,FALSE,"SUMMARY"}</definedName>
    <definedName name="k" localSheetId="1" hidden="1">{"Offgrid",#N/A,FALSE,"OFFGRID";"Region",#N/A,FALSE,"REGION";"Offgrid -2",#N/A,FALSE,"OFFGRID";"WTP",#N/A,FALSE,"WTP";"WTP -2",#N/A,FALSE,"WTP";"Project",#N/A,FALSE,"PROJECT";"Summary -2",#N/A,FALSE,"SUMMARY"}</definedName>
    <definedName name="k" hidden="1">{"Offgrid",#N/A,FALSE,"OFFGRID";"Region",#N/A,FALSE,"REGION";"Offgrid -2",#N/A,FALSE,"OFFGRID";"WTP",#N/A,FALSE,"WTP";"WTP -2",#N/A,FALSE,"WTP";"Project",#N/A,FALSE,"PROJECT";"Summary -2",#N/A,FALSE,"SUMMARY"}</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A">#REF!</definedName>
    <definedName name="KAE">#REF!</definedName>
    <definedName name="KAS">#REF!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Bve">#REF!</definedName>
    <definedName name="kecot">#REF!</definedName>
    <definedName name="Kepcapcacloai">#REF!</definedName>
    <definedName name="KFFMAX">#REF!</definedName>
    <definedName name="KFFMIN">#REF!</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_Chang">#REF!</definedName>
    <definedName name="Khac">#REF!</definedName>
    <definedName name="khac1">#REF!</definedName>
    <definedName name="khac2">#REF!</definedName>
    <definedName name="Khâi">#REF!</definedName>
    <definedName name="khanang">#REF!</definedName>
    <definedName name="Khanhdonnoitrunggiannoidieuchinh">#REF!</definedName>
    <definedName name="KHKQKD">#REF!</definedName>
    <definedName name="khla09" localSheetId="2" hidden="1">{"'Sheet1'!$L$16"}</definedName>
    <definedName name="khla09" localSheetId="1" hidden="1">{"'Sheet1'!$L$16"}</definedName>
    <definedName name="khla09" hidden="1">{"'Sheet1'!$L$16"}</definedName>
    <definedName name="KHldatcat">#REF!</definedName>
    <definedName name="khoanda">#REF!</definedName>
    <definedName name="khoannhoi">#REF!</definedName>
    <definedName name="KHOI_LUONG_DAT_DAO_DAP">#REF!</definedName>
    <definedName name="khong">#REF!</definedName>
    <definedName name="Khong_can_doi">#REF!</definedName>
    <definedName name="khongtruotgia" localSheetId="2" hidden="1">{"'Sheet1'!$L$16"}</definedName>
    <definedName name="khongtruotgia" localSheetId="1" hidden="1">{"'Sheet1'!$L$16"}</definedName>
    <definedName name="khongtruotgia" hidden="1">{"'Sheet1'!$L$16"}</definedName>
    <definedName name="KHTHUE">#REF!</definedName>
    <definedName name="KHTV.T3">#REF!</definedName>
    <definedName name="KHTV.T7">#REF!</definedName>
    <definedName name="Khung">#REF!</definedName>
    <definedName name="KhuyenmaiUPS">"AutoShape 264"</definedName>
    <definedName name="khvh09" localSheetId="2" hidden="1">{"'Sheet1'!$L$16"}</definedName>
    <definedName name="khvh09" localSheetId="1" hidden="1">{"'Sheet1'!$L$16"}</definedName>
    <definedName name="khvh09" hidden="1">{"'Sheet1'!$L$16"}</definedName>
    <definedName name="khvx09" localSheetId="2" hidden="1">{#N/A,#N/A,FALSE,"Chi tiÆt"}</definedName>
    <definedName name="khvx09" localSheetId="1" hidden="1">{#N/A,#N/A,FALSE,"Chi tiÆt"}</definedName>
    <definedName name="khvx09" hidden="1">{#N/A,#N/A,FALSE,"Chi tiÆt"}</definedName>
    <definedName name="KHYt09" localSheetId="2" hidden="1">{"'Sheet1'!$L$16"}</definedName>
    <definedName name="KHYt09" localSheetId="1" hidden="1">{"'Sheet1'!$L$16"}</definedName>
    <definedName name="KHYt09" hidden="1">{"'Sheet1'!$L$16"}</definedName>
    <definedName name="kich250">#REF!</definedName>
    <definedName name="kich500">#REF!</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KE_Sheet10_List">#REF!</definedName>
    <definedName name="kkk">#REF!</definedName>
    <definedName name="kl">#REF!</definedName>
    <definedName name="KL.Thietke">#REF!</definedName>
    <definedName name="kl_ME">#REF!</definedName>
    <definedName name="KL1P">#REF!</definedName>
    <definedName name="KLC">#REF!</definedName>
    <definedName name="klctbb">#REF!</definedName>
    <definedName name="kldd1p">#REF!</definedName>
    <definedName name="KLDL">#REF!</definedName>
    <definedName name="KLFMAX">#REF!</definedName>
    <definedName name="KLFMIN">#REF!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t">#REF!</definedName>
    <definedName name="km">#REF!</definedName>
    <definedName name="Kmc">#REF!</definedName>
    <definedName name="Kmd">#REF!</definedName>
    <definedName name="Knc">#REF!</definedName>
    <definedName name="Kncc">#REF!</definedName>
    <definedName name="Kncd">#REF!</definedName>
    <definedName name="Kng">#REF!</definedName>
    <definedName name="KÕ_ho_ch_Th_ng_10">#REF!</definedName>
    <definedName name="kp1ph">#REF!</definedName>
    <definedName name="KQ_Truong">#REF!</definedName>
    <definedName name="Ks">#REF!</definedName>
    <definedName name="ksbn" localSheetId="2" hidden="1">{"'Sheet1'!$L$16"}</definedName>
    <definedName name="ksbn" localSheetId="1" hidden="1">{"'Sheet1'!$L$16"}</definedName>
    <definedName name="ksbn" hidden="1">{"'Sheet1'!$L$16"}</definedName>
    <definedName name="kshn" localSheetId="2" hidden="1">{"'Sheet1'!$L$16"}</definedName>
    <definedName name="kshn" localSheetId="1" hidden="1">{"'Sheet1'!$L$16"}</definedName>
    <definedName name="kshn" hidden="1">{"'Sheet1'!$L$16"}</definedName>
    <definedName name="ksls" localSheetId="2" hidden="1">{"'Sheet1'!$L$16"}</definedName>
    <definedName name="ksls" localSheetId="1" hidden="1">{"'Sheet1'!$L$16"}</definedName>
    <definedName name="ksls" hidden="1">{"'Sheet1'!$L$16"}</definedName>
    <definedName name="KSTK">#REF!</definedName>
    <definedName name="ktc">#REF!</definedName>
    <definedName name="Kte">#REF!</definedName>
    <definedName name="KVC">#REF!</definedName>
    <definedName name="Kxc">#REF!</definedName>
    <definedName name="Kxp">#REF!</definedName>
    <definedName name="Ký_nép">#REF!</definedName>
    <definedName name="l_1">#REF!</definedName>
    <definedName name="L_mong">#REF!</definedName>
    <definedName name="l1d">#REF!</definedName>
    <definedName name="L63x6">5800</definedName>
    <definedName name="Lab_tec">#REF!</definedName>
    <definedName name="LABEL">#REF!</definedName>
    <definedName name="Labour_cost">#REF!</definedName>
    <definedName name="Lac_tec">#REF!</definedName>
    <definedName name="Laivay">#REF!</definedName>
    <definedName name="lan">#REF!</definedName>
    <definedName name="lancan">#REF!</definedName>
    <definedName name="LandPreperationWage">#REF!</definedName>
    <definedName name="langson" localSheetId="2" hidden="1">{"'Sheet1'!$L$16"}</definedName>
    <definedName name="langson" localSheetId="1" hidden="1">{"'Sheet1'!$L$16"}</definedName>
    <definedName name="langson" hidden="1">{"'Sheet1'!$L$16"}</definedName>
    <definedName name="lanhto">#REF!</definedName>
    <definedName name="lao_keo_dam_cau">#REF!</definedName>
    <definedName name="LAP_DAT_TBA">#REF!</definedName>
    <definedName name="Last_Row">#N/A</definedName>
    <definedName name="Lban">#REF!</definedName>
    <definedName name="LBR">#REF!</definedName>
    <definedName name="LBS_22">107800000</definedName>
    <definedName name="Lc">#REF!</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#REF!</definedName>
    <definedName name="LDAM">#REF!</definedName>
    <definedName name="Ldatcat">#REF!</definedName>
    <definedName name="Ldi">#REF!</definedName>
    <definedName name="LDIM">#REF!</definedName>
    <definedName name="Ldinh">#REF!</definedName>
    <definedName name="Lg">#REF!</definedName>
    <definedName name="LG_CB_N1">#REF!</definedName>
    <definedName name="lh">#REF!</definedName>
    <definedName name="LIET_KE_VI_TRI_DZ0.4KV">#REF!</definedName>
    <definedName name="LIET_KE_VI_TRI_DZ22KV">#REF!</definedName>
    <definedName name="line15">#REF!</definedName>
    <definedName name="list">#REF!</definedName>
    <definedName name="LK.T2">#REF!</definedName>
    <definedName name="LK.T3">#REF!</definedName>
    <definedName name="LK.T4">#REF!</definedName>
    <definedName name="LK.T5">#REF!</definedName>
    <definedName name="LK.T6">#REF!</definedName>
    <definedName name="LK_hathe">#REF!</definedName>
    <definedName name="Lmk">#REF!</definedName>
    <definedName name="Lmong">#REF!</definedName>
    <definedName name="Lms">#REF!</definedName>
    <definedName name="Lmt">#REF!</definedName>
    <definedName name="LMU">#REF!</definedName>
    <definedName name="LMUSelected">#REF!</definedName>
    <definedName name="ln">#REF!</definedName>
    <definedName name="Lnsc">#REF!</definedName>
    <definedName name="lntt">#REF!</definedName>
    <definedName name="Lo">#REF!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xeH">#REF!</definedName>
    <definedName name="LoaixeXB">#REF!</definedName>
    <definedName name="Loan_Amount">#REF!</definedName>
    <definedName name="Loan_Start">#REF!</definedName>
    <definedName name="Loan_Years">#REF!</definedName>
    <definedName name="lo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RMC">#REF!</definedName>
    <definedName name="lrung">#REF!</definedName>
    <definedName name="Lthan">#REF!</definedName>
    <definedName name="ltre">#REF!</definedName>
    <definedName name="Luanthanh">#REF!</definedName>
    <definedName name="lulop16">#REF!</definedName>
    <definedName name="luoichanrac">#REF!</definedName>
    <definedName name="luoncap">#REF!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#REF!</definedName>
    <definedName name="M_CSCT">#REF!</definedName>
    <definedName name="M_TD">#REF!</definedName>
    <definedName name="M0.4">#REF!</definedName>
    <definedName name="M10.1">#REF!</definedName>
    <definedName name="M10.1a">#REF!</definedName>
    <definedName name="M10.2">#REF!</definedName>
    <definedName name="M10.2a">#REF!</definedName>
    <definedName name="M12ba3p">#REF!</definedName>
    <definedName name="M12bb1p">#REF!</definedName>
    <definedName name="M12bnnc">#REF!</definedName>
    <definedName name="M12bnvl">#REF!</definedName>
    <definedName name="M12cbnc">#REF!</definedName>
    <definedName name="M12cbvl">#REF!</definedName>
    <definedName name="M14bb1p">#REF!</definedName>
    <definedName name="M2H">#REF!</definedName>
    <definedName name="m8aanc">#REF!</definedName>
    <definedName name="m8aav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ieu">#REF!</definedName>
    <definedName name="MAJ_CON_EQP">#REF!</definedName>
    <definedName name="MaMay_Q">#REF!</definedName>
    <definedName name="Mat_cau">#REF!</definedName>
    <definedName name="MAVANKHUON">#REF!</definedName>
    <definedName name="MAVLTHDN">#REF!</definedName>
    <definedName name="maybua">#REF!</definedName>
    <definedName name="maycay">#REF!</definedName>
    <definedName name="maykhoan">#REF!</definedName>
    <definedName name="maythepnaphl">#REF!</definedName>
    <definedName name="mayui">#REF!</definedName>
    <definedName name="mayui110">#REF!</definedName>
    <definedName name="mb">#REF!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H">#REF!</definedName>
    <definedName name="MINH">#REF!</definedName>
    <definedName name="minh_1">#REF!</definedName>
    <definedName name="minh_mtk">#REF!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TC">#REF!</definedName>
    <definedName name="mo" localSheetId="2" hidden="1">{"'Sheet1'!$L$16"}</definedName>
    <definedName name="mo" localSheetId="1" hidden="1">{"'Sheet1'!$L$16"}</definedName>
    <definedName name="mo" hidden="1">{"'Sheet1'!$L$16"}</definedName>
    <definedName name="MODIFY">#REF!</definedName>
    <definedName name="moi" localSheetId="2" hidden="1">{"'Sheet1'!$L$16"}</definedName>
    <definedName name="moi" localSheetId="1" hidden="1">{"'Sheet1'!$L$16"}</definedName>
    <definedName name="moi" hidden="1">{"'Sheet1'!$L$16"}</definedName>
    <definedName name="mongbang">#REF!</definedName>
    <definedName name="mongdon">#REF!</definedName>
    <definedName name="Morong">#REF!</definedName>
    <definedName name="Morong4054_85">#REF!</definedName>
    <definedName name="morong4054_98">#REF!</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dg">#REF!</definedName>
    <definedName name="MTCLD">#REF!</definedName>
    <definedName name="MTCMB">#REF!</definedName>
    <definedName name="MTCT">#REF!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A">#REF!</definedName>
    <definedName name="MucDauTu">#REF!</definedName>
    <definedName name="mucluong">144000</definedName>
    <definedName name="mui">#REF!</definedName>
    <definedName name="muonong2.8">#REF!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pig">#REF!</definedName>
    <definedName name="N1pIGvc">#REF!</definedName>
    <definedName name="n1pind">#REF!</definedName>
    <definedName name="N1pINDvc">#REF!</definedName>
    <definedName name="n1ping">#REF!</definedName>
    <definedName name="N1pINGvc">#REF!</definedName>
    <definedName name="n1pint">#REF!</definedName>
    <definedName name="Na">#REF!</definedName>
    <definedName name="namdinh">#REF!</definedName>
    <definedName name="namdinh_hanam">#REF!</definedName>
    <definedName name="Name">#REF!</definedName>
    <definedName name="NB">#REF!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5">#REF!</definedName>
    <definedName name="nc3.2">#REF!</definedName>
    <definedName name="nc3p">#REF!</definedName>
    <definedName name="ncbaotaibovay">#REF!</definedName>
    <definedName name="NCBD100">#REF!</definedName>
    <definedName name="NCBD200">#REF!</definedName>
    <definedName name="NCBD250">#REF!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Kday">#REF!</definedName>
    <definedName name="NCKT">#REF!</definedName>
    <definedName name="NCLD">#REF!</definedName>
    <definedName name="ncong">#REF!</definedName>
    <definedName name="NCPP">#REF!</definedName>
    <definedName name="nct">#REF!</definedName>
    <definedName name="ncthepnaphl">#REF!</definedName>
    <definedName name="nctn">#REF!</definedName>
    <definedName name="nctram">#REF!</definedName>
    <definedName name="NCVC100">#REF!</definedName>
    <definedName name="NCVC200">#REF!</definedName>
    <definedName name="NCVC250">#REF!</definedName>
    <definedName name="NCVC3P">#REF!</definedName>
    <definedName name="ndc">#REF!</definedName>
    <definedName name="NDFN">#REF!</definedName>
    <definedName name="NDFP">#REF!</definedName>
    <definedName name="nenkhi10m3">#REF!</definedName>
    <definedName name="nenkhi12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XT">#REF!</definedName>
    <definedName name="ngan">#REF!</definedName>
    <definedName name="NGAØY">#REF!</definedName>
    <definedName name="ngau">#REF!</definedName>
    <definedName name="Ngay">#REF!</definedName>
    <definedName name="ngheanhatinh">#REF!</definedName>
    <definedName name="nght">#REF!</definedName>
    <definedName name="NH">#REF!</definedName>
    <definedName name="Nh_n_cáng">#REF!</definedName>
    <definedName name="NHAÂN_COÂNG" localSheetId="2">BTRAM</definedName>
    <definedName name="NHAÂN_COÂNG" localSheetId="1">BTRAM</definedName>
    <definedName name="NHAÂN_COÂNG">BTRAM</definedName>
    <definedName name="Nhâm_Ctr">#REF!</definedName>
    <definedName name="Nhan_xet_cua_dai">"Picture 1"</definedName>
    <definedName name="Nhapsolieu">#REF!</definedName>
    <definedName name="NHCP">#REF!</definedName>
    <definedName name="nhfffd" localSheetId="2">{"DZ-TDTB2.XLS","Dcksat.xls"}</definedName>
    <definedName name="nhfffd" localSheetId="1">{"DZ-TDTB2.XLS","Dcksat.xls"}</definedName>
    <definedName name="nhfffd">{"DZ-TDTB2.XLS","Dcksat.xls"}</definedName>
    <definedName name="nhn">#REF!</definedName>
    <definedName name="nhoatH30">#REF!</definedName>
    <definedName name="NHot">#REF!</definedName>
    <definedName name="NHQD">#REF!</definedName>
    <definedName name="NHTMCP">#REF!</definedName>
    <definedName name="nhu">#REF!</definedName>
    <definedName name="nhua">#REF!</definedName>
    <definedName name="nhuad">#REF!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c">#REF!</definedName>
    <definedName name="ninvl3p">#REF!</definedName>
    <definedName name="nl">#REF!</definedName>
    <definedName name="NL12nc">#REF!</definedName>
    <definedName name="NL12vl">#REF!</definedName>
    <definedName name="nl1p">#REF!</definedName>
    <definedName name="nl3p">#REF!</definedName>
    <definedName name="NLFElse">#REF!</definedName>
    <definedName name="NLHC15">#REF!</definedName>
    <definedName name="NLHC25">#REF!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g">#REF!</definedName>
    <definedName name="nnnc3p">#REF!</definedName>
    <definedName name="nnvl3p">#REF!</definedName>
    <definedName name="No">#REF!</definedName>
    <definedName name="Np">#REF!</definedName>
    <definedName name="nps">#REF!</definedName>
    <definedName name="Nq">#REF!</definedName>
    <definedName name="NQD">#REF!</definedName>
    <definedName name="NQQH">#REF!</definedName>
    <definedName name="NrYC">#REF!</definedName>
    <definedName name="nsc">#REF!</definedName>
    <definedName name="nsk">#REF!</definedName>
    <definedName name="nsl">#REF!</definedName>
    <definedName name="NSNN">#REF!</definedName>
    <definedName name="ntb">#REF!</definedName>
    <definedName name="ÑTHH">#REF!</definedName>
    <definedName name="Nu">#REF!</definedName>
    <definedName name="Number_of_Payments" localSheetId="2">MATCH(0.01,End_Bal,-1)+1</definedName>
    <definedName name="Number_of_Payments" localSheetId="1">MATCH(0.01,End_Bal,-1)+1</definedName>
    <definedName name="Number_of_Payments">MATCH(0.01,End_Bal,-1)+1</definedName>
    <definedName name="nuoc2">#REF!</definedName>
    <definedName name="nuoc4">#REF!</definedName>
    <definedName name="nuoc5">#REF!</definedName>
    <definedName name="Nut_tec">#REF!</definedName>
    <definedName name="NVF">#REF!</definedName>
    <definedName name="nxc">#REF!</definedName>
    <definedName name="o" localSheetId="2" hidden="1">{"'Sheet1'!$L$16"}</definedName>
    <definedName name="o" localSheetId="1" hidden="1">{"'Sheet1'!$L$16"}</definedName>
    <definedName name="o" hidden="1">{"'Sheet1'!$L$16"}</definedName>
    <definedName name="O_M">#REF!</definedName>
    <definedName name="O_N">#REF!</definedName>
    <definedName name="o_n_phÝ_1__thu_nhËp_th_ng">#REF!</definedName>
    <definedName name="Ö135">#REF!</definedName>
    <definedName name="oa">#REF!</definedName>
    <definedName name="ob">#REF!</definedName>
    <definedName name="OD">#REF!</definedName>
    <definedName name="ODC">#REF!</definedName>
    <definedName name="ODS">#REF!</definedName>
    <definedName name="ODU">#REF!</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hom">#REF!</definedName>
    <definedName name="options">#REF!</definedName>
    <definedName name="ORD">#REF!</definedName>
    <definedName name="OrderTable" hidden="1">#REF!</definedName>
    <definedName name="ORF">#REF!</definedName>
    <definedName name="oto10T">#REF!</definedName>
    <definedName name="oto5T">#REF!</definedName>
    <definedName name="oto7T">#REF!</definedName>
    <definedName name="otonhua">#REF!</definedName>
    <definedName name="Out">#REF!</definedName>
    <definedName name="OutRow">#REF!</definedName>
    <definedName name="ov">#REF!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1_">#REF!</definedName>
    <definedName name="p2_">#REF!</definedName>
    <definedName name="P3_">#REF!</definedName>
    <definedName name="PA">#REF!</definedName>
    <definedName name="PAIII_" localSheetId="2" hidden="1">{"'Sheet1'!$L$16"}</definedName>
    <definedName name="PAIII_" localSheetId="1" hidden="1">{"'Sheet1'!$L$16"}</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e_Class1">#REF!</definedName>
    <definedName name="Pe_Class2">#REF!</definedName>
    <definedName name="Pe_Class3">#REF!</definedName>
    <definedName name="Pe_Class4">#REF!</definedName>
    <definedName name="Pe_Class5">#REF!</definedName>
    <definedName name="PFF">#REF!</definedName>
    <definedName name="pgia">#REF!</definedName>
    <definedName name="Phan_cap">#REF!</definedName>
    <definedName name="PHAN_DIEN_DZ0.4KV">#REF!</definedName>
    <definedName name="PHAN_DIEN_TBA">#REF!</definedName>
    <definedName name="PHAN_MUA_SAM_DZ0.4KV">#REF!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ô_kiÖn_c_c_lo_i">#REF!</definedName>
    <definedName name="Phone">#REF!</definedName>
    <definedName name="phson">#REF!</definedName>
    <definedName name="phtuyen">#REF!</definedName>
    <definedName name="phu_luc_vua">#REF!</definedName>
    <definedName name="phugia2">#REF!</definedName>
    <definedName name="phugia3">#REF!</definedName>
    <definedName name="phugia4">#REF!</definedName>
    <definedName name="phugia5">#REF!</definedName>
    <definedName name="Phukienduongday">#REF!</definedName>
    <definedName name="PHUTHOVINHPHUC">#REF!</definedName>
    <definedName name="PierData">#REF!</definedName>
    <definedName name="PIL">#REF!</definedName>
    <definedName name="PileSize">#REF!</definedName>
    <definedName name="PileType">#REF!</definedName>
    <definedName name="PIP" localSheetId="2">BlankMacro1</definedName>
    <definedName name="PIP" localSheetId="1">BlankMacro1</definedName>
    <definedName name="PIP">BlankMacro1</definedName>
    <definedName name="PIPE2" localSheetId="2">BlankMacro1</definedName>
    <definedName name="PIPE2" localSheetId="1">BlankMacro1</definedName>
    <definedName name="PIPE2">BlankMacro1</definedName>
    <definedName name="Plc_">#REF!</definedName>
    <definedName name="plctel">#REF!</definedName>
    <definedName name="PLKL">#REF!</definedName>
    <definedName name="PLM">#REF!</definedName>
    <definedName name="PLOT">#REF!</definedName>
    <definedName name="PLV">#REF!</definedName>
    <definedName name="pm..">#REF!</definedName>
    <definedName name="PMS" localSheetId="2" hidden="1">{"'Sheet1'!$L$16"}</definedName>
    <definedName name="PMS" localSheetId="1" hidden="1">{"'Sheet1'!$L$16"}</definedName>
    <definedName name="PMS" hidden="1">{"'Sheet1'!$L$16"}</definedName>
    <definedName name="PMUX">#REF!</definedName>
    <definedName name="Pno">#REF!</definedName>
    <definedName name="PPP" localSheetId="2">BlankMacro1</definedName>
    <definedName name="PPP" localSheetId="1">BlankMacro1</definedName>
    <definedName name="PPP">BlankMacro1</definedName>
    <definedName name="PR">#REF!</definedName>
    <definedName name="PRC">#REF!</definedName>
    <definedName name="PrecNden">#REF!</definedName>
    <definedName name="PRICE">#REF!</definedName>
    <definedName name="PRICE1">#REF!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1a">#REF!</definedName>
    <definedName name="Prin2">#REF!</definedName>
    <definedName name="Prin20">#REF!</definedName>
    <definedName name="Prin21">#REF!</definedName>
    <definedName name="Prin23">#REF!</definedName>
    <definedName name="prin2a">#REF!</definedName>
    <definedName name="Prin3">#REF!</definedName>
    <definedName name="Prin4">#REF!</definedName>
    <definedName name="Prin5">#REF!</definedName>
    <definedName name="prin51">#REF!</definedName>
    <definedName name="Prin6">#REF!</definedName>
    <definedName name="Prin7">#REF!</definedName>
    <definedName name="Prin8">#REF!</definedName>
    <definedName name="Prin9">#REF!</definedName>
    <definedName name="_xlnm.Print_Area" localSheetId="2">'DT chi TX'!$A$1:$T$561</definedName>
    <definedName name="_xlnm.Print_Area" localSheetId="1">'Phí '!$A$2:$G$115</definedName>
    <definedName name="_xlnm.Print_Area">#REF!</definedName>
    <definedName name="PRINT_AREA_MI">#REF!</definedName>
    <definedName name="print_area1">#REF!</definedName>
    <definedName name="_xlnm.Print_Titles" localSheetId="2">'DT chi TX'!$3:$5</definedName>
    <definedName name="_xlnm.Print_Titles" localSheetId="1">'Phí '!$5:$7</definedName>
    <definedName name="_xlnm.Print_Titles">#N/A</definedName>
    <definedName name="PRINT_TITLES_MI">#REF!</definedName>
    <definedName name="print_titles1">#N/A</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POSAL">#REF!</definedName>
    <definedName name="Province">#REF!</definedName>
    <definedName name="Pse">#REF!</definedName>
    <definedName name="Pso">#REF!</definedName>
    <definedName name="pt">#REF!</definedName>
    <definedName name="PT_A1">#REF!</definedName>
    <definedName name="PT_Duong">#REF!</definedName>
    <definedName name="ptbc">#REF!</definedName>
    <definedName name="ptdg">#REF!</definedName>
    <definedName name="PTDG_cau">#REF!</definedName>
    <definedName name="ptdg_cong">#REF!</definedName>
    <definedName name="PTDG_DCV">#REF!</definedName>
    <definedName name="ptdg_duong">#REF!</definedName>
    <definedName name="PTE">#REF!</definedName>
    <definedName name="PtichDTL">#N/A</definedName>
    <definedName name="Pu">#REF!</definedName>
    <definedName name="pvd">#REF!</definedName>
    <definedName name="pw">#REF!</definedName>
    <definedName name="q">#REF!</definedName>
    <definedName name="Q__sè_721_Q__KH_T___27_5_03" localSheetId="2">__</definedName>
    <definedName name="Q__sè_721_Q__KH_T___27_5_03" localSheetId="1">__</definedName>
    <definedName name="Q__sè_721_Q__KH_T___27_5_03">__</definedName>
    <definedName name="Qc">#REF!</definedName>
    <definedName name="qd">#REF!</definedName>
    <definedName name="QDD">#REF!</definedName>
    <definedName name="qh0">#REF!</definedName>
    <definedName name="ql">#REF!</definedName>
    <definedName name="qlcan">#REF!</definedName>
    <definedName name="qp">#REF!</definedName>
    <definedName name="qtcgdII">#REF!</definedName>
    <definedName name="qtdm">#REF!</definedName>
    <definedName name="qtinh">#REF!</definedName>
    <definedName name="qttgdII">#REF!</definedName>
    <definedName name="QTY">#REF!</definedName>
    <definedName name="qu">#REF!</definedName>
    <definedName name="quangbinhquangtri">#REF!</definedName>
    <definedName name="Quantities">#REF!</definedName>
    <definedName name="QUY.1">#REF!</definedName>
    <definedName name="qx">#REF!</definedName>
    <definedName name="qx0">#REF!</definedName>
    <definedName name="qy">#REF!</definedName>
    <definedName name="r_">#REF!</definedName>
    <definedName name="R_mong">#REF!</definedName>
    <definedName name="Ra">#REF!</definedName>
    <definedName name="Ra_">#REF!</definedName>
    <definedName name="ra11p">#REF!</definedName>
    <definedName name="ra13p">#REF!</definedName>
    <definedName name="Racot">#REF!</definedName>
    <definedName name="rad">#REF!</definedName>
    <definedName name="Radam">#REF!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c_">#REF!</definedName>
    <definedName name="RC_frame">#REF!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_xlnm.Recorder">#REF!</definedName>
    <definedName name="RECOUT">#N/A</definedName>
    <definedName name="REG">#REF!</definedName>
    <definedName name="Region">#REF!</definedName>
    <definedName name="relay">#REF!</definedName>
    <definedName name="REP">#REF!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HGSD" localSheetId="2" hidden="1">{"'Sheet1'!$L$16"}</definedName>
    <definedName name="RGHGSD" localSheetId="1" hidden="1">{"'Sheet1'!$L$16"}</definedName>
    <definedName name="RGHGSD" hidden="1">{"'Sheet1'!$L$16"}</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IR">#REF!</definedName>
    <definedName name="River">#REF!</definedName>
    <definedName name="River_Code">#REF!</definedName>
    <definedName name="RLF">#REF!</definedName>
    <definedName name="RLKM">#REF!</definedName>
    <definedName name="RLL">#REF!</definedName>
    <definedName name="RLOM">#REF!</definedName>
    <definedName name="Rmm">#REF!</definedName>
    <definedName name="rn">#REF!</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pp">#REF!</definedName>
    <definedName name="rps">#REF!</definedName>
    <definedName name="rr" localSheetId="2">{"doi chieu doanh thhu.xls","sua 1 (4doan da).xls","KLDaMoCoi169.170000.xls"}</definedName>
    <definedName name="rr" localSheetId="1">{"doi chieu doanh thhu.xls","sua 1 (4doan da).xls","KLDaMoCoi169.170000.xls"}</definedName>
    <definedName name="rr">{"doi chieu doanh thhu.xls","sua 1 (4doan da).xls","KLDaMoCoi169.170000.xls"}</definedName>
    <definedName name="Rrpo">#REF!</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T">#REF!</definedName>
    <definedName name="Ru">#REF!</definedName>
    <definedName name="ruu">#REF!</definedName>
    <definedName name="ruv">#REF!</definedName>
    <definedName name="ruw">#REF!</definedName>
    <definedName name="rvu">#REF!</definedName>
    <definedName name="rvv">#REF!</definedName>
    <definedName name="rvw">#REF!</definedName>
    <definedName name="RWTPhi">#REF!</definedName>
    <definedName name="RWTPlo">#REF!</definedName>
    <definedName name="rwu">#REF!</definedName>
    <definedName name="rwv">#REF!</definedName>
    <definedName name="rww">#REF!</definedName>
    <definedName name="s">#REF!</definedName>
    <definedName name="s.">#REF!</definedName>
    <definedName name="S.dinh">640</definedName>
    <definedName name="S_">#REF!</definedName>
    <definedName name="s3tb">#REF!</definedName>
    <definedName name="s4tb">#REF!</definedName>
    <definedName name="s51.5">#REF!</definedName>
    <definedName name="s5tb">#REF!</definedName>
    <definedName name="s71.5">#REF!</definedName>
    <definedName name="s7tb">#REF!</definedName>
    <definedName name="salan200">#REF!</definedName>
    <definedName name="salan400">#REF!</definedName>
    <definedName name="san">#REF!</definedName>
    <definedName name="sand">#REF!</definedName>
    <definedName name="satt">#REF!</definedName>
    <definedName name="SBBK">#REF!</definedName>
    <definedName name="sbc">#REF!</definedName>
    <definedName name="scao98">#REF!</definedName>
    <definedName name="SCCR">#REF!</definedName>
    <definedName name="SCDT">#REF!</definedName>
    <definedName name="SCH">#REF!</definedName>
    <definedName name="SCT">#REF!</definedName>
    <definedName name="scv">#REF!</definedName>
    <definedName name="sd1p">#REF!</definedName>
    <definedName name="SDMONG">#REF!</definedName>
    <definedName name="Sdnn">#REF!</definedName>
    <definedName name="Sdnt">#REF!</definedName>
    <definedName name="sduong">#REF!</definedName>
    <definedName name="Sè">#REF!</definedName>
    <definedName name="Seg">#REF!</definedName>
    <definedName name="sencount" hidden="1">2</definedName>
    <definedName name="SFL">#REF!</definedName>
    <definedName name="SH">#REF!</definedName>
    <definedName name="SHALL">#REF!</definedName>
    <definedName name="SHDG">#REF!</definedName>
    <definedName name="Sheet1">#REF!</definedName>
    <definedName name="Sheet3" localSheetId="2">BlankMacro1</definedName>
    <definedName name="Sheet3" localSheetId="1">BlankMacro1</definedName>
    <definedName name="Sheet3">BlankMacro1</definedName>
    <definedName name="sho">#REF!</definedName>
    <definedName name="sht1p">#REF!</definedName>
    <definedName name="sieucao">#REF!</definedName>
    <definedName name="SIGN">#REF!</definedName>
    <definedName name="SIZE">#REF!</definedName>
    <definedName name="skt">#REF!</definedName>
    <definedName name="SL">#REF!</definedName>
    <definedName name="SL_CRD">#REF!</definedName>
    <definedName name="SL_CRS">#REF!</definedName>
    <definedName name="SL_CS">#REF!</definedName>
    <definedName name="SL_DD">#REF!</definedName>
    <definedName name="SLF">#REF!</definedName>
    <definedName name="slg">#REF!</definedName>
    <definedName name="SLT">#REF!</definedName>
    <definedName name="SLVtu">#REF!</definedName>
    <definedName name="SM">#REF!</definedName>
    <definedName name="smax">#REF!</definedName>
    <definedName name="smax1">#REF!</definedName>
    <definedName name="SMBA">#REF!</definedName>
    <definedName name="SMK">#REF!</definedName>
    <definedName name="sn">#REF!</definedName>
    <definedName name="Sng">#REF!</definedName>
    <definedName name="soc3p">#REF!</definedName>
    <definedName name="sohieuthua">#REF!</definedName>
    <definedName name="soi">#REF!</definedName>
    <definedName name="soichon12">#REF!</definedName>
    <definedName name="soichon24">#REF!</definedName>
    <definedName name="soichon46">#REF!</definedName>
    <definedName name="SoilType">#REF!</definedName>
    <definedName name="solieu">#REF!</definedName>
    <definedName name="SONLA">#REF!</definedName>
    <definedName name="SORT">#REF!</definedName>
    <definedName name="SortName">#REF!</definedName>
    <definedName name="Sothutu">#REF!</definedName>
    <definedName name="SPAN">#REF!</definedName>
    <definedName name="SPAN_No">#REF!</definedName>
    <definedName name="Spanner_Auto_File">"C:\My Documents\tinh cdo.x2a"</definedName>
    <definedName name="SPEC">#REF!</definedName>
    <definedName name="SpecialPrice" hidden="1">#REF!</definedName>
    <definedName name="SPECSUMMARY">#REF!</definedName>
    <definedName name="spk1p">#REF!</definedName>
    <definedName name="Sprack">#REF!</definedName>
    <definedName name="srtg">#REF!</definedName>
    <definedName name="ss" localSheetId="2">BlankMacro1</definedName>
    <definedName name="ss" localSheetId="1">BlankMacro1</definedName>
    <definedName name="ss">BlankMacro1</definedName>
    <definedName name="sss">#REF!</definedName>
    <definedName name="ST">#REF!</definedName>
    <definedName name="st1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EEL">#REF!</definedName>
    <definedName name="stor">#REF!</definedName>
    <definedName name="Stt">#REF!</definedName>
    <definedName name="SU">#REF!</definedName>
    <definedName name="Sua" localSheetId="2">BlankMacro1</definedName>
    <definedName name="Sua" localSheetId="1">BlankMacro1</definedName>
    <definedName name="Sua">BlankMacro1</definedName>
    <definedName name="sub">#REF!</definedName>
    <definedName name="SUL">#REF!</definedName>
    <definedName name="sum" localSheetId="1">#REF!,#REF!</definedName>
    <definedName name="sum">#REF!,#REF!</definedName>
    <definedName name="SUMITOMO">#REF!</definedName>
    <definedName name="SUMITOMO_GT">#REF!</definedName>
    <definedName name="SUMMARY">#REF!</definedName>
    <definedName name="sumTB">#REF!</definedName>
    <definedName name="sumXL">#REF!</definedName>
    <definedName name="sur">#REF!</definedName>
    <definedName name="SVC">#REF!</definedName>
    <definedName name="SW">#REF!</definedName>
    <definedName name="SX_Lapthao_khungV_Sdao">#REF!</definedName>
    <definedName name="T">#REF!</definedName>
    <definedName name="t..">#REF!</definedName>
    <definedName name="T.nhËp">#REF!</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101p">#REF!</definedName>
    <definedName name="t103p">#REF!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#REF!</definedName>
    <definedName name="TANANH">#REF!</definedName>
    <definedName name="Tang">100</definedName>
    <definedName name="Täng_kinh_phÏ_x_y_l_p">#REF!</definedName>
    <definedName name="TANK">#REF!</definedName>
    <definedName name="taukeo150">#REF!</definedName>
    <definedName name="taun">#REF!</definedName>
    <definedName name="TaxTV">10%</definedName>
    <definedName name="TaxXL">5%</definedName>
    <definedName name="TB_CS">#REF!</definedName>
    <definedName name="TB_TBA">#REF!</definedName>
    <definedName name="TBA">#REF!</definedName>
    <definedName name="tbl_ProdInfo" hidden="1">#REF!</definedName>
    <definedName name="tbmc">#REF!</definedName>
    <definedName name="TBSGP">#REF!</definedName>
    <definedName name="tbtram">#REF!</definedName>
    <definedName name="TBXD">#REF!</definedName>
    <definedName name="TC">#REF!</definedName>
    <definedName name="tc_1">#REF!</definedName>
    <definedName name="tc_2">#REF!</definedName>
    <definedName name="TC_NHANH1">#REF!</definedName>
    <definedName name="Tchuan">#REF!</definedName>
    <definedName name="td10vl">#REF!</definedName>
    <definedName name="td12nc">#REF!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DAKT">#REF!</definedName>
    <definedName name="tdia">#REF!</definedName>
    <definedName name="TdinhQT">#REF!</definedName>
    <definedName name="tdnc1p">#REF!</definedName>
    <definedName name="tdo">#REF!</definedName>
    <definedName name="TDT">#REF!</definedName>
    <definedName name="TDTDT">#REF!</definedName>
    <definedName name="TDTKKT">#REF!</definedName>
    <definedName name="tdtr2cnc">#REF!</definedName>
    <definedName name="tdtr2cvl">#REF!</definedName>
    <definedName name="tdvl1p">#REF!</definedName>
    <definedName name="te">#REF!</definedName>
    <definedName name="tecnuoc5">#REF!</definedName>
    <definedName name="temp">#REF!</definedName>
    <definedName name="Temp_Br">#REF!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goi">#REF!</definedName>
    <definedName name="TenHMuc">#REF!</definedName>
    <definedName name="TenVtu">#REF!</definedName>
    <definedName name="tenvung">#REF!</definedName>
    <definedName name="test">#REF!</definedName>
    <definedName name="text" localSheetId="1">#REF!,#REF!,#REF!,#REF!,#REF!</definedName>
    <definedName name="text">#REF!,#REF!,#REF!,#REF!,#REF!</definedName>
    <definedName name="TGLS">#REF!</definedName>
    <definedName name="TGN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#REF!</definedName>
    <definedName name="TH_VKHNN">#REF!</definedName>
    <definedName name="tha" localSheetId="2" hidden="1">{"'Sheet1'!$L$16"}</definedName>
    <definedName name="tha" localSheetId="1" hidden="1">{"'Sheet1'!$L$16"}</definedName>
    <definedName name="tha" hidden="1">{"'Sheet1'!$L$16"}</definedName>
    <definedName name="thai">#REF!</definedName>
    <definedName name="thaibinh">#REF!</definedName>
    <definedName name="Thang">#REF!</definedName>
    <definedName name="Thang_Long">#REF!</definedName>
    <definedName name="Thang_Long_GT">#REF!</definedName>
    <definedName name="thanh">#REF!</definedName>
    <definedName name="Thanh_CT">#REF!</definedName>
    <definedName name="Thanh_LC_tayvin">#REF!</definedName>
    <definedName name="thanhdul">#REF!</definedName>
    <definedName name="thanhhoa">#REF!</definedName>
    <definedName name="thanhtien">#REF!</definedName>
    <definedName name="Thautinh">#REF!</definedName>
    <definedName name="ÞBM">#REF!</definedName>
    <definedName name="THchon">#REF!</definedName>
    <definedName name="Þcot">#REF!</definedName>
    <definedName name="ÞCTd4">#REF!</definedName>
    <definedName name="ÞCTt4">#REF!</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P_D32">#REF!</definedName>
    <definedName name="thepban">#REF!</definedName>
    <definedName name="ThepDinh">#REF!</definedName>
    <definedName name="thepgoc25_60">#REF!</definedName>
    <definedName name="thepgoc63_75">#REF!</definedName>
    <definedName name="thepgoc80_100">#REF!</definedName>
    <definedName name="thepma">10500</definedName>
    <definedName name="thepnaphl">#REF!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inhPhiToanBo">#REF!</definedName>
    <definedName name="thkp3">#REF!</definedName>
    <definedName name="Þmong">#REF!</definedName>
    <definedName name="ÞNXoldk">#REF!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t">#REF!</definedName>
    <definedName name="Thu.von.dot1">#REF!</definedName>
    <definedName name="Thu.von.dot2">#REF!</definedName>
    <definedName name="Thu.von.dot3">#REF!</definedName>
    <definedName name="Thu.von.dot4">#REF!</definedName>
    <definedName name="Thu.von.dot5">#REF!</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þuggh">#REF!</definedName>
    <definedName name="thuocno">#REF!</definedName>
    <definedName name="Thuvondot5">#REF!</definedName>
    <definedName name="TI">#REF!</definedName>
    <definedName name="Tien">#REF!</definedName>
    <definedName name="TIENKQKD">#REF!</definedName>
    <definedName name="TIENLUONG">#REF!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_cong">#REF!</definedName>
    <definedName name="Tim_lan_xuat_hien_duong">#REF!</definedName>
    <definedName name="tim_xuat_hien">#REF!</definedName>
    <definedName name="tinhqd">#REF!</definedName>
    <definedName name="TIT">#REF!</definedName>
    <definedName name="TITAN">#REF!</definedName>
    <definedName name="TK">#REF!</definedName>
    <definedName name="TKP">#REF!</definedName>
    <definedName name="TKYB">"TKYB"</definedName>
    <definedName name="TL_PB">#REF!</definedName>
    <definedName name="TLAC120">#REF!</definedName>
    <definedName name="TLAC35">#REF!</definedName>
    <definedName name="TLAC50">#REF!</definedName>
    <definedName name="TLAC70">#REF!</definedName>
    <definedName name="TLAC95">#REF!</definedName>
    <definedName name="Tle">#REF!</definedName>
    <definedName name="Tle_1">#REF!</definedName>
    <definedName name="TLP" localSheetId="2" hidden="1">{#N/A,#N/A,FALSE,"Chi tiÆt"}</definedName>
    <definedName name="TLP" localSheetId="1" hidden="1">{#N/A,#N/A,FALSE,"Chi tiÆt"}</definedName>
    <definedName name="TLP" hidden="1">{#N/A,#N/A,FALSE,"Chi tiÆt"}</definedName>
    <definedName name="TLPMG" localSheetId="2" hidden="1">{"'Sheet1'!$L$16"}</definedName>
    <definedName name="TLPMG" localSheetId="1" hidden="1">{"'Sheet1'!$L$16"}</definedName>
    <definedName name="TLPMG" hidden="1">{"'Sheet1'!$L$16"}</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_DZHT">#REF!</definedName>
    <definedName name="toadocap">#REF!</definedName>
    <definedName name="Toanbo">#REF!</definedName>
    <definedName name="toi5t">#REF!</definedName>
    <definedName name="tole">#REF!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T_PR_1">#REF!</definedName>
    <definedName name="TOT_PR_2">#REF!</definedName>
    <definedName name="TOT_PR_3">#REF!</definedName>
    <definedName name="TOT_PR_4">#REF!</definedName>
    <definedName name="TOTAL">#REF!</definedName>
    <definedName name="TotalLOSS">#REF!</definedName>
    <definedName name="totbtoi">#REF!</definedName>
    <definedName name="tp">#REF!</definedName>
    <definedName name="TPLRP">#REF!</definedName>
    <definedName name="tr_">#REF!</definedName>
    <definedName name="Tra_Cot">#REF!</definedName>
    <definedName name="Tra_DM_su_dung">#REF!</definedName>
    <definedName name="Tra_don_gia_KS">#REF!</definedName>
    <definedName name="Tra_DTCT">#REF!</definedName>
    <definedName name="Tra_gia">#REF!</definedName>
    <definedName name="Tra_gtxl_cong">#REF!</definedName>
    <definedName name="Tra_T_le_1">#REF!</definedName>
    <definedName name="Tra_ten_cong">#REF!</definedName>
    <definedName name="Tra_tim_hang_mucPT_trung">#REF!</definedName>
    <definedName name="Tra_TL">#REF!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L">#REF!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atcong1">#REF!</definedName>
    <definedName name="tramatcong2">#REF!</definedName>
    <definedName name="trambt60">#REF!</definedName>
    <definedName name="tranhietdo">#REF!</definedName>
    <definedName name="tratyle">#REF!</definedName>
    <definedName name="TRAvH">#REF!</definedName>
    <definedName name="TRAVL">#REF!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0">#REF!</definedName>
    <definedName name="tron25th">#REF!</definedName>
    <definedName name="tron60th">#REF!</definedName>
    <definedName name="tronbt250">#REF!</definedName>
    <definedName name="tronvua250">#REF!</definedName>
    <definedName name="trt">#REF!</definedName>
    <definedName name="tru_can">#REF!</definedName>
    <definedName name="ts">#REF!</definedName>
    <definedName name="tsI">#REF!</definedName>
    <definedName name="TT">#REF!</definedName>
    <definedName name="TT_1P">#REF!</definedName>
    <definedName name="TT_3p">#REF!</definedName>
    <definedName name="ttao">#REF!</definedName>
    <definedName name="ttbt">#REF!</definedName>
    <definedName name="TTCto">#REF!</definedName>
    <definedName name="TTDD1P">#REF!</definedName>
    <definedName name="TTDKKH">#REF!</definedName>
    <definedName name="TTDZ">#REF!</definedName>
    <definedName name="TTDZ04">#REF!</definedName>
    <definedName name="TTDZ35">#REF!</definedName>
    <definedName name="tthi">#REF!</definedName>
    <definedName name="ttinh">#REF!</definedName>
    <definedName name="tto">#REF!</definedName>
    <definedName name="ttoxtp">#REF!</definedName>
    <definedName name="ttronmk">#REF!</definedName>
    <definedName name="tttt">#REF!</definedName>
    <definedName name="TTVAn5">#REF!</definedName>
    <definedName name="Tuong_chan">#REF!</definedName>
    <definedName name="Tuong_dau_HD">#REF!</definedName>
    <definedName name="Tuvan">#REF!</definedName>
    <definedName name="tuyen">#REF!</definedName>
    <definedName name="tuyennhanh" localSheetId="2" hidden="1">{"'Sheet1'!$L$16"}</definedName>
    <definedName name="tuyennhanh" localSheetId="1" hidden="1">{"'Sheet1'!$L$16"}</definedName>
    <definedName name="tuyennhanh"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GS">#REF!</definedName>
    <definedName name="tw">#REF!</definedName>
    <definedName name="Ty_gia">#REF!</definedName>
    <definedName name="Ty_gia_yen">#REF!</definedName>
    <definedName name="ty_le">#REF!</definedName>
    <definedName name="Ty_Le_1">#REF!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TYT" localSheetId="2">BlankMacro1</definedName>
    <definedName name="TYT" localSheetId="1">BlankMacro1</definedName>
    <definedName name="TYT">BlankMacro1</definedName>
    <definedName name="u">#REF!</definedName>
    <definedName name="U_tien">#REF!</definedName>
    <definedName name="Ucoc">#REF!</definedName>
    <definedName name="UNIT">#REF!</definedName>
    <definedName name="Unit_Price">#REF!</definedName>
    <definedName name="unitt" localSheetId="2">BlankMacro1</definedName>
    <definedName name="unitt" localSheetId="1">BlankMacro1</definedName>
    <definedName name="unitt">BlankMacro1</definedName>
    <definedName name="UNL">#REF!</definedName>
    <definedName name="UP" localSheetId="1">#REF!,#REF!,#REF!,#REF!,#REF!,#REF!,#REF!,#REF!,#REF!,#REF!,#REF!</definedName>
    <definedName name="UP">#REF!,#REF!,#REF!,#REF!,#REF!,#REF!,#REF!,#REF!,#REF!,#REF!,#REF!</definedName>
    <definedName name="upnoc">#REF!</definedName>
    <definedName name="upperlowlandlimit">#REF!</definedName>
    <definedName name="USCT">#REF!</definedName>
    <definedName name="USCTKU">#REF!</definedName>
    <definedName name="USKC">#REF!</definedName>
    <definedName name="USNC">#REF!</definedName>
    <definedName name="ut" localSheetId="2">BlankMacro1</definedName>
    <definedName name="ut" localSheetId="1">BlankMacro1</definedName>
    <definedName name="ut">BlankMacro1</definedName>
    <definedName name="UT_1">#REF!</definedName>
    <definedName name="UT1_373">#REF!</definedName>
    <definedName name="uu">#REF!</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#N/A</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2">IF(Loan_Amount*Interest_Rate*Loan_Years*Loan_Start&gt;0,1,0)</definedName>
    <definedName name="Values_Entered" localSheetId="1">IF(Loan_Amount*Interest_Rate*Loan_Years*Loan_Start&gt;0,1,0)</definedName>
    <definedName name="Values_Entered">IF(Loan_Amount*Interest_Rate*Loan_Years*Loan_Start&gt;0,1,0)</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Khac">#REF!</definedName>
    <definedName name="Vattu">#REF!</definedName>
    <definedName name="vbtchongnuocm300">#REF!</definedName>
    <definedName name="vbtm150">#REF!</definedName>
    <definedName name="vbtm300">#REF!</definedName>
    <definedName name="vbtm400">#REF!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0.4">#REF!</definedName>
    <definedName name="vcdatc2">#REF!</definedName>
    <definedName name="vcdatc3">#REF!</definedName>
    <definedName name="vcdc">#REF!</definedName>
    <definedName name="VCDC400">#REF!</definedName>
    <definedName name="vcdctc">#REF!</definedName>
    <definedName name="vcdungcu0.4">#REF!</definedName>
    <definedName name="vcg">#REF!</definedName>
    <definedName name="vcgo0.4">#REF!</definedName>
    <definedName name="VCHT">#REF!</definedName>
    <definedName name="vcn">#REF!</definedName>
    <definedName name="vcnuoc0.4">#REF!</definedName>
    <definedName name="vcoto" localSheetId="2" hidden="1">{"'Sheet1'!$L$16"}</definedName>
    <definedName name="vcoto" localSheetId="1" hidden="1">{"'Sheet1'!$L$16"}</definedName>
    <definedName name="vcoto" hidden="1">{"'Sheet1'!$L$16"}</definedName>
    <definedName name="VCP">#REF!</definedName>
    <definedName name="vcp2ma">#REF!</definedName>
    <definedName name="vcp2shtk">#REF!</definedName>
    <definedName name="vcpk">#REF!</definedName>
    <definedName name="VCS">#REF!</definedName>
    <definedName name="vcsat0.4">#REF!</definedName>
    <definedName name="vct">#REF!</definedName>
    <definedName name="vctb">#REF!</definedName>
    <definedName name="vctmong">#REF!</definedName>
    <definedName name="VCTT">#REF!</definedName>
    <definedName name="vcxa">#REF!</definedName>
    <definedName name="vcxi">#REF!</definedName>
    <definedName name="vcxm0.4">#REF!</definedName>
    <definedName name="VD">#REF!</definedName>
    <definedName name="vd3p">#REF!</definedName>
    <definedName name="Vfri">#REF!</definedName>
    <definedName name="vgio">#REF!</definedName>
    <definedName name="vgk">#REF!</definedName>
    <definedName name="vgt">#REF!</definedName>
    <definedName name="VH" localSheetId="2" hidden="1">{"'Sheet1'!$L$16"}</definedName>
    <definedName name="VH" localSheetId="1" hidden="1">{"'Sheet1'!$L$16"}</definedName>
    <definedName name="VH" hidden="1">{"'Sheet1'!$L$16"}</definedName>
    <definedName name="Viet" localSheetId="2" hidden="1">{"'Sheet1'!$L$16"}</definedName>
    <definedName name="Viet" localSheetId="1" hidden="1">{"'Sheet1'!$L$16"}</definedName>
    <definedName name="Viet" hidden="1">{"'Sheet1'!$L$16"}</definedName>
    <definedName name="VIEW">#REF!</definedName>
    <definedName name="vk">#REF!</definedName>
    <definedName name="vkcauthang">#REF!</definedName>
    <definedName name="vkds">#REF!</definedName>
    <definedName name="vksan">#REF!</definedName>
    <definedName name="vktc">#REF!</definedName>
    <definedName name="vl">#REF!</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localSheetId="2" hidden="1">{"'Sheet1'!$L$16"}</definedName>
    <definedName name="vlct" localSheetId="1" hidden="1">{"'Sheet1'!$L$16"}</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thepnaphl">#REF!</definedName>
    <definedName name="vltram">#REF!</definedName>
    <definedName name="VLxaydung">#REF!</definedName>
    <definedName name="Vn_fri">#REF!</definedName>
    <definedName name="Von.KL">#REF!</definedName>
    <definedName name="vr3p">#REF!</definedName>
    <definedName name="Vs">#REF!</definedName>
    <definedName name="VT">#REF!</definedName>
    <definedName name="vthang">#REF!</definedName>
    <definedName name="vtu">#REF!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bc">#REF!</definedName>
    <definedName name="vungz">#REF!</definedName>
    <definedName name="vvv">#REF!</definedName>
    <definedName name="vx" localSheetId="2" hidden="1">{"'Sheet1'!$L$16"}</definedName>
    <definedName name="vx" localSheetId="1" hidden="1">{"'Sheet1'!$L$16"}</definedName>
    <definedName name="vx" hidden="1">{"'Sheet1'!$L$16"}</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uan">#REF!</definedName>
    <definedName name="W">#REF!</definedName>
    <definedName name="W_Class1">#REF!</definedName>
    <definedName name="W_Class2">#REF!</definedName>
    <definedName name="W_Class3">#REF!</definedName>
    <definedName name="W_Class4">#REF!</definedName>
    <definedName name="W_Class5">#REF!</definedName>
    <definedName name="W13Y2212">#REF!</definedName>
    <definedName name="Wat_tec">#REF!</definedName>
    <definedName name="watertruck">#REF!</definedName>
    <definedName name="wb">#REF!</definedName>
    <definedName name="WD">#REF!</definedName>
    <definedName name="Wdaymong">#REF!</definedName>
    <definedName name="WIRE1">5</definedName>
    <definedName name="wl">#REF!</definedName>
    <definedName name="WPF">#REF!</definedName>
    <definedName name="wrn.aaa." localSheetId="1" hidden="1">{#N/A,#N/A,FALSE,"Sheet1";#N/A,#N/A,FALSE,"Sheet1";#N/A,#N/A,FALSE,"Sheet1"}</definedName>
    <definedName name="wrn.aaa." hidden="1">{#N/A,#N/A,FALSE,"Sheet1";#N/A,#N/A,FALSE,"Sheet1";#N/A,#N/A,FALSE,"Sheet1"}</definedName>
    <definedName name="wrn.chi._.tiÆt." localSheetId="1" hidden="1">{#N/A,#N/A,FALSE,"Chi tiÆt"}</definedName>
    <definedName name="wrn.chi._.tiÆt." hidden="1">{#N/A,#N/A,FALSE,"Chi tiÆt"}</definedName>
    <definedName name="wrn.cong." localSheetId="1" hidden="1">{#N/A,#N/A,FALSE,"Sheet1"}</definedName>
    <definedName name="wrn.cong." hidden="1">{#N/A,#N/A,FALSE,"Sheet1"}</definedName>
    <definedName name="wrn.Report." localSheetId="1"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1" hidden="1">{#N/A,#N/A,TRUE,"BT M200 da 10x20"}</definedName>
    <definedName name="wrn.vd." hidden="1">{#N/A,#N/A,TRUE,"BT M200 da 10x20"}</definedName>
    <definedName name="wrnf.report" localSheetId="1"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up">#REF!</definedName>
    <definedName name="WW">#N/A</definedName>
    <definedName name="Wzb">#REF!</definedName>
    <definedName name="Wzt">#REF!</definedName>
    <definedName name="X">#REF!</definedName>
    <definedName name="X_">#REF!</definedName>
    <definedName name="X0.4">#REF!</definedName>
    <definedName name="x1_">#REF!</definedName>
    <definedName name="x1pind">#REF!</definedName>
    <definedName name="X1pINDvc">#REF!</definedName>
    <definedName name="x1ping">#REF!</definedName>
    <definedName name="X1pINGvc">#REF!</definedName>
    <definedName name="x1pint">#REF!</definedName>
    <definedName name="x2_">#REF!</definedName>
    <definedName name="Xa">#REF!</definedName>
    <definedName name="XayLapKhac">#REF!</definedName>
    <definedName name="XB_80">#REF!</definedName>
    <definedName name="XBCNCKT">5600</definedName>
    <definedName name="xc">#REF!</definedName>
    <definedName name="XCCT">0.5</definedName>
    <definedName name="xd0.6">#REF!</definedName>
    <definedName name="xd1.3">#REF!</definedName>
    <definedName name="xd1.5">#REF!</definedName>
    <definedName name="xdd">#REF!</definedName>
    <definedName name="XDDHT">#REF!</definedName>
    <definedName name="xelaodam">#REF!</definedName>
    <definedName name="xethung10t">#REF!</definedName>
    <definedName name="xetreo">#REF!</definedName>
    <definedName name="xfco">#REF!</definedName>
    <definedName name="xfco3p">#REF!</definedName>
    <definedName name="xfcotnc">#REF!</definedName>
    <definedName name="xfcot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I200">#REF!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c">#REF!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c">#REF!</definedName>
    <definedName name="xitvl3p">#REF!</definedName>
    <definedName name="xk">#REF!</definedName>
    <definedName name="xk0.6">#REF!</definedName>
    <definedName name="xk1.3">#REF!</definedName>
    <definedName name="xk1.5">#REF!</definedName>
    <definedName name="xkich">#REF!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localSheetId="2" hidden="1">{"'Sheet1'!$L$16"}</definedName>
    <definedName name="xls" localSheetId="1" hidden="1">{"'Sheet1'!$L$16"}</definedName>
    <definedName name="xls" hidden="1">{"'Sheet1'!$L$16"}</definedName>
    <definedName name="xlttbninh" localSheetId="2" hidden="1">{"'Sheet1'!$L$16"}</definedName>
    <definedName name="xlttbninh" localSheetId="1" hidden="1">{"'Sheet1'!$L$16"}</definedName>
    <definedName name="xlttbninh" hidden="1">{"'Sheet1'!$L$16"}</definedName>
    <definedName name="XLxa">#REF!</definedName>
    <definedName name="XM.M10.1">#REF!</definedName>
    <definedName name="XM.M10.2">#REF!</definedName>
    <definedName name="XM.MDT">#REF!</definedName>
    <definedName name="XMAX">#REF!</definedName>
    <definedName name="XMB30">#REF!</definedName>
    <definedName name="XMB40">#REF!</definedName>
    <definedName name="XMBT">#REF!</definedName>
    <definedName name="xmcax">#REF!</definedName>
    <definedName name="XMIN">#REF!</definedName>
    <definedName name="xmp40">#REF!</definedName>
    <definedName name="xn">#REF!</definedName>
    <definedName name="XP">#REF!</definedName>
    <definedName name="Xsi">#REF!</definedName>
    <definedName name="XTKKTTC">7500</definedName>
    <definedName name="xuclat1">#REF!</definedName>
    <definedName name="xx">#REF!</definedName>
    <definedName name="XXT">#REF!</definedName>
    <definedName name="xxx">#REF!</definedName>
    <definedName name="xxx2">#REF!</definedName>
    <definedName name="y">#REF!</definedName>
    <definedName name="yb">#REF!</definedName>
    <definedName name="yen">#REF!</definedName>
    <definedName name="yen1">#REF!</definedName>
    <definedName name="yen2">#REF!</definedName>
    <definedName name="YENBAI">#REF!</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z">#REF!</definedName>
    <definedName name="Z_dh">#REF!</definedName>
    <definedName name="zbot">#REF!</definedName>
    <definedName name="Zip">#REF!</definedName>
    <definedName name="zl">#REF!</definedName>
    <definedName name="zt">#REF!</definedName>
    <definedName name="ztop">#REF!</definedName>
    <definedName name="Zw">#REF!</definedName>
    <definedName name="ZXD">#REF!</definedName>
    <definedName name="Zxl">#REF!</definedName>
    <definedName name="ZYX">#REF!</definedName>
    <definedName name="ZZZ">#REF!</definedName>
    <definedName name="템플리트모듈1" localSheetId="2">BlankMacro1</definedName>
    <definedName name="템플리트모듈1" localSheetId="1">BlankMacro1</definedName>
    <definedName name="템플리트모듈1">BlankMacro1</definedName>
    <definedName name="템플리트모듈2" localSheetId="2">BlankMacro1</definedName>
    <definedName name="템플리트모듈2" localSheetId="1">BlankMacro1</definedName>
    <definedName name="템플리트모듈2">BlankMacro1</definedName>
    <definedName name="템플리트모듈3" localSheetId="2">BlankMacro1</definedName>
    <definedName name="템플리트모듈3" localSheetId="1">BlankMacro1</definedName>
    <definedName name="템플리트모듈3">BlankMacro1</definedName>
    <definedName name="템플리트모듈4" localSheetId="2">BlankMacro1</definedName>
    <definedName name="템플리트모듈4" localSheetId="1">BlankMacro1</definedName>
    <definedName name="템플리트모듈4">BlankMacro1</definedName>
    <definedName name="템플리트모듈5" localSheetId="2">BlankMacro1</definedName>
    <definedName name="템플리트모듈5" localSheetId="1">BlankMacro1</definedName>
    <definedName name="템플리트모듈5">BlankMacro1</definedName>
    <definedName name="템플리트모듈6" localSheetId="2">BlankMacro1</definedName>
    <definedName name="템플리트모듈6" localSheetId="1">BlankMacro1</definedName>
    <definedName name="템플리트모듈6">BlankMacro1</definedName>
    <definedName name="피팅" localSheetId="2">BlankMacro1</definedName>
    <definedName name="피팅" localSheetId="1">BlankMacro1</definedName>
    <definedName name="피팅">BlankMacro1</definedName>
  </definedNames>
  <calcPr calcId="191029"/>
</workbook>
</file>

<file path=xl/calcChain.xml><?xml version="1.0" encoding="utf-8"?>
<calcChain xmlns="http://schemas.openxmlformats.org/spreadsheetml/2006/main">
  <c r="D500" i="2" l="1"/>
  <c r="D501" i="2"/>
  <c r="E553" i="2"/>
  <c r="E543" i="2"/>
  <c r="D543" i="2"/>
  <c r="D553" i="2"/>
  <c r="D555" i="2"/>
  <c r="D554" i="2"/>
  <c r="E509" i="2" l="1"/>
  <c r="D486" i="2" l="1"/>
  <c r="E535" i="2"/>
  <c r="F535" i="2"/>
  <c r="G535" i="2"/>
  <c r="H535" i="2"/>
  <c r="I535" i="2"/>
  <c r="J535" i="2"/>
  <c r="K535" i="2"/>
  <c r="L535" i="2"/>
  <c r="M535" i="2"/>
  <c r="N535" i="2"/>
  <c r="O535" i="2"/>
  <c r="P535" i="2"/>
  <c r="Q535" i="2"/>
  <c r="D527" i="2" l="1"/>
  <c r="D480" i="2"/>
  <c r="U480" i="2" s="1"/>
  <c r="C509" i="2"/>
  <c r="Q509" i="2"/>
  <c r="P509" i="2"/>
  <c r="O509" i="2"/>
  <c r="N509" i="2"/>
  <c r="M509" i="2"/>
  <c r="L509" i="2"/>
  <c r="K509" i="2"/>
  <c r="J509" i="2"/>
  <c r="I509" i="2"/>
  <c r="H509" i="2"/>
  <c r="G509" i="2"/>
  <c r="F509" i="2"/>
  <c r="D528" i="2"/>
  <c r="U528" i="2" s="1"/>
  <c r="D479" i="2" l="1"/>
  <c r="D471" i="2" l="1"/>
  <c r="U471" i="2" s="1"/>
  <c r="D519" i="2"/>
  <c r="U519" i="2" s="1"/>
  <c r="N478" i="2" l="1"/>
  <c r="D485" i="2"/>
  <c r="D540" i="2"/>
  <c r="D541" i="2"/>
  <c r="D22" i="21" l="1"/>
  <c r="C22" i="21"/>
  <c r="C458" i="2" l="1"/>
  <c r="C459" i="2"/>
  <c r="F459" i="2" l="1"/>
  <c r="G459" i="2"/>
  <c r="H459" i="2"/>
  <c r="I459" i="2"/>
  <c r="J459" i="2"/>
  <c r="K459" i="2"/>
  <c r="L459" i="2"/>
  <c r="M459" i="2"/>
  <c r="N459" i="2"/>
  <c r="O459" i="2"/>
  <c r="P459" i="2"/>
  <c r="Q459" i="2"/>
  <c r="O458" i="2"/>
  <c r="P458" i="2"/>
  <c r="Q458" i="2"/>
  <c r="R458" i="2"/>
  <c r="S458" i="2"/>
  <c r="N458" i="2"/>
  <c r="E459" i="2"/>
  <c r="D459" i="2" l="1"/>
  <c r="C453" i="2"/>
  <c r="E453" i="2"/>
  <c r="F453" i="2"/>
  <c r="G453" i="2"/>
  <c r="H453" i="2"/>
  <c r="I453" i="2"/>
  <c r="J453" i="2"/>
  <c r="K453" i="2"/>
  <c r="L453" i="2"/>
  <c r="M453" i="2"/>
  <c r="C454" i="2"/>
  <c r="C452" i="2"/>
  <c r="O453" i="2"/>
  <c r="P453" i="2"/>
  <c r="Q453" i="2"/>
  <c r="R453" i="2"/>
  <c r="F454" i="2"/>
  <c r="G454" i="2"/>
  <c r="H454" i="2"/>
  <c r="I454" i="2"/>
  <c r="J454" i="2"/>
  <c r="K454" i="2"/>
  <c r="L454" i="2"/>
  <c r="M454" i="2"/>
  <c r="N454" i="2"/>
  <c r="O454" i="2"/>
  <c r="P454" i="2"/>
  <c r="Q454" i="2"/>
  <c r="R454" i="2"/>
  <c r="E454" i="2"/>
  <c r="P452" i="2" l="1"/>
  <c r="R452" i="2"/>
  <c r="R451" i="2" s="1"/>
  <c r="Q452" i="2"/>
  <c r="O452" i="2"/>
  <c r="E547" i="2"/>
  <c r="N503" i="2" l="1"/>
  <c r="N453" i="2" s="1"/>
  <c r="D478" i="2" l="1"/>
  <c r="D477" i="2"/>
  <c r="D526" i="2"/>
  <c r="D525" i="2"/>
  <c r="F461" i="2" l="1"/>
  <c r="G461" i="2"/>
  <c r="H461" i="2"/>
  <c r="I461" i="2"/>
  <c r="J461" i="2"/>
  <c r="K461" i="2"/>
  <c r="L461" i="2"/>
  <c r="M461" i="2"/>
  <c r="N461" i="2"/>
  <c r="O461" i="2"/>
  <c r="P461" i="2"/>
  <c r="C461" i="2"/>
  <c r="Q461" i="2"/>
  <c r="E556" i="2"/>
  <c r="F556" i="2"/>
  <c r="G556" i="2"/>
  <c r="C556" i="2"/>
  <c r="D559" i="2"/>
  <c r="U559" i="2" l="1"/>
  <c r="D481" i="2"/>
  <c r="E455" i="2"/>
  <c r="E452" i="2" s="1"/>
  <c r="F455" i="2"/>
  <c r="F452" i="2" s="1"/>
  <c r="G455" i="2"/>
  <c r="G452" i="2" s="1"/>
  <c r="H455" i="2"/>
  <c r="H452" i="2" s="1"/>
  <c r="I455" i="2"/>
  <c r="I452" i="2" s="1"/>
  <c r="J455" i="2"/>
  <c r="J452" i="2" s="1"/>
  <c r="K455" i="2"/>
  <c r="K452" i="2" s="1"/>
  <c r="L455" i="2"/>
  <c r="L452" i="2" s="1"/>
  <c r="M455" i="2"/>
  <c r="M452" i="2" s="1"/>
  <c r="N455" i="2"/>
  <c r="N452" i="2" s="1"/>
  <c r="C455" i="2"/>
  <c r="E456" i="2"/>
  <c r="F456" i="2"/>
  <c r="G456" i="2"/>
  <c r="H456" i="2"/>
  <c r="I456" i="2"/>
  <c r="J456" i="2"/>
  <c r="K456" i="2"/>
  <c r="L456" i="2"/>
  <c r="M456" i="2"/>
  <c r="N456" i="2"/>
  <c r="O456" i="2"/>
  <c r="P456" i="2"/>
  <c r="Q456" i="2"/>
  <c r="F458" i="2"/>
  <c r="G458" i="2"/>
  <c r="H458" i="2"/>
  <c r="I458" i="2"/>
  <c r="J458" i="2"/>
  <c r="K458" i="2"/>
  <c r="L458" i="2"/>
  <c r="M458" i="2"/>
  <c r="E460" i="2"/>
  <c r="F460" i="2"/>
  <c r="G460" i="2"/>
  <c r="H460" i="2"/>
  <c r="I460" i="2"/>
  <c r="J460" i="2"/>
  <c r="K460" i="2"/>
  <c r="L460" i="2"/>
  <c r="M460" i="2"/>
  <c r="N460" i="2"/>
  <c r="N457" i="2" s="1"/>
  <c r="O460" i="2"/>
  <c r="O457" i="2" s="1"/>
  <c r="P460" i="2"/>
  <c r="P457" i="2" s="1"/>
  <c r="Q460" i="2"/>
  <c r="Q457" i="2" s="1"/>
  <c r="C460" i="2"/>
  <c r="C457" i="2" s="1"/>
  <c r="C456" i="2"/>
  <c r="D492" i="2"/>
  <c r="D491" i="2"/>
  <c r="U491" i="2" s="1"/>
  <c r="D490" i="2"/>
  <c r="U490" i="2" s="1"/>
  <c r="D489" i="2"/>
  <c r="U489" i="2" s="1"/>
  <c r="D488" i="2"/>
  <c r="D487" i="2"/>
  <c r="E461" i="2"/>
  <c r="C451" i="2" l="1"/>
  <c r="J457" i="2"/>
  <c r="H457" i="2"/>
  <c r="E457" i="2"/>
  <c r="D460" i="2"/>
  <c r="D458" i="2"/>
  <c r="I457" i="2"/>
  <c r="G457" i="2"/>
  <c r="M457" i="2"/>
  <c r="M451" i="2" s="1"/>
  <c r="L457" i="2"/>
  <c r="L451" i="2" s="1"/>
  <c r="F457" i="2"/>
  <c r="K457" i="2"/>
  <c r="K451" i="2" s="1"/>
  <c r="U481" i="2"/>
  <c r="U492" i="2"/>
  <c r="U488" i="2"/>
  <c r="U487" i="2"/>
  <c r="D457" i="2" l="1"/>
  <c r="D484" i="2"/>
  <c r="D483" i="2"/>
  <c r="D482" i="2"/>
  <c r="D476" i="2"/>
  <c r="D475" i="2"/>
  <c r="D474" i="2"/>
  <c r="D473" i="2"/>
  <c r="D472" i="2"/>
  <c r="D470" i="2"/>
  <c r="D469" i="2"/>
  <c r="U469" i="2" s="1"/>
  <c r="D468" i="2"/>
  <c r="D467" i="2"/>
  <c r="U467" i="2" s="1"/>
  <c r="D466" i="2"/>
  <c r="D465" i="2"/>
  <c r="D464" i="2"/>
  <c r="D463" i="2"/>
  <c r="U463" i="2" s="1"/>
  <c r="D462" i="2"/>
  <c r="D461" i="2" l="1"/>
  <c r="U462" i="2"/>
  <c r="U465" i="2"/>
  <c r="U476" i="2"/>
  <c r="U468" i="2"/>
  <c r="U464" i="2"/>
  <c r="U473" i="2"/>
  <c r="U474" i="2"/>
  <c r="U475" i="2"/>
  <c r="U470" i="2"/>
  <c r="U472" i="2"/>
  <c r="D558" i="2" l="1"/>
  <c r="D557" i="2"/>
  <c r="R556" i="2"/>
  <c r="Q556" i="2"/>
  <c r="P556" i="2"/>
  <c r="O556" i="2"/>
  <c r="N556" i="2"/>
  <c r="M556" i="2"/>
  <c r="L556" i="2"/>
  <c r="K556" i="2"/>
  <c r="J556" i="2"/>
  <c r="I556" i="2"/>
  <c r="H556" i="2"/>
  <c r="D556" i="2" l="1"/>
  <c r="U557" i="2"/>
  <c r="U558" i="2"/>
  <c r="F24" i="21"/>
  <c r="E24" i="21" s="1"/>
  <c r="F25" i="21"/>
  <c r="E25" i="21" s="1"/>
  <c r="F26" i="21"/>
  <c r="E26" i="21" s="1"/>
  <c r="F27" i="21"/>
  <c r="F28" i="21"/>
  <c r="E28" i="21" s="1"/>
  <c r="F29" i="21"/>
  <c r="E29" i="21" s="1"/>
  <c r="F30" i="21"/>
  <c r="E30" i="21" s="1"/>
  <c r="F23" i="21"/>
  <c r="E23" i="21" l="1"/>
  <c r="F22" i="21"/>
  <c r="E27" i="21"/>
  <c r="U556" i="2"/>
  <c r="E22" i="21" l="1"/>
  <c r="D533" i="2"/>
  <c r="D534" i="2"/>
  <c r="D532" i="2"/>
  <c r="D537" i="2" l="1"/>
  <c r="D538" i="2"/>
  <c r="D539" i="2"/>
  <c r="D536" i="2"/>
  <c r="D535" i="2" l="1"/>
  <c r="D531" i="2" s="1"/>
  <c r="C547" i="2"/>
  <c r="D552" i="2"/>
  <c r="U552" i="2" s="1"/>
  <c r="E531" i="2"/>
  <c r="F531" i="2"/>
  <c r="G531" i="2"/>
  <c r="H531" i="2"/>
  <c r="I531" i="2"/>
  <c r="J531" i="2"/>
  <c r="K531" i="2"/>
  <c r="L531" i="2"/>
  <c r="M531" i="2"/>
  <c r="N531" i="2"/>
  <c r="O531" i="2"/>
  <c r="P531" i="2"/>
  <c r="Q531" i="2"/>
  <c r="R531" i="2"/>
  <c r="S531" i="2"/>
  <c r="T531" i="2"/>
  <c r="U531" i="2" l="1"/>
  <c r="D524" i="2"/>
  <c r="U524" i="2" l="1"/>
  <c r="C531" i="2"/>
  <c r="C500" i="2" s="1"/>
  <c r="C6" i="2" s="1"/>
  <c r="N15" i="2" l="1"/>
  <c r="D41" i="2"/>
  <c r="D42" i="2"/>
  <c r="D43" i="2"/>
  <c r="D44" i="2"/>
  <c r="C18" i="2"/>
  <c r="E18" i="2"/>
  <c r="F18" i="2"/>
  <c r="G18" i="2"/>
  <c r="H18" i="2"/>
  <c r="I18" i="2"/>
  <c r="J18" i="2"/>
  <c r="K18" i="2"/>
  <c r="L18" i="2"/>
  <c r="M18" i="2"/>
  <c r="D30" i="2"/>
  <c r="D31" i="2"/>
  <c r="D10" i="2" l="1"/>
  <c r="U10" i="2" s="1"/>
  <c r="D11" i="2"/>
  <c r="D12" i="2"/>
  <c r="D13" i="2"/>
  <c r="Q14" i="2"/>
  <c r="D16" i="2"/>
  <c r="U16" i="2" s="1"/>
  <c r="D17" i="2"/>
  <c r="F8" i="2"/>
  <c r="H8" i="2"/>
  <c r="I8" i="2"/>
  <c r="J8" i="2"/>
  <c r="K8" i="2"/>
  <c r="L8" i="2"/>
  <c r="M8" i="2"/>
  <c r="O18" i="2"/>
  <c r="O8" i="2" s="1"/>
  <c r="P18" i="2"/>
  <c r="P8" i="2" s="1"/>
  <c r="Q18" i="2"/>
  <c r="R18" i="2"/>
  <c r="R8" i="2" s="1"/>
  <c r="T18" i="2"/>
  <c r="T8" i="2" s="1"/>
  <c r="N19" i="2"/>
  <c r="N18" i="2" s="1"/>
  <c r="D20" i="2"/>
  <c r="U20" i="2" s="1"/>
  <c r="D21" i="2"/>
  <c r="U21" i="2" s="1"/>
  <c r="D22" i="2"/>
  <c r="D23" i="2"/>
  <c r="U23" i="2" s="1"/>
  <c r="D24" i="2"/>
  <c r="D25" i="2"/>
  <c r="U25" i="2" s="1"/>
  <c r="D26" i="2"/>
  <c r="D27" i="2"/>
  <c r="D28" i="2"/>
  <c r="D29" i="2"/>
  <c r="U29" i="2" s="1"/>
  <c r="U31" i="2"/>
  <c r="D32" i="2"/>
  <c r="D33" i="2"/>
  <c r="U33" i="2" s="1"/>
  <c r="D34" i="2"/>
  <c r="D35" i="2"/>
  <c r="U35" i="2" s="1"/>
  <c r="D36" i="2"/>
  <c r="D37" i="2"/>
  <c r="D38" i="2"/>
  <c r="D39" i="2"/>
  <c r="U39" i="2" s="1"/>
  <c r="D40" i="2"/>
  <c r="U41" i="2"/>
  <c r="U43" i="2"/>
  <c r="G46" i="2"/>
  <c r="D46" i="2" s="1"/>
  <c r="U46" i="2" s="1"/>
  <c r="D47" i="2"/>
  <c r="D48" i="2"/>
  <c r="U48" i="2" s="1"/>
  <c r="D49" i="2"/>
  <c r="G50" i="2"/>
  <c r="Q50" i="2"/>
  <c r="R50" i="2"/>
  <c r="R45" i="2" s="1"/>
  <c r="D51" i="2"/>
  <c r="D52" i="2"/>
  <c r="U52" i="2" s="1"/>
  <c r="E53" i="2"/>
  <c r="F53" i="2"/>
  <c r="G53" i="2"/>
  <c r="H53" i="2"/>
  <c r="I53" i="2"/>
  <c r="J53" i="2"/>
  <c r="K53" i="2"/>
  <c r="L53" i="2"/>
  <c r="M53" i="2"/>
  <c r="N53" i="2"/>
  <c r="O53" i="2"/>
  <c r="P53" i="2"/>
  <c r="Q53" i="2"/>
  <c r="D54" i="2"/>
  <c r="D55" i="2"/>
  <c r="U55" i="2" s="1"/>
  <c r="E56" i="2"/>
  <c r="F56" i="2"/>
  <c r="G56" i="2"/>
  <c r="H56" i="2"/>
  <c r="I56" i="2"/>
  <c r="J56" i="2"/>
  <c r="K56" i="2"/>
  <c r="L56" i="2"/>
  <c r="M56" i="2"/>
  <c r="N56" i="2"/>
  <c r="O56" i="2"/>
  <c r="P56" i="2"/>
  <c r="Q56" i="2"/>
  <c r="D57" i="2"/>
  <c r="D58" i="2"/>
  <c r="D59" i="2"/>
  <c r="D60" i="2"/>
  <c r="D61" i="2"/>
  <c r="E63" i="2"/>
  <c r="F63" i="2"/>
  <c r="G63" i="2"/>
  <c r="H63" i="2"/>
  <c r="I63" i="2"/>
  <c r="J63" i="2"/>
  <c r="K63" i="2"/>
  <c r="L63" i="2"/>
  <c r="M63" i="2"/>
  <c r="N63" i="2"/>
  <c r="O63" i="2"/>
  <c r="P63" i="2"/>
  <c r="Q63" i="2"/>
  <c r="Q62" i="2" s="1"/>
  <c r="R63" i="2"/>
  <c r="R62" i="2" s="1"/>
  <c r="T63" i="2"/>
  <c r="T62" i="2" s="1"/>
  <c r="D64" i="2"/>
  <c r="D65" i="2"/>
  <c r="D66" i="2"/>
  <c r="E67" i="2"/>
  <c r="F67" i="2"/>
  <c r="G67" i="2"/>
  <c r="H67" i="2"/>
  <c r="I67" i="2"/>
  <c r="J67" i="2"/>
  <c r="K67" i="2"/>
  <c r="L67" i="2"/>
  <c r="M67" i="2"/>
  <c r="N67" i="2"/>
  <c r="O67" i="2"/>
  <c r="P67" i="2"/>
  <c r="D68" i="2"/>
  <c r="D69" i="2"/>
  <c r="E70" i="2"/>
  <c r="F70" i="2"/>
  <c r="G70" i="2"/>
  <c r="H70" i="2"/>
  <c r="I70" i="2"/>
  <c r="J70" i="2"/>
  <c r="K70" i="2"/>
  <c r="L70" i="2"/>
  <c r="M70" i="2"/>
  <c r="N70" i="2"/>
  <c r="O70" i="2"/>
  <c r="P70" i="2"/>
  <c r="D71" i="2"/>
  <c r="D72" i="2"/>
  <c r="R73" i="2"/>
  <c r="E74" i="2"/>
  <c r="F74" i="2"/>
  <c r="G74" i="2"/>
  <c r="H74" i="2"/>
  <c r="I74" i="2"/>
  <c r="J74" i="2"/>
  <c r="K74" i="2"/>
  <c r="L74" i="2"/>
  <c r="M74" i="2"/>
  <c r="N74" i="2"/>
  <c r="O74" i="2"/>
  <c r="P74" i="2"/>
  <c r="Q74" i="2"/>
  <c r="D75" i="2"/>
  <c r="U75" i="2" s="1"/>
  <c r="D76" i="2"/>
  <c r="U76" i="2" s="1"/>
  <c r="D77" i="2"/>
  <c r="E78" i="2"/>
  <c r="F78" i="2"/>
  <c r="G78" i="2"/>
  <c r="H78" i="2"/>
  <c r="I78" i="2"/>
  <c r="J78" i="2"/>
  <c r="K78" i="2"/>
  <c r="L78" i="2"/>
  <c r="M78" i="2"/>
  <c r="N78" i="2"/>
  <c r="O78" i="2"/>
  <c r="P78" i="2"/>
  <c r="D79" i="2"/>
  <c r="D80" i="2"/>
  <c r="U80" i="2" s="1"/>
  <c r="E81" i="2"/>
  <c r="F81" i="2"/>
  <c r="G81" i="2"/>
  <c r="H81" i="2"/>
  <c r="I81" i="2"/>
  <c r="J81" i="2"/>
  <c r="K81" i="2"/>
  <c r="L81" i="2"/>
  <c r="M81" i="2"/>
  <c r="N81" i="2"/>
  <c r="O81" i="2"/>
  <c r="P81" i="2"/>
  <c r="Q81" i="2"/>
  <c r="D82" i="2"/>
  <c r="D83" i="2"/>
  <c r="U83" i="2" s="1"/>
  <c r="D84" i="2"/>
  <c r="U84" i="2" s="1"/>
  <c r="D85" i="2"/>
  <c r="U85" i="2" s="1"/>
  <c r="D86" i="2"/>
  <c r="U86" i="2" s="1"/>
  <c r="D87" i="2"/>
  <c r="D88" i="2"/>
  <c r="U88" i="2" s="1"/>
  <c r="D89" i="2"/>
  <c r="D90" i="2"/>
  <c r="U90" i="2" s="1"/>
  <c r="D91" i="2"/>
  <c r="D92" i="2"/>
  <c r="U92" i="2" s="1"/>
  <c r="D93" i="2"/>
  <c r="D94" i="2"/>
  <c r="U94" i="2" s="1"/>
  <c r="D95" i="2"/>
  <c r="D96" i="2"/>
  <c r="U96" i="2" s="1"/>
  <c r="D97" i="2"/>
  <c r="T98" i="2"/>
  <c r="D100" i="2"/>
  <c r="D101" i="2"/>
  <c r="D102" i="2"/>
  <c r="E103" i="2"/>
  <c r="E99" i="2" s="1"/>
  <c r="F103" i="2"/>
  <c r="F99" i="2" s="1"/>
  <c r="G103" i="2"/>
  <c r="G99" i="2" s="1"/>
  <c r="H103" i="2"/>
  <c r="H99" i="2" s="1"/>
  <c r="I103" i="2"/>
  <c r="I99" i="2" s="1"/>
  <c r="J103" i="2"/>
  <c r="J99" i="2" s="1"/>
  <c r="K103" i="2"/>
  <c r="K99" i="2" s="1"/>
  <c r="L103" i="2"/>
  <c r="L99" i="2" s="1"/>
  <c r="M103" i="2"/>
  <c r="M99" i="2" s="1"/>
  <c r="N103" i="2"/>
  <c r="N99" i="2" s="1"/>
  <c r="D104" i="2"/>
  <c r="D105" i="2"/>
  <c r="D107" i="2"/>
  <c r="N108" i="2"/>
  <c r="D108" i="2" s="1"/>
  <c r="D109" i="2"/>
  <c r="U109" i="2" s="1"/>
  <c r="E110" i="2"/>
  <c r="E106" i="2" s="1"/>
  <c r="F110" i="2"/>
  <c r="F106" i="2" s="1"/>
  <c r="G110" i="2"/>
  <c r="G106" i="2" s="1"/>
  <c r="H110" i="2"/>
  <c r="H106" i="2" s="1"/>
  <c r="I110" i="2"/>
  <c r="I106" i="2" s="1"/>
  <c r="J110" i="2"/>
  <c r="J106" i="2" s="1"/>
  <c r="K110" i="2"/>
  <c r="K106" i="2" s="1"/>
  <c r="L110" i="2"/>
  <c r="L106" i="2" s="1"/>
  <c r="M110" i="2"/>
  <c r="M106" i="2" s="1"/>
  <c r="N110" i="2"/>
  <c r="O110" i="2"/>
  <c r="O106" i="2" s="1"/>
  <c r="P110" i="2"/>
  <c r="P106" i="2" s="1"/>
  <c r="Q110" i="2"/>
  <c r="R110" i="2"/>
  <c r="R106" i="2" s="1"/>
  <c r="T110" i="2"/>
  <c r="T103" i="2" s="1"/>
  <c r="D111" i="2"/>
  <c r="D112" i="2"/>
  <c r="D113" i="2"/>
  <c r="D114" i="2"/>
  <c r="D115" i="2"/>
  <c r="D116" i="2"/>
  <c r="D117" i="2"/>
  <c r="D118" i="2"/>
  <c r="D119" i="2"/>
  <c r="D120" i="2"/>
  <c r="D121" i="2"/>
  <c r="U121" i="2" s="1"/>
  <c r="D122" i="2"/>
  <c r="U122" i="2" s="1"/>
  <c r="D123" i="2"/>
  <c r="U123" i="2" s="1"/>
  <c r="D124" i="2"/>
  <c r="U124" i="2" s="1"/>
  <c r="D125" i="2"/>
  <c r="U125" i="2" s="1"/>
  <c r="R126" i="2"/>
  <c r="E127" i="2"/>
  <c r="F127" i="2"/>
  <c r="G127" i="2"/>
  <c r="H127" i="2"/>
  <c r="I127" i="2"/>
  <c r="J127" i="2"/>
  <c r="K127" i="2"/>
  <c r="L127" i="2"/>
  <c r="M127" i="2"/>
  <c r="N127" i="2"/>
  <c r="O127" i="2"/>
  <c r="P127" i="2"/>
  <c r="Q127" i="2"/>
  <c r="D128" i="2"/>
  <c r="D129" i="2"/>
  <c r="U129" i="2" s="1"/>
  <c r="D130" i="2"/>
  <c r="U130" i="2" s="1"/>
  <c r="E131" i="2"/>
  <c r="F131" i="2"/>
  <c r="G131" i="2"/>
  <c r="H131" i="2"/>
  <c r="I131" i="2"/>
  <c r="J131" i="2"/>
  <c r="K131" i="2"/>
  <c r="L131" i="2"/>
  <c r="M131" i="2"/>
  <c r="N131" i="2"/>
  <c r="O131" i="2"/>
  <c r="P131" i="2"/>
  <c r="Q131" i="2"/>
  <c r="D132" i="2"/>
  <c r="D18" i="2" l="1"/>
  <c r="D70" i="2"/>
  <c r="U120" i="2"/>
  <c r="U32" i="2"/>
  <c r="U116" i="2"/>
  <c r="U100" i="2"/>
  <c r="U69" i="2"/>
  <c r="D67" i="2"/>
  <c r="U67" i="2" s="1"/>
  <c r="U132" i="2"/>
  <c r="U26" i="2"/>
  <c r="D63" i="2"/>
  <c r="U66" i="2"/>
  <c r="F62" i="2"/>
  <c r="Q45" i="2"/>
  <c r="O73" i="2"/>
  <c r="U77" i="2"/>
  <c r="J73" i="2"/>
  <c r="U22" i="2"/>
  <c r="U102" i="2"/>
  <c r="I62" i="2"/>
  <c r="N14" i="2"/>
  <c r="D14" i="2" s="1"/>
  <c r="U119" i="2"/>
  <c r="U113" i="2"/>
  <c r="U112" i="2"/>
  <c r="U79" i="2"/>
  <c r="E73" i="2"/>
  <c r="P62" i="2"/>
  <c r="L62" i="2"/>
  <c r="U58" i="2"/>
  <c r="D53" i="2"/>
  <c r="U53" i="2" s="1"/>
  <c r="U34" i="2"/>
  <c r="K73" i="2"/>
  <c r="E62" i="2"/>
  <c r="U117" i="2"/>
  <c r="U114" i="2"/>
  <c r="D78" i="2"/>
  <c r="U78" i="2" s="1"/>
  <c r="H73" i="2"/>
  <c r="D74" i="2"/>
  <c r="K62" i="2"/>
  <c r="U57" i="2"/>
  <c r="D56" i="2"/>
  <c r="U56" i="2" s="1"/>
  <c r="U54" i="2"/>
  <c r="U49" i="2"/>
  <c r="U24" i="2"/>
  <c r="D103" i="2"/>
  <c r="D99" i="2" s="1"/>
  <c r="D127" i="2"/>
  <c r="U127" i="2" s="1"/>
  <c r="P73" i="2"/>
  <c r="U115" i="2"/>
  <c r="K45" i="2"/>
  <c r="L45" i="2"/>
  <c r="N73" i="2"/>
  <c r="O62" i="2"/>
  <c r="U59" i="2"/>
  <c r="J45" i="2"/>
  <c r="M73" i="2"/>
  <c r="N62" i="2"/>
  <c r="I45" i="2"/>
  <c r="U47" i="2"/>
  <c r="L73" i="2"/>
  <c r="U68" i="2"/>
  <c r="M62" i="2"/>
  <c r="U61" i="2"/>
  <c r="H45" i="2"/>
  <c r="D19" i="2"/>
  <c r="U19" i="2" s="1"/>
  <c r="F45" i="2"/>
  <c r="G45" i="2"/>
  <c r="I73" i="2"/>
  <c r="J62" i="2"/>
  <c r="E45" i="2"/>
  <c r="U30" i="2"/>
  <c r="D110" i="2"/>
  <c r="P45" i="2"/>
  <c r="D15" i="2"/>
  <c r="U15" i="2" s="1"/>
  <c r="U111" i="2"/>
  <c r="U101" i="2"/>
  <c r="Q73" i="2"/>
  <c r="G73" i="2"/>
  <c r="H62" i="2"/>
  <c r="U60" i="2"/>
  <c r="O45" i="2"/>
  <c r="D81" i="2"/>
  <c r="U81" i="2" s="1"/>
  <c r="U118" i="2"/>
  <c r="F73" i="2"/>
  <c r="G62" i="2"/>
  <c r="N45" i="2"/>
  <c r="U36" i="2"/>
  <c r="G8" i="2"/>
  <c r="Q8" i="2"/>
  <c r="M45" i="2"/>
  <c r="N9" i="2"/>
  <c r="D9" i="2" s="1"/>
  <c r="U9" i="2" s="1"/>
  <c r="U13" i="2"/>
  <c r="U28" i="2"/>
  <c r="U12" i="2"/>
  <c r="R103" i="2"/>
  <c r="R99" i="2" s="1"/>
  <c r="R98" i="2"/>
  <c r="U27" i="2"/>
  <c r="U17" i="2"/>
  <c r="U108" i="2"/>
  <c r="U11" i="2"/>
  <c r="U38" i="2"/>
  <c r="U37" i="2"/>
  <c r="P103" i="2"/>
  <c r="P99" i="2" s="1"/>
  <c r="O103" i="2"/>
  <c r="O99" i="2" s="1"/>
  <c r="U107" i="2"/>
  <c r="U97" i="2"/>
  <c r="U95" i="2"/>
  <c r="U93" i="2"/>
  <c r="U91" i="2"/>
  <c r="U89" i="2"/>
  <c r="U87" i="2"/>
  <c r="U51" i="2"/>
  <c r="U42" i="2"/>
  <c r="U40" i="2"/>
  <c r="E8" i="2"/>
  <c r="U82" i="2"/>
  <c r="U128" i="2"/>
  <c r="N106" i="2"/>
  <c r="D50" i="2"/>
  <c r="U14" i="2" l="1"/>
  <c r="D106" i="2"/>
  <c r="D62" i="2"/>
  <c r="N8" i="2"/>
  <c r="U74" i="2"/>
  <c r="U62" i="2"/>
  <c r="D73" i="2"/>
  <c r="U73" i="2" s="1"/>
  <c r="U110" i="2"/>
  <c r="U99" i="2"/>
  <c r="U18" i="2"/>
  <c r="D45" i="2"/>
  <c r="U50" i="2"/>
  <c r="U103" i="2"/>
  <c r="U106" i="2" l="1"/>
  <c r="D8" i="2"/>
  <c r="U45" i="2"/>
  <c r="U8" i="2" l="1"/>
  <c r="N187" i="2" l="1"/>
  <c r="N185" i="2"/>
  <c r="N183" i="2"/>
  <c r="G111" i="21" l="1"/>
  <c r="F111" i="21"/>
  <c r="E111" i="21"/>
  <c r="D111" i="21"/>
  <c r="C111" i="21"/>
  <c r="G109" i="21"/>
  <c r="F109" i="21"/>
  <c r="E109" i="21"/>
  <c r="D109" i="21"/>
  <c r="C109" i="21"/>
  <c r="G107" i="21"/>
  <c r="F107" i="21"/>
  <c r="E107" i="21"/>
  <c r="D107" i="21"/>
  <c r="C107" i="21"/>
  <c r="G105" i="21"/>
  <c r="F105" i="21"/>
  <c r="E105" i="21"/>
  <c r="D105" i="21"/>
  <c r="C105" i="21"/>
  <c r="E104" i="21"/>
  <c r="F103" i="21"/>
  <c r="E103" i="21" s="1"/>
  <c r="F102" i="21"/>
  <c r="E102" i="21" s="1"/>
  <c r="F101" i="21"/>
  <c r="E101" i="21" s="1"/>
  <c r="F100" i="21"/>
  <c r="E100" i="21" s="1"/>
  <c r="F99" i="21"/>
  <c r="E99" i="21" s="1"/>
  <c r="F98" i="21"/>
  <c r="E98" i="21" s="1"/>
  <c r="F97" i="21"/>
  <c r="E97" i="21" s="1"/>
  <c r="G96" i="21"/>
  <c r="D96" i="21"/>
  <c r="C96" i="21"/>
  <c r="G91" i="21"/>
  <c r="F91" i="21"/>
  <c r="E91" i="21"/>
  <c r="D91" i="21"/>
  <c r="C91" i="21"/>
  <c r="G88" i="21"/>
  <c r="F88" i="21"/>
  <c r="E88" i="21"/>
  <c r="D88" i="21"/>
  <c r="C88" i="21"/>
  <c r="G85" i="21"/>
  <c r="F85" i="21"/>
  <c r="E85" i="21"/>
  <c r="D85" i="21"/>
  <c r="C85" i="21"/>
  <c r="G81" i="21"/>
  <c r="F81" i="21"/>
  <c r="E81" i="21"/>
  <c r="D81" i="21"/>
  <c r="C81" i="21"/>
  <c r="F77" i="21"/>
  <c r="E77" i="21"/>
  <c r="D77" i="21"/>
  <c r="C77" i="21"/>
  <c r="G75" i="21"/>
  <c r="F75" i="21"/>
  <c r="E75" i="21"/>
  <c r="D75" i="21"/>
  <c r="C75" i="21"/>
  <c r="G73" i="21"/>
  <c r="F73" i="21"/>
  <c r="E73" i="21"/>
  <c r="D73" i="21"/>
  <c r="C73" i="21"/>
  <c r="G68" i="21"/>
  <c r="F68" i="21"/>
  <c r="E68" i="21"/>
  <c r="D68" i="21"/>
  <c r="C68" i="21"/>
  <c r="G61" i="21"/>
  <c r="F61" i="21"/>
  <c r="E61" i="21"/>
  <c r="D61" i="21"/>
  <c r="C61" i="21"/>
  <c r="E60" i="21"/>
  <c r="C60" i="21" s="1"/>
  <c r="E59" i="21"/>
  <c r="G55" i="21"/>
  <c r="F55" i="21"/>
  <c r="D55" i="21"/>
  <c r="E54" i="21"/>
  <c r="C54" i="21" s="1"/>
  <c r="E53" i="21"/>
  <c r="C53" i="21" s="1"/>
  <c r="E52" i="21"/>
  <c r="C52" i="21" s="1"/>
  <c r="E51" i="21"/>
  <c r="C51" i="21" s="1"/>
  <c r="E50" i="21"/>
  <c r="C50" i="21" s="1"/>
  <c r="E49" i="21"/>
  <c r="C49" i="21" s="1"/>
  <c r="E48" i="21"/>
  <c r="C48" i="21" s="1"/>
  <c r="E47" i="21"/>
  <c r="C47" i="21" s="1"/>
  <c r="F46" i="21"/>
  <c r="D46" i="21"/>
  <c r="C43" i="21"/>
  <c r="G40" i="21"/>
  <c r="F40" i="21"/>
  <c r="E40" i="21"/>
  <c r="D40" i="21"/>
  <c r="C40" i="21"/>
  <c r="G33" i="21"/>
  <c r="F33" i="21"/>
  <c r="E33" i="21"/>
  <c r="D33" i="21"/>
  <c r="C33" i="21"/>
  <c r="F31" i="21"/>
  <c r="E31" i="21"/>
  <c r="D31" i="21"/>
  <c r="C31" i="21"/>
  <c r="G22" i="21"/>
  <c r="G20" i="21"/>
  <c r="F20" i="21"/>
  <c r="E20" i="21"/>
  <c r="D20" i="21"/>
  <c r="C20" i="21"/>
  <c r="G18" i="21"/>
  <c r="F18" i="21"/>
  <c r="E18" i="21"/>
  <c r="D18" i="21"/>
  <c r="C18" i="21"/>
  <c r="F16" i="21"/>
  <c r="E16" i="21"/>
  <c r="D16" i="21"/>
  <c r="C16" i="21"/>
  <c r="F13" i="21"/>
  <c r="E13" i="21"/>
  <c r="D13" i="21"/>
  <c r="C13" i="21"/>
  <c r="C12" i="21"/>
  <c r="C11" i="21"/>
  <c r="C10" i="21"/>
  <c r="F9" i="21"/>
  <c r="E9" i="21"/>
  <c r="D9" i="21"/>
  <c r="N190" i="2"/>
  <c r="E55" i="21" l="1"/>
  <c r="C59" i="21"/>
  <c r="C55" i="21" s="1"/>
  <c r="F96" i="21"/>
  <c r="C46" i="21"/>
  <c r="C9" i="21"/>
  <c r="E96" i="21"/>
  <c r="E46" i="21"/>
  <c r="N149" i="2"/>
  <c r="N146" i="2"/>
  <c r="N144" i="2"/>
  <c r="N142" i="2"/>
  <c r="N329" i="2" l="1"/>
  <c r="N328" i="2"/>
  <c r="N356" i="2" l="1"/>
  <c r="D310" i="2" l="1"/>
  <c r="F308" i="2"/>
  <c r="G308" i="2"/>
  <c r="H308" i="2"/>
  <c r="I308" i="2"/>
  <c r="J308" i="2"/>
  <c r="K308" i="2"/>
  <c r="L308" i="2"/>
  <c r="M308" i="2"/>
  <c r="O308" i="2"/>
  <c r="P308" i="2"/>
  <c r="E308" i="2"/>
  <c r="N330" i="2"/>
  <c r="J232" i="2"/>
  <c r="N227" i="2"/>
  <c r="N225" i="2"/>
  <c r="N223" i="2"/>
  <c r="F371" i="2"/>
  <c r="G371" i="2"/>
  <c r="H371" i="2"/>
  <c r="I371" i="2"/>
  <c r="J371" i="2"/>
  <c r="K371" i="2"/>
  <c r="L371" i="2"/>
  <c r="M371" i="2"/>
  <c r="N371" i="2"/>
  <c r="O371" i="2"/>
  <c r="P371" i="2"/>
  <c r="Q371" i="2"/>
  <c r="R371" i="2"/>
  <c r="E371" i="2"/>
  <c r="D379" i="2"/>
  <c r="D378" i="2"/>
  <c r="D377" i="2"/>
  <c r="D376" i="2"/>
  <c r="D375" i="2"/>
  <c r="D374" i="2"/>
  <c r="D373" i="2"/>
  <c r="N311" i="2"/>
  <c r="D311" i="2" s="1"/>
  <c r="N307" i="2"/>
  <c r="N306" i="2"/>
  <c r="D306" i="2" s="1"/>
  <c r="N309" i="2"/>
  <c r="F303" i="2"/>
  <c r="G303" i="2"/>
  <c r="H303" i="2"/>
  <c r="I303" i="2"/>
  <c r="J303" i="2"/>
  <c r="K303" i="2"/>
  <c r="L303" i="2"/>
  <c r="M303" i="2"/>
  <c r="O303" i="2"/>
  <c r="P303" i="2"/>
  <c r="Q303" i="2"/>
  <c r="R303" i="2"/>
  <c r="E303" i="2"/>
  <c r="N304" i="2"/>
  <c r="D304" i="2" s="1"/>
  <c r="D305" i="2"/>
  <c r="N198" i="2"/>
  <c r="D195" i="2"/>
  <c r="D192" i="2"/>
  <c r="D191" i="2"/>
  <c r="N308" i="2" l="1"/>
  <c r="D309" i="2"/>
  <c r="D371" i="2"/>
  <c r="U378" i="2"/>
  <c r="U377" i="2"/>
  <c r="U375" i="2"/>
  <c r="U373" i="2"/>
  <c r="U376" i="2"/>
  <c r="U374" i="2"/>
  <c r="U379" i="2"/>
  <c r="N303" i="2"/>
  <c r="U562" i="2" l="1"/>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D154" i="2" l="1"/>
  <c r="U154" i="2" s="1"/>
  <c r="D155" i="2"/>
  <c r="U155" i="2" s="1"/>
  <c r="U610" i="2"/>
  <c r="U611" i="2"/>
  <c r="U612" i="2"/>
  <c r="U613" i="2"/>
  <c r="U614" i="2"/>
  <c r="U615" i="2"/>
  <c r="U616" i="2"/>
  <c r="E331" i="2"/>
  <c r="E327" i="2" s="1"/>
  <c r="F331" i="2"/>
  <c r="F327" i="2" s="1"/>
  <c r="G331" i="2"/>
  <c r="G327" i="2" s="1"/>
  <c r="H331" i="2"/>
  <c r="H327" i="2" s="1"/>
  <c r="I331" i="2"/>
  <c r="I327" i="2" s="1"/>
  <c r="J331" i="2"/>
  <c r="J327" i="2" s="1"/>
  <c r="K331" i="2"/>
  <c r="K327" i="2" s="1"/>
  <c r="L331" i="2"/>
  <c r="L327" i="2" s="1"/>
  <c r="M331" i="2"/>
  <c r="M327" i="2" s="1"/>
  <c r="N331" i="2"/>
  <c r="N327" i="2" s="1"/>
  <c r="O331" i="2"/>
  <c r="O327" i="2" s="1"/>
  <c r="P331" i="2"/>
  <c r="P327" i="2" s="1"/>
  <c r="Q331" i="2"/>
  <c r="Q327" i="2" s="1"/>
  <c r="R331" i="2"/>
  <c r="R327" i="2" s="1"/>
  <c r="T331" i="2"/>
  <c r="T327" i="2" s="1"/>
  <c r="T302" i="2"/>
  <c r="F312" i="2"/>
  <c r="G312" i="2"/>
  <c r="H312" i="2"/>
  <c r="I312" i="2"/>
  <c r="J312" i="2"/>
  <c r="K312" i="2"/>
  <c r="L312" i="2"/>
  <c r="M312" i="2"/>
  <c r="N312" i="2"/>
  <c r="O312" i="2"/>
  <c r="P312" i="2"/>
  <c r="Q312" i="2"/>
  <c r="Q302" i="2" s="1"/>
  <c r="R312" i="2"/>
  <c r="E229" i="2"/>
  <c r="F229" i="2"/>
  <c r="G229" i="2"/>
  <c r="H229" i="2"/>
  <c r="I229" i="2"/>
  <c r="J229" i="2"/>
  <c r="K229" i="2"/>
  <c r="L229" i="2"/>
  <c r="M229" i="2"/>
  <c r="O229" i="2"/>
  <c r="P229" i="2"/>
  <c r="Q229" i="2"/>
  <c r="R229" i="2"/>
  <c r="R221" i="2" s="1"/>
  <c r="T229" i="2"/>
  <c r="E148" i="2"/>
  <c r="F148" i="2"/>
  <c r="G148" i="2"/>
  <c r="H148" i="2"/>
  <c r="I148" i="2"/>
  <c r="J148" i="2"/>
  <c r="K148" i="2"/>
  <c r="L148" i="2"/>
  <c r="M148" i="2"/>
  <c r="O148" i="2"/>
  <c r="P148" i="2"/>
  <c r="Q148" i="2"/>
  <c r="R148" i="2"/>
  <c r="R140" i="2" s="1"/>
  <c r="N302" i="2" l="1"/>
  <c r="M302" i="2"/>
  <c r="L302" i="2"/>
  <c r="K302" i="2"/>
  <c r="J302" i="2"/>
  <c r="R302" i="2"/>
  <c r="I302" i="2"/>
  <c r="H302" i="2"/>
  <c r="G302" i="2"/>
  <c r="F302" i="2"/>
  <c r="P302" i="2"/>
  <c r="O302" i="2"/>
  <c r="T326" i="2"/>
  <c r="O282" i="2" l="1"/>
  <c r="P282" i="2"/>
  <c r="Q282" i="2"/>
  <c r="R282" i="2"/>
  <c r="R281" i="2" s="1"/>
  <c r="D177" i="2" l="1"/>
  <c r="U177" i="2" s="1"/>
  <c r="E506" i="2" l="1"/>
  <c r="G506" i="2"/>
  <c r="H506" i="2"/>
  <c r="I506" i="2"/>
  <c r="J506" i="2"/>
  <c r="K506" i="2"/>
  <c r="L506" i="2"/>
  <c r="M506" i="2"/>
  <c r="T220" i="2" l="1"/>
  <c r="D301" i="2"/>
  <c r="U301" i="2" s="1"/>
  <c r="R300" i="2"/>
  <c r="R294" i="2" s="1"/>
  <c r="Q300" i="2"/>
  <c r="Q294" i="2" s="1"/>
  <c r="P300" i="2"/>
  <c r="O300" i="2"/>
  <c r="N300" i="2"/>
  <c r="M300" i="2"/>
  <c r="L300" i="2"/>
  <c r="K300" i="2"/>
  <c r="J300" i="2"/>
  <c r="I300" i="2"/>
  <c r="H300" i="2"/>
  <c r="G300" i="2"/>
  <c r="F300" i="2"/>
  <c r="E300" i="2"/>
  <c r="D299" i="2"/>
  <c r="U299" i="2" s="1"/>
  <c r="P298" i="2"/>
  <c r="O298" i="2"/>
  <c r="N298" i="2"/>
  <c r="M298" i="2"/>
  <c r="L298" i="2"/>
  <c r="K298" i="2"/>
  <c r="J298" i="2"/>
  <c r="I298" i="2"/>
  <c r="H298" i="2"/>
  <c r="G298" i="2"/>
  <c r="F298" i="2"/>
  <c r="E298" i="2"/>
  <c r="D297" i="2"/>
  <c r="U297" i="2" s="1"/>
  <c r="D296" i="2"/>
  <c r="U296" i="2" s="1"/>
  <c r="D295" i="2"/>
  <c r="U295" i="2" s="1"/>
  <c r="D280" i="2"/>
  <c r="U280" i="2" s="1"/>
  <c r="D279" i="2"/>
  <c r="U279" i="2" s="1"/>
  <c r="D278" i="2"/>
  <c r="U278" i="2" s="1"/>
  <c r="Q277" i="2"/>
  <c r="Q273" i="2" s="1"/>
  <c r="P277" i="2"/>
  <c r="P273" i="2" s="1"/>
  <c r="O277" i="2"/>
  <c r="O273" i="2" s="1"/>
  <c r="N277" i="2"/>
  <c r="N273" i="2" s="1"/>
  <c r="M277" i="2"/>
  <c r="M273" i="2" s="1"/>
  <c r="L277" i="2"/>
  <c r="L273" i="2" s="1"/>
  <c r="K277" i="2"/>
  <c r="K273" i="2" s="1"/>
  <c r="J277" i="2"/>
  <c r="J273" i="2" s="1"/>
  <c r="I277" i="2"/>
  <c r="I273" i="2" s="1"/>
  <c r="H277" i="2"/>
  <c r="H273" i="2" s="1"/>
  <c r="G277" i="2"/>
  <c r="G273" i="2" s="1"/>
  <c r="F277" i="2"/>
  <c r="F273" i="2" s="1"/>
  <c r="E277" i="2"/>
  <c r="E273" i="2" s="1"/>
  <c r="D276" i="2"/>
  <c r="U276" i="2" s="1"/>
  <c r="D275" i="2"/>
  <c r="U275" i="2" s="1"/>
  <c r="D274" i="2"/>
  <c r="U274" i="2" s="1"/>
  <c r="R273" i="2"/>
  <c r="D272" i="2"/>
  <c r="U272" i="2" s="1"/>
  <c r="D271" i="2"/>
  <c r="U271" i="2" s="1"/>
  <c r="D270" i="2"/>
  <c r="U270" i="2" s="1"/>
  <c r="D269" i="2"/>
  <c r="U269" i="2" s="1"/>
  <c r="D268" i="2"/>
  <c r="U268" i="2" s="1"/>
  <c r="Q267" i="2"/>
  <c r="Q263" i="2" s="1"/>
  <c r="P267" i="2"/>
  <c r="P263" i="2" s="1"/>
  <c r="O267" i="2"/>
  <c r="O263" i="2" s="1"/>
  <c r="N267" i="2"/>
  <c r="N263" i="2" s="1"/>
  <c r="M267" i="2"/>
  <c r="M263" i="2" s="1"/>
  <c r="L267" i="2"/>
  <c r="L263" i="2" s="1"/>
  <c r="K267" i="2"/>
  <c r="K263" i="2" s="1"/>
  <c r="J267" i="2"/>
  <c r="J263" i="2" s="1"/>
  <c r="I267" i="2"/>
  <c r="I263" i="2" s="1"/>
  <c r="H267" i="2"/>
  <c r="H263" i="2" s="1"/>
  <c r="G267" i="2"/>
  <c r="G263" i="2" s="1"/>
  <c r="F267" i="2"/>
  <c r="F263" i="2" s="1"/>
  <c r="E267" i="2"/>
  <c r="E263" i="2" s="1"/>
  <c r="D266" i="2"/>
  <c r="U266" i="2" s="1"/>
  <c r="D265" i="2"/>
  <c r="U265" i="2" s="1"/>
  <c r="D264" i="2"/>
  <c r="U264" i="2" s="1"/>
  <c r="R263" i="2"/>
  <c r="D324" i="2"/>
  <c r="U324" i="2" s="1"/>
  <c r="D323" i="2"/>
  <c r="U323" i="2" s="1"/>
  <c r="E322" i="2"/>
  <c r="D321" i="2"/>
  <c r="U321" i="2" s="1"/>
  <c r="D320" i="2"/>
  <c r="U320" i="2" s="1"/>
  <c r="D319" i="2"/>
  <c r="U319" i="2" s="1"/>
  <c r="E318" i="2"/>
  <c r="D317" i="2"/>
  <c r="U317" i="2" s="1"/>
  <c r="D363" i="2"/>
  <c r="U363" i="2" s="1"/>
  <c r="D362" i="2"/>
  <c r="U362" i="2" s="1"/>
  <c r="D354" i="2"/>
  <c r="U354" i="2" s="1"/>
  <c r="D356" i="2"/>
  <c r="U356" i="2" s="1"/>
  <c r="D366" i="2"/>
  <c r="U366" i="2" s="1"/>
  <c r="D365" i="2"/>
  <c r="U365" i="2" s="1"/>
  <c r="D364" i="2"/>
  <c r="U364" i="2" s="1"/>
  <c r="D361" i="2"/>
  <c r="U361" i="2" s="1"/>
  <c r="D360" i="2"/>
  <c r="U360" i="2" s="1"/>
  <c r="D359" i="2"/>
  <c r="U359" i="2" s="1"/>
  <c r="D358" i="2"/>
  <c r="U358" i="2" s="1"/>
  <c r="D357" i="2"/>
  <c r="U357" i="2" s="1"/>
  <c r="D355" i="2"/>
  <c r="U355" i="2" s="1"/>
  <c r="D353" i="2"/>
  <c r="U353" i="2" s="1"/>
  <c r="D351" i="2"/>
  <c r="U351" i="2" s="1"/>
  <c r="D350" i="2"/>
  <c r="U350" i="2" s="1"/>
  <c r="D349" i="2"/>
  <c r="U349" i="2" s="1"/>
  <c r="D348" i="2"/>
  <c r="U348" i="2" s="1"/>
  <c r="D347" i="2"/>
  <c r="U347" i="2" s="1"/>
  <c r="D346" i="2"/>
  <c r="U346" i="2" s="1"/>
  <c r="D318" i="2" l="1"/>
  <c r="U318" i="2" s="1"/>
  <c r="E312" i="2"/>
  <c r="O294" i="2"/>
  <c r="P294" i="2"/>
  <c r="D300" i="2"/>
  <c r="U300" i="2" s="1"/>
  <c r="L294" i="2"/>
  <c r="E294" i="2"/>
  <c r="K294" i="2"/>
  <c r="G294" i="2"/>
  <c r="I294" i="2"/>
  <c r="J294" i="2"/>
  <c r="F294" i="2"/>
  <c r="D298" i="2"/>
  <c r="U298" i="2" s="1"/>
  <c r="N294" i="2"/>
  <c r="M294" i="2"/>
  <c r="H294" i="2"/>
  <c r="D277" i="2"/>
  <c r="U277" i="2" s="1"/>
  <c r="D267" i="2"/>
  <c r="U267" i="2" s="1"/>
  <c r="D322" i="2"/>
  <c r="U322" i="2" s="1"/>
  <c r="D337" i="2"/>
  <c r="U337" i="2" s="1"/>
  <c r="D336" i="2"/>
  <c r="U336" i="2" s="1"/>
  <c r="E302" i="2" l="1"/>
  <c r="D294" i="2"/>
  <c r="U294" i="2" s="1"/>
  <c r="D263" i="2"/>
  <c r="U263" i="2" s="1"/>
  <c r="D273" i="2"/>
  <c r="U273" i="2" s="1"/>
  <c r="D334" i="2"/>
  <c r="U334" i="2" s="1"/>
  <c r="D262" i="2"/>
  <c r="U262" i="2" s="1"/>
  <c r="D261" i="2"/>
  <c r="U261" i="2" s="1"/>
  <c r="D260" i="2"/>
  <c r="U260" i="2" s="1"/>
  <c r="D259" i="2"/>
  <c r="U259" i="2" s="1"/>
  <c r="D258" i="2"/>
  <c r="U258" i="2" s="1"/>
  <c r="D257" i="2"/>
  <c r="U257" i="2" s="1"/>
  <c r="R220" i="2" l="1"/>
  <c r="D256" i="2"/>
  <c r="U256" i="2" s="1"/>
  <c r="D255" i="2"/>
  <c r="U255" i="2" s="1"/>
  <c r="D254" i="2"/>
  <c r="U254" i="2" s="1"/>
  <c r="D253" i="2"/>
  <c r="U253" i="2" s="1"/>
  <c r="D252" i="2"/>
  <c r="U252" i="2" s="1"/>
  <c r="D251" i="2"/>
  <c r="U251" i="2" s="1"/>
  <c r="D246" i="2"/>
  <c r="U246" i="2" s="1"/>
  <c r="D248" i="2"/>
  <c r="U248" i="2" s="1"/>
  <c r="D247" i="2"/>
  <c r="U247" i="2" s="1"/>
  <c r="D249" i="2"/>
  <c r="U249" i="2" s="1"/>
  <c r="D250" i="2"/>
  <c r="U250" i="2" s="1"/>
  <c r="F547" i="2" l="1"/>
  <c r="G547" i="2"/>
  <c r="H547" i="2"/>
  <c r="I547" i="2"/>
  <c r="J547" i="2"/>
  <c r="K547" i="2"/>
  <c r="L547" i="2"/>
  <c r="M547" i="2"/>
  <c r="N547" i="2"/>
  <c r="O547" i="2"/>
  <c r="P547" i="2"/>
  <c r="Q547" i="2"/>
  <c r="R547" i="2"/>
  <c r="T547" i="2"/>
  <c r="D550" i="2"/>
  <c r="U550" i="2" s="1"/>
  <c r="D551" i="2"/>
  <c r="U551" i="2" s="1"/>
  <c r="D178" i="2" l="1"/>
  <c r="U178" i="2" s="1"/>
  <c r="D176" i="2"/>
  <c r="U176" i="2" s="1"/>
  <c r="D175" i="2"/>
  <c r="U175" i="2" s="1"/>
  <c r="D174" i="2"/>
  <c r="U174" i="2" s="1"/>
  <c r="D173" i="2"/>
  <c r="U173" i="2" s="1"/>
  <c r="D172" i="2"/>
  <c r="U172" i="2" s="1"/>
  <c r="D171" i="2"/>
  <c r="U171" i="2" s="1"/>
  <c r="D170" i="2"/>
  <c r="U170" i="2" s="1"/>
  <c r="N148" i="2"/>
  <c r="N147" i="2"/>
  <c r="N143" i="2"/>
  <c r="E435" i="2" l="1"/>
  <c r="F435" i="2"/>
  <c r="G435" i="2"/>
  <c r="H435" i="2"/>
  <c r="I435" i="2"/>
  <c r="J435" i="2"/>
  <c r="K435" i="2"/>
  <c r="L435" i="2"/>
  <c r="M435" i="2"/>
  <c r="N435" i="2"/>
  <c r="O435" i="2"/>
  <c r="P435" i="2"/>
  <c r="Q435" i="2"/>
  <c r="R435" i="2"/>
  <c r="T435" i="2"/>
  <c r="D168" i="2" l="1"/>
  <c r="U168" i="2" s="1"/>
  <c r="D167" i="2"/>
  <c r="U167" i="2" s="1"/>
  <c r="D166" i="2"/>
  <c r="U166" i="2" s="1"/>
  <c r="D325" i="2" l="1"/>
  <c r="U325" i="2" s="1"/>
  <c r="E217" i="2" l="1"/>
  <c r="F217" i="2"/>
  <c r="G217" i="2"/>
  <c r="H217" i="2"/>
  <c r="I217" i="2"/>
  <c r="J217" i="2"/>
  <c r="K217" i="2"/>
  <c r="L217" i="2"/>
  <c r="M217" i="2"/>
  <c r="N217" i="2"/>
  <c r="O217" i="2"/>
  <c r="P217" i="2"/>
  <c r="Q217" i="2"/>
  <c r="R217" i="2"/>
  <c r="D133" i="2" l="1"/>
  <c r="D135" i="2"/>
  <c r="U135" i="2" s="1"/>
  <c r="D136" i="2"/>
  <c r="U136" i="2" s="1"/>
  <c r="D137" i="2"/>
  <c r="U137" i="2" s="1"/>
  <c r="D138" i="2"/>
  <c r="U138" i="2" s="1"/>
  <c r="D139" i="2"/>
  <c r="U139" i="2" s="1"/>
  <c r="D142" i="2"/>
  <c r="U142" i="2" s="1"/>
  <c r="D143" i="2"/>
  <c r="U143" i="2" s="1"/>
  <c r="D144" i="2"/>
  <c r="U144" i="2" s="1"/>
  <c r="D146" i="2"/>
  <c r="U146" i="2" s="1"/>
  <c r="D147" i="2"/>
  <c r="U147" i="2" s="1"/>
  <c r="D149" i="2"/>
  <c r="U149" i="2" s="1"/>
  <c r="D150" i="2"/>
  <c r="U150" i="2" s="1"/>
  <c r="D151" i="2"/>
  <c r="U151" i="2" s="1"/>
  <c r="D152" i="2"/>
  <c r="U152" i="2" s="1"/>
  <c r="D153" i="2"/>
  <c r="U153" i="2" s="1"/>
  <c r="D156" i="2"/>
  <c r="U156" i="2" s="1"/>
  <c r="D157" i="2"/>
  <c r="U157" i="2" s="1"/>
  <c r="D158" i="2"/>
  <c r="U158" i="2" s="1"/>
  <c r="D159" i="2"/>
  <c r="U159" i="2" s="1"/>
  <c r="D160" i="2"/>
  <c r="U160" i="2" s="1"/>
  <c r="D161" i="2"/>
  <c r="U161" i="2" s="1"/>
  <c r="D162" i="2"/>
  <c r="U162" i="2" s="1"/>
  <c r="D163" i="2"/>
  <c r="U163" i="2" s="1"/>
  <c r="D164" i="2"/>
  <c r="U164" i="2" s="1"/>
  <c r="D165" i="2"/>
  <c r="U165" i="2" s="1"/>
  <c r="D169" i="2"/>
  <c r="U169" i="2" s="1"/>
  <c r="D179" i="2"/>
  <c r="U179" i="2" s="1"/>
  <c r="D180" i="2"/>
  <c r="U180" i="2" s="1"/>
  <c r="D183" i="2"/>
  <c r="U183" i="2" s="1"/>
  <c r="D184" i="2"/>
  <c r="U184" i="2" s="1"/>
  <c r="D185" i="2"/>
  <c r="U185" i="2" s="1"/>
  <c r="D187" i="2"/>
  <c r="U187" i="2" s="1"/>
  <c r="D188" i="2"/>
  <c r="U188" i="2" s="1"/>
  <c r="D190" i="2"/>
  <c r="U190" i="2" s="1"/>
  <c r="D193" i="2"/>
  <c r="U193" i="2" s="1"/>
  <c r="D194" i="2"/>
  <c r="U194" i="2" s="1"/>
  <c r="D196" i="2"/>
  <c r="U196" i="2" s="1"/>
  <c r="D197" i="2"/>
  <c r="U197" i="2" s="1"/>
  <c r="D198" i="2"/>
  <c r="U198" i="2" s="1"/>
  <c r="D199" i="2"/>
  <c r="U199" i="2" s="1"/>
  <c r="D202" i="2"/>
  <c r="U202" i="2" s="1"/>
  <c r="D203" i="2"/>
  <c r="U203" i="2" s="1"/>
  <c r="D204" i="2"/>
  <c r="U204" i="2" s="1"/>
  <c r="D206" i="2"/>
  <c r="U206" i="2" s="1"/>
  <c r="D207" i="2"/>
  <c r="U207" i="2" s="1"/>
  <c r="D209" i="2"/>
  <c r="U209" i="2" s="1"/>
  <c r="D210" i="2"/>
  <c r="U210" i="2" s="1"/>
  <c r="D211" i="2"/>
  <c r="U211" i="2" s="1"/>
  <c r="D212" i="2"/>
  <c r="U212" i="2" s="1"/>
  <c r="D213" i="2"/>
  <c r="U213" i="2" s="1"/>
  <c r="D214" i="2"/>
  <c r="U214" i="2" s="1"/>
  <c r="D215" i="2"/>
  <c r="U215" i="2" s="1"/>
  <c r="D216" i="2"/>
  <c r="U216" i="2" s="1"/>
  <c r="D218" i="2"/>
  <c r="U218" i="2" s="1"/>
  <c r="D219" i="2"/>
  <c r="U219" i="2" s="1"/>
  <c r="D223" i="2"/>
  <c r="U223" i="2" s="1"/>
  <c r="D224" i="2"/>
  <c r="U224" i="2" s="1"/>
  <c r="D225" i="2"/>
  <c r="U225" i="2" s="1"/>
  <c r="D227" i="2"/>
  <c r="U227" i="2" s="1"/>
  <c r="D228" i="2"/>
  <c r="U228" i="2" s="1"/>
  <c r="D230" i="2"/>
  <c r="U230" i="2" s="1"/>
  <c r="D231" i="2"/>
  <c r="U231" i="2" s="1"/>
  <c r="D232" i="2"/>
  <c r="U232" i="2" s="1"/>
  <c r="D233" i="2"/>
  <c r="U233" i="2" s="1"/>
  <c r="D234" i="2"/>
  <c r="U234" i="2" s="1"/>
  <c r="D235" i="2"/>
  <c r="U235" i="2" s="1"/>
  <c r="D236" i="2"/>
  <c r="U236" i="2" s="1"/>
  <c r="D237" i="2"/>
  <c r="U237" i="2" s="1"/>
  <c r="D238" i="2"/>
  <c r="U238" i="2" s="1"/>
  <c r="D240" i="2"/>
  <c r="U240" i="2" s="1"/>
  <c r="D241" i="2"/>
  <c r="U241" i="2" s="1"/>
  <c r="D242" i="2"/>
  <c r="U242" i="2" s="1"/>
  <c r="D243" i="2"/>
  <c r="U243" i="2" s="1"/>
  <c r="D244" i="2"/>
  <c r="U244" i="2" s="1"/>
  <c r="D245" i="2"/>
  <c r="U245" i="2" s="1"/>
  <c r="D283" i="2"/>
  <c r="U283" i="2" s="1"/>
  <c r="D284" i="2"/>
  <c r="U284" i="2" s="1"/>
  <c r="D285" i="2"/>
  <c r="U285" i="2" s="1"/>
  <c r="D287" i="2"/>
  <c r="U287" i="2" s="1"/>
  <c r="D288" i="2"/>
  <c r="U288" i="2" s="1"/>
  <c r="D291" i="2"/>
  <c r="U291" i="2" s="1"/>
  <c r="D292" i="2"/>
  <c r="U292" i="2" s="1"/>
  <c r="D293" i="2"/>
  <c r="U293" i="2" s="1"/>
  <c r="D307" i="2"/>
  <c r="U307" i="2" s="1"/>
  <c r="D313" i="2"/>
  <c r="U313" i="2" s="1"/>
  <c r="D314" i="2"/>
  <c r="U314" i="2" s="1"/>
  <c r="D315" i="2"/>
  <c r="U315" i="2" s="1"/>
  <c r="D316" i="2"/>
  <c r="U316" i="2" s="1"/>
  <c r="D329" i="2"/>
  <c r="U329" i="2" s="1"/>
  <c r="D332" i="2"/>
  <c r="U332" i="2" s="1"/>
  <c r="D333" i="2"/>
  <c r="U333" i="2" s="1"/>
  <c r="D335" i="2"/>
  <c r="U335" i="2" s="1"/>
  <c r="D338" i="2"/>
  <c r="U338" i="2" s="1"/>
  <c r="D339" i="2"/>
  <c r="U339" i="2" s="1"/>
  <c r="D340" i="2"/>
  <c r="U340" i="2" s="1"/>
  <c r="D341" i="2"/>
  <c r="U341" i="2" s="1"/>
  <c r="D342" i="2"/>
  <c r="U342" i="2" s="1"/>
  <c r="D343" i="2"/>
  <c r="U343" i="2" s="1"/>
  <c r="D344" i="2"/>
  <c r="U344" i="2" s="1"/>
  <c r="D345" i="2"/>
  <c r="U345" i="2" s="1"/>
  <c r="D352" i="2"/>
  <c r="U352" i="2" s="1"/>
  <c r="D368" i="2"/>
  <c r="U368" i="2" s="1"/>
  <c r="D369" i="2"/>
  <c r="U369" i="2" s="1"/>
  <c r="D370" i="2"/>
  <c r="U370" i="2" s="1"/>
  <c r="D372" i="2"/>
  <c r="U372" i="2" s="1"/>
  <c r="D397" i="2"/>
  <c r="U397" i="2" s="1"/>
  <c r="D398" i="2"/>
  <c r="U398" i="2" s="1"/>
  <c r="D399" i="2"/>
  <c r="U399" i="2" s="1"/>
  <c r="D401" i="2"/>
  <c r="U401" i="2" s="1"/>
  <c r="D402" i="2"/>
  <c r="U402" i="2" s="1"/>
  <c r="D404" i="2"/>
  <c r="U404" i="2" s="1"/>
  <c r="D405" i="2"/>
  <c r="U405" i="2" s="1"/>
  <c r="D406" i="2"/>
  <c r="U406" i="2" s="1"/>
  <c r="D407" i="2"/>
  <c r="U407" i="2" s="1"/>
  <c r="D408" i="2"/>
  <c r="U408" i="2" s="1"/>
  <c r="D409" i="2"/>
  <c r="U409" i="2" s="1"/>
  <c r="D410" i="2"/>
  <c r="U410" i="2" s="1"/>
  <c r="D411" i="2"/>
  <c r="U411" i="2" s="1"/>
  <c r="D412" i="2"/>
  <c r="U412" i="2" s="1"/>
  <c r="D414" i="2"/>
  <c r="U414" i="2" s="1"/>
  <c r="D415" i="2"/>
  <c r="U415" i="2" s="1"/>
  <c r="D416" i="2"/>
  <c r="U416" i="2" s="1"/>
  <c r="D417" i="2"/>
  <c r="U417" i="2" s="1"/>
  <c r="D418" i="2"/>
  <c r="U418" i="2" s="1"/>
  <c r="D419" i="2"/>
  <c r="U419" i="2" s="1"/>
  <c r="D420" i="2"/>
  <c r="U420" i="2" s="1"/>
  <c r="D421" i="2"/>
  <c r="U421" i="2" s="1"/>
  <c r="D422" i="2"/>
  <c r="U422" i="2" s="1"/>
  <c r="D423" i="2"/>
  <c r="U423" i="2" s="1"/>
  <c r="D426" i="2"/>
  <c r="U426" i="2" s="1"/>
  <c r="D427" i="2"/>
  <c r="U427" i="2" s="1"/>
  <c r="D428" i="2"/>
  <c r="U428" i="2" s="1"/>
  <c r="D430" i="2"/>
  <c r="U430" i="2" s="1"/>
  <c r="D431" i="2"/>
  <c r="U431" i="2" s="1"/>
  <c r="D433" i="2"/>
  <c r="U433" i="2" s="1"/>
  <c r="D434" i="2"/>
  <c r="U434" i="2" s="1"/>
  <c r="D436" i="2"/>
  <c r="U436" i="2" s="1"/>
  <c r="D438" i="2"/>
  <c r="U438" i="2" s="1"/>
  <c r="D439" i="2"/>
  <c r="U439" i="2" s="1"/>
  <c r="D440" i="2"/>
  <c r="U440" i="2" s="1"/>
  <c r="D442" i="2"/>
  <c r="U442" i="2" s="1"/>
  <c r="D443" i="2"/>
  <c r="U443" i="2" s="1"/>
  <c r="D444" i="2"/>
  <c r="U444" i="2" s="1"/>
  <c r="D446" i="2"/>
  <c r="U446" i="2" s="1"/>
  <c r="D447" i="2"/>
  <c r="U447" i="2" s="1"/>
  <c r="D448" i="2"/>
  <c r="U448" i="2" s="1"/>
  <c r="D450" i="2"/>
  <c r="U450" i="2" s="1"/>
  <c r="D503" i="2"/>
  <c r="D453" i="2" s="1"/>
  <c r="D504" i="2"/>
  <c r="D505" i="2"/>
  <c r="D507" i="2"/>
  <c r="D508" i="2"/>
  <c r="D510" i="2"/>
  <c r="D511" i="2"/>
  <c r="U511" i="2" s="1"/>
  <c r="D512" i="2"/>
  <c r="U512" i="2" s="1"/>
  <c r="D513" i="2"/>
  <c r="U513" i="2" s="1"/>
  <c r="D515" i="2"/>
  <c r="U515" i="2" s="1"/>
  <c r="D516" i="2"/>
  <c r="U516" i="2" s="1"/>
  <c r="D517" i="2"/>
  <c r="U517" i="2" s="1"/>
  <c r="D518" i="2"/>
  <c r="U518" i="2" s="1"/>
  <c r="D520" i="2"/>
  <c r="U520" i="2" s="1"/>
  <c r="D521" i="2"/>
  <c r="U521" i="2" s="1"/>
  <c r="D522" i="2"/>
  <c r="D523" i="2"/>
  <c r="U523" i="2" s="1"/>
  <c r="D530" i="2"/>
  <c r="U530" i="2" s="1"/>
  <c r="D544" i="2"/>
  <c r="D545" i="2"/>
  <c r="U545" i="2" s="1"/>
  <c r="D546" i="2"/>
  <c r="U546" i="2" s="1"/>
  <c r="D548" i="2"/>
  <c r="D549" i="2"/>
  <c r="U549" i="2" s="1"/>
  <c r="D381" i="2"/>
  <c r="U381" i="2" s="1"/>
  <c r="D382" i="2"/>
  <c r="U382" i="2" s="1"/>
  <c r="D383" i="2"/>
  <c r="U383" i="2" s="1"/>
  <c r="D385" i="2"/>
  <c r="U385" i="2" s="1"/>
  <c r="D386" i="2"/>
  <c r="U386" i="2" s="1"/>
  <c r="D387" i="2"/>
  <c r="U387" i="2" s="1"/>
  <c r="D388" i="2"/>
  <c r="U388" i="2" s="1"/>
  <c r="D389" i="2"/>
  <c r="U389" i="2" s="1"/>
  <c r="D390" i="2"/>
  <c r="U390" i="2" s="1"/>
  <c r="D391" i="2"/>
  <c r="U391" i="2" s="1"/>
  <c r="D392" i="2"/>
  <c r="U392" i="2" s="1"/>
  <c r="D393" i="2"/>
  <c r="U393" i="2" s="1"/>
  <c r="U522" i="2" l="1"/>
  <c r="U544" i="2"/>
  <c r="D454" i="2"/>
  <c r="U456" i="2"/>
  <c r="U507" i="2"/>
  <c r="D456" i="2"/>
  <c r="U504" i="2"/>
  <c r="D455" i="2"/>
  <c r="U508" i="2"/>
  <c r="U505" i="2"/>
  <c r="U548" i="2"/>
  <c r="D547" i="2"/>
  <c r="U547" i="2" s="1"/>
  <c r="U133" i="2"/>
  <c r="D131" i="2"/>
  <c r="D331" i="2"/>
  <c r="U331" i="2" s="1"/>
  <c r="D312" i="2"/>
  <c r="U312" i="2" s="1"/>
  <c r="D148" i="2"/>
  <c r="U148" i="2" s="1"/>
  <c r="D435" i="2"/>
  <c r="U435" i="2" s="1"/>
  <c r="D400" i="2"/>
  <c r="D222" i="2"/>
  <c r="D205" i="2"/>
  <c r="D186" i="2"/>
  <c r="D506" i="2"/>
  <c r="D217" i="2"/>
  <c r="U217" i="2" s="1"/>
  <c r="D437" i="2"/>
  <c r="D282" i="2"/>
  <c r="D201" i="2"/>
  <c r="D182" i="2"/>
  <c r="D502" i="2"/>
  <c r="U452" i="2" s="1"/>
  <c r="D145" i="2"/>
  <c r="D141" i="2"/>
  <c r="D134" i="2"/>
  <c r="D189" i="2"/>
  <c r="D413" i="2"/>
  <c r="D396" i="2"/>
  <c r="D226" i="2"/>
  <c r="D286" i="2"/>
  <c r="D208" i="2"/>
  <c r="D441" i="2"/>
  <c r="D403" i="2"/>
  <c r="D452" i="2" l="1"/>
  <c r="D451" i="2" s="1"/>
  <c r="U457" i="2"/>
  <c r="U460" i="2"/>
  <c r="U455" i="2"/>
  <c r="U458" i="2"/>
  <c r="U131" i="2"/>
  <c r="D126" i="2"/>
  <c r="D140" i="2"/>
  <c r="D395" i="2"/>
  <c r="D200" i="2"/>
  <c r="D181" i="2"/>
  <c r="U181" i="2" s="1"/>
  <c r="D98" i="2" l="1"/>
  <c r="R502" i="2" l="1"/>
  <c r="R396" i="2"/>
  <c r="R208" i="2" l="1"/>
  <c r="Q429" i="2" l="1"/>
  <c r="R200" i="2" l="1"/>
  <c r="R181" i="2" l="1"/>
  <c r="Q506" i="2" l="1"/>
  <c r="Q425" i="2"/>
  <c r="Q417" i="2"/>
  <c r="Q400" i="2"/>
  <c r="Q286" i="2"/>
  <c r="Q226" i="2"/>
  <c r="Q205" i="2" s="1"/>
  <c r="Q186" i="2" s="1"/>
  <c r="Q145" i="2" s="1"/>
  <c r="Q222" i="2"/>
  <c r="Q221" i="2" l="1"/>
  <c r="Q201" i="2"/>
  <c r="Q182" i="2" s="1"/>
  <c r="Q141" i="2" s="1"/>
  <c r="Q502" i="2"/>
  <c r="Q451" i="2" s="1"/>
  <c r="Q396" i="2"/>
  <c r="Q140" i="2" l="1"/>
  <c r="J502" i="2" l="1"/>
  <c r="J451" i="2" s="1"/>
  <c r="P502" i="2"/>
  <c r="P451" i="2" s="1"/>
  <c r="O502" i="2"/>
  <c r="O451" i="2" s="1"/>
  <c r="M502" i="2"/>
  <c r="D514" i="2"/>
  <c r="D509" i="2" s="1"/>
  <c r="N506" i="2"/>
  <c r="K502" i="2"/>
  <c r="H502" i="2"/>
  <c r="H451" i="2" s="1"/>
  <c r="G502" i="2"/>
  <c r="G451" i="2" s="1"/>
  <c r="F502" i="2"/>
  <c r="F451" i="2" s="1"/>
  <c r="E502" i="2"/>
  <c r="E451" i="2" s="1"/>
  <c r="P429" i="2"/>
  <c r="O429" i="2"/>
  <c r="N429" i="2"/>
  <c r="M429" i="2"/>
  <c r="L429" i="2"/>
  <c r="L400" i="2" s="1"/>
  <c r="K429" i="2"/>
  <c r="J429" i="2"/>
  <c r="I429" i="2"/>
  <c r="H429" i="2"/>
  <c r="G429" i="2"/>
  <c r="F429" i="2"/>
  <c r="E429" i="2"/>
  <c r="P425" i="2"/>
  <c r="P396" i="2" s="1"/>
  <c r="O425" i="2"/>
  <c r="O396" i="2" s="1"/>
  <c r="N425" i="2"/>
  <c r="M425" i="2"/>
  <c r="L425" i="2"/>
  <c r="K425" i="2"/>
  <c r="J425" i="2"/>
  <c r="I425" i="2"/>
  <c r="H425" i="2"/>
  <c r="G425" i="2"/>
  <c r="G396" i="2" s="1"/>
  <c r="F425" i="2"/>
  <c r="P400" i="2"/>
  <c r="O400" i="2"/>
  <c r="N400" i="2"/>
  <c r="M400" i="2"/>
  <c r="K400" i="2"/>
  <c r="J400" i="2"/>
  <c r="I400" i="2"/>
  <c r="H400" i="2"/>
  <c r="G400" i="2"/>
  <c r="F400" i="2"/>
  <c r="E400" i="2"/>
  <c r="N396" i="2"/>
  <c r="M396" i="2"/>
  <c r="L396" i="2"/>
  <c r="K396" i="2"/>
  <c r="J396" i="2"/>
  <c r="I396" i="2"/>
  <c r="H396" i="2"/>
  <c r="F396" i="2"/>
  <c r="D330" i="2"/>
  <c r="U330" i="2" s="1"/>
  <c r="D328" i="2"/>
  <c r="U328" i="2" s="1"/>
  <c r="J286" i="2"/>
  <c r="G286" i="2"/>
  <c r="E290" i="2"/>
  <c r="D290" i="2" s="1"/>
  <c r="U290" i="2" s="1"/>
  <c r="P286" i="2"/>
  <c r="O286" i="2"/>
  <c r="M286" i="2"/>
  <c r="L286" i="2"/>
  <c r="K286" i="2"/>
  <c r="K226" i="2" s="1"/>
  <c r="K205" i="2" s="1"/>
  <c r="K186" i="2" s="1"/>
  <c r="K145" i="2" s="1"/>
  <c r="I286" i="2"/>
  <c r="H286" i="2"/>
  <c r="F286" i="2"/>
  <c r="E286" i="2"/>
  <c r="L282" i="2"/>
  <c r="K282" i="2"/>
  <c r="I282" i="2"/>
  <c r="H282" i="2"/>
  <c r="G282" i="2"/>
  <c r="F282" i="2"/>
  <c r="E282" i="2"/>
  <c r="O226" i="2"/>
  <c r="I222" i="2"/>
  <c r="F222" i="2"/>
  <c r="J226" i="2"/>
  <c r="J205" i="2" s="1"/>
  <c r="J186" i="2" s="1"/>
  <c r="J145" i="2" s="1"/>
  <c r="G226" i="2"/>
  <c r="K222" i="2"/>
  <c r="N239" i="2"/>
  <c r="N229" i="2" s="1"/>
  <c r="P226" i="2"/>
  <c r="M226" i="2"/>
  <c r="L226" i="2"/>
  <c r="I226" i="2"/>
  <c r="H226" i="2"/>
  <c r="F226" i="2"/>
  <c r="P222" i="2"/>
  <c r="O222" i="2"/>
  <c r="L222" i="2"/>
  <c r="J222" i="2"/>
  <c r="H222" i="2"/>
  <c r="G222" i="2"/>
  <c r="E222" i="2"/>
  <c r="P205" i="2"/>
  <c r="O205" i="2"/>
  <c r="O186" i="2" s="1"/>
  <c r="O145" i="2" s="1"/>
  <c r="M205" i="2"/>
  <c r="M186" i="2" s="1"/>
  <c r="M145" i="2" s="1"/>
  <c r="L205" i="2"/>
  <c r="I205" i="2"/>
  <c r="H205" i="2"/>
  <c r="G205" i="2"/>
  <c r="G186" i="2" s="1"/>
  <c r="G145" i="2" s="1"/>
  <c r="F205" i="2"/>
  <c r="F186" i="2" s="1"/>
  <c r="F145" i="2" s="1"/>
  <c r="E205" i="2"/>
  <c r="P201" i="2"/>
  <c r="O201" i="2"/>
  <c r="M201" i="2"/>
  <c r="L201" i="2"/>
  <c r="K201" i="2"/>
  <c r="K182" i="2" s="1"/>
  <c r="K141" i="2" s="1"/>
  <c r="J201" i="2"/>
  <c r="J182" i="2" s="1"/>
  <c r="J141" i="2" s="1"/>
  <c r="H201" i="2"/>
  <c r="G201" i="2"/>
  <c r="G182" i="2" s="1"/>
  <c r="G141" i="2" s="1"/>
  <c r="F201" i="2"/>
  <c r="E201" i="2"/>
  <c r="P186" i="2"/>
  <c r="P145" i="2" s="1"/>
  <c r="L186" i="2"/>
  <c r="I186" i="2"/>
  <c r="H186" i="2"/>
  <c r="H145" i="2" s="1"/>
  <c r="E186" i="2"/>
  <c r="P182" i="2"/>
  <c r="O182" i="2"/>
  <c r="M182" i="2"/>
  <c r="L182" i="2"/>
  <c r="L141" i="2" s="1"/>
  <c r="H182" i="2"/>
  <c r="H141" i="2" s="1"/>
  <c r="F182" i="2"/>
  <c r="L145" i="2"/>
  <c r="I145" i="2"/>
  <c r="E145" i="2"/>
  <c r="P141" i="2"/>
  <c r="O141" i="2"/>
  <c r="M141" i="2"/>
  <c r="F141" i="2"/>
  <c r="U461" i="2" l="1"/>
  <c r="U506" i="2"/>
  <c r="U514" i="2"/>
  <c r="F140" i="2"/>
  <c r="U400" i="2"/>
  <c r="J221" i="2"/>
  <c r="J140" i="2"/>
  <c r="O140" i="2"/>
  <c r="G221" i="2"/>
  <c r="K140" i="2"/>
  <c r="D327" i="2"/>
  <c r="U327" i="2" s="1"/>
  <c r="P221" i="2"/>
  <c r="K221" i="2"/>
  <c r="H221" i="2"/>
  <c r="L221" i="2"/>
  <c r="O221" i="2"/>
  <c r="F221" i="2"/>
  <c r="I221" i="2"/>
  <c r="H140" i="2"/>
  <c r="L140" i="2"/>
  <c r="G140" i="2"/>
  <c r="M140" i="2"/>
  <c r="P140" i="2"/>
  <c r="D308" i="2"/>
  <c r="U308" i="2" s="1"/>
  <c r="J282" i="2"/>
  <c r="M282" i="2"/>
  <c r="M222" i="2" s="1"/>
  <c r="M221" i="2" s="1"/>
  <c r="D303" i="2"/>
  <c r="U303" i="2" s="1"/>
  <c r="D239" i="2"/>
  <c r="U239" i="2" s="1"/>
  <c r="I201" i="2"/>
  <c r="I182" i="2" s="1"/>
  <c r="I141" i="2" s="1"/>
  <c r="L502" i="2"/>
  <c r="Q413" i="2"/>
  <c r="I502" i="2"/>
  <c r="I451" i="2" s="1"/>
  <c r="D289" i="2"/>
  <c r="E182" i="2"/>
  <c r="D429" i="2"/>
  <c r="U429" i="2" s="1"/>
  <c r="E425" i="2"/>
  <c r="D425" i="2" s="1"/>
  <c r="U425" i="2" s="1"/>
  <c r="N286" i="2"/>
  <c r="U286" i="2" s="1"/>
  <c r="D497" i="2" l="1"/>
  <c r="U509" i="2"/>
  <c r="D229" i="2"/>
  <c r="U229" i="2" s="1"/>
  <c r="D302" i="2"/>
  <c r="I140" i="2"/>
  <c r="N502" i="2"/>
  <c r="E226" i="2"/>
  <c r="E141" i="2"/>
  <c r="D281" i="2"/>
  <c r="N226" i="2"/>
  <c r="Q384" i="2"/>
  <c r="Q403" i="2" s="1"/>
  <c r="E396" i="2"/>
  <c r="U396" i="2" s="1"/>
  <c r="N282" i="2"/>
  <c r="U282" i="2" s="1"/>
  <c r="N451" i="2" l="1"/>
  <c r="AA451" i="2" s="1"/>
  <c r="U302" i="2"/>
  <c r="U226" i="2"/>
  <c r="E140" i="2"/>
  <c r="E221" i="2"/>
  <c r="D221" i="2"/>
  <c r="N205" i="2"/>
  <c r="U205" i="2" s="1"/>
  <c r="U451" i="2" l="1"/>
  <c r="N186" i="2"/>
  <c r="U186" i="2" s="1"/>
  <c r="Q281" i="2"/>
  <c r="Q208" i="2"/>
  <c r="Q189" i="2" s="1"/>
  <c r="Q134" i="2" s="1"/>
  <c r="Q126" i="2" s="1"/>
  <c r="Q220" i="2" l="1"/>
  <c r="O413" i="2"/>
  <c r="N145" i="2"/>
  <c r="U145" i="2" s="1"/>
  <c r="N222" i="2"/>
  <c r="U222" i="2" s="1"/>
  <c r="N221" i="2" l="1"/>
  <c r="P413" i="2"/>
  <c r="N201" i="2"/>
  <c r="U201" i="2" l="1"/>
  <c r="U221" i="2"/>
  <c r="N182" i="2"/>
  <c r="U182" i="2" s="1"/>
  <c r="N141" i="2" l="1"/>
  <c r="U141" i="2" s="1"/>
  <c r="N140" i="2" l="1"/>
  <c r="U140" i="2" l="1"/>
  <c r="J413" i="2"/>
  <c r="G413" i="2"/>
  <c r="N413" i="2" l="1"/>
  <c r="H413" i="2"/>
  <c r="I413" i="2"/>
  <c r="K413" i="2"/>
  <c r="L413" i="2"/>
  <c r="M413" i="2" l="1"/>
  <c r="D7" i="2" l="1"/>
  <c r="O384" i="2" l="1"/>
  <c r="P384" i="2"/>
  <c r="O449" i="2" l="1"/>
  <c r="O432" i="2" s="1"/>
  <c r="O403" i="2" s="1"/>
  <c r="P449" i="2"/>
  <c r="P432" i="2" s="1"/>
  <c r="P403" i="2" s="1"/>
  <c r="E413" i="2" l="1"/>
  <c r="Q380" i="2" l="1"/>
  <c r="O289" i="2"/>
  <c r="P289" i="2"/>
  <c r="P281" i="2" l="1"/>
  <c r="O281" i="2"/>
  <c r="O220" i="2" l="1"/>
  <c r="P220" i="2"/>
  <c r="P208" i="2"/>
  <c r="P189" i="2" s="1"/>
  <c r="O208" i="2"/>
  <c r="O189" i="2" s="1"/>
  <c r="O181" i="2" l="1"/>
  <c r="P181" i="2"/>
  <c r="P134" i="2" l="1"/>
  <c r="P126" i="2" s="1"/>
  <c r="P98" i="2" s="1"/>
  <c r="O134" i="2"/>
  <c r="O126" i="2" s="1"/>
  <c r="O98" i="2" s="1"/>
  <c r="F413" i="2" l="1"/>
  <c r="U413" i="2" s="1"/>
  <c r="Q501" i="2"/>
  <c r="U501" i="2" l="1"/>
  <c r="J384" i="2"/>
  <c r="I384" i="2"/>
  <c r="Q559" i="2" l="1"/>
  <c r="Q543" i="2"/>
  <c r="Q500" i="2" s="1"/>
  <c r="K384" i="2"/>
  <c r="M384" i="2"/>
  <c r="L384" i="2"/>
  <c r="I449" i="2" l="1"/>
  <c r="I432" i="2" s="1"/>
  <c r="I403" i="2" s="1"/>
  <c r="Q445" i="2"/>
  <c r="H384" i="2"/>
  <c r="U371" i="2"/>
  <c r="J449" i="2"/>
  <c r="J432" i="2" s="1"/>
  <c r="J403" i="2" s="1"/>
  <c r="M449" i="2" l="1"/>
  <c r="M432" i="2" s="1"/>
  <c r="M403" i="2" s="1"/>
  <c r="K449" i="2"/>
  <c r="K432" i="2" s="1"/>
  <c r="K403" i="2" s="1"/>
  <c r="L449" i="2"/>
  <c r="L432" i="2" s="1"/>
  <c r="L403" i="2" s="1"/>
  <c r="D367" i="2"/>
  <c r="Q441" i="2"/>
  <c r="N384" i="2"/>
  <c r="R380" i="2"/>
  <c r="I289" i="2" l="1"/>
  <c r="Q437" i="2"/>
  <c r="K289" i="2"/>
  <c r="M289" i="2"/>
  <c r="L289" i="2"/>
  <c r="N449" i="2" l="1"/>
  <c r="N432" i="2" s="1"/>
  <c r="N403" i="2" s="1"/>
  <c r="H449" i="2"/>
  <c r="H432" i="2" s="1"/>
  <c r="H403" i="2" s="1"/>
  <c r="L281" i="2"/>
  <c r="J289" i="2"/>
  <c r="Q424" i="2"/>
  <c r="M281" i="2"/>
  <c r="K281" i="2"/>
  <c r="I281" i="2"/>
  <c r="M220" i="2" l="1"/>
  <c r="L220" i="2"/>
  <c r="I220" i="2"/>
  <c r="K220" i="2"/>
  <c r="L208" i="2"/>
  <c r="L189" i="2" s="1"/>
  <c r="H289" i="2"/>
  <c r="K208" i="2"/>
  <c r="K189" i="2" s="1"/>
  <c r="Q395" i="2"/>
  <c r="I208" i="2"/>
  <c r="I189" i="2" s="1"/>
  <c r="J281" i="2"/>
  <c r="M208" i="2"/>
  <c r="M189" i="2" s="1"/>
  <c r="J220" i="2" l="1"/>
  <c r="M181" i="2"/>
  <c r="I181" i="2"/>
  <c r="Q394" i="2"/>
  <c r="N289" i="2"/>
  <c r="J208" i="2"/>
  <c r="J189" i="2" s="1"/>
  <c r="K181" i="2"/>
  <c r="H281" i="2"/>
  <c r="L181" i="2"/>
  <c r="H220" i="2" l="1"/>
  <c r="N208" i="2"/>
  <c r="N189" i="2" s="1"/>
  <c r="J181" i="2"/>
  <c r="H208" i="2"/>
  <c r="H189" i="2" s="1"/>
  <c r="N281" i="2"/>
  <c r="N220" i="2" l="1"/>
  <c r="K134" i="2"/>
  <c r="K126" i="2" s="1"/>
  <c r="K98" i="2" s="1"/>
  <c r="I134" i="2"/>
  <c r="I126" i="2" s="1"/>
  <c r="I98" i="2" s="1"/>
  <c r="N181" i="2"/>
  <c r="M134" i="2"/>
  <c r="M126" i="2" s="1"/>
  <c r="M98" i="2" s="1"/>
  <c r="L134" i="2"/>
  <c r="L126" i="2" s="1"/>
  <c r="L98" i="2" s="1"/>
  <c r="H181" i="2"/>
  <c r="J134" i="2" l="1"/>
  <c r="J126" i="2" s="1"/>
  <c r="J98" i="2" s="1"/>
  <c r="G384" i="2"/>
  <c r="N134" i="2" l="1"/>
  <c r="N126" i="2" s="1"/>
  <c r="N98" i="2" s="1"/>
  <c r="H134" i="2"/>
  <c r="H126" i="2" s="1"/>
  <c r="H98" i="2" s="1"/>
  <c r="Q367" i="2"/>
  <c r="Q326" i="2" s="1"/>
  <c r="R501" i="2"/>
  <c r="R543" i="2" l="1"/>
  <c r="R445" i="2"/>
  <c r="P380" i="2" l="1"/>
  <c r="M380" i="2"/>
  <c r="R441" i="2"/>
  <c r="G449" i="2" l="1"/>
  <c r="G432" i="2" s="1"/>
  <c r="G403" i="2" s="1"/>
  <c r="R437" i="2"/>
  <c r="Q7" i="2"/>
  <c r="R395" i="2"/>
  <c r="K380" i="2"/>
  <c r="Q200" i="2" l="1"/>
  <c r="Q181" i="2"/>
  <c r="R424" i="2"/>
  <c r="G289" i="2"/>
  <c r="I380" i="2"/>
  <c r="L380" i="2"/>
  <c r="R394" i="2" l="1"/>
  <c r="G281" i="2"/>
  <c r="O380" i="2"/>
  <c r="H380" i="2"/>
  <c r="J380" i="2"/>
  <c r="R367" i="2"/>
  <c r="R326" i="2" s="1"/>
  <c r="G220" i="2" l="1"/>
  <c r="D220" i="2"/>
  <c r="G208" i="2"/>
  <c r="G189" i="2" s="1"/>
  <c r="G181" i="2" l="1"/>
  <c r="R7" i="2" l="1"/>
  <c r="G134" i="2" l="1"/>
  <c r="G126" i="2" s="1"/>
  <c r="G98" i="2" s="1"/>
  <c r="P501" i="2"/>
  <c r="M501" i="2"/>
  <c r="K501" i="2" l="1"/>
  <c r="K543" i="2" l="1"/>
  <c r="K500" i="2" s="1"/>
  <c r="P543" i="2"/>
  <c r="P500" i="2" s="1"/>
  <c r="M543" i="2"/>
  <c r="M500" i="2" s="1"/>
  <c r="K445" i="2" l="1"/>
  <c r="M445" i="2"/>
  <c r="O501" i="2"/>
  <c r="P445" i="2"/>
  <c r="J501" i="2"/>
  <c r="N380" i="2"/>
  <c r="I501" i="2"/>
  <c r="P441" i="2" l="1"/>
  <c r="K441" i="2"/>
  <c r="H501" i="2"/>
  <c r="M441" i="2"/>
  <c r="L501" i="2"/>
  <c r="P437" i="2" l="1"/>
  <c r="K437" i="2"/>
  <c r="M437" i="2"/>
  <c r="O543" i="2"/>
  <c r="O500" i="2" s="1"/>
  <c r="P395" i="2"/>
  <c r="K395" i="2"/>
  <c r="L445" i="2"/>
  <c r="J543" i="2"/>
  <c r="J500" i="2" s="1"/>
  <c r="L543" i="2"/>
  <c r="L500" i="2" s="1"/>
  <c r="M395" i="2"/>
  <c r="I543" i="2"/>
  <c r="I500" i="2" s="1"/>
  <c r="P424" i="2" l="1"/>
  <c r="M424" i="2"/>
  <c r="K424" i="2"/>
  <c r="J445" i="2"/>
  <c r="I445" i="2"/>
  <c r="L441" i="2"/>
  <c r="O445" i="2"/>
  <c r="H543" i="2"/>
  <c r="H500" i="2" s="1"/>
  <c r="K394" i="2" l="1"/>
  <c r="P394" i="2"/>
  <c r="L437" i="2"/>
  <c r="H445" i="2"/>
  <c r="M394" i="2"/>
  <c r="J441" i="2"/>
  <c r="F384" i="2"/>
  <c r="L395" i="2"/>
  <c r="I441" i="2"/>
  <c r="O441" i="2"/>
  <c r="H441" i="2"/>
  <c r="H437" i="2" l="1"/>
  <c r="I437" i="2"/>
  <c r="J437" i="2"/>
  <c r="O437" i="2"/>
  <c r="L424" i="2"/>
  <c r="I395" i="2"/>
  <c r="J395" i="2"/>
  <c r="H395" i="2"/>
  <c r="F449" i="2" l="1"/>
  <c r="F432" i="2" s="1"/>
  <c r="F403" i="2" s="1"/>
  <c r="P367" i="2"/>
  <c r="P326" i="2" s="1"/>
  <c r="I424" i="2"/>
  <c r="O424" i="2"/>
  <c r="H424" i="2"/>
  <c r="J424" i="2"/>
  <c r="L394" i="2"/>
  <c r="I394" i="2" l="1"/>
  <c r="O395" i="2"/>
  <c r="H394" i="2"/>
  <c r="F289" i="2"/>
  <c r="M367" i="2"/>
  <c r="M326" i="2" s="1"/>
  <c r="J394" i="2"/>
  <c r="K367" i="2"/>
  <c r="K326" i="2" s="1"/>
  <c r="G380" i="2"/>
  <c r="N501" i="2"/>
  <c r="O367" i="2" l="1"/>
  <c r="O326" i="2" s="1"/>
  <c r="F281" i="2"/>
  <c r="O394" i="2"/>
  <c r="F220" i="2" l="1"/>
  <c r="F208" i="2"/>
  <c r="F189" i="2" s="1"/>
  <c r="L367" i="2"/>
  <c r="L326" i="2" s="1"/>
  <c r="H367" i="2"/>
  <c r="H326" i="2" s="1"/>
  <c r="P7" i="2"/>
  <c r="N543" i="2"/>
  <c r="N500" i="2" s="1"/>
  <c r="P200" i="2" l="1"/>
  <c r="J367" i="2"/>
  <c r="J326" i="2" s="1"/>
  <c r="F181" i="2"/>
  <c r="I367" i="2"/>
  <c r="I326" i="2" s="1"/>
  <c r="N445" i="2"/>
  <c r="E384" i="2"/>
  <c r="D384" i="2" s="1"/>
  <c r="U384" i="2" s="1"/>
  <c r="H7" i="2" l="1"/>
  <c r="K7" i="2"/>
  <c r="M7" i="2"/>
  <c r="J7" i="2"/>
  <c r="K200" i="2"/>
  <c r="M200" i="2"/>
  <c r="D380" i="2"/>
  <c r="D326" i="2" s="1"/>
  <c r="O7" i="2"/>
  <c r="N441" i="2"/>
  <c r="I7" i="2" l="1"/>
  <c r="H200" i="2"/>
  <c r="O200" i="2"/>
  <c r="F134" i="2"/>
  <c r="F126" i="2" s="1"/>
  <c r="F98" i="2" s="1"/>
  <c r="N437" i="2"/>
  <c r="N395" i="2"/>
  <c r="L7" i="2" l="1"/>
  <c r="I200" i="2"/>
  <c r="L200" i="2"/>
  <c r="N424" i="2"/>
  <c r="J200" i="2" l="1"/>
  <c r="N394" i="2"/>
  <c r="G501" i="2"/>
  <c r="V451" i="2" l="1"/>
  <c r="W451" i="2" s="1"/>
  <c r="V5" i="2" s="1"/>
  <c r="U510" i="2"/>
  <c r="E449" i="2"/>
  <c r="D449" i="2" s="1"/>
  <c r="U449" i="2" s="1"/>
  <c r="E432" i="2"/>
  <c r="D432" i="2" s="1"/>
  <c r="U432" i="2" s="1"/>
  <c r="D445" i="2" l="1"/>
  <c r="D424" i="2"/>
  <c r="N367" i="2"/>
  <c r="N326" i="2" s="1"/>
  <c r="G543" i="2"/>
  <c r="G500" i="2" s="1"/>
  <c r="G445" i="2"/>
  <c r="E403" i="2"/>
  <c r="U403" i="2" s="1"/>
  <c r="D394" i="2" l="1"/>
  <c r="G441" i="2"/>
  <c r="G437" i="2" l="1"/>
  <c r="F380" i="2"/>
  <c r="G395" i="2"/>
  <c r="E289" i="2" l="1"/>
  <c r="U289" i="2" s="1"/>
  <c r="G424" i="2"/>
  <c r="N7" i="2" l="1"/>
  <c r="N200" i="2"/>
  <c r="E281" i="2"/>
  <c r="U281" i="2" s="1"/>
  <c r="G394" i="2"/>
  <c r="E220" i="2" l="1"/>
  <c r="U220" i="2" s="1"/>
  <c r="E208" i="2"/>
  <c r="U208" i="2" s="1"/>
  <c r="E189" i="2" l="1"/>
  <c r="U189" i="2" s="1"/>
  <c r="G367" i="2" l="1"/>
  <c r="G326" i="2" s="1"/>
  <c r="G7" i="2" l="1"/>
  <c r="E134" i="2"/>
  <c r="U134" i="2" l="1"/>
  <c r="E126" i="2"/>
  <c r="G200" i="2"/>
  <c r="F501" i="2"/>
  <c r="E98" i="2" l="1"/>
  <c r="U126" i="2"/>
  <c r="F543" i="2"/>
  <c r="F500" i="2" s="1"/>
  <c r="F445" i="2"/>
  <c r="F441" i="2"/>
  <c r="E200" i="2"/>
  <c r="U98" i="2" l="1"/>
  <c r="F437" i="2"/>
  <c r="E181" i="2"/>
  <c r="F395" i="2"/>
  <c r="F424" i="2" l="1"/>
  <c r="E380" i="2" l="1"/>
  <c r="F394" i="2"/>
  <c r="U380" i="2" l="1"/>
  <c r="F367" i="2" l="1"/>
  <c r="F326" i="2" s="1"/>
  <c r="F7" i="2" l="1"/>
  <c r="E501" i="2" l="1"/>
  <c r="F200" i="2" l="1"/>
  <c r="U200" i="2" l="1"/>
  <c r="E500" i="2"/>
  <c r="E445" i="2"/>
  <c r="U445" i="2" s="1"/>
  <c r="E441" i="2" l="1"/>
  <c r="U441" i="2" s="1"/>
  <c r="E437" i="2" l="1"/>
  <c r="U437" i="2" s="1"/>
  <c r="E424" i="2" l="1"/>
  <c r="U424" i="2" s="1"/>
  <c r="E395" i="2" l="1"/>
  <c r="U395" i="2" s="1"/>
  <c r="E394" i="2" l="1"/>
  <c r="U394" i="2" s="1"/>
  <c r="E367" i="2" l="1"/>
  <c r="U367" i="2" l="1"/>
  <c r="E326" i="2"/>
  <c r="U326" i="2" s="1"/>
  <c r="E7" i="2" l="1"/>
  <c r="U7" i="2" l="1"/>
</calcChain>
</file>

<file path=xl/sharedStrings.xml><?xml version="1.0" encoding="utf-8"?>
<sst xmlns="http://schemas.openxmlformats.org/spreadsheetml/2006/main" count="1295" uniqueCount="516">
  <si>
    <t>Đơn vị: Triệu đồng</t>
  </si>
  <si>
    <t>STT</t>
  </si>
  <si>
    <t>Bao gồm</t>
  </si>
  <si>
    <t>Chi sự nghiệp Y tế, dân số và gia đình</t>
  </si>
  <si>
    <t>Chi Quốc phòng</t>
  </si>
  <si>
    <t>Chi An ninh</t>
  </si>
  <si>
    <t>TỔNG CỘNG:</t>
  </si>
  <si>
    <t>1</t>
  </si>
  <si>
    <t>1.1</t>
  </si>
  <si>
    <t>1.2</t>
  </si>
  <si>
    <t>3.1</t>
  </si>
  <si>
    <t>3.2</t>
  </si>
  <si>
    <t>3.3</t>
  </si>
  <si>
    <t>9.1</t>
  </si>
  <si>
    <t>10.1</t>
  </si>
  <si>
    <t>10.2</t>
  </si>
  <si>
    <t>10.3</t>
  </si>
  <si>
    <t>10.4</t>
  </si>
  <si>
    <t xml:space="preserve"> -</t>
  </si>
  <si>
    <t>a</t>
  </si>
  <si>
    <t>-</t>
  </si>
  <si>
    <t>b</t>
  </si>
  <si>
    <t>c</t>
  </si>
  <si>
    <t>Tỉnh uỷ Thanh Hóa</t>
  </si>
  <si>
    <t xml:space="preserve">Văn phòng Tỉnh uỷ </t>
  </si>
  <si>
    <t xml:space="preserve">Chế độ </t>
  </si>
  <si>
    <t>Công chức</t>
  </si>
  <si>
    <t>Viên chức</t>
  </si>
  <si>
    <t>Hợp đồng các công việc thừa hành</t>
  </si>
  <si>
    <t>Nghiệp vụ theo định mức</t>
  </si>
  <si>
    <t>Chi nghiệp vụ đặc thù</t>
  </si>
  <si>
    <t>Chi Lãnh đạo, chỉ đạo của Tỉnh Ủy</t>
  </si>
  <si>
    <t xml:space="preserve">Kinh phí bồi dưỡng tiếp dân </t>
  </si>
  <si>
    <t>Xây dựng và triển khai tuyên truyền sơ kết, tổng kết Nghị quyết</t>
  </si>
  <si>
    <t xml:space="preserve">Khen thưởng </t>
  </si>
  <si>
    <t>Kinh phí phục vụ Thường trực bộ phận giúp việc BTV về "học tập và làm theo tấm gương đạo đức Hồ Chí Minh"</t>
  </si>
  <si>
    <t xml:space="preserve">Nghiệp vụ chuyên ngành do các Ban thực hiện </t>
  </si>
  <si>
    <t>Kinh phí hỗ trợ thuê nhà cho cán bộ điều động về tỉnh</t>
  </si>
  <si>
    <t>Công tác đấu tranh phòng chống âm mưu, hoạt động "Diễn biến hòa bình" của các thế lực thù địch theo Hướng dẫn số 39-HD/VPTW ngày 16/10/2018</t>
  </si>
  <si>
    <t xml:space="preserve">Hỗ trợ tiền may trang phục </t>
  </si>
  <si>
    <t>d</t>
  </si>
  <si>
    <t>Chi thực hiện đề án, dự án, kế hoạch được giao</t>
  </si>
  <si>
    <t>Lưu niệm, huy hiệu Đảng</t>
  </si>
  <si>
    <t>Kinh phí hoạt động tổ chức cơ sở đảng theo Quyết định số 99-QĐ/TW ngày 30/5/2012 của Ban Bí thư</t>
  </si>
  <si>
    <t>Kinh phí thực hiện chính sách cán bộ</t>
  </si>
  <si>
    <t>Kinh phí thực hiện Đề án nâng cao hiệu quả công tác QLNN trong hoạt động kinh doanh theo phương thức đa cấp giai đoạn 2021-2025 (Kế hoạch số 41/KH-UBND ngày 3/3/2021) cấp cho Báo Thanh Hóa.</t>
  </si>
  <si>
    <t>Kinh phí tổ chức ngày Thương hiệu Việt Nam 20/4 và Tuần lễ Thương hiệu Quốc gia trên địa bàn tỉnh Thanh Hoá (Kế hoạch số 112/KH-UBND ngày 12/4/2022) cấp cho Báo Thanh Hóa</t>
  </si>
  <si>
    <t>Thanh quyết toán dự án Trụ sở làm việc và sinh hoạt Tiểu đội cảnh sát mục tiêu tỉnh ủy theo Quyết định số 320/QĐ-UBND ngày 20/01/2023</t>
  </si>
  <si>
    <t>e</t>
  </si>
  <si>
    <t xml:space="preserve">Trường Chính trị tỉnh  </t>
  </si>
  <si>
    <t>Biên chế</t>
  </si>
  <si>
    <t>Học tập, nghiên cứu, thực hành phát triển kỹ năng lãnh đạo quản lý cho học viên</t>
  </si>
  <si>
    <t>Kinh phí cấp bù miễn, giảm học phí theo Nghị định số 81/2021/NĐ-CP ngày 27/8/2021</t>
  </si>
  <si>
    <t>Biên soạn, phát hành tập san “Nghiên cứu lý luận và thực tiễn” theo Công văn số 1987-CV/VPTU ngày 15/12/2021 của Thường trực Tỉnh ủy (2.500 cuốn/số)</t>
  </si>
  <si>
    <t>Hội nghị trao đổi kinh nghiệm, thảo luận, thi, viết khóa luận tốt nghiệp về nội dung, vấn đề mới về Bảo vệ nền tư tưởng của Đảng, đấu tranh phản bác quan điểm sai trái thù địch theo CT trọng tâm số 30-TTr/BCĐ35</t>
  </si>
  <si>
    <t>Văn phòng Đoàn ĐBQH và HĐND tỉnh</t>
  </si>
  <si>
    <t>Chi nhiệm vụ đặc thù</t>
  </si>
  <si>
    <t>Chế độ chi tiêu đảm bảo hoạt động của HĐND tỉnh (Bao gồm quà tặng cho đối tượng chính sách và mua báo cho đại biểu theo Nghị quyết số 183/2019/NQ-HĐND)</t>
  </si>
  <si>
    <t>Các phiên họp Thường trực HĐND</t>
  </si>
  <si>
    <t>Bản tin HĐND + Duy trì trang WEB</t>
  </si>
  <si>
    <t>Hoạt động tiếp xúc cử tri của tổ Đại biểu HĐND</t>
  </si>
  <si>
    <t xml:space="preserve">Họp HĐND tỉnh 2 kỳ + 4 kỳ đột xuất </t>
  </si>
  <si>
    <t>Làm việc với đoàn HĐND tỉnh Hủa Phăn, nước CHDCND Lào sang theo Quy chế phối hợp giữa TT HĐND tỉnh và HĐND tỉnh Hủa Phăn</t>
  </si>
  <si>
    <t>Kinh phí ứng dụng CNTT trong hoạt động của cơ quan nhà nước theo Kế hoạch số 272/KH-UBND ngày 21/12/2020</t>
  </si>
  <si>
    <t>Kinh phí tiếp công dân của Đại biểu HĐND</t>
  </si>
  <si>
    <t>Thuê dịch vụ phần mềm VNPT- eCabinet (họp không giấy)</t>
  </si>
  <si>
    <t>Chuyên mục Đại biểu với cử tri theo Kết luận số 85/KL-HĐND ngày 28/02/2022 của TT HĐND tỉnh, với Báo đại biểu nhân dân,  Báo Thanh Hóa theo Kết luận số 1a/KL-HĐND ngày 04/1/2023</t>
  </si>
  <si>
    <t>Trang phục tiếp công dân</t>
  </si>
  <si>
    <t>Kinh phí đảm bảo hoạt động của Đoàn Đại biểu Quốc hội</t>
  </si>
  <si>
    <t>UBND tỉnh Thanh Hóa</t>
  </si>
  <si>
    <t>VP UBND tỉnh Thanh Hóa</t>
  </si>
  <si>
    <t>Chi lãnh đạo, chỉ đạo của UBND</t>
  </si>
  <si>
    <t>Phát hành công báo tỉnh và gửi văn bản</t>
  </si>
  <si>
    <t>Hoạt động cung cấp thông tin đối ngoại</t>
  </si>
  <si>
    <t>Chính lý tài liệu và lưu trữ hồ sơ</t>
  </si>
  <si>
    <t>Kinh phí bồi dưỡng tiếp dân và hoạt động hội đồng tư vấn pháp luật của tỉnh</t>
  </si>
  <si>
    <t xml:space="preserve">Trang phục tiếp công dân </t>
  </si>
  <si>
    <t>Kinh phí ứng dụng CNTT trong hoạt động của cơ quan nhà nước theo Kế hoạch số 272/KH-UBND ngày 21/12/2020 và thuê bao đường truyền</t>
  </si>
  <si>
    <t>Kiểm soát thủ tục hành chính</t>
  </si>
  <si>
    <t>Kinh phí hội nghị tổng kết, triển khai các nhiệm vụ</t>
  </si>
  <si>
    <t xml:space="preserve">Bảo dưỡng, sửa chữa tài sản theo Thông tư số 65/2021/TT-BTC ngày 29/7/2021 </t>
  </si>
  <si>
    <t>Kinh phí phục vụ công tác triển khai, kiểm tra giám sát tình hình thực hiện nhiệm vụ công tác Văn phòng tại các Văn phòng UBND các cấp - huyện, thị, TP; văn phòng các sở, ban, ngành.</t>
  </si>
  <si>
    <t>Trung tâm phục vụ hành chính công</t>
  </si>
  <si>
    <t>Chi vận hành trụ sở</t>
  </si>
  <si>
    <t>Công tác tuyên truyền các hoạt động của TT, hợp tác, báo chí</t>
  </si>
  <si>
    <t>Chi kiểm tra, hướng dẫn việc giải quyết TTHC trên cổng dịch vụ công tỉnh và hệ thống TT một cửa điện tử cấp huyện, xã trên địa bàn tỉnh Thanh Hóa theo Kế hoạch số 129/KH-UBND ngày 01/6/2021 của UBND tỉnh</t>
  </si>
  <si>
    <t>Chế độ</t>
  </si>
  <si>
    <t>Trang phục thanh tra</t>
  </si>
  <si>
    <t>Xúc tiến đầu tư, kêu gọi vốn đầu tư</t>
  </si>
  <si>
    <t>Xây dựng dự toán đầu tư XDCB hàng năm; Kiểm tra trình duyệt chủ trương đầu tư; Kiểm tra công tác đấu thầu, luật đầu tư công, giám sát đầu tư và thực hiện chế độ chính sách mới; Hướng dẫn, xây dựng, đôn đốc các chủ đầu tư tập trung đẩy nhanh tiến độ thực hiện và nâng cao hiệu quả sử dụng vốn đầu tư công giai đoạn 2021-2025</t>
  </si>
  <si>
    <t xml:space="preserve">Sở Tài chính </t>
  </si>
  <si>
    <t>Rà soát phí, lệ phí, giá dịch vụ</t>
  </si>
  <si>
    <t>Cập nhật trang thông tin điện tử điều hành ngân sách và giá vật liệu xây dựng theo Thông báo số 43/TB-UBND ngày 13/4/2023 của UBND tỉnh</t>
  </si>
  <si>
    <t xml:space="preserve">Thanh tra tỉnh  </t>
  </si>
  <si>
    <t>Sở Ngoại vụ</t>
  </si>
  <si>
    <t>Công tác vận động viện trợ phi chính phủ</t>
  </si>
  <si>
    <t>Các hoạt động hợp tác quốc tế với ngước ngoài</t>
  </si>
  <si>
    <t>Tập huấn nâng cao năng lực cho cán bộ các cấp về thực hiện thỏa thuận toàn cầu về Di cư hợp pháp, an toàn và trật tự của Liên hiệp quốc (GCM) theo Kế hoạch số 103/KH/UBND ngày 07/5/2020</t>
  </si>
  <si>
    <t xml:space="preserve"> Sở Nội vụ</t>
  </si>
  <si>
    <t>Văn phòng Sở Nội vụ</t>
  </si>
  <si>
    <t>Thực hiện Kế hoạch số 82/KH-UBND ngày 05/4/2021 về triển khai thi hành luật Thanh niên</t>
  </si>
  <si>
    <t>Kinh phí thực hiện chính sách cho Thanh niên xung phong theo Quyết định số 897/QĐ-UBND ngày 13/3/2020 của UBND tỉnh và Quyết định số 1459/QĐ-UBND ngày 6/5/2021 của UBND tỉnh</t>
  </si>
  <si>
    <t>Kinh phí tổ chức cụm thi đua ngành Nội vụ các tỉnh Bắc Trung Bộ</t>
  </si>
  <si>
    <t xml:space="preserve">Kinh phí thi đua khen thưởng </t>
  </si>
  <si>
    <t>Sở Xây dựng</t>
  </si>
  <si>
    <t>Kinh phí phục vụ hoạt động thu lệ phí</t>
  </si>
  <si>
    <t>Ngành Khoa học công nghệ</t>
  </si>
  <si>
    <t>Sở Khoa học công nghệ</t>
  </si>
  <si>
    <t xml:space="preserve"> - </t>
  </si>
  <si>
    <t>Kinh phí duy trì áp dụng Hệ thống QLCL theo TCVN ISO 9001:2008 (Thông tư số 116/2015/TT-BTC ngày 11/8/2015 của BTC)</t>
  </si>
  <si>
    <t>Kinh phí phục vụ cho công tác thanh tra chuyên đề</t>
  </si>
  <si>
    <t>Thống kê KHCN, xây dựng dữ liệu nguồn nhân lực (Theo Thông tư số 14/2015/TT-BKHCN ngày 19/8/2015 của Bộ KHCN)</t>
  </si>
  <si>
    <t xml:space="preserve">Phát triển DN Khoa học CN, Điều tra thống kê XD CSDL các cơ sở có tiềm năng ươm tạo công nghệ và ươm tạo doanh nghiệp KHCN </t>
  </si>
  <si>
    <t>Kinh phí đánh giá tuyển chọn xét duyệt đề tài, dự án KHCN; Chính sách khuyến khích phát triển KHCN (theo Nghị quyết số 20/2021/NQ-HĐND)</t>
  </si>
  <si>
    <t>Chi hợp tác về KHCN</t>
  </si>
  <si>
    <t>Ấn phẩm thông tin KHCN</t>
  </si>
  <si>
    <t>Tạp chí Khoa học công nghệ truyền hình, trang thông tin điện tử</t>
  </si>
  <si>
    <t>Kinh phí hoạt động quản lý đo lường</t>
  </si>
  <si>
    <t>Kinh phí hoạt động quản lý tiêu chuẩn; hàng rào kỹ thuật trong thương mại</t>
  </si>
  <si>
    <t>Kiểm tra chất lượng sản phẩm</t>
  </si>
  <si>
    <t>Giải thưởng chất lượng Quốc gia</t>
  </si>
  <si>
    <t>Kế hoạch nâng cao năng suất chất lượng sản phẩm, hàng hóa dựa trên nền tảng khoa học, công nghệ và đổi mới sáng tạo trên địa bàn tỉnh giai đoạn 2021-2025</t>
  </si>
  <si>
    <t>Kinh phí truy xuất nguồn gốc sản phẩm trên địa bàn tỉnh đến 2025 theo Quyết định số 1221/QĐ-UBND ngày 17/4/2020; Chương trình nâng cao năng suất chất lượng sản phẩm, hàng hóa theo Kế hoạch số 159/KH-UBND ngày 30/6/2021</t>
  </si>
  <si>
    <t>Chi bổ sung nhiệm vụ:</t>
  </si>
  <si>
    <t>Quan trắc giám sát ATBX hạt nhân</t>
  </si>
  <si>
    <t>Hoạt động ứng dụng chuyển giao KHCN</t>
  </si>
  <si>
    <t>Lưu trữ thông tin về các quy trình công nghệ, kỹ thuật có tính ứng dụng cao trong sản xuất và đời sống</t>
  </si>
  <si>
    <t>Xây dựng và quản trị HT thông tin, quản trị hạ tầng CNTT KHCN, XD CSHT dữ liệu Multimedia phục vụ hỗ trợ hoạt động ứng dụng, chuyển giao KHKT vào SX và ĐS trên địa bàn tỉnh Thanh Hóa; Duy trì khai thác thông tin hỗ trợ UDCG KHCN cấp tỉnh</t>
  </si>
  <si>
    <t xml:space="preserve">Xúc tiến đầu tư các dự án giao thông </t>
  </si>
  <si>
    <t>Chi hoạt động cấp giấy phép lái xe từ nguồn thu lệ phí theo Thông tư số 37/2023/TT-BTC ngày 07/6/2023</t>
  </si>
  <si>
    <t>Kinh phí duy tu, sửa chữa đường sông</t>
  </si>
  <si>
    <t>Kinh phí quản lý Cảng hàng không, Cảng biển</t>
  </si>
  <si>
    <t xml:space="preserve">Kinh phí duy tu, bảo dưỡng, quản lý hạ tầng và quản lý xe buýt </t>
  </si>
  <si>
    <t>Kinh phí thực hiện chiếu sáng, bảo trì hệ thống cây trang trí đường QL47 - Đường Hồ Chí Minh;  nút giao Km11+252 (giao với QL47) và cây xanh dải phân cách giữa đường từ TP.Thanh Hóa đi CHK Thọ Xuân</t>
  </si>
  <si>
    <t>Ngành Tư pháp</t>
  </si>
  <si>
    <t>Sở Tư pháp</t>
  </si>
  <si>
    <t>Kinh phí ứng dụng CNTT trong hoạt động của cơ quan nhà nước theo Kế hoạch số 272/KH-UBND ngày 17/12/2020</t>
  </si>
  <si>
    <t>Bồi dưỡng nghiệp vụ về xây dựng, ban hành, kiểm tra, rà soát hệ thống hóa văn bản QPPL trên địa bàn tỉnh Thanh Hóa theo Kế hoạch số 162/ KH-UBND ngày 26/10/2016 và  Kế hoạch số 246/KH-UBND ngày 18/11/2020</t>
  </si>
  <si>
    <t>Kinh phí triển khai Kế hoạch số 264/KH-UBND ngày 10/12/2021 triển khai Chỉ thị 40/CT-TTg; Công văn số 12375/UBND-KTTC ngày 16/8/2021 về tăng cường công tác QLNN đối với hoạt động đấu giá</t>
  </si>
  <si>
    <t>Kế hoạch số 150/KH-UBND ngày 01/6/2020 về triển khai Đề án tổ chức truyền thông chính sách có tác động lớn đến xã hội, trong quá trình xây dựng VBQPPL giai đoạn 2022 - 2027</t>
  </si>
  <si>
    <t>Hỗ trợ pháp lý cho doanh nghiệp nhỏ và vừa theo Kế hoạch số 33/KH-UBND ngày 20/2/2023</t>
  </si>
  <si>
    <t>Trung tâm trợ giúp pháp lý</t>
  </si>
  <si>
    <t>Trang phục trợ giúp viên pháp lý</t>
  </si>
  <si>
    <t xml:space="preserve">Hỗ trợ chi hoạt động cho 6 chi nhánh </t>
  </si>
  <si>
    <t>Trợ giúp pháp lý cho các đối tượng theo Luật trợ giúp pháp lý</t>
  </si>
  <si>
    <t>Phòng công chứng NN số 1</t>
  </si>
  <si>
    <t>Phòng công chứng NN số 2</t>
  </si>
  <si>
    <t xml:space="preserve">Trung tâm bán đấu giá tài sản </t>
  </si>
  <si>
    <t>Kinh phí vận hành trụ sở</t>
  </si>
  <si>
    <t xml:space="preserve">Ngành Công thương </t>
  </si>
  <si>
    <t>Hội nhập kinh tế Quốc tế; Công tác xúc tiến kêu gọi đầu tư trọng điểm; Triển khai thực hiện hiệp định thương mại tự do (Việt Nam và Liên hiệp Vương quốc Anh và Bắc Ai-len theo Kế hoạch số 147/KH-UBND ngày 17/6/2021)</t>
  </si>
  <si>
    <t>Kinh phí thực hiện Kế hoạch số 219/KH-UBND ngày 8/10/2021 và phát triển thương mại miền núi, vùng sâu, vùng sa, hải đảo giai đoạn 2021-2025</t>
  </si>
  <si>
    <t>Kinh phí tổ chức ngày Thương hiệu Việt Nam 20/4 và Tuần lễ Thương hiệu Quốc gia trên địa bàn tỉnh Thanh Hoá (Kế hoạch số 112/KH-UBND ngày 12/4/2022)</t>
  </si>
  <si>
    <t>BCĐ phòng chống buôn lậu và gian lận thương mại</t>
  </si>
  <si>
    <t>Chi chế độ</t>
  </si>
  <si>
    <t>Chi nghiệp vụ theo định mức</t>
  </si>
  <si>
    <t>Xây dựng bản tin, thực hiện chuyên mục trên báo, đài, truyền hình; Xây dựng và duy trì trang WEB</t>
  </si>
  <si>
    <t>Xúc tiến các Dự án CN; TTCN và DA năng lượng</t>
  </si>
  <si>
    <t xml:space="preserve">Tăng cường phổ biến về hoạt động bưu chính, hạ tầng chuyển phát theo quy định của pháp luật, chuyển giao các nhiệm vụ, dịch vụ hành chính công; Tư vấn pháp luật trực tuyến tại điểm BĐVH xã theo Quyết định số 81/2014/QĐ-TTg </t>
  </si>
  <si>
    <t>Đẩy mạnh phổ biến, hướng dẫn, nâng cao năng lực việc chuyển, trả kết quả thủ tục hành chính qua dịch vụ bưu chính công ích theo Quyết định số 45/2016/QĐ-TTg; Tổ chức Cuộc thi Viết thư Quốc tế UPU</t>
  </si>
  <si>
    <t xml:space="preserve">Kiểm tra giám sát, tăng cường đảm bảo an toàn, an ninh thuộc lĩnh vực bưu chính theo Chỉ thị số 13/CT-UBND ngày 08/6/2021, các quy định của pháp luật </t>
  </si>
  <si>
    <t>Kinh phí thực hiện Kế hoạch số 96/KH-UBND ngày 31/3/2022 của UBND tỉnh về triển khai nền tảng địa chỉ số quốc gia gắn với bản đồ số tại Thanh Hóa</t>
  </si>
  <si>
    <t>Tăng cường công tác quản lý nhà nước về hoạt động cung cấp, sử dụng thông tin, dịch vụ Internet và trò chơi điện tử công cộng trên địa bàn tỉnh Thanh Hóa</t>
  </si>
  <si>
    <t>Hỗ trợ đưa hộ sản xuất nông nghiệp lên sàn thương mại điện tử, thúc đẩy phát triển kinh tế số nông nghiệp; logistics theo Quyết định số 654/QĐ-TTg ngày 30/5/2022 của Thủ tướng Chính phủ, Kế hoạch số 157/KH-UBND ngày 10/6/2022 của UBND tỉnh</t>
  </si>
  <si>
    <t xml:space="preserve">Kinh phí vận hành trụ sở </t>
  </si>
  <si>
    <t>Tổ chức hội nghị tập huấn triển khai hướng dẫn, thực hiện phát triển hạ tầng số thúc đẩy các nhiệm vụ chuyển đối số, đảm bảo các chỉ số đánh giá của tỉnh, quốc gia theo Kế hoạch số 225/KH-UBND ngày 15/9/2023</t>
  </si>
  <si>
    <t>Tập huấn, bồi dưỡng kỹ năng về chuyển đổi số cho đối tượng tham gia Tổ Công nghệ số cộng đồng</t>
  </si>
  <si>
    <t xml:space="preserve">Tổ chức Hội nghị giải pháp thúc đẩy chuyển đối số cho các doanh nghiệp nhỏ và vừa  </t>
  </si>
  <si>
    <t>Kinh phí tổ chức Ngày Chuyển đổi số (10/10)</t>
  </si>
  <si>
    <t>Trung tâm CNTT và truyền thông</t>
  </si>
  <si>
    <t>Tập huấn an ninh mạng &amp; đào tạo</t>
  </si>
  <si>
    <t>Hoạt động ứng cứu xử lý sự cố, đảm bảo an toàn thông tin theo Kế hoạch số 139/KH-UBND ngày 17/7/2018</t>
  </si>
  <si>
    <t>Xuất bản, phát hành bản tin an toàn thông tin</t>
  </si>
  <si>
    <r>
      <t xml:space="preserve">Quản lý, duy trì hoạt động và phục vụ hội nghị truyền hình trực tuyến theo Quyết định số 19/2018/QĐ-UBND ngày 29/5/2018 </t>
    </r>
    <r>
      <rPr>
        <i/>
        <sz val="9"/>
        <rFont val="Times New Roman"/>
        <family val="1"/>
      </rPr>
      <t xml:space="preserve"> </t>
    </r>
  </si>
  <si>
    <t>Hoạt động đánh giá an toàn thông tin mạng cho các cổng, trang TTĐT theo Công văn số 9177/UBND ngày 18/7/2018 toàn tỉnh</t>
  </si>
  <si>
    <t>Chi phí lưu trữ, hỗ trợ kỹ thuật các phần mềm dùng chung của tỉnh đối với các cơ quan nhà nước trên địa bàn tỉnh do không thu phí theo Công văn số 6609/UBND-CNTT ngày 26/5/2020</t>
  </si>
  <si>
    <t xml:space="preserve">Chi phí vận hành Trung tâm điều hành an toàn, an ninh mạng của tỉnh (Trung tâm IOC); Trung tâm giám sát, điều hành an toàn, an ninh mạng của tỉnh (Trung tâm SOC) </t>
  </si>
  <si>
    <t>Diễn tập thực chiến bảo đảm an toàn thông tin mạng vào hệ thống Trung tâm dữ liệu và điều hành an toàn, an ninh mạng của tỉnh theo Chỉ thị số 13/CT-UBND ngày 04/11/2022 của Chủ tịch UBND tỉnh</t>
  </si>
  <si>
    <t>Khen thưởng toàn ngành</t>
  </si>
  <si>
    <t>Triển khai tháng hành động An toàn vệ sinh lao động</t>
  </si>
  <si>
    <t xml:space="preserve">Xăng xe đưa đón NCC đi điều dưỡng </t>
  </si>
  <si>
    <t>Quà Lãnh đạo tỉnh thăm hỏi các ngày lễ, Tết</t>
  </si>
  <si>
    <t xml:space="preserve">Thăm viếng nghĩa trang; tiếp nhận hài cốt liệt sỹ ở Lào </t>
  </si>
  <si>
    <t>Khung bằng Tổ quốc ghi công</t>
  </si>
  <si>
    <t>đ</t>
  </si>
  <si>
    <t>Kinh phí triển khai Kế hoạch hành động về bình đẳng giới tỉnh Thanh Hóa, giai đoạn 2021-2025 (Kế hoạch số 193/KH-UBND ngày 25/08/2021); Kế hoạch số 87/KH-UBND ngày 28/3/2022 về kế hoạch truyền thông về bình đẳng giới đến năm 2030</t>
  </si>
  <si>
    <t>Kinh phí thực hiện Kế hoạch phòng ngừa và ứng phó với bạo lực trên cơ sở giới</t>
  </si>
  <si>
    <t>Đề án Phát triển quan hệ lao động 2021-2025 theo Quyết định số 4431/QĐ-UBND ngày 13/12/2022</t>
  </si>
  <si>
    <t xml:space="preserve">TT chăm sóc nuôi dưỡng người có công </t>
  </si>
  <si>
    <t>Điều trị cho thân nhân của liệt sĩ, con người hoạt động kháng chiến bị nhiễm chất độc hóa học</t>
  </si>
  <si>
    <t xml:space="preserve">Bổ sung kinh phí thay thế dụng cụ, thiết bị hàng năm </t>
  </si>
  <si>
    <t>Hỗ trợ chênh lệch tiền ăn ngày thường, lễ tết cho 28 đối tượng CĐHH màu da cam và thân nhân người có công có tỷ lệ tổn thương cơ thể từ 61%-81% theo Nghị định số 75/2021/NĐ-CP ngày 24/7/2021 so với mức hưởng theo Nghị định số 20/2021/NĐ-CP ngày 15/3/2021</t>
  </si>
  <si>
    <t>Trung tâm dịch vụ việc làm</t>
  </si>
  <si>
    <t xml:space="preserve">Tổ chức sàn giao dịch việc làm </t>
  </si>
  <si>
    <t>Chi nhiệm vụ không thường xuyên</t>
  </si>
  <si>
    <t xml:space="preserve">TT điều dưỡng người có công </t>
  </si>
  <si>
    <t>Xăng xe đưa đón, phục vụ NCC đi điều dưỡng (5.000 đối tượng)</t>
  </si>
  <si>
    <t>Trang thiết bị (chăn, ga, dụng cụ,..) phục vụ NCC đến điều dưỡng</t>
  </si>
  <si>
    <t>Thư viện tỉnh</t>
  </si>
  <si>
    <t>Chi hoạt động xúc tiến đầu tư thương mại</t>
  </si>
  <si>
    <t>Dự toán năm 2025
(*)</t>
  </si>
  <si>
    <t>Kinh phí chỉ đạo, kiểm tra, giám sát Đại hội Đảng các cấp</t>
  </si>
  <si>
    <t>Chi đảm bảo an toàn, an ninh thông tin, an ninh mạng cho Sở Tài chính</t>
  </si>
  <si>
    <t>Xây dựng định mức chi NSNN giai đoạn 2026-2030; Xây dựng phân cấp nguồn thu, nhiệm vụ chi NSNN giai đoạn 2026-2030</t>
  </si>
  <si>
    <t>Kinh phí bão dưỡng, sửa chữa trụ sở</t>
  </si>
  <si>
    <t>Thực hiện nhiệm vụ lựa chọn nhà đầu tư theo quy định tại Điều 7 Nghị định số 115/2024/NĐ-CP ngày 16/9/2024 của Chính phủ</t>
  </si>
  <si>
    <t>Kinh phí thực hiện nhiệm vụ đánh giá công tác phòng, chống tham nhũng cấp tỉnh</t>
  </si>
  <si>
    <t>Kinh phí hoạt động của Ban chỉ đạo đẩy mạnh CCHC, cải thiện mạnh mẽ môi trường đầu tư kinh doanh, nâng cao năng lực cạnh tranh tỉnh Thanh Hóa</t>
  </si>
  <si>
    <t>Kinh phí di chuyển đến trụ sở mới</t>
  </si>
  <si>
    <t>Nâng cao năng lực cho đội ngũ làm công tác hòa giải ở cơ sở  theo Kế hoạch số 136/KH-UBND ngày 28/5/2024 (giai đoạn 2024-2030)</t>
  </si>
  <si>
    <t>Kinh phí thực hiện các chỉ tiêu về phát triển công nghiệp, thương mại trên địa bàn tỉnh</t>
  </si>
  <si>
    <t>Triển khai thực hiện Kế hoạch số 151/KH-UBND ngày 20/6/2024 về thực hiện quy hoạch hạ tầng dự trữ cung ứng xăng dầu, khí đốt quốc gia thời kỳ 2021-2030</t>
  </si>
  <si>
    <t>Hướng dẫn đánh giá, xếp hạng mức độ chuyển đổi số cho UBND cấp huyện, cấp xã theo Quyết định số 3853/QĐ-UBND ngày 09/11/2022 của UBND tỉnh</t>
  </si>
  <si>
    <t>Thực hiện Đề án “Tuyên truyền, phổ biến pháp luật cho người lao động và người sử dụng lao động đáp ứng yêu cầu thực thi các cam kết quốc tế về lao động giai đoạn 2023 - 2030” trên địa bàn tỉnh Thanh Hóa</t>
  </si>
  <si>
    <t xml:space="preserve">Hỗ trợ kinh phí KK hỏa táng Theo điểm a, k2Đ1 NQ 249/2022/NQ-HĐND </t>
  </si>
  <si>
    <t>Kinh phí thực hiện xét tặng danh hiệu Nghệ nhân nhân dân, Nghệ nhân ưu tú trong lĩnh vực thủ nghề thủ công mỹ nghệ lần thứ 5 (Công văn số 130/SCT-TCCB ngày 08/01/2024)</t>
  </si>
  <si>
    <t>Kinh phí đăng thông tin công bố danh mục dự án đầu tư có sử dụng đất; thông tin lựa chọn nhà đầu tư trên báo Thanh Hóa, Báo Đấu Thầu</t>
  </si>
  <si>
    <t>Kinh phí được trích một phần từ các khoản tiền thu hồi phát hiện qua thanh tra sau khi nộp vào ngân sách nhà nước theo Nghị quyết số 37/2023/BTVQH15</t>
  </si>
  <si>
    <t>Nâng cao chất lượng hoạt động của đội ngũ công chức Tư pháp theo Kế hoạch số 148/KH-UBND ngày 13/6/2024</t>
  </si>
  <si>
    <t>Chi phí di chuyển địa điểm mới trong năm 2025</t>
  </si>
  <si>
    <t>Kinh phí thẩm định, phê duyệt Đề án vị trí việc làm và cơ cấu ngạch công chức đối với các cơ quan, tổ chức hành chính thuộc phạm vi quản lý</t>
  </si>
  <si>
    <t>Kinh phí còn lại để thực hiện Đề án nhập huyện Đông Sơn vào thành phố Thanh Hóa theo Quyết định số 1845/QĐ-UBND ngày 30/5/2022</t>
  </si>
  <si>
    <t>Quỹ tiền thưởng</t>
  </si>
  <si>
    <t>Tổng số</t>
  </si>
  <si>
    <t>Chi cục Kiểm lâm</t>
  </si>
  <si>
    <t xml:space="preserve">Giảm trừ theo lộ trình tự chủ </t>
  </si>
  <si>
    <t>Kinh phí bảo dưỡng, sửa chữa tài sản công theo Thông tư số 65/2021/TT-BTC  ngày 29/7/2021 của Bộ Tài chính</t>
  </si>
  <si>
    <t>A</t>
  </si>
  <si>
    <t>B</t>
  </si>
  <si>
    <t>Chi từ nguồn thu phí được để lại tại đơn vị theo quy định của Luật phí, lệ phí</t>
  </si>
  <si>
    <t xml:space="preserve">Sửa chữa ô tô </t>
  </si>
  <si>
    <t>Tổng thu</t>
  </si>
  <si>
    <t>Nộp ngân sách</t>
  </si>
  <si>
    <t>Kinh phí để lại chi theo quy định</t>
  </si>
  <si>
    <t>Chi thực hiện chế độ tự chủ, chi thường xuyên</t>
  </si>
  <si>
    <t>Chi không thực hiện chế độ tự chủ, chi nhiệm vụ không thường xuyên</t>
  </si>
  <si>
    <t>Sở Khoa học và Công nghệ</t>
  </si>
  <si>
    <t>Sở Y tế Thanh Hóa</t>
  </si>
  <si>
    <t>Phí trong lĩnh vực y tế</t>
  </si>
  <si>
    <t>Phí trong lĩnh vực dược, mỹ phẩm</t>
  </si>
  <si>
    <t xml:space="preserve">Chi cục An toàn vệ sinh thực phẩm </t>
  </si>
  <si>
    <t>Phí an toàn thực phẩm</t>
  </si>
  <si>
    <t>Phí thẩm định cấp giấy giám định y khoa</t>
  </si>
  <si>
    <t>Phí cung cấp thông tin doanh nghiệp</t>
  </si>
  <si>
    <t>Phí thẩm định thiết kế kỹ thuật (phí thẩm định thiết kế xây dựng triển khai sau thiết kế cơ sở)</t>
  </si>
  <si>
    <t>Phí thẩm định dự án đầu tư xây dựng</t>
  </si>
  <si>
    <t>Phí thẩm định cấp giấy phép hoạt động điện lực</t>
  </si>
  <si>
    <t>Phí thẩm định cấp phép sử dụng vật liệu nổ công nghiệp</t>
  </si>
  <si>
    <t>Phí trong hoạt động hóa chất</t>
  </si>
  <si>
    <t>Phí thẩm định điều kiện kinh doanh để cấp Giấy phép sản xuất rượu, Giấy phép sản xuất thuốc lá</t>
  </si>
  <si>
    <t>Phí trong công tác An toàn thực phẩm</t>
  </si>
  <si>
    <t>Phí thẩm định kinh doanh hàng hóa, dịch vụ hạn chế kinh doanh; hàng hóa, dịch vụ kinh doanh có điều kiện thuộc lĩnh vực thương mại</t>
  </si>
  <si>
    <t>Phí sử dụng tài liệu lưu trữ</t>
  </si>
  <si>
    <t>Phí cung cấp thông tin lý lịch tư pháp</t>
  </si>
  <si>
    <t xml:space="preserve">Phí thẩm định tiêu chuẩn, điều kiện hành nghề trong lĩnh vực công chứng </t>
  </si>
  <si>
    <t>Phí thẩm định điều kiện thành lập, hoạt động Văn phòng Thừa phát lại</t>
  </si>
  <si>
    <t>Phí thẩm định điều kiện đăng ký hoạt động của doanh nghiệp đấu giá tài sản</t>
  </si>
  <si>
    <t>Phí thẩm định tiêu chuẩn, điều kiện hành nghề thuộc lĩnh vực luật sư</t>
  </si>
  <si>
    <t>Phí thẩm định tiêu chuẩn, điều kiện hành nghề thuộc lĩnh vực quản lý, thanh lý tài sản</t>
  </si>
  <si>
    <t>Phòng Công chứng Nhà nước số 1</t>
  </si>
  <si>
    <t>Phí công chứng</t>
  </si>
  <si>
    <t>Phí chứng thực</t>
  </si>
  <si>
    <t>Phòng Công chứng Nhà nước số 2</t>
  </si>
  <si>
    <t>Phí thẩm định thiết kế kỹ thuật, phí thẩm định dự toán xây dựng</t>
  </si>
  <si>
    <t xml:space="preserve"> Phí thẩm định dự án đầu tư xây dựng</t>
  </si>
  <si>
    <t>Phí sát hạch lái xe</t>
  </si>
  <si>
    <t>Chi cục Trồng trọt và Bảo vệ thực vật Thanh Hóa</t>
  </si>
  <si>
    <t>Phí kiểm dịch thực vật</t>
  </si>
  <si>
    <t>Phí thẩm định cấp giấy xác nhận nội dung quảng cáo thuốc bảo vệ thực vật</t>
  </si>
  <si>
    <t>Phí thẩm định cấp, cấp lại giấy chứng nhận đủ điều kiện buôn bán thuốc bảo vệ thực vật;</t>
  </si>
  <si>
    <t>Phí cấp, cấp lại giấy chứng nhận đủ điều kiện buôn bán phân bón</t>
  </si>
  <si>
    <t xml:space="preserve">Phí cấp Giấy chứng nhận cơ sở đủ điều kiện an toàn thực phẩm đối với cơ sở sản xuất, kinh doanh thực phẩm nông, lâm, thủy sản </t>
  </si>
  <si>
    <t>Phí bình tuyển, công nhận cây mẹ, cây đầu dòng, vườn giống cây lâm nghiệp, rừng giống</t>
  </si>
  <si>
    <t>Chi cục Chăn nuôi và Thú y</t>
  </si>
  <si>
    <t>Phí kiểm dịch động vật, sản phẩm động vật (bao gồm cả thủy sản)</t>
  </si>
  <si>
    <t>Phi kiểm soát giết mổ</t>
  </si>
  <si>
    <t>Phí thẩm định kinh doanh có điều kiện thuộc lĩnh vực nông nghiệp, thủy sản</t>
  </si>
  <si>
    <t>Thẩm định kinh doanh có điều kiện thuộc lĩnh vực nông nghiệp</t>
  </si>
  <si>
    <t xml:space="preserve">Phí thẩm định cấp giấy chứng nhận an toàn thực phẩm đối với cơ sở sản xuất, kinh doanh thực phẩm nông, lâm, thủy sản </t>
  </si>
  <si>
    <t>Phí bình tuyền, công nhận cây mẹ, cây đầu dòng, vườn giống cây lâm nghiệp, rừng giống</t>
  </si>
  <si>
    <t>Ban quản lý Khu kinh tế Nghi Sơn và các KCN tỉnh Thanh Hóa</t>
  </si>
  <si>
    <t>Phí thẩm định báo cáo đánh giá tác động môi trường (đối với hoạt động thẩm định do cơ quan địa phương thực hiện)</t>
  </si>
  <si>
    <t>Phí thẩm định cấp, cấp lại, điều chỉnh giấy phép môi trường (đối với hoạt động thẩm định do cơ quan địa phương thực hiện)</t>
  </si>
  <si>
    <t>Phí thẩm định Báo cáo nghiên cứu khả thi đầu tư xây dựng</t>
  </si>
  <si>
    <t>Phí thẩm định nội dung tài liệu không kinh doanh để cấp giấy phép xuất bản</t>
  </si>
  <si>
    <t>Chi cục Chất lượng, Chế biến và Phát triển thị trường Thanh Hóa</t>
  </si>
  <si>
    <t>Thu phí thẩm định cấp giấy chứng nhận an toàn thực phẩm đối với cơ sở sản xuất kinh doanh thực phẩm nông lâm thủy sản</t>
  </si>
  <si>
    <t>Thu phí thẩm định đánh giá định kỳ điều kiện an toàn thực phẩm</t>
  </si>
  <si>
    <t>Phí thẩm định đề án, báo cáo thăm dò đánh giá trữ lượng, khai thác, sử dụng nước dưới đất</t>
  </si>
  <si>
    <t>Phí thẩm định hồ sơ, điều kiện hành nghề khoan nước dưới đất</t>
  </si>
  <si>
    <t xml:space="preserve"> Phí thẩm định đề án khai thác, sử dụng nước mặt</t>
  </si>
  <si>
    <t>Phí thẩm định đánh giá trữ lượng khoáng sản</t>
  </si>
  <si>
    <t>Phí thẩm định cấp giấy phép hoạt động đo đạc và bản đồ</t>
  </si>
  <si>
    <t>Phí thẩm định báo cáo đánh giá tác động môi trường</t>
  </si>
  <si>
    <t xml:space="preserve"> Phí thẩm định phương án, cải tạo phục hồi môi trường</t>
  </si>
  <si>
    <t>Phí thẩm định cấp, cấp lại, điều chỉnh giấy phép môi trường</t>
  </si>
  <si>
    <t>Phí khai thác, sử dụng thông tin dữ liệu đo đạc và bản đồ</t>
  </si>
  <si>
    <t>Phí khai thác sử dụng tài liệu đất đai (hồ sơ giao đất, thuê đất, thu hồi đất…)</t>
  </si>
  <si>
    <t>Văn phòng Đăng ký đất đai Thanh Hóa</t>
  </si>
  <si>
    <t>Phí đăng ký biện pháp bảo đảm</t>
  </si>
  <si>
    <t>Phí khai thác, sử dụng tài liệu đất đai (đối với tài liệu hồ sơ địa chính)</t>
  </si>
  <si>
    <t>Phí khai thác, sử dụng tài liệu đất đai (đối với tài liệu chuyên ngành)</t>
  </si>
  <si>
    <t>Phí thẩm định hồ sơ cấp giấy chứng nhận quyền sử dụng đất</t>
  </si>
  <si>
    <t>Sở Văn hóa,Thể thao và Du lịch</t>
  </si>
  <si>
    <t xml:space="preserve">Phí thẩm định công nhận hạng cơ sở lưu trú du lịch </t>
  </si>
  <si>
    <t>Phí thẩm định công nhận cơ sở kinh doanh dịch vụ du lịch khác đạt tiêu chuẩn phục vụ khách du lịch</t>
  </si>
  <si>
    <t>Phí thẩm định cấp Giấy phép kinh doanh dịch vụ lữ hành quốc tế, Giấy phép kinh doanh dịch vụ lữ hành nội địa</t>
  </si>
  <si>
    <t xml:space="preserve">Phí thẩm định cấp thẻ hướng dẫn viên du lịch </t>
  </si>
  <si>
    <t>Phí thẩm định chương trình nghệ thuật biểu diễn</t>
  </si>
  <si>
    <t>Phí thẩm định nội dung chương trình trên băng, đĩa, phần mềm và trên vật liệu khác</t>
  </si>
  <si>
    <t>Bảo tàng tỉnh Thanh Hóa</t>
  </si>
  <si>
    <t>Phí tham quan bảo tàng</t>
  </si>
  <si>
    <t>Trung tâm Bảo tồn Di sản Thành Nhà Hồ</t>
  </si>
  <si>
    <t>Phí tham quan di tích lịch sử</t>
  </si>
  <si>
    <t>Phí thư viện</t>
  </si>
  <si>
    <t>Ghi chú: Đối với Phí cung cấp thông tin lý lịch tư pháp của Sở Tư pháp: Chi thực hiện chế độ tự chủ bao gồm trích chuyển cho Cơ quan Hồ sơ nghiệp vụ cảnh sát theo quy dịnh tại  Thông tư số 244/2016/TT-BTC ngày 11/11/2016 của Bộ Tài chính: 5.832 triệu đồng</t>
  </si>
  <si>
    <t>Kiểm định, đánh giá an toàn chịu lực các công trình nhà thuộc Khu B, C - Khu tập thể Công ty CP Xi măng Bỉm Sơn, phường Đông Sơn, thị xã Bỉm Sơn (Quyết định số 2001/QĐ-UBND ngày 20/5/2024)</t>
  </si>
  <si>
    <t>Bù phát hành báo Thanh Hoá</t>
  </si>
  <si>
    <t xml:space="preserve">Bồi dưỡng cập nhật kiến thức, kỹ năng hành chính và đạo đức công vụ cho 2 chức danh công chức cấp xã theo Kế hoạch số 105-KH/TU ngày 09/02/2023 </t>
  </si>
  <si>
    <t>Thẩm tra dự thảo Nghị quyết HĐND, thẩm tra văn bản giữa 2 kỳ họp</t>
  </si>
  <si>
    <t>Kinh phí hoạt động cổng thông tin điện tử tỉnh, cước phí đường truyền</t>
  </si>
  <si>
    <t>Cước thuê bao đường truyền; Kinh phí ứng dụng CNTT theo Kế hoạch số 272/KH-UBND ngày 21/12/2020</t>
  </si>
  <si>
    <t>Ban Chỉ đạo Phát triển doanh nghiệp theo Quyết định số 2536/QĐ-UBND ngày 19/6/2024 của UBND tỉnh</t>
  </si>
  <si>
    <t>Kinh phí gặp mặt đầu xuân giữa Lãnh đạo tỉnh Thanh Hóa và bà con kiều bào Thanh Hóa nhân dịp tết cổ truyền dân tộc theo Kế hoạch số 131/KH-UBND ngày 13/5/2022</t>
  </si>
  <si>
    <t>Kinh phí phục vụ công tác kiểm tra kỷ luật, kỷ cương hành chính, văn hóa công vụ  trên địa bàn tỉnh; Kinh phí thực hiện các nhiệm vụ triển khai Đề án văn hóa công vụ (Kế hoạch số 84/KH-UBND ngày 06/4/2020); Kinh phí kiểm tra mô hình chính quyền thân thiện vì nhân dân phục vụ; Kinh phí thực hiện nhiệm vụ về Luật Dân chủ tại cơ sở</t>
  </si>
  <si>
    <t>Kinh phí bảo quản tài liệu lưu trữ (Chống mối; Chi phí tiền điện điều hoà; Trang thiết bị phục vụ bảo quản tài liệu: hộp, bìa, giá sắt); Vệ sinh tài liệu lưu trữ nền giấy</t>
  </si>
  <si>
    <t>Hội đồng phối hợp phổ biến giáo dục pháp luật và Phối hợp liên ngành trong hoạt động tố tụng; Thí điểm đổi mới hoạt động đánh giá hiệu quả công tác Phổ biến giáo dục pháp luật theo Kế hoạch số 224/KH-UBND ngày 21/9/2022 và Quyết định số 979/QĐ-TTg ngày 12/8/2022</t>
  </si>
  <si>
    <t>Thẩm định, rà soát, kiểm tra, hệ thống hóa văn bản, công tác theo dõi thi hành pháp luật</t>
  </si>
  <si>
    <t>Ban chỉ đạo chuyển đổi số theo Quyết định 4347/QĐ-UBND ngày 03/11/2021</t>
  </si>
  <si>
    <t xml:space="preserve">Thuê bao đường truyền dữ liệu, Chi phí vận hành đường truyền 24/24; Thuê dịch vụ phòng chống tấn công từ chối dịch vụ phân tán (DdoS) cho đường truyền Internet của TT dữ liệu và điều hành an toàn, an ninh mạng (SOC) </t>
  </si>
  <si>
    <t>Trường Trung cấp Thương mại du lịch Thanh Hóa</t>
  </si>
  <si>
    <t>Chi hoạt động thanh tra, kiểm tra lĩnh vực tài chính ngân sách (bao gồm cả Chi hướng dẫn, đôn đốc, kiểm tra công tác quản lý, sử dụng tài sản công; Chi kiểm tra việc xây dựng phương án giá, kê khai giá, niêm yết giá của các đơn vị theo Quyết định số 18/2023/QĐ-UBND ngày 11/5/2023 của UBND tỉnh); Triển khai nhiệm vụ bảo vệ bí mật nhà nước</t>
  </si>
  <si>
    <t>Triển khai thực hiện Nghị quyết 111/2024/QH15 của Quốc hội về một số cơ chế, chính sách đặc thù thực hiện các CTMTQG; Công tác hướng dẫn quản lý sử dụng thanh quyết toán kinh phí hỗ trợ từ cuộc vận động nhà ở cho hộ nghèo, hộ gia đình chính sách, hộ còn khó khăn về nhà ở trong 02 năm 2024 và 2025.</t>
  </si>
  <si>
    <t>Thực hiện quản lý các chính sách kinh tế trên địa bàn; chính sách hỗ trợ doanh nghiệp, quỹ ngoài ngân sách</t>
  </si>
  <si>
    <t xml:space="preserve">Kinh phí tổ chức Cụm thi đua ngành tài chính theo Quyết định số 01/QĐ-BTC ngày 02/01/2024 của Bộ Tài chính; tổ chức các hoạt động Tài chính toàn ngành </t>
  </si>
  <si>
    <t>Rà soát, sắp xếp chuyển đổi Doanh nghiệp nhà nước, các công ty lâm nghiệp và thoái vốn nhà nước tại Doanh nghiệp</t>
  </si>
  <si>
    <t>Quản lý nhà nước về Bồi thường nhà nước theo Kế hoạch số  71/KH-UBND; Thừa phát lại theo Quyết định số 1137/QĐ-UBND ngày 8/4/2021 và Kế hoạch 107/KH-UBND ngày 18/5/2021; Giám định tư pháp</t>
  </si>
  <si>
    <t>Nâng cao hiệu lực, hiệu quả quản lý nhà nước về hành nghề công chứng theo Kế hoạch số 138/KH-UBND ngày 8/6/2021; Phối hợp thực hiện trợ giúp pháp lý cho các đối tượng theo Luật trợ giúp pháp lý</t>
  </si>
  <si>
    <t>Kinh phí thực hiện công tác xây dựng xã, phường, thị trấn chuẩn tiếp cận pháp luật theo Kế hoạch số 230/KH-UBND ngày 29/10/2021 về triển khai Quyết định số 25/2021/QĐ-TTg ngày 22/7/2021</t>
  </si>
  <si>
    <t>Tập huấn, bồi dưỡng nghiệp vụ của các Ban</t>
  </si>
  <si>
    <t>Đổi mới, nâng cao chất lượng, hiệu quả nghiên cứu, giảng dạy, học tập, vận dụng và phát triển sáng tạo chủ nghĩa Mac- Lênin, tư tưởng Hồ Chí Minh theo Kế hoạch số 39-KH/TU ngày 8/10/2021</t>
  </si>
  <si>
    <t>Tuyên truyền, giáo dục liêm chính; phòng, chống tham nhũng, tiêu cực cho cán bộ, công chức, viên chức theo Kết luận số 2664-KL/TU ngày 23/2/2024 của Tỉnh ủy</t>
  </si>
  <si>
    <t>Giám sát của Thường trực và 4 Ban</t>
  </si>
  <si>
    <t>Xây dựng dự toán ngân sách; Kiểm tra việc lập, giao, phân bổ, chấp hành dự toán NSNN của các đơn vị, địa phương</t>
  </si>
  <si>
    <t>Tổng hợp, triển khai chính sách an sinh xã hội; Theo dõi, thẩm định kinh phí giao thông nông thôn; Thẩm định kinh phí tinh giản biên chế theo Nghị định số 26/2015/NĐ-CP và Nghị định số 29/2023/NĐ-CP</t>
  </si>
  <si>
    <t>Khảo sát theo dõi diễn biến giá thị trường, điều tra giá thóc; Mua báo Thời báo Tài chính Việt Nam</t>
  </si>
  <si>
    <t>Thực hiện Chương trình hành động của Chính phủ và cơ chế, chính sách đặc thù cho tỉnh thực hiện Nghị quyết số 58-NQ/TW ngày 05/8/2020 của BCT về xây dựng và phát triển tỉnh Thanh Hóa đến năm 2030, tầm nhìn đến năm 2045</t>
  </si>
  <si>
    <t>Duy trì vận hành, cập nhật dữ liệu phần mềm, quản lý Tabmis; Duy trì vận hành, cập nhật dữ liệu tài chính đất đai, tài nguyên và quản lý tài sản công; Duy trì vận hành, cập nhật dữ liệu Phần mềm quản lý hạ tầng giao thông đường bộ, Phần mềm quản lý công trình nước sạch</t>
  </si>
  <si>
    <t>Ban chỉ đạo thu NSNN; Ban chỉ đạo thực hiện sắp xếp lại, xử lý nhà, đất của các cơ quan, tổ chức, đơn vị, doanh nghiệp theo Kế hoạch số 69/KH-UBND ngày 25/3/2019; Ban chỉ đạo thực hiện tổng kiểm kê tài sản công theo Kế hoạch số 142/KH-UBND ngày 03/6/2024</t>
  </si>
  <si>
    <t>Hoạt động của hội đồng định giá thường xuyên trong tố tụng hình sự; Hội đồng thẩm định giá đất; Hội đồng thẩm định bảng giá đất</t>
  </si>
  <si>
    <t>Mua phần mềm diệt vi rút toàn ngành theo Công văn số 639/THTK-ANTT ngày 11/07/2016; Trả phí, nâng cấp kênh truyền Tabmis toàn ngành theo Công văn số 715/THTK-CNTT ngày 8/8/2018</t>
  </si>
  <si>
    <t>Công tác xây dựng báo cáo thực hành tiết kiệm, chống lãng phí; Thực hiện báo cáo Nghị định số 130/2005/NĐ-CP và Nghị định 60/2021/NĐ-CP; xây dựng phương án tự chủ giai đoạn 2026-2030</t>
  </si>
  <si>
    <t>Kinh phí thực hiện các nhiệm vụ biên giới đất liền; Các hoạt động của ban chỉ đạo công tác biên giới theo Quyết định số 4715/QĐ-UBND ngày 12/11/2019; Đoàn đại biểu biên giới thực hiện văn kiện pháp lý biên giới Việt Lào theo Công văn 6384/UBND ngày 6/6/2018; Kiểm tra đường biên, mốc giới Quốc gia</t>
  </si>
  <si>
    <t>Kinh phí thực hiện chương trình hoạt động biển Đông, hải đảo theo Quyết định số 4251/QĐ-UBND ngày 17/12/2012</t>
  </si>
  <si>
    <t>Công tác thông tin đối ngoại theo Quyết định số 2405/QĐ-UBND ngày 25/7/2011; Hoạt động đối ngoại</t>
  </si>
  <si>
    <t>Thực hiện Nghị quyết Đại hội Đảng bộ tỉnh về khâu đột phá đẩy mạnh CCHC, tạo môi trường đầu tư thông thoáng, hấp dẫn giai đoạn 2021- 2025;  Kiểm soát TTHC, thực hiện cơ chế một cửa, một cửa liên thông theo Nghị định số 61/2018/NĐ-CP</t>
  </si>
  <si>
    <t>Kinh phí bảo dưỡng tài sản phục vụ lưu trữ (bảo dưỡng điều hòa, máy hút ẩm; bảo hiểm phòng chống cháy nổ); mua máy hút bụi công nghiệp</t>
  </si>
  <si>
    <t>Vận hành, duy trì bảo dưỡng thiết bị đo lường; Đánh giá phòng VILAS, quan trắc môi trường (theo Quyết định số 5402/QĐ-UBND ngày 23/12/2015)</t>
  </si>
  <si>
    <t xml:space="preserve">Hoạt động thông tin KH&amp;CN theo Thông tư số 14/2015/TT-BKHCN ngày 19/8/2015 của Bộ KHCN về ban hành hệ thống chỉ tiêu thống kê ngành KHCN </t>
  </si>
  <si>
    <t>Hoạt động trình diễn, tổ chức tham gia các hội thảo hội nghị kết nối cung cầu công nghệ giới thiệu các sản phẩm KHCN và Hội nghị về hoạt động ứng dụng chuyển giao công nghệ địa phương; Xây dựng mô hình trình diễn về ứng dụng các công nghệ mới, các tiến bộ kỹ thuật và phổ biến nhân rộng</t>
  </si>
  <si>
    <t>Ban chỉ đạo hoạt động thương mại biên giới, xuất khẩu theo Quyết định số 2949/QĐ-UBND, 05/8/2021; Ban chỉ đạo bảo vệ an toàn lưới điện cao áp tỉnh Thanh Hóa theo Quyết định số 2682/QĐ-UBND, 19/7/2021; Ban chỉ đạo kết nối cung cầu theo Quyết định số 2301/QĐ-UBND, 29/6/2022; Ban chỉ đạo phát triển điện lực theo Quyết định số 2500/QĐ-UBND, 19/7/2022</t>
  </si>
  <si>
    <t xml:space="preserve">Đảm bảo thông tin liên lạc tàu cá theo Quyết định số 163/QĐ-UBND ngày 14/01/2014; Tập huấn các biện pháp đảm bảo thông tin trong phòng chống thiên tai, tìm kiếm cứu nạn theo Quyết định số 3958/QĐ-UBND ngày 8/10/2021 </t>
  </si>
  <si>
    <t xml:space="preserve">Kinh phí tăng cường quản lý và phát triển hạ tầng kỹ thuật viễn thông thụ động trên địa bàn tỉnh Thanh Hóa theo Chỉ thị số 12/CT-UBND ngày 03/7/2019; Quản lý thuê bao di động theo Nghị định số 49/NĐ-CP và Chỉ thị 12/CT-TTg ngày 24/5/2019: chống tin rác, thư điện tử rác, cuộc gọi rác theo Nghị định số 91/2020/NĐ-CP ngày 14/8/2020; Tổ chức đoàn liên ngành kiểm tra tình hình thực hiện Chỉ thị số 15/CT-UBND ngày 18/5/2020 về ứng dụng tại bộ phận tiếp nhận &amp; trả kết quả phần mềm QLVB và cổng DVC tại các đơn vị: Kiểm tra tình hình bảo đảm ATTT trong các cơ quan nhà nước trên địa bàn tỉnh </t>
  </si>
  <si>
    <t>Chính sách cán bộ theo Quyết định số 1871-QĐ/TU của BTV Tỉnh ủy, thăm hỏi trợ cấp ốm đau</t>
  </si>
  <si>
    <t>Chính sách cán bộ theo Quyết định số 1871-QĐ/TU của BTV Tỉnh ủy</t>
  </si>
  <si>
    <t>Kinh phí truyền thông Nghị quyết 06-NQ/TU; Thẩm tra các chỉ số chuyển đổi số tỉnh Thanh Hóa; Kinh phí tổ chức thực hiện Quyết định số 969/QĐ-UBND ngày 18/3/2022 của Chủ tịch UBND tỉnh; Tổ chức đoàn kiểm tra tình hình bảo đảm ATTT trong các cơ quan nhà nước trên địa bàn tỉnh; Kinh phí triển khai Chương trình số 54/CTr-UBND ngày 03/3/2022 (Xây dựng tài liệu, cẩm nang về chuyển đổi số doanh nghiệp, Chỉ số đánh giá mức độ chuyển đổi số doanh nghiệp và hướng dẫn doanh nghiệp phát triển kinh tế số; Tổ chức khảo sát, điều tra, thống kê, thu thập, nhập thông tin, số liệu, phân loại doanh nghiệp và xây dựng cơ sở dữ liệu các doanh nghiệp trong từng ngành, lĩnh vực; Đào tạo, tập huấn về chuyển đổi số, về Bộ chỉ số đánh giá mức độ chuyển đổi số doanh nghiệp và sử dụng công cụ, phần mềm hỗ trợ đánh giá mức độ chuyển đổi số); Xây dựng Clip phục vụ Hội nghị 06 tháng và 01 năm của Ban chỉ đạo Chuyển đổi số</t>
  </si>
  <si>
    <t>Nội dung, đơn vị</t>
  </si>
  <si>
    <t>Kinh phí viết bài trên Báo đầu tư về xúc tiến thương mại</t>
  </si>
  <si>
    <t>Xây dựng kế hoạch đầu tư công hàng năm và giai đoạn 2026 - 2030; Thực hiện các chương trình, kế hoạch đề án thực hiện Nghị quyết 58-NQ/TW ngày 05/8/2020 của Bộ Chính trị về xây dựng và phát triển tỉnh Thanh Hóa đến năm 2030, tầm nhìn đến năm 2045</t>
  </si>
  <si>
    <t>Nhiệm vụ Đăng ký doanh nghiệp theo Nghị định 01/2021/NĐ-CP ngày 04/01/2021 của Chính phủ; Kinh phí chuyển đổi dữ liệu thông tin đăng ký doanh nghiệp vào Cơ sở dữ liệu quốc gia; thực hiện dịch vụ công trực tuyến trong đăng ký doanh nghiệp</t>
  </si>
  <si>
    <t>Kinh phí tiếp dân, xử lý đơn thư,  giải quyết Khiếu nại tố cáo và Phòng chống tham nhũng</t>
  </si>
  <si>
    <t>Kinh phí  quản lý nợ chính quyền địa phương theo quy định của Luật quản lý nợ công; quản lý tài chính đối với dự án sử dụng vốn ODA, vốn viện trợ không hoàn lại</t>
  </si>
  <si>
    <t>Hoạt động bảo hộ quyền lợi ích hợp pháp của công dân Việt Nam ở nước ngoài theo Nghị định số 117/2017/NĐ-CP ngày 19/10/2017 và người nước ngoài ở Việt Nam; Công tác lãnh sự; Kinh phí đón tiếp Việt kiều</t>
  </si>
  <si>
    <t>Điều tra, khảo sát, xây dựng kế hoạch tổ chức biên chế, bổ nhiệm lãnh đạo, xây dựng chỉ tiêu biên chế hàng năm</t>
  </si>
  <si>
    <t>Kinh phí điều tra xã hội học theo Quyết định số 3049/QĐ-UBND ngày 29/8/2023 của UBND tỉnh</t>
  </si>
  <si>
    <t>Kinh phí thực hiện kiện toàn và nâng cao hiệu quả hòa giải cơ sở</t>
  </si>
  <si>
    <t xml:space="preserve">Kinh phí quản lý lý lịch tư pháp, cập nhật cơ sở dữ liệu quốc gia về pháp luật; kinh phí theo chỉ đạo của Bộ Tư pháp tại Công văn số 3013/BTP-KHTC ngày 14/8/2018 </t>
  </si>
  <si>
    <t xml:space="preserve">Kinh phí quản lý vận hành trang Thông tin điện tử Giáo dục phổ biến pháp luật dùng chung của tỉnh theo Kế hoạch số 211/KH-UBND ngày 11/10/2019 </t>
  </si>
  <si>
    <t>Kinh phí thi hành pháp luật về xử lý vi phạm hành chính (bồi dưỡng nghiệp vụ; kiểm tra, đánh giá hồ sơ xử phạt vi phạm hành chính theo Quyết định số 914/QĐ-UBND ngày 14/3/2019)</t>
  </si>
  <si>
    <t>Kinh phí thực hiện Kế hoạch số 176/KH-UBND ngày 21/7/2021 về thực hiện Quyết định số 1521/QĐ-TTg ngày 06/10/2020 của Thủ tướng Chính phủ về nâng cao chất lượng đội ngũ làm công tác phổ biến giáo dục pháp luật</t>
  </si>
  <si>
    <t>Kinh phí triển khai Luật Hộ tịch; Triển khai 2 nhóm dịch vụ công liên thông theo Kế hoạch số 189/KH-UBND ngày 17/7/2023 và Kế hoạch số 23/KH-UBND ngày 9/2/2021</t>
  </si>
  <si>
    <t>Chương trình quản lý phát triển chợ, thương mại nội địa; phát triển cụm công nghiệp theo Nghị định số 32/2024/NĐ-CP</t>
  </si>
  <si>
    <t>Nhiệm vụ bảo vệ quyền lợi người tiêu dùng, bình ổn giá thị trường, quản lý hoạt động kinh doanh xăng dầu; Kinh phí tổ chức ngày Quyền người tiêu dùng theo Công văn số 7949/UBND-KTTC ngày 11/7/2017</t>
  </si>
  <si>
    <t>Kinh phí thực hiện Đề án nâng cao hiệu quả công tác QLNN trong hoạt động kinh doanh theo phương thức đa cấp giai đoạn 2021-2025 (Kế hoạch số 41/KH-UBND ngày 3/3/2021); Kinh phí triển khai Đề án tăng cường quản lý chất thải nhựa trên địa bàn tỉnh Thanh Hóa theo Kế hoạch số 196/KH-UBND ngày 30/8/2021</t>
  </si>
  <si>
    <t>Kinh phí thực hiện quản lý nhà nước về chính sách phát triển ngành hóa chất, vật liệu nổ; Kiểm tra hoạt động kinh doanh vận chuyển hóa chất, vật liệu nổ; Quy hoạch, thăm dò khoáng sản; Quản lý an toàn đập, hồ chứa thủy điện; bảo vệ môi trường và phát triển công nghiệp môi trường</t>
  </si>
  <si>
    <t>Trung tâm Xúc tiến Công thương</t>
  </si>
  <si>
    <t>Kinh phí hoạt động của Ban Thông tin thống nhất tỉnh</t>
  </si>
  <si>
    <t>Trung tâm lưu trữ lịch sử</t>
  </si>
  <si>
    <t>9.2</t>
  </si>
  <si>
    <t>Chi phí vận hành Japandesk (kèm theo trang japandesktthanhhoa.vn)</t>
  </si>
  <si>
    <t>4</t>
  </si>
  <si>
    <t>Kinh phí phục vụ vệ sinh, lưu trữ hồ sơ nền giấy khi sáp nhập</t>
  </si>
  <si>
    <t>5</t>
  </si>
  <si>
    <t>7</t>
  </si>
  <si>
    <t>6</t>
  </si>
  <si>
    <t>7.1</t>
  </si>
  <si>
    <t>7.2</t>
  </si>
  <si>
    <t>7.3</t>
  </si>
  <si>
    <t>7.4</t>
  </si>
  <si>
    <t>7.5</t>
  </si>
  <si>
    <t>8</t>
  </si>
  <si>
    <t>9</t>
  </si>
  <si>
    <t>9.3</t>
  </si>
  <si>
    <t>10</t>
  </si>
  <si>
    <t>10.5</t>
  </si>
  <si>
    <t>Sở Tài chính</t>
  </si>
  <si>
    <t>Phí thẩm định ATBX, HN</t>
  </si>
  <si>
    <t>Phí đăng ký hoạt động KHCN</t>
  </si>
  <si>
    <t>Chi cục Biển đảo và Thủy sản</t>
  </si>
  <si>
    <t>Trung tâm Nghiên cứu lịch sử và Bảo tồn Di sản Thanh Hóa</t>
  </si>
  <si>
    <t xml:space="preserve">Phí tham quan </t>
  </si>
  <si>
    <t>Trung tâm Lưu trữ lịch sử</t>
  </si>
  <si>
    <t>Chi thực hiện nhiệm vụ, đề án, dự án, kế hoạch được giao</t>
  </si>
  <si>
    <t>Kinh phí chỉ đạo định hướng tuyên truyền với các cơ quan báo chí Trung ương</t>
  </si>
  <si>
    <t>Kinh phí đảm bảo đường truyền cho phần mềm Sổ tay đảng viên  điện tử tỉnh Thanh Hóa theo Kế hoạch số 54-KH/TU ngày 8/3/2022 của Ban Thường Tỉnh ủy</t>
  </si>
  <si>
    <t>Chương trình phối hợp hành động bảo vệ môi trường theo QĐ 4463, 20/10/2020</t>
  </si>
  <si>
    <t>Phát hành bản tin văn phòng; phát hành bản tin nội bộ; Duy trì hoạt động trang web</t>
  </si>
  <si>
    <t>Ban chỉ đạo An toàn lao động tỉnh, Ban chỉ đạo vì sự tiến bộ của Phụ nữ, thực hiện các Chương trình, kế hoạch và nhiệm vụ đặc thù khác.</t>
  </si>
  <si>
    <t>Sao hồ sơ, bảo quản lưu trữ hồ sơ người có công, bảo trợ xã hội; Thanh tra, kiểm tra, hướng dẫn quản lý đối tượng BTXH và người có công</t>
  </si>
  <si>
    <t>Kinh phí hoạt động của Hội đồng trọng tài lao động tỉnh và bồi dưỡng kiến thức pháp luật và kỹ năng hòa giải viên</t>
  </si>
  <si>
    <t>Kinh phí phục vụ hoạt động thu phí, lệ phí và cải cách thủ tục hành chính</t>
  </si>
  <si>
    <t>Kinh phí thực hiện Chương trình An toàn vệ sinh lao động theo Nghị quyết số 210/2021/NQ-HĐND ngày 10/12/2021 của HĐND tỉnh (Theo Kế hoạch số 20/KH-UBND ngày 27/01/2022)</t>
  </si>
  <si>
    <t xml:space="preserve">Kinh phí quản lý nhà nước về quy hoạch xây dựng </t>
  </si>
  <si>
    <t>Kinh phí xây dựng chỉ số giá công bố giá vật liệu xây dựng</t>
  </si>
  <si>
    <t>Kinh phí chỉ đạo chương trình giao thông nông thôn</t>
  </si>
  <si>
    <t>Kiểm tra tiến độ và triển khai lập dự án, chất lượng thực hiện các dự án</t>
  </si>
  <si>
    <t>Hoạt động của Hội đồng KH tỉnh</t>
  </si>
  <si>
    <t>Hỗ trợ xây dựng đề tài cấp nhà nước; Làm việc với Trung ương về các đề tài, dự án; Chỉ đạo kiểm tra hướng dẫn hoạt động khoa học công nghệ</t>
  </si>
  <si>
    <t>Quản lý An toàn bức xạ - Kế hoạch ứng phó sự cố bức xạ (Quyết định số 3599/QĐ-BKHCN ngày 11/12/2015 của Bộ KHCN và Kế hoạch số 165a/KH-UBND ngày 14/12/2015 của UBND tỉnh); Quản lý sở hữu trí tuệ; Quản lý công nghệ</t>
  </si>
  <si>
    <t>Hoạt động của Hội đồng khoa học sáng kiến (theo Quyết định số 603/QĐ-UBND ngày 19/2/2021); Chương trình hỗ trợ phát triển tài sản trí tuệ (theo Quyết định số 4408/QĐ-UBND ngày 5/11/2021); Chương trình hỗ trợ phát triển doanh nghiệp KHCN và hệ sinh thái khởi nghiệp đổi mới sáng tạo tỉnh Thanh Hóa giai đoạn 2021-2025 (theo Quyết định số 5519/QĐ-UBND ngày 30/12/2021)</t>
  </si>
  <si>
    <t xml:space="preserve">Kinh phí quản lý dự án công khai quy hoạch hàng năm </t>
  </si>
  <si>
    <t>1.3</t>
  </si>
  <si>
    <t>Báo và Đài Phát thanh - Truyền hình tỉnh</t>
  </si>
  <si>
    <t>Chi nghiệp vụ chuyên ngành</t>
  </si>
  <si>
    <t>Xuất bản báo</t>
  </si>
  <si>
    <t>Đảng ủy UBND tỉnh</t>
  </si>
  <si>
    <t>Tập huấn, bồi dướng nghiệp vụ</t>
  </si>
  <si>
    <t>Chế độ và nghiệp</t>
  </si>
  <si>
    <t>Đội liên ngành phòng, chống in lậu</t>
  </si>
  <si>
    <t>Chi Quản lý hành chính</t>
  </si>
  <si>
    <t>Sở, ban, ngành, đơn vị dự toán cấp tỉnh</t>
  </si>
  <si>
    <t xml:space="preserve">Trung tâm Kỹ thuật Tiêu chuẩn Đo lường Chất lượng và Ứng dụng, Chuyển giao Khoa học Công nghệ Thanh Hóa </t>
  </si>
  <si>
    <t>Chi sự nghiệp Văn hóa thông tin</t>
  </si>
  <si>
    <t>Chi sự nghiệp Thể dục thể thao</t>
  </si>
  <si>
    <t xml:space="preserve">Chi sự nghiệp Phát thanh truyền hình </t>
  </si>
  <si>
    <t>Chi sự nghiệp đảm bảo xã hội</t>
  </si>
  <si>
    <t xml:space="preserve">Chi sự nghiệp Kinh tế </t>
  </si>
  <si>
    <t>Chi sự nghiệp Môi trường</t>
  </si>
  <si>
    <t>Chi sự nghiệp Giáo dục, đào tạo và dạy nghề</t>
  </si>
  <si>
    <t>Kinh phí phục vụ công tác triển khai, kiểm tra giám sát tình hình thực hiện nhiệm vụ công tác Văn phòng tại các Văn phòng UBND các cấp; văn phòng các sở, ban, ngành.</t>
  </si>
  <si>
    <t>Kinh phí thực hiện nhiệm vụ tinh giản biên chế theo Nghị định số 29/2023/NĐ-CP; Thực hiện nhiệm vụ chấm điểm mức độ hoàn thành nhiệm vụ của các Sở, ban, ngành cấp tỉnh, UBND cấp xã</t>
  </si>
  <si>
    <t>Kinh phí quản lý, giám sát chương trình đào tạo bồi dưỡng cán bộ công chức tại các Sở, ban, ngành, các xã, phường trên địa bàn toàn tỉnh</t>
  </si>
  <si>
    <t>Thực hiện các nhiệm vụ về chấm điểm Chỉ số CCHC của các Sở, ngành, phường, xã; Chấm điểm chỉ số CCHC tại Bộ Nội vụ; Chi tuyên truyền về CCHC; Thuê hệ thống máy chủ phục vụ đề án chấm điểm chỉ số CCHC, mức độ hoàn thành nhiệm vụ;  Kinh phí Hội đồng chấm điểm mức độ hoàn thành nhiệm vụ của các sở, ban, ngành, các phường, xã</t>
  </si>
  <si>
    <t>Thực hiện đề án sắp xếp, tổ chức các cơ quan chuyên môn thuộc UBND tỉnh, UBND cấp xã; Kiện toàn chức năng, nhiệm vụ cơ cấu tổ chức các cơ quan trực thuộc UBND tỉnh, UBND cấp xã; Đề án sắp xếp đơn vị sự nghiệp công lập trên địa bàn tỉnh</t>
  </si>
  <si>
    <t>TỔNG SỐ:</t>
  </si>
  <si>
    <t>Phí thẩm định hoạt động bưu chính</t>
  </si>
  <si>
    <t>Trung tâm Pháp y và Giám định Y khoa</t>
  </si>
  <si>
    <t>Sở Nông nghiệp và môi trưởng</t>
  </si>
  <si>
    <t>Phí thẩm định hồ sơ cấp Giấy chứng nhận quyền sử dụng đất</t>
  </si>
  <si>
    <t>Phí thẩm định đầu tư xây dựng</t>
  </si>
  <si>
    <t>phí thẩm định đồ án quy hoạch</t>
  </si>
  <si>
    <t>Phí thẩm định TKKT, dự toán xây dựng</t>
  </si>
  <si>
    <t>Thẩm định thiết kế kỹ thuật, thẩm định dự toán xây dựng</t>
  </si>
  <si>
    <t>Chi cục Thủy Lợi</t>
  </si>
  <si>
    <t>Phí thẩm định cấp giấy chứng nhận đủ điều kiện kinh doanh hoạt động thể thao, câu lạc bộ thể thao chuyên nghiệp:</t>
  </si>
  <si>
    <t>Trung tâm Dữ liệu thông tin Nông nghiệp và Môi trường</t>
  </si>
  <si>
    <t>Tổng hợp thẩm tra Quyết toán, kiểm tra, thanh tra,…</t>
  </si>
  <si>
    <t xml:space="preserve">Chi sự nghiệp Khoa học và công nghệ </t>
  </si>
  <si>
    <t>Kinh phí in sổ Nhật ký Đoàn Thanh tra; In Thẻ thanh tra đối với lực lượng thanh tra  năm 2025</t>
  </si>
  <si>
    <t>Kinh phí mua sắm, bảo dưỡng, nâng cấp thiết bị, hệ thống mạng CNTT cơ quan Đảng các cấp</t>
  </si>
  <si>
    <t>Kinh phí hoạt động của Ban chỉ đạo thực hiện quy chế dân chủ; cải cách tư pháp; thông tin đối ngoại; Ban chỉ đạo phòng chống tham nhũng tiêu cực</t>
  </si>
  <si>
    <t>Kinh phí mua sắm tài sản</t>
  </si>
  <si>
    <t>Chi từ nguồn kinh phí thực hiện CCTL tại đơn vị (bao gồm nguồn còn dư năm 2025 chuyển sang và nguồn năm 2026)</t>
  </si>
  <si>
    <t>Tiết kiệm 10% chi thường xuyên năm 2026 để thực hiện CCTL theo quy định</t>
  </si>
  <si>
    <t>Chi cục Quản lý thị trường</t>
  </si>
  <si>
    <t>Kinh phí thuê trụ sở làm việc</t>
  </si>
  <si>
    <t>Kinh phí trang cấp trang phục ngành QLTT (Nghị định số 33/2022/NĐ-CP ngày 08 tháng 10 năm 2018 của Bộ trưởng Bộ Công Thương)</t>
  </si>
  <si>
    <t>Kinh phí thuê bảo vệ, tạp vụ, lái xe phục vụ công tác chuyên môn</t>
  </si>
  <si>
    <t xml:space="preserve">Kinh phí phục vụ hoạt động quản lý nhà nước về PCCC Quyết định số 109/2025/QĐ-UBND ngày 26/8/2025 của UBND tỉnh Thanh Hóa về việc phân công cơ quan chuyên môn về xây dựng tổ chức kiểm tra về phòng cháy, chữa cháy trên địa bàn tỉnh </t>
  </si>
  <si>
    <t>Chi phí chuyển trụ sở năm 2025</t>
  </si>
  <si>
    <t>BS kinh phí thuê bảo vệ, tạp vụ, lái xe phục vụ công tác chuyên môn còn thiếu 3 tháng cuối năm 2025</t>
  </si>
  <si>
    <t>Chính sách học phí, miễm giảm, hỗ trợ học phí, hỗ trọ CP học tập theo Nghị định 238/2025/NĐ-CP ngày 03/9/2025</t>
  </si>
  <si>
    <t>Kinh phí thuê trụ sở làm việc các Đội thuộc Chi cục Quản lý thị trường</t>
  </si>
  <si>
    <t>Kinh phí thuê bảo vệ, tạp vụ, lái xe phục vụ công tác chuyên môn của Chi cục Quản lý thị trường (bao gồm cả KP còn thiếu 3 tháng cuối năm 2025)</t>
  </si>
  <si>
    <t>Chi phí chuyển trụ sở năm 2025 của Trung tâm Xúc tiến Công thương</t>
  </si>
  <si>
    <t>Thêm 1 BCĐ</t>
  </si>
  <si>
    <t>Hội nhập kinh tế Quốc tế; Công tác xúc tiến kêu gọi đầu tư trọng điểm; Triển khai thực hiện hiệp định thương mại tự do (Việt Nam và Liên hiệp Vương quốc Anh và Bắc Ai-len) theo Kế hoạch số 147/KH-UBND ngày 17/6/2021</t>
  </si>
  <si>
    <t>Đảm bảo an toàn thông tin mạng của cơ quan</t>
  </si>
  <si>
    <t>Mua sắm bổ sung tài sản cho cán bộ công chức (cấp mới lần đầu từ năm 2008)</t>
  </si>
  <si>
    <t>Kinh phí thực hiện nhiệm vụ phát triển thương mại điện tử theo Kế hoạch số 154/KH-UBND ngày 24/7/2025 của UBND tỉnh (giai đoạn 2026 - 2030)</t>
  </si>
  <si>
    <t xml:space="preserve">Kinh phí phục vụ hoạt động quản lý nhà nước về PCCC theo Quyết định số 109/2025/QĐ-UBND ngày 26/8/2025 của UBND tỉnh Thanh Hóa </t>
  </si>
  <si>
    <t xml:space="preserve"> Kinh phí sửa chữa, bảo dưỡng, bảo trì thường xuyên cơ sở vật chất theo Thông tư 65/2021/TT-BTC</t>
  </si>
  <si>
    <t xml:space="preserve"> Kinh phí mua sắm tài sản, trang thiết bị phục vụ công tác chuyên môn</t>
  </si>
  <si>
    <t>Kinh phí triển khai hệ thống quản lý văn bản và hồ sơ công việc chứa nội dung bí mật nhà nước dùng chung trong hệ thống hành chính nhà nước theo QĐ số 2481/QĐ-TTg ngày 13/11/2025 của Thủ tướng Chính phủ.</t>
  </si>
  <si>
    <t>BCĐ phòng chống buôn lậu và gian lận thương mại theo QĐ 389/QĐ-TTg ngày 19/3/2014 của Thủ tướng Chính phủ</t>
  </si>
  <si>
    <t>Chương trình quản lý phát triển chợ, thương mại nội địa; phát triển cụm công nghiệp theo Nghị định số 32/2024/NĐ-CP của Chính phủ</t>
  </si>
  <si>
    <t xml:space="preserve">Kinh phí mua sắm bổ sung tài sản, trang thiết bị phục vụ công tác chuyên môn </t>
  </si>
  <si>
    <t>Kinh phí quản lý dự án công khai quy hoạch hàng năm theo Quyết định số 2668/QĐ-UBND ngày 19/7/2016</t>
  </si>
  <si>
    <t xml:space="preserve"> Kinh phí sửa chữa, bảo dưỡng, bảo trì thường xuyên cơ sở vật chất theo Thông tư 65/2021/TT-BTC ngày 29/7/2021 của Bộ Tài chính</t>
  </si>
  <si>
    <t>Kinh phí trang cấp trang phục ngành QLTT theo Nghị định số 33/2022/NĐ-CP ngày 27/5/2022 của Chính phủ</t>
  </si>
  <si>
    <t>Kinh phí đảm bảo an toàn thông tin mạng</t>
  </si>
  <si>
    <t>Kinh phí mua báo, tạp chí theo CV số 2450-CV/UB ngày 06/8/2025</t>
  </si>
  <si>
    <t>KP bồi dưỡng cập nhật kiến thức, kỹ năng về khoa học, công nghệ, đổi mới sáng tạo, kỹ năng  số,  công  nghệ  số  cho  cán  bộ,  công chức, viên chức có liên quan các cấp phục vụ chuyển đổi số lĩnh vực Công nghiệp và Thương mại</t>
  </si>
  <si>
    <t xml:space="preserve"> - Hỗ trợ kinh phí cho hoạt động chống buôn lậu, gian lận thương mại, hàng giả (từ kinh phí xử phạt vi phạm hành chính)</t>
  </si>
  <si>
    <t>Hỗ trợ kinh phí cho hoạt động chống buôn lậu, gian lận thương mại, hàng giả (từ nguồn thu xử lý vi phạm hành chính)</t>
  </si>
  <si>
    <t>Bồi dưỡng cập nhật kiến thức, kỹ năng về khoa học, công nghệ, đổi mới sáng tạo, kỹ năng  số,  công  nghệ  số  cho  cán  bộ,  công chức, viên chức có liên quan các cấp phục vụ chuyển đổi số lĩnh vực Công nghiệp và Thương mại</t>
  </si>
  <si>
    <t>Chế độ theo định mức học sinh</t>
  </si>
  <si>
    <r>
      <t xml:space="preserve"> PHỤ LỤC 1: 
DỰ TOÁN THU - CHI TỪ NGUỒN THU PHÍ ĐƯỢC ĐỂ LẠI TẠI ĐƠN VỊ THEO QUY ĐỊNH CỦA LUẬT PHÍ, LỆ PHÍ
</t>
    </r>
    <r>
      <rPr>
        <i/>
        <sz val="14"/>
        <color theme="1"/>
        <rFont val="Times New Roman"/>
        <family val="1"/>
      </rPr>
      <t>(Kèm theo Quyết định số      /QĐ-SCT ngày    /12/2025 của Giám đốc Sở Công Thương tỉnh Thanh Hoá)</t>
    </r>
  </si>
  <si>
    <r>
      <t xml:space="preserve">PHỤ LỤC 2: 
DỰ TOÁN CHI TIẾT CHI THƯỜNG XUYÊN NĂM 2026
</t>
    </r>
    <r>
      <rPr>
        <i/>
        <sz val="13"/>
        <rFont val="Times New Roman"/>
        <family val="1"/>
      </rPr>
      <t>(Kèm theo Quyết định số      /QĐ-SCT ngày    /12/2025 của Giám đốc Sở Công Thương tỉnh Thanh Hoá)</t>
    </r>
  </si>
  <si>
    <t xml:space="preserve">Chương trình Vệ sinh an toàn thực phẩm </t>
  </si>
  <si>
    <t>Chương trình mục tiêu, nhiệm vụ địa phương</t>
  </si>
  <si>
    <t>Chương trình khuyến công địa phương</t>
  </si>
  <si>
    <t>Chương trình sử dụng năng lượng tiết kiệm và hiệu quả thực hiện mới năm 2026</t>
  </si>
  <si>
    <t xml:space="preserve">Dự toán năm 2026
</t>
  </si>
  <si>
    <t>Văn phòng Sở Công thương</t>
  </si>
  <si>
    <t>Văn phòng Sở Công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</si>
</sst>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3">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quot;€&quot;_-;\-* #,##0\ &quot;€&quot;_-;_-* &quot;-&quot;\ &quot;€&quot;_-;_-@_-"/>
    <numFmt numFmtId="165" formatCode="_-* #,##0.00\ &quot;€&quot;_-;\-* #,##0.00\ &quot;€&quot;_-;_-* &quot;-&quot;??\ &quot;€&quot;_-;_-@_-"/>
    <numFmt numFmtId="166" formatCode="_-* #,##0.00\ _€_-;\-* #,##0.00\ _€_-;_-* &quot;-&quot;??\ _€_-;_-@_-"/>
    <numFmt numFmtId="167" formatCode="_-* #,##0\ _₫_-;\-* #,##0\ _₫_-;_-* &quot;-&quot;\ _₫_-;_-@_-"/>
    <numFmt numFmtId="168" formatCode="_-* #,##0.00\ _₫_-;\-* #,##0.00\ _₫_-;_-* &quot;-&quot;??\ _₫_-;_-@_-"/>
    <numFmt numFmtId="169" formatCode="_-* #,##0_-;\-* #,##0_-;_-* &quot;-&quot;_-;_-@_-"/>
    <numFmt numFmtId="170" formatCode="_-* #,##0.00_-;\-* #,##0.00_-;_-* &quot;-&quot;??_-;_-@_-"/>
    <numFmt numFmtId="171" formatCode="0;\-0;;@"/>
    <numFmt numFmtId="172" formatCode="_(* #,##0_);_(* \(#,##0\);_(* &quot;-&quot;??_);_(@_)"/>
    <numFmt numFmtId="173" formatCode="###\ ###\ ###"/>
    <numFmt numFmtId="174" formatCode="_-&quot;$&quot;* #,##0_-;\-&quot;$&quot;* #,##0_-;_-&quot;$&quot;* &quot;-&quot;_-;_-@_-"/>
    <numFmt numFmtId="175" formatCode="##.##%"/>
    <numFmt numFmtId="176" formatCode="&quot;\&quot;###,0&quot;.&quot;00;[Red]&quot;\&quot;&quot;\&quot;&quot;\&quot;&quot;\&quot;&quot;\&quot;&quot;\&quot;\-###,0&quot;.&quot;00"/>
    <numFmt numFmtId="177" formatCode="&quot;\&quot;#,##0;[Red]&quot;\&quot;&quot;\&quot;\-#,##0"/>
    <numFmt numFmtId="178" formatCode="#.##00"/>
    <numFmt numFmtId="179" formatCode="_-* #,##0.00\ _F_t_-;\-* #,##0.00\ _F_t_-;_-* &quot;-&quot;??\ _F_t_-;_-@_-"/>
    <numFmt numFmtId="180" formatCode="_-* #,##0\ _F_-;\-* #,##0\ _F_-;_-* &quot;-&quot;\ _F_-;_-@_-"/>
    <numFmt numFmtId="181" formatCode="_-* #,##0.00\ _F_-;\-* #,##0.00\ _F_-;_-* &quot;-&quot;??\ _F_-;_-@_-"/>
    <numFmt numFmtId="182" formatCode="_(&quot;$&quot;\ * #,##0_);_(&quot;$&quot;\ * \(#,##0\);_(&quot;$&quot;\ * &quot;-&quot;_);_(@_)"/>
    <numFmt numFmtId="183" formatCode="_-* #,##0\ &quot;F&quot;_-;\-* #,##0\ &quot;F&quot;_-;_-* &quot;-&quot;\ &quot;F&quot;_-;_-@_-"/>
    <numFmt numFmtId="184" formatCode="_ &quot;\&quot;* #,##0_ ;_ &quot;\&quot;* \-#,##0_ ;_ &quot;\&quot;* &quot;-&quot;_ ;_ @_ "/>
    <numFmt numFmtId="185" formatCode="&quot;\&quot;#,##0.00;[Red]&quot;\&quot;\-#,##0.00"/>
    <numFmt numFmtId="186" formatCode="&quot;\&quot;#,##0;[Red]&quot;\&quot;\-#,##0"/>
    <numFmt numFmtId="187" formatCode="&quot;SFr.&quot;\ #,##0.00;&quot;SFr.&quot;\ \-#,##0.00"/>
    <numFmt numFmtId="188" formatCode="_ &quot;\&quot;* #,##0.00_ ;_ &quot;\&quot;* \-#,##0.00_ ;_ &quot;\&quot;* &quot;-&quot;??_ ;_ @_ "/>
    <numFmt numFmtId="189" formatCode="_ &quot;SFr.&quot;\ * #,##0_ ;_ &quot;SFr.&quot;\ * \-#,##0_ ;_ &quot;SFr.&quot;\ * &quot;-&quot;_ ;_ @_ "/>
    <numFmt numFmtId="190" formatCode="_ * #,##0_ ;_ * \-#,##0_ ;_ * &quot;-&quot;_ ;_ @_ "/>
    <numFmt numFmtId="191" formatCode="_ * #,##0.00_ ;_ * \-#,##0.00_ ;_ * &quot;-&quot;??_ ;_ @_ "/>
    <numFmt numFmtId="192" formatCode="_ * #,##0.00_)&quot;$&quot;_ ;_ * \(#,##0.00\)&quot;$&quot;_ ;_ * &quot;-&quot;??_)&quot;$&quot;_ ;_ @_ "/>
    <numFmt numFmtId="193" formatCode="#,##0.0_);\(#,##0.0\)"/>
    <numFmt numFmtId="194" formatCode="_(* #,##0.0000_);_(* \(#,##0.0000\);_(* &quot;-&quot;??_);_(@_)"/>
    <numFmt numFmtId="195" formatCode="0.0%;[Red]\(0.0%\)"/>
    <numFmt numFmtId="196" formatCode="_ * #,##0.00_)&quot;£&quot;_ ;_ * \(#,##0.00\)&quot;£&quot;_ ;_ * &quot;-&quot;??_)&quot;£&quot;_ ;_ @_ "/>
    <numFmt numFmtId="197" formatCode="_-&quot;$&quot;* #,##0.00_-;\-&quot;$&quot;* #,##0.00_-;_-&quot;$&quot;* &quot;-&quot;??_-;_-@_-"/>
    <numFmt numFmtId="198" formatCode="0.0%;\(0.0%\)"/>
    <numFmt numFmtId="199" formatCode="##,###.##"/>
    <numFmt numFmtId="200" formatCode="_-* #,##0.00\ &quot;F&quot;_-;\-* #,##0.00\ &quot;F&quot;_-;_-* &quot;-&quot;??\ &quot;F&quot;_-;_-@_-"/>
    <numFmt numFmtId="201" formatCode="#0.##"/>
    <numFmt numFmtId="202" formatCode="0.000_)"/>
    <numFmt numFmtId="203" formatCode="0.0"/>
    <numFmt numFmtId="204" formatCode="#,##0.0"/>
    <numFmt numFmtId="205" formatCode="_-* #,##0.00\ _V_N_D_-;\-* #,##0.00\ _V_N_D_-;_-* &quot;-&quot;??\ _V_N_D_-;_-@_-"/>
    <numFmt numFmtId="206" formatCode="_-* #,##0.00_đ_-;\-* #,##0.00_đ_-;_-* &quot;-&quot;??_đ_-;_-@_-"/>
    <numFmt numFmtId="207" formatCode="#,##0\ &quot;þ&quot;;[Red]\-#,##0\ &quot;þ&quot;"/>
    <numFmt numFmtId="208" formatCode="_(* #,##0.00000_);_(* \(#,##0.00000\);_(* &quot;-&quot;??_);_(@_)"/>
    <numFmt numFmtId="209" formatCode="&quot;\&quot;#,##0.00;[Red]&quot;\&quot;&quot;\&quot;&quot;\&quot;&quot;\&quot;&quot;\&quot;&quot;\&quot;\-#,##0.00"/>
    <numFmt numFmtId="210" formatCode="&quot;C&quot;#,##0.00_);\(&quot;C&quot;#,##0.00\)"/>
    <numFmt numFmtId="211" formatCode="_-* #,##0.00_$_-;\-* #,##0.00_$_-;_-* &quot;-&quot;??_$_-;_-@_-"/>
    <numFmt numFmtId="212" formatCode="_ &quot;R&quot;\ * #,##0_ ;_ &quot;R&quot;\ * \-#,##0_ ;_ &quot;R&quot;\ * &quot;-&quot;_ ;_ @_ "/>
    <numFmt numFmtId="213" formatCode="##,##0%"/>
    <numFmt numFmtId="214" formatCode="#,###%"/>
    <numFmt numFmtId="215" formatCode="##.##"/>
    <numFmt numFmtId="216" formatCode="###,###"/>
    <numFmt numFmtId="217" formatCode="###.###"/>
    <numFmt numFmtId="218" formatCode="##,###.####"/>
    <numFmt numFmtId="219" formatCode="\$#,##0\ ;\(\$#,##0\)"/>
    <numFmt numFmtId="220" formatCode="&quot;C&quot;#,##0_);\(&quot;C&quot;#,##0\)"/>
    <numFmt numFmtId="221" formatCode="##,##0.##"/>
    <numFmt numFmtId="222" formatCode="0.000"/>
    <numFmt numFmtId="223" formatCode="_(\§\g\ #,##0_);_(\§\g\ \(#,##0\);_(\§\g\ &quot;-&quot;??_);_(@_)"/>
    <numFmt numFmtId="224" formatCode="_(\§\g\ #,##0_);_(\§\g\ \(#,##0\);_(\§\g\ &quot;-&quot;_);_(@_)"/>
    <numFmt numFmtId="225" formatCode="&quot;C&quot;#,##0_);[Red]\(&quot;C&quot;#,##0\)"/>
    <numFmt numFmtId="226" formatCode="\§\g#,##0_);\(\§\g#,##0\)"/>
    <numFmt numFmtId="227" formatCode="_-&quot;VND&quot;* #,##0_-;\-&quot;VND&quot;* #,##0_-;_-&quot;VND&quot;* &quot;-&quot;_-;_-@_-"/>
    <numFmt numFmtId="228" formatCode="_ * #,##0_)\ _$_ ;_ * \(#,##0\)\ _$_ ;_ * &quot;-&quot;_)\ _$_ ;_ @_ "/>
    <numFmt numFmtId="229" formatCode="_(&quot;Rp&quot;* #,##0.00_);_(&quot;Rp&quot;* \(#,##0.00\);_(&quot;Rp&quot;* &quot;-&quot;??_);_(@_)"/>
    <numFmt numFmtId="230" formatCode="#,##0.00\ &quot;FB&quot;;[Red]\-#,##0.00\ &quot;FB&quot;"/>
    <numFmt numFmtId="231" formatCode="#,##0\ &quot;$&quot;;\-#,##0\ &quot;$&quot;"/>
    <numFmt numFmtId="232" formatCode="_ * ###,0&quot;.&quot;00_)\ _$_ ;_ * \(###,0&quot;.&quot;00\)\ _$_ ;_ * &quot;-&quot;??_)\ _$_ ;_ @_ "/>
    <numFmt numFmtId="233" formatCode="&quot;$&quot;#,##0;\-&quot;$&quot;#,##0"/>
    <numFmt numFmtId="234" formatCode="_-* #,##0\ _F_B_-;\-* #,##0\ _F_B_-;_-* &quot;-&quot;\ _F_B_-;_-@_-"/>
    <numFmt numFmtId="235" formatCode="#,##0_);\-#,##0_)"/>
    <numFmt numFmtId="236" formatCode="#,###;\-#,###;&quot;&quot;;_(@_)"/>
    <numFmt numFmtId="237" formatCode="#,##0\ &quot;$&quot;_);\(#,##0\ &quot;$&quot;\)"/>
    <numFmt numFmtId="238" formatCode="#,###"/>
    <numFmt numFmtId="239" formatCode="#,##0\ &quot;$&quot;_);[Red]\(#,##0\ &quot;$&quot;\)"/>
    <numFmt numFmtId="240" formatCode="&quot;$&quot;###,0&quot;.&quot;00_);[Red]\(&quot;$&quot;###,0&quot;.&quot;00\)"/>
    <numFmt numFmtId="241" formatCode="&quot;\&quot;#,##0;[Red]\-&quot;\&quot;#,##0"/>
    <numFmt numFmtId="242" formatCode="&quot;\&quot;#,##0.00;\-&quot;\&quot;#,##0.00"/>
    <numFmt numFmtId="243" formatCode="&quot;VND&quot;#,##0_);[Red]\(&quot;VND&quot;#,##0\)"/>
    <numFmt numFmtId="244" formatCode="#,##0.00_);\-#,##0.00_)"/>
    <numFmt numFmtId="245" formatCode="#,##0.000_);\(#,##0.000\)"/>
    <numFmt numFmtId="246" formatCode="#"/>
    <numFmt numFmtId="247" formatCode="&quot;¡Ì&quot;#,##0;[Red]\-&quot;¡Ì&quot;#,##0"/>
    <numFmt numFmtId="248" formatCode="#,##0.00\ &quot;F&quot;;[Red]\-#,##0.00\ &quot;F&quot;"/>
    <numFmt numFmtId="249" formatCode="#,##0.00\ \ "/>
    <numFmt numFmtId="250" formatCode="_-&quot;£&quot;* #,##0_-;\-&quot;£&quot;* #,##0_-;_-&quot;£&quot;* &quot;-&quot;_-;_-@_-"/>
    <numFmt numFmtId="251" formatCode="&quot;£&quot;#,##0;[Red]\-&quot;£&quot;#,##0"/>
    <numFmt numFmtId="252" formatCode="_-* #,##0.0\ _F_-;\-* #,##0.0\ _F_-;_-* &quot;-&quot;??\ _F_-;_-@_-"/>
    <numFmt numFmtId="253" formatCode="0.00000000000E+00;\?"/>
    <numFmt numFmtId="254" formatCode="0.00000"/>
    <numFmt numFmtId="255" formatCode="_(* #.##0.00_);_(* \(#.##0.00\);_(* &quot;-&quot;??_);_(@_)"/>
    <numFmt numFmtId="256" formatCode="#,##0.00\ \ \ \ "/>
    <numFmt numFmtId="257" formatCode="&quot;$&quot;#,##0;[Red]\-&quot;$&quot;#,##0"/>
    <numFmt numFmtId="258" formatCode="_ * #.##._ ;_ * \-#.##._ ;_ * &quot;-&quot;??_ ;_ @_ⴆ"/>
    <numFmt numFmtId="259" formatCode="#,##0\ &quot;F&quot;;\-#,##0\ &quot;F&quot;"/>
    <numFmt numFmtId="260" formatCode="#,##0\ &quot;F&quot;;[Red]\-#,##0\ &quot;F&quot;"/>
    <numFmt numFmtId="261" formatCode="_-* #,##0\ _F_-;\-* #,##0\ _F_-;_-* &quot;-&quot;??\ _F_-;_-@_-"/>
    <numFmt numFmtId="262" formatCode="_-* ###,0&quot;.&quot;00_-;\-* ###,0&quot;.&quot;00_-;_-* &quot;-&quot;??_-;_-@_-"/>
    <numFmt numFmtId="263" formatCode="0.000\ "/>
    <numFmt numFmtId="264" formatCode="#,##0\ &quot;Lt&quot;;[Red]\-#,##0\ &quot;Lt&quot;"/>
    <numFmt numFmtId="265" formatCode="#,##0.00\ &quot;F&quot;;\-#,##0.00\ &quot;F&quot;"/>
    <numFmt numFmtId="266" formatCode="#,##0&quot;$&quot;;\-#,##0&quot;$&quot;"/>
    <numFmt numFmtId="267" formatCode="&quot;\&quot;#,##0;&quot;\&quot;&quot;\&quot;&quot;\&quot;&quot;\&quot;&quot;\&quot;&quot;\&quot;&quot;\&quot;\-#,##0"/>
    <numFmt numFmtId="268" formatCode="_ * #,##0_)\ &quot;$&quot;_ ;_ * \(#,##0\)\ &quot;$&quot;_ ;_ * &quot;-&quot;_)\ &quot;$&quot;_ ;_ @_ "/>
    <numFmt numFmtId="269" formatCode="_ * ###,0&quot;.&quot;00_)\ &quot;$&quot;_ ;_ * \(###,0&quot;.&quot;00\)\ &quot;$&quot;_ ;_ * &quot;-&quot;??_)\ &quot;$&quot;_ ;_ @_ "/>
    <numFmt numFmtId="270" formatCode="_ * ###,0&quot;.&quot;00_ ;_ * \-###,0&quot;.&quot;00_ ;_ * &quot;-&quot;??_ ;_ @_ "/>
    <numFmt numFmtId="271" formatCode="###.0\ ###\ ###"/>
  </numFmts>
  <fonts count="24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2"/>
      <color rgb="FF000000"/>
      <name val="Times New Roman"/>
      <family val="1"/>
    </font>
    <font>
      <b/>
      <sz val="13"/>
      <name val="Times New Roman"/>
      <family val="1"/>
    </font>
    <font>
      <sz val="12"/>
      <color indexed="8"/>
      <name val="Times New Roman"/>
      <family val="2"/>
    </font>
    <font>
      <sz val="9"/>
      <name val="Times New Roman"/>
      <family val="1"/>
    </font>
    <font>
      <i/>
      <sz val="9"/>
      <name val="Times New Roman"/>
      <family val="1"/>
    </font>
    <font>
      <b/>
      <sz val="8"/>
      <name val="Times New Roman"/>
      <family val="1"/>
    </font>
    <font>
      <b/>
      <sz val="9"/>
      <name val="Times New Roman"/>
      <family val="1"/>
    </font>
    <font>
      <sz val="12"/>
      <name val="Times New Roman"/>
      <family val="1"/>
    </font>
    <font>
      <sz val="10"/>
      <name val="Helv"/>
      <family val="2"/>
    </font>
    <font>
      <b/>
      <u/>
      <sz val="9"/>
      <name val="Times New Roman"/>
      <family val="1"/>
    </font>
    <font>
      <b/>
      <i/>
      <sz val="9"/>
      <name val="Times New Roman"/>
      <family val="1"/>
    </font>
    <font>
      <sz val="12"/>
      <name val="VNI-Times"/>
    </font>
    <font>
      <sz val="12"/>
      <name val=".VnTime"/>
      <family val="2"/>
    </font>
    <font>
      <sz val="10"/>
      <color indexed="8"/>
      <name val="MS Sans Serif"/>
      <family val="2"/>
    </font>
    <font>
      <sz val="12"/>
      <name val="돋움체"/>
      <family val="3"/>
      <charset val="129"/>
    </font>
    <font>
      <b/>
      <sz val="10"/>
      <name val="SVNtimes new roman"/>
      <family val="2"/>
    </font>
    <font>
      <sz val="12"/>
      <name val="VNtimes new roman"/>
      <family val="2"/>
    </font>
    <font>
      <sz val="10"/>
      <name val=".VnTime"/>
      <family val="2"/>
    </font>
    <font>
      <sz val="10"/>
      <name val="Arial"/>
      <family val="2"/>
    </font>
    <font>
      <sz val="10"/>
      <name val="?? ??"/>
      <family val="1"/>
      <charset val="136"/>
    </font>
    <font>
      <sz val="12"/>
      <name val=".VnArial"/>
      <family val="2"/>
    </font>
    <font>
      <sz val="10"/>
      <name val="??"/>
      <family val="3"/>
      <charset val="129"/>
    </font>
    <font>
      <sz val="12"/>
      <name val="????"/>
      <family val="1"/>
      <charset val="136"/>
    </font>
    <font>
      <sz val="13"/>
      <name val=".VnTime"/>
      <family val="2"/>
    </font>
    <font>
      <sz val="10"/>
      <name val="AngsanaUPC"/>
      <family val="1"/>
    </font>
    <font>
      <sz val="12"/>
      <name val="|??¢¥¢¬¨Ï"/>
      <family val="1"/>
      <charset val="129"/>
    </font>
    <font>
      <sz val="10"/>
      <name val="VNI-Times"/>
    </font>
    <font>
      <sz val="10"/>
      <name val="MS Sans Serif"/>
      <family val="2"/>
    </font>
    <font>
      <sz val="10"/>
      <color indexed="8"/>
      <name val="Arial"/>
      <family val="2"/>
    </font>
    <font>
      <sz val="11"/>
      <name val="VNI-Aptima"/>
    </font>
    <font>
      <sz val="12"/>
      <name val="???"/>
    </font>
    <font>
      <sz val="11"/>
      <name val="‚l‚r ‚oƒSƒVƒbƒN"/>
      <family val="3"/>
      <charset val="128"/>
    </font>
    <font>
      <sz val="11"/>
      <name val="–¾’©"/>
      <family val="1"/>
      <charset val="128"/>
    </font>
    <font>
      <sz val="10"/>
      <name val="Times New Roman"/>
      <family val="1"/>
    </font>
    <font>
      <sz val="14"/>
      <name val="VnTime"/>
    </font>
    <font>
      <sz val="10"/>
      <name val=".VnArial NarrowH"/>
      <family val="2"/>
    </font>
    <font>
      <sz val="11"/>
      <color indexed="8"/>
      <name val="Calibri"/>
      <family val="2"/>
    </font>
    <font>
      <b/>
      <u/>
      <sz val="14"/>
      <color indexed="8"/>
      <name val=".VnBook-AntiquaH"/>
      <family val="2"/>
    </font>
    <font>
      <sz val="11"/>
      <name val=".VnTime"/>
      <family val="2"/>
    </font>
    <font>
      <b/>
      <u/>
      <sz val="10"/>
      <name val="VNI-Times"/>
    </font>
    <font>
      <b/>
      <sz val="10"/>
      <name val=".VnArial"/>
      <family val="2"/>
    </font>
    <font>
      <sz val="12"/>
      <name val=".VnArial Narrow"/>
      <family val="2"/>
    </font>
    <font>
      <sz val="12"/>
      <color indexed="10"/>
      <name val=".VnArial Narrow"/>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14"/>
      <name val=".VnTimeH"/>
      <family val="2"/>
    </font>
    <font>
      <sz val="11"/>
      <color indexed="9"/>
      <name val="Calibri"/>
      <family val="2"/>
    </font>
    <font>
      <sz val="12"/>
      <color indexed="9"/>
      <name val="Times New Roman"/>
      <family val="2"/>
    </font>
    <font>
      <sz val="14"/>
      <name val=".VnTime"/>
      <family val="2"/>
    </font>
    <font>
      <sz val="11"/>
      <name val="±¼¸²Ã¼"/>
      <family val="3"/>
      <charset val="129"/>
    </font>
    <font>
      <sz val="12"/>
      <name val="¹UAAA¼"/>
      <family val="3"/>
      <charset val="129"/>
    </font>
    <font>
      <sz val="8"/>
      <name val="Times New Roman"/>
      <family val="1"/>
    </font>
    <font>
      <b/>
      <sz val="12"/>
      <color indexed="63"/>
      <name val="VNI-Times"/>
    </font>
    <font>
      <sz val="12"/>
      <name val="¹ÙÅÁÃ¼"/>
      <charset val="129"/>
    </font>
    <font>
      <b/>
      <sz val="11"/>
      <color indexed="63"/>
      <name val="Calibri"/>
      <family val="2"/>
    </font>
    <font>
      <sz val="12"/>
      <color indexed="20"/>
      <name val="Times New Roman"/>
      <family val="2"/>
    </font>
    <font>
      <b/>
      <i/>
      <sz val="14"/>
      <name val="VNTime"/>
      <family val="2"/>
    </font>
    <font>
      <b/>
      <sz val="11"/>
      <color indexed="52"/>
      <name val="Calibri"/>
      <family val="2"/>
    </font>
    <font>
      <sz val="12"/>
      <name val="Tms Rmn"/>
    </font>
    <font>
      <sz val="11"/>
      <name val="µ¸¿ò"/>
      <charset val="129"/>
    </font>
    <font>
      <sz val="12"/>
      <name val="System"/>
      <family val="1"/>
      <charset val="129"/>
    </font>
    <font>
      <sz val="10"/>
      <name val="±¼¸²A¼"/>
      <family val="3"/>
      <charset val="129"/>
    </font>
    <font>
      <sz val="12"/>
      <name val="¹ÙÅÁÃ¼"/>
      <family val="1"/>
      <charset val="129"/>
    </font>
    <font>
      <sz val="10"/>
      <name val="Helv"/>
    </font>
    <font>
      <b/>
      <sz val="12"/>
      <color indexed="52"/>
      <name val="Times New Roman"/>
      <family val="2"/>
    </font>
    <font>
      <b/>
      <sz val="10"/>
      <name val="Helv"/>
    </font>
    <font>
      <b/>
      <sz val="8"/>
      <color indexed="12"/>
      <name val="Arial"/>
      <family val="2"/>
    </font>
    <font>
      <sz val="8"/>
      <color indexed="8"/>
      <name val="Arial"/>
      <family val="2"/>
    </font>
    <font>
      <sz val="8"/>
      <name val="SVNtimes new roman"/>
      <family val="2"/>
    </font>
    <font>
      <b/>
      <sz val="12"/>
      <color indexed="9"/>
      <name val="Times New Roman"/>
      <family val="2"/>
    </font>
    <font>
      <sz val="10"/>
      <name val=".VnArial"/>
      <family val="2"/>
    </font>
    <font>
      <sz val="10"/>
      <name val="VNI-Aptima"/>
    </font>
    <font>
      <sz val="11"/>
      <name val="Tms Rmn"/>
    </font>
    <font>
      <b/>
      <sz val="13"/>
      <name val=".VnArial Narrow"/>
      <family val="2"/>
    </font>
    <font>
      <sz val="11"/>
      <color indexed="8"/>
      <name val="Arial"/>
      <family val="2"/>
      <charset val="163"/>
    </font>
    <font>
      <sz val="11"/>
      <color indexed="8"/>
      <name val="Arial"/>
      <family val="2"/>
    </font>
    <font>
      <sz val="13"/>
      <color indexed="8"/>
      <name val="Times New Roman"/>
      <family val="2"/>
    </font>
    <font>
      <sz val="12"/>
      <color indexed="8"/>
      <name val="Times New Roman"/>
      <family val="1"/>
    </font>
    <font>
      <sz val="11"/>
      <color theme="1"/>
      <name val="Calibri"/>
      <family val="2"/>
      <scheme val="minor"/>
    </font>
    <font>
      <sz val="11"/>
      <name val="Times New Roman"/>
      <family val="1"/>
    </font>
    <font>
      <b/>
      <sz val="12"/>
      <name val="VNTime"/>
      <family val="2"/>
    </font>
    <font>
      <sz val="10"/>
      <name val="MS Serif"/>
      <family val="1"/>
    </font>
    <font>
      <sz val="11"/>
      <name val="VNcentury Gothic"/>
      <family val="2"/>
    </font>
    <font>
      <b/>
      <sz val="15"/>
      <name val="VNcentury Gothic"/>
      <family val="2"/>
    </font>
    <font>
      <sz val="12"/>
      <name val="SVNtimes new roman"/>
      <family val="2"/>
    </font>
    <font>
      <sz val="10"/>
      <name val="SVNtimes new roman"/>
      <family val="2"/>
    </font>
    <font>
      <sz val="12"/>
      <name val="Arial"/>
      <family val="2"/>
    </font>
    <font>
      <b/>
      <sz val="12"/>
      <name val="VNTimeH"/>
      <family val="2"/>
    </font>
    <font>
      <sz val="10"/>
      <name val="Arial CE"/>
      <charset val="238"/>
    </font>
    <font>
      <sz val="11"/>
      <color indexed="62"/>
      <name val="Calibri"/>
      <family val="2"/>
    </font>
    <font>
      <sz val="10"/>
      <color indexed="16"/>
      <name val="MS Serif"/>
      <family val="1"/>
    </font>
    <font>
      <b/>
      <sz val="11"/>
      <color indexed="8"/>
      <name val="Calibri"/>
      <family val="2"/>
    </font>
    <font>
      <i/>
      <sz val="11"/>
      <color indexed="23"/>
      <name val="Calibri"/>
      <family val="2"/>
    </font>
    <font>
      <i/>
      <sz val="12"/>
      <color indexed="23"/>
      <name val="Times New Roman"/>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6"/>
      <name val="VNottawa"/>
      <family val="2"/>
    </font>
    <font>
      <sz val="12"/>
      <name val="VNTime"/>
      <family val="2"/>
    </font>
    <font>
      <sz val="12"/>
      <color indexed="17"/>
      <name val="Times New Roman"/>
      <family val="2"/>
    </font>
    <font>
      <sz val="8"/>
      <name val="Arial"/>
      <family val="2"/>
    </font>
    <font>
      <b/>
      <sz val="11"/>
      <name val="Times New Roman"/>
      <family val="1"/>
    </font>
    <font>
      <sz val="11"/>
      <color indexed="17"/>
      <name val="Calibri"/>
      <family val="2"/>
    </font>
    <font>
      <sz val="10"/>
      <name val=".VnArialH"/>
      <family val="2"/>
    </font>
    <font>
      <b/>
      <sz val="12"/>
      <name val=".VnBook-AntiquaH"/>
      <family val="2"/>
    </font>
    <font>
      <b/>
      <sz val="12"/>
      <color indexed="9"/>
      <name val="Tms Rmn"/>
    </font>
    <font>
      <b/>
      <sz val="12"/>
      <name val="Helv"/>
    </font>
    <font>
      <b/>
      <sz val="12"/>
      <name val="Arial"/>
      <family val="2"/>
    </font>
    <font>
      <b/>
      <sz val="15"/>
      <color indexed="56"/>
      <name val="Times New Roman"/>
      <family val="2"/>
    </font>
    <font>
      <b/>
      <sz val="13"/>
      <color indexed="56"/>
      <name val="Times New Roman"/>
      <family val="2"/>
    </font>
    <font>
      <b/>
      <sz val="11"/>
      <color indexed="56"/>
      <name val="Times New Roman"/>
      <family val="2"/>
    </font>
    <font>
      <b/>
      <sz val="8"/>
      <name val="MS Sans Serif"/>
      <family val="2"/>
    </font>
    <font>
      <b/>
      <sz val="10"/>
      <name val=".VnTime"/>
      <family val="2"/>
    </font>
    <font>
      <b/>
      <sz val="14"/>
      <name val=".VnTimeH"/>
      <family val="2"/>
    </font>
    <font>
      <sz val="12"/>
      <name val="±¼¸²Ã¼"/>
      <family val="3"/>
      <charset val="129"/>
    </font>
    <font>
      <sz val="12"/>
      <color indexed="62"/>
      <name val="Times New Roman"/>
      <family val="2"/>
    </font>
    <font>
      <u/>
      <sz val="10"/>
      <color indexed="12"/>
      <name val=".VnTime"/>
      <family val="2"/>
    </font>
    <font>
      <u/>
      <sz val="12"/>
      <color indexed="12"/>
      <name val=".VnTime"/>
      <family val="2"/>
    </font>
    <font>
      <u/>
      <sz val="12"/>
      <color indexed="12"/>
      <name val="Arial"/>
      <family val="2"/>
    </font>
    <font>
      <sz val="14"/>
      <name val=".VnAvant"/>
      <family val="2"/>
    </font>
    <font>
      <sz val="12"/>
      <color indexed="52"/>
      <name val="Times New Roman"/>
      <family val="2"/>
    </font>
    <font>
      <i/>
      <sz val="10"/>
      <name val=".VnTime"/>
      <family val="2"/>
    </font>
    <font>
      <sz val="8"/>
      <name val="VNarial"/>
      <family val="2"/>
    </font>
    <font>
      <b/>
      <sz val="11"/>
      <name val="Helv"/>
    </font>
    <font>
      <sz val="10"/>
      <name val=".VnAvant"/>
      <family val="2"/>
    </font>
    <font>
      <sz val="12"/>
      <color indexed="60"/>
      <name val="Times New Roman"/>
      <family val="2"/>
    </font>
    <font>
      <sz val="7"/>
      <name val="Small Fonts"/>
      <family val="2"/>
    </font>
    <font>
      <b/>
      <sz val="12"/>
      <name val="VN-NTime"/>
    </font>
    <font>
      <sz val="10"/>
      <name val="VNtimes new roman"/>
      <family val="2"/>
    </font>
    <font>
      <sz val="12"/>
      <name val="바탕체"/>
      <family val="1"/>
      <charset val="129"/>
    </font>
    <font>
      <sz val="12"/>
      <color indexed="8"/>
      <name val="Times New Roman"/>
      <family val="2"/>
      <charset val="163"/>
    </font>
    <font>
      <sz val="10"/>
      <name val="Arial"/>
      <family val="2"/>
      <charset val="163"/>
    </font>
    <font>
      <sz val="14"/>
      <name val="Times New Roman"/>
      <family val="1"/>
    </font>
    <font>
      <sz val="9"/>
      <name val="Arial"/>
      <family val="2"/>
    </font>
    <font>
      <sz val="11"/>
      <color theme="1"/>
      <name val="Calibri"/>
      <family val="2"/>
      <charset val="186"/>
      <scheme val="minor"/>
    </font>
    <font>
      <sz val="10"/>
      <color indexed="8"/>
      <name val="Times New Roman"/>
      <family val="1"/>
    </font>
    <font>
      <b/>
      <sz val="11"/>
      <name val="Arial"/>
      <family val="2"/>
    </font>
    <font>
      <b/>
      <sz val="12"/>
      <color indexed="63"/>
      <name val="Times New Roman"/>
      <family val="2"/>
    </font>
    <font>
      <sz val="14"/>
      <name val=".VnArial Narrow"/>
      <family val="2"/>
    </font>
    <font>
      <b/>
      <sz val="10"/>
      <name val=".VnArial Narrow"/>
      <family val="2"/>
    </font>
    <font>
      <sz val="12"/>
      <name val="Helv"/>
      <family val="2"/>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indexed="20"/>
      <name val="Calibri"/>
      <family val="2"/>
    </font>
    <font>
      <sz val="11"/>
      <name val="3C_Times_T"/>
    </font>
    <font>
      <sz val="8"/>
      <name val="MS Sans Serif"/>
      <family val="2"/>
    </font>
    <font>
      <sz val="8"/>
      <name val="Tms Rmn"/>
    </font>
    <font>
      <b/>
      <sz val="10.5"/>
      <name val=".VnAvantH"/>
      <family val="2"/>
    </font>
    <font>
      <sz val="10"/>
      <name val="VNbook-Antiqua"/>
      <family val="2"/>
    </font>
    <font>
      <sz val="11"/>
      <color indexed="32"/>
      <name val="VNI-Times"/>
    </font>
    <font>
      <b/>
      <sz val="8"/>
      <color indexed="8"/>
      <name val="Helv"/>
    </font>
    <font>
      <sz val="13"/>
      <name val=".VnArial"/>
      <family val="2"/>
    </font>
    <font>
      <b/>
      <sz val="10"/>
      <name val="VNI-Univer"/>
    </font>
    <font>
      <sz val="10"/>
      <name val=".VnBook-Antiqua"/>
      <family val="2"/>
    </font>
    <font>
      <b/>
      <sz val="12"/>
      <name val="VNI-Times"/>
    </font>
    <font>
      <sz val="12"/>
      <name val="VNTime"/>
    </font>
    <font>
      <sz val="11"/>
      <name val=".VnAvant"/>
      <family val="2"/>
    </font>
    <font>
      <b/>
      <sz val="13"/>
      <color indexed="8"/>
      <name val=".VnTimeH"/>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font>
    <font>
      <b/>
      <sz val="16"/>
      <name val=".VnUniverseH"/>
      <family val="2"/>
    </font>
    <font>
      <b/>
      <sz val="10"/>
      <name val=".VnTimeH"/>
      <family val="2"/>
    </font>
    <font>
      <b/>
      <sz val="11"/>
      <name val=".VnTimeH"/>
      <family val="2"/>
    </font>
    <font>
      <b/>
      <sz val="10"/>
      <name val=".VnArialH"/>
      <family val="2"/>
    </font>
    <font>
      <b/>
      <sz val="12"/>
      <color indexed="8"/>
      <name val="Times New Roman"/>
      <family val="2"/>
    </font>
    <font>
      <sz val="10"/>
      <name val=".VnArial Narrow"/>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font>
    <font>
      <sz val="12"/>
      <color indexed="10"/>
      <name val="Times New Roman"/>
      <family val="2"/>
    </font>
    <font>
      <sz val="10"/>
      <name val="Geneva"/>
      <family val="2"/>
    </font>
    <font>
      <sz val="14"/>
      <name val=".VnArial"/>
      <family val="2"/>
    </font>
    <font>
      <b/>
      <sz val="11"/>
      <color indexed="9"/>
      <name val="Calibri"/>
      <family val="2"/>
    </font>
    <font>
      <sz val="10"/>
      <name val=" "/>
      <family val="1"/>
      <charset val="136"/>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sz val="12"/>
      <name val="Courier"/>
      <family val="3"/>
    </font>
    <font>
      <b/>
      <sz val="12"/>
      <name val="Times New Roman"/>
      <family val="1"/>
    </font>
    <font>
      <i/>
      <sz val="10"/>
      <name val="Times New Roman"/>
      <family val="1"/>
    </font>
    <font>
      <sz val="9"/>
      <color rgb="FFFF0000"/>
      <name val="Times New Roman"/>
      <family val="1"/>
    </font>
    <font>
      <b/>
      <i/>
      <u/>
      <sz val="9"/>
      <color rgb="FFFF0000"/>
      <name val="Times New Roman"/>
      <family val="1"/>
    </font>
    <font>
      <u/>
      <sz val="9"/>
      <name val="Times New Roman"/>
      <family val="1"/>
    </font>
    <font>
      <b/>
      <i/>
      <sz val="9"/>
      <color rgb="FFFF0000"/>
      <name val="Times New Roman"/>
      <family val="1"/>
    </font>
    <font>
      <b/>
      <u/>
      <sz val="9"/>
      <color rgb="FFFF0000"/>
      <name val="Times New Roman"/>
      <family val="1"/>
    </font>
    <font>
      <b/>
      <sz val="9"/>
      <color rgb="FFFF0000"/>
      <name val="Times New Roman"/>
      <family val="1"/>
    </font>
    <font>
      <sz val="9"/>
      <color rgb="FF7030A0"/>
      <name val="Times New Roman"/>
      <family val="1"/>
    </font>
    <font>
      <b/>
      <sz val="9"/>
      <color rgb="FF7030A0"/>
      <name val="Times New Roman"/>
      <family val="1"/>
    </font>
    <font>
      <b/>
      <sz val="12"/>
      <color theme="1"/>
      <name val="Times New Roman"/>
      <family val="1"/>
    </font>
    <font>
      <sz val="11"/>
      <color theme="1"/>
      <name val="Calibri"/>
      <family val="2"/>
      <charset val="163"/>
      <scheme val="minor"/>
    </font>
    <font>
      <b/>
      <sz val="14"/>
      <color theme="1"/>
      <name val="Times New Roman"/>
      <family val="1"/>
    </font>
    <font>
      <sz val="12"/>
      <color theme="1"/>
      <name val="Times New Roman"/>
      <family val="1"/>
    </font>
    <font>
      <b/>
      <i/>
      <sz val="12"/>
      <color theme="1"/>
      <name val="Times New Roman"/>
      <family val="1"/>
    </font>
    <font>
      <i/>
      <sz val="12"/>
      <color theme="1"/>
      <name val="Times New Roman"/>
      <family val="1"/>
    </font>
    <font>
      <b/>
      <sz val="10"/>
      <name val="Times New Roman"/>
      <family val="1"/>
    </font>
    <font>
      <sz val="12"/>
      <color theme="1"/>
      <name val="Times New Roman"/>
      <family val="2"/>
      <charset val="163"/>
    </font>
    <font>
      <sz val="12"/>
      <color rgb="FF000000"/>
      <name val="Calibri"/>
      <family val="1"/>
      <scheme val="minor"/>
    </font>
    <font>
      <i/>
      <sz val="9"/>
      <color theme="1"/>
      <name val="Times New Roman"/>
      <family val="1"/>
    </font>
    <font>
      <b/>
      <sz val="12"/>
      <color theme="1"/>
      <name val="Times New Roman"/>
      <family val="2"/>
    </font>
    <font>
      <b/>
      <u/>
      <sz val="10"/>
      <name val="Times New Roman"/>
      <family val="1"/>
    </font>
    <font>
      <sz val="10"/>
      <color theme="1"/>
      <name val="Times New Roman"/>
      <family val="1"/>
      <charset val="163"/>
    </font>
    <font>
      <sz val="9"/>
      <color theme="1"/>
      <name val="Times New Roman"/>
      <family val="1"/>
    </font>
    <font>
      <b/>
      <sz val="9"/>
      <color theme="1"/>
      <name val="Times New Roman"/>
      <family val="1"/>
    </font>
    <font>
      <i/>
      <sz val="14"/>
      <color theme="1"/>
      <name val="Times New Roman"/>
      <family val="1"/>
    </font>
    <font>
      <i/>
      <sz val="13"/>
      <name val="Times New Roman"/>
      <family val="1"/>
    </font>
  </fonts>
  <fills count="54">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9"/>
        <bgColor indexed="64"/>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00"/>
        <bgColor indexed="64"/>
      </patternFill>
    </fill>
    <fill>
      <patternFill patternType="solid">
        <fgColor rgb="FFFFC000"/>
        <bgColor indexed="64"/>
      </patternFill>
    </fill>
  </fills>
  <borders count="8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hair">
        <color indexed="8"/>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top style="double">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double">
        <color indexed="64"/>
      </right>
      <top/>
      <bottom/>
      <diagonal/>
    </border>
    <border>
      <left style="thin">
        <color auto="1"/>
      </left>
      <right style="thin">
        <color auto="1"/>
      </right>
      <top/>
      <bottom/>
      <diagonal/>
    </border>
    <border>
      <left/>
      <right/>
      <top style="thin">
        <color indexed="62"/>
      </top>
      <bottom style="double">
        <color indexed="62"/>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auto="1"/>
      </right>
      <top style="hair">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auto="1"/>
      </left>
      <right style="thin">
        <color auto="1"/>
      </right>
      <top/>
      <bottom style="hair">
        <color indexed="64"/>
      </bottom>
      <diagonal/>
    </border>
    <border>
      <left style="thin">
        <color auto="1"/>
      </left>
      <right style="thin">
        <color auto="1"/>
      </right>
      <top style="hair">
        <color indexed="64"/>
      </top>
      <bottom style="hair">
        <color indexed="64"/>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style="thin">
        <color indexed="64"/>
      </right>
      <top style="thin">
        <color indexed="8"/>
      </top>
      <bottom style="thin">
        <color indexed="64"/>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hair">
        <color indexed="8"/>
      </top>
      <bottom style="hair">
        <color indexed="8"/>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s>
  <cellStyleXfs count="2125">
    <xf numFmtId="0" fontId="0" fillId="0" borderId="0"/>
    <xf numFmtId="43" fontId="10" fillId="0" borderId="0" applyFont="0" applyFill="0" applyBorder="0" applyAlignment="0" applyProtection="0"/>
    <xf numFmtId="0" fontId="8" fillId="0" borderId="0">
      <alignment vertical="top"/>
    </xf>
    <xf numFmtId="0" fontId="16" fillId="0" borderId="0"/>
    <xf numFmtId="0" fontId="15" fillId="0" borderId="0">
      <alignment vertical="top"/>
    </xf>
    <xf numFmtId="0" fontId="15" fillId="0" borderId="0">
      <alignment vertical="top"/>
    </xf>
    <xf numFmtId="174" fontId="19" fillId="0" borderId="0" applyFont="0" applyFill="0" applyBorder="0" applyAlignment="0" applyProtection="0"/>
    <xf numFmtId="0" fontId="20" fillId="0" borderId="0" applyNumberFormat="0" applyFill="0" applyBorder="0" applyAlignment="0" applyProtection="0"/>
    <xf numFmtId="0" fontId="21" fillId="0" borderId="0"/>
    <xf numFmtId="3" fontId="22" fillId="0" borderId="2"/>
    <xf numFmtId="175" fontId="23" fillId="0" borderId="5">
      <alignment horizontal="center"/>
      <protection hidden="1"/>
    </xf>
    <xf numFmtId="172" fontId="24" fillId="0" borderId="6" applyFont="0" applyBorder="0"/>
    <xf numFmtId="0" fontId="25" fillId="0" borderId="0"/>
    <xf numFmtId="176" fontId="26" fillId="0" borderId="0" applyFont="0" applyFill="0" applyBorder="0" applyAlignment="0" applyProtection="0"/>
    <xf numFmtId="0" fontId="27" fillId="0" borderId="0" applyFont="0" applyFill="0" applyBorder="0" applyAlignment="0" applyProtection="0"/>
    <xf numFmtId="177" fontId="26"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0" applyFont="0" applyFill="0" applyBorder="0" applyAlignment="0" applyProtection="0"/>
    <xf numFmtId="0" fontId="29" fillId="0" borderId="7"/>
    <xf numFmtId="178" fontId="25" fillId="0" borderId="0" applyFont="0" applyFill="0" applyBorder="0" applyAlignment="0" applyProtection="0"/>
    <xf numFmtId="169" fontId="30" fillId="0" borderId="0" applyFont="0" applyFill="0" applyBorder="0" applyAlignment="0" applyProtection="0"/>
    <xf numFmtId="170" fontId="30" fillId="0" borderId="0" applyFont="0" applyFill="0" applyBorder="0" applyAlignment="0" applyProtection="0"/>
    <xf numFmtId="179" fontId="31" fillId="0" borderId="0" applyFont="0" applyFill="0" applyBorder="0" applyAlignment="0" applyProtection="0"/>
    <xf numFmtId="0" fontId="32"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3" fillId="0" borderId="0"/>
    <xf numFmtId="0" fontId="26" fillId="0" borderId="0" applyNumberFormat="0" applyFill="0" applyBorder="0" applyAlignment="0" applyProtection="0"/>
    <xf numFmtId="169" fontId="20" fillId="0" borderId="0" applyFont="0" applyFill="0" applyBorder="0" applyAlignment="0" applyProtection="0"/>
    <xf numFmtId="42"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35" fillId="0" borderId="0"/>
    <xf numFmtId="0" fontId="35" fillId="0" borderId="0"/>
    <xf numFmtId="0" fontId="35" fillId="0" borderId="0"/>
    <xf numFmtId="180" fontId="20" fillId="0" borderId="0" applyFont="0" applyFill="0" applyBorder="0" applyAlignment="0" applyProtection="0"/>
    <xf numFmtId="42" fontId="34" fillId="0" borderId="0" applyFont="0" applyFill="0" applyBorder="0" applyAlignment="0" applyProtection="0"/>
    <xf numFmtId="0" fontId="16" fillId="0" borderId="0"/>
    <xf numFmtId="0" fontId="35"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6" fillId="0" borderId="0"/>
    <xf numFmtId="0" fontId="25" fillId="0" borderId="0" applyNumberFormat="0" applyFill="0" applyBorder="0" applyAlignment="0" applyProtection="0"/>
    <xf numFmtId="0" fontId="16" fillId="0" borderId="0"/>
    <xf numFmtId="0" fontId="36" fillId="0" borderId="0">
      <alignment vertical="top"/>
    </xf>
    <xf numFmtId="0" fontId="36" fillId="0" borderId="0">
      <alignment vertical="top"/>
    </xf>
    <xf numFmtId="0" fontId="16" fillId="0" borderId="0"/>
    <xf numFmtId="0" fontId="36" fillId="0" borderId="0">
      <alignment vertical="top"/>
    </xf>
    <xf numFmtId="0" fontId="36" fillId="0" borderId="0">
      <alignment vertical="top"/>
    </xf>
    <xf numFmtId="0" fontId="25" fillId="0" borderId="0" applyNumberFormat="0" applyFill="0" applyBorder="0" applyAlignment="0" applyProtection="0"/>
    <xf numFmtId="42" fontId="34" fillId="0" borderId="0" applyFont="0" applyFill="0" applyBorder="0" applyAlignment="0" applyProtection="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6" fillId="0" borderId="0"/>
    <xf numFmtId="0" fontId="16" fillId="0" borderId="0"/>
    <xf numFmtId="0" fontId="16" fillId="0" borderId="0"/>
    <xf numFmtId="0" fontId="35" fillId="0" borderId="0" applyFont="0" applyFill="0" applyBorder="0" applyAlignment="0" applyProtection="0"/>
    <xf numFmtId="0" fontId="35" fillId="0" borderId="0" applyFont="0" applyFill="0" applyBorder="0" applyAlignment="0" applyProtection="0"/>
    <xf numFmtId="0" fontId="16" fillId="0" borderId="0"/>
    <xf numFmtId="0" fontId="16" fillId="0" borderId="0"/>
    <xf numFmtId="0" fontId="35" fillId="0" borderId="0"/>
    <xf numFmtId="42" fontId="34"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81"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9" fontId="19"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19" fillId="0" borderId="0" applyFont="0" applyFill="0" applyBorder="0" applyAlignment="0" applyProtection="0"/>
    <xf numFmtId="183"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81"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170" fontId="19" fillId="0" borderId="0" applyFont="0" applyFill="0" applyBorder="0" applyAlignment="0" applyProtection="0"/>
    <xf numFmtId="43"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80"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82" fontId="34" fillId="0" borderId="0" applyFont="0" applyFill="0" applyBorder="0" applyAlignment="0" applyProtection="0"/>
    <xf numFmtId="183" fontId="19" fillId="0" borderId="0" applyFont="0" applyFill="0" applyBorder="0" applyAlignment="0" applyProtection="0"/>
    <xf numFmtId="183" fontId="34"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80"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81"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9" fontId="19" fillId="0" borderId="0" applyFont="0" applyFill="0" applyBorder="0" applyAlignment="0" applyProtection="0"/>
    <xf numFmtId="174" fontId="19" fillId="0" borderId="0" applyFont="0" applyFill="0" applyBorder="0" applyAlignment="0" applyProtection="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25" fillId="0" borderId="0" applyNumberFormat="0" applyFill="0" applyBorder="0" applyAlignment="0" applyProtection="0"/>
    <xf numFmtId="0" fontId="25" fillId="0" borderId="0" applyNumberFormat="0" applyFill="0" applyBorder="0" applyAlignment="0" applyProtection="0"/>
    <xf numFmtId="0" fontId="16"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82" fontId="34" fillId="0" borderId="0" applyFont="0" applyFill="0" applyBorder="0" applyAlignment="0" applyProtection="0"/>
    <xf numFmtId="183" fontId="19" fillId="0" borderId="0" applyFont="0" applyFill="0" applyBorder="0" applyAlignment="0" applyProtection="0"/>
    <xf numFmtId="183" fontId="34"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7" fillId="0" borderId="0"/>
    <xf numFmtId="0" fontId="25" fillId="0" borderId="0" applyNumberForma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0" fontId="16" fillId="0" borderId="0"/>
    <xf numFmtId="42" fontId="34" fillId="0" borderId="0" applyFont="0" applyFill="0" applyBorder="0" applyAlignment="0" applyProtection="0"/>
    <xf numFmtId="42" fontId="34" fillId="0" borderId="0" applyFont="0" applyFill="0" applyBorder="0" applyAlignment="0" applyProtection="0"/>
    <xf numFmtId="169" fontId="19"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80"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81"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2" fontId="34"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 fillId="0" borderId="0" applyNumberFormat="0" applyFill="0" applyBorder="0" applyAlignment="0" applyProtection="0"/>
    <xf numFmtId="0" fontId="25" fillId="0" borderId="0" applyNumberFormat="0" applyFill="0" applyBorder="0" applyAlignment="0" applyProtection="0"/>
    <xf numFmtId="42" fontId="34" fillId="0" borderId="0" applyFont="0" applyFill="0" applyBorder="0" applyAlignment="0" applyProtection="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25" fillId="0" borderId="0" applyNumberFormat="0" applyFill="0" applyBorder="0" applyAlignment="0" applyProtection="0"/>
    <xf numFmtId="0" fontId="16" fillId="0" borderId="0"/>
    <xf numFmtId="0" fontId="25" fillId="0" borderId="0" applyNumberFormat="0" applyFill="0" applyBorder="0" applyAlignment="0" applyProtection="0"/>
    <xf numFmtId="184" fontId="38" fillId="0" borderId="0" applyFont="0" applyFill="0" applyBorder="0" applyAlignment="0" applyProtection="0"/>
    <xf numFmtId="185" fontId="39" fillId="0" borderId="0" applyFont="0" applyFill="0" applyBorder="0" applyAlignment="0" applyProtection="0"/>
    <xf numFmtId="186" fontId="39" fillId="0" borderId="0" applyFont="0" applyFill="0" applyBorder="0" applyAlignment="0" applyProtection="0"/>
    <xf numFmtId="0" fontId="40" fillId="0" borderId="0"/>
    <xf numFmtId="0" fontId="40" fillId="0" borderId="0"/>
    <xf numFmtId="0" fontId="40" fillId="0" borderId="0"/>
    <xf numFmtId="0" fontId="41" fillId="0" borderId="0"/>
    <xf numFmtId="1" fontId="42" fillId="0" borderId="2" applyBorder="0" applyAlignment="0">
      <alignment horizontal="center"/>
    </xf>
    <xf numFmtId="0" fontId="35" fillId="0" borderId="0"/>
    <xf numFmtId="0" fontId="43" fillId="0" borderId="0"/>
    <xf numFmtId="0" fontId="26" fillId="0" borderId="0"/>
    <xf numFmtId="0" fontId="44" fillId="0" borderId="0"/>
    <xf numFmtId="3" fontId="22" fillId="0" borderId="2"/>
    <xf numFmtId="3" fontId="22" fillId="0" borderId="2"/>
    <xf numFmtId="0" fontId="45" fillId="3" borderId="0"/>
    <xf numFmtId="184" fontId="38"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0" fontId="45" fillId="3" borderId="0"/>
    <xf numFmtId="0" fontId="45" fillId="3" borderId="0"/>
    <xf numFmtId="0" fontId="45" fillId="3" borderId="0"/>
    <xf numFmtId="0" fontId="45" fillId="3" borderId="0"/>
    <xf numFmtId="0" fontId="45" fillId="3" borderId="0"/>
    <xf numFmtId="0" fontId="46" fillId="3" borderId="0"/>
    <xf numFmtId="0" fontId="46" fillId="3" borderId="0"/>
    <xf numFmtId="0" fontId="46" fillId="3" borderId="0"/>
    <xf numFmtId="0" fontId="46" fillId="3" borderId="0"/>
    <xf numFmtId="0" fontId="45" fillId="3" borderId="0"/>
    <xf numFmtId="184" fontId="38" fillId="0" borderId="0" applyFont="0" applyFill="0" applyBorder="0" applyAlignment="0" applyProtection="0"/>
    <xf numFmtId="184" fontId="38" fillId="0" borderId="0" applyFont="0" applyFill="0" applyBorder="0" applyAlignment="0" applyProtection="0"/>
    <xf numFmtId="0" fontId="20" fillId="3" borderId="0"/>
    <xf numFmtId="0" fontId="46" fillId="3" borderId="0"/>
    <xf numFmtId="0" fontId="46" fillId="3" borderId="0"/>
    <xf numFmtId="0" fontId="46" fillId="3" borderId="0"/>
    <xf numFmtId="0" fontId="46" fillId="3" borderId="0"/>
    <xf numFmtId="0" fontId="47" fillId="0" borderId="0" applyFont="0" applyFill="0" applyBorder="0" applyAlignment="0">
      <alignment horizontal="left"/>
    </xf>
    <xf numFmtId="0" fontId="46" fillId="3" borderId="0"/>
    <xf numFmtId="0" fontId="46" fillId="3" borderId="0"/>
    <xf numFmtId="0" fontId="45" fillId="3" borderId="0"/>
    <xf numFmtId="184" fontId="38" fillId="0" borderId="0" applyFont="0" applyFill="0" applyBorder="0" applyAlignment="0" applyProtection="0"/>
    <xf numFmtId="0" fontId="45" fillId="3" borderId="0"/>
    <xf numFmtId="0" fontId="45" fillId="3" borderId="0"/>
    <xf numFmtId="0" fontId="48" fillId="0" borderId="2" applyNumberFormat="0" applyFont="0" applyBorder="0">
      <alignment horizontal="left" indent="2"/>
    </xf>
    <xf numFmtId="0" fontId="47" fillId="0" borderId="0" applyFont="0" applyFill="0" applyBorder="0" applyAlignment="0">
      <alignment horizontal="left"/>
    </xf>
    <xf numFmtId="0" fontId="49" fillId="0" borderId="8" applyNumberFormat="0" applyFont="0" applyFill="0" applyBorder="0" applyAlignment="0">
      <alignment horizontal="center"/>
    </xf>
    <xf numFmtId="0" fontId="50" fillId="4" borderId="9" applyFont="0" applyFill="0" applyAlignment="0">
      <alignment vertical="center" wrapText="1"/>
    </xf>
    <xf numFmtId="9" fontId="51" fillId="0" borderId="0" applyBorder="0" applyAlignment="0" applyProtection="0"/>
    <xf numFmtId="0" fontId="52" fillId="3" borderId="0"/>
    <xf numFmtId="0" fontId="52" fillId="3" borderId="0"/>
    <xf numFmtId="0" fontId="46" fillId="3" borderId="0"/>
    <xf numFmtId="0" fontId="46" fillId="3" borderId="0"/>
    <xf numFmtId="0" fontId="46" fillId="3" borderId="0"/>
    <xf numFmtId="0" fontId="46" fillId="3" borderId="0"/>
    <xf numFmtId="0" fontId="20" fillId="3" borderId="0"/>
    <xf numFmtId="0" fontId="46" fillId="3" borderId="0"/>
    <xf numFmtId="0" fontId="46" fillId="3" borderId="0"/>
    <xf numFmtId="0" fontId="46" fillId="3" borderId="0"/>
    <xf numFmtId="0" fontId="46" fillId="3" borderId="0"/>
    <xf numFmtId="0" fontId="46" fillId="3" borderId="0"/>
    <xf numFmtId="0" fontId="46" fillId="3" borderId="0"/>
    <xf numFmtId="0" fontId="52" fillId="3" borderId="0"/>
    <xf numFmtId="0" fontId="52" fillId="3" borderId="0"/>
    <xf numFmtId="0" fontId="48" fillId="0" borderId="2" applyNumberFormat="0" applyFont="0" applyBorder="0" applyAlignment="0">
      <alignment horizontal="center"/>
    </xf>
    <xf numFmtId="0" fontId="20" fillId="0" borderId="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26" fillId="0" borderId="0"/>
    <xf numFmtId="0" fontId="53" fillId="3" borderId="0"/>
    <xf numFmtId="0" fontId="53" fillId="3" borderId="0"/>
    <xf numFmtId="0" fontId="46" fillId="3" borderId="0"/>
    <xf numFmtId="0" fontId="46" fillId="3" borderId="0"/>
    <xf numFmtId="0" fontId="46" fillId="3" borderId="0"/>
    <xf numFmtId="0" fontId="46" fillId="3" borderId="0"/>
    <xf numFmtId="0" fontId="20" fillId="3" borderId="0"/>
    <xf numFmtId="0" fontId="46" fillId="3" borderId="0"/>
    <xf numFmtId="0" fontId="46" fillId="3" borderId="0"/>
    <xf numFmtId="0" fontId="46" fillId="3" borderId="0"/>
    <xf numFmtId="0" fontId="46" fillId="3" borderId="0"/>
    <xf numFmtId="0" fontId="46" fillId="3" borderId="0"/>
    <xf numFmtId="0" fontId="46" fillId="3" borderId="0"/>
    <xf numFmtId="0" fontId="53" fillId="3" borderId="0"/>
    <xf numFmtId="0" fontId="54" fillId="0" borderId="0">
      <alignment wrapText="1"/>
    </xf>
    <xf numFmtId="0" fontId="54"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20"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54" fillId="0" borderId="0">
      <alignment wrapText="1"/>
    </xf>
    <xf numFmtId="0" fontId="44"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172" fontId="55" fillId="0" borderId="10" applyNumberFormat="0" applyFont="0" applyBorder="0" applyAlignment="0">
      <alignment horizontal="center"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6" fillId="15"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7" fillId="15"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8" fillId="0" borderId="0"/>
    <xf numFmtId="0" fontId="58" fillId="0" borderId="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22" borderId="0" applyNumberFormat="0" applyBorder="0" applyAlignment="0" applyProtection="0"/>
    <xf numFmtId="184" fontId="59" fillId="0" borderId="0" applyFont="0" applyFill="0" applyBorder="0" applyAlignment="0" applyProtection="0"/>
    <xf numFmtId="0" fontId="60" fillId="0" borderId="0" applyFont="0" applyFill="0" applyBorder="0" applyAlignment="0" applyProtection="0"/>
    <xf numFmtId="187" fontId="1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189" fontId="26" fillId="0" borderId="0" applyFont="0" applyFill="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22" borderId="0" applyNumberFormat="0" applyBorder="0" applyAlignment="0" applyProtection="0"/>
    <xf numFmtId="0" fontId="61" fillId="0" borderId="0">
      <alignment horizontal="center" wrapText="1"/>
      <protection locked="0"/>
    </xf>
    <xf numFmtId="0" fontId="62" fillId="0" borderId="0" applyNumberFormat="0" applyBorder="0" applyAlignment="0">
      <alignment horizontal="center"/>
    </xf>
    <xf numFmtId="172" fontId="20" fillId="0" borderId="11" applyFont="0" applyAlignment="0">
      <alignment horizontal="right"/>
    </xf>
    <xf numFmtId="190" fontId="59" fillId="0" borderId="0" applyFont="0" applyFill="0" applyBorder="0" applyAlignment="0" applyProtection="0"/>
    <xf numFmtId="0" fontId="60" fillId="0" borderId="0" applyFont="0" applyFill="0" applyBorder="0" applyAlignment="0" applyProtection="0"/>
    <xf numFmtId="190" fontId="63" fillId="0" borderId="0" applyFont="0" applyFill="0" applyBorder="0" applyAlignment="0" applyProtection="0"/>
    <xf numFmtId="191" fontId="59" fillId="0" borderId="0" applyFont="0" applyFill="0" applyBorder="0" applyAlignment="0" applyProtection="0"/>
    <xf numFmtId="0" fontId="60" fillId="0" borderId="0" applyFont="0" applyFill="0" applyBorder="0" applyAlignment="0" applyProtection="0"/>
    <xf numFmtId="191" fontId="63" fillId="0" borderId="0" applyFont="0" applyFill="0" applyBorder="0" applyAlignment="0" applyProtection="0"/>
    <xf numFmtId="0" fontId="64" fillId="23" borderId="12" applyNumberFormat="0" applyAlignment="0" applyProtection="0"/>
    <xf numFmtId="174" fontId="19" fillId="0" borderId="0" applyFont="0" applyFill="0" applyBorder="0" applyAlignment="0" applyProtection="0"/>
    <xf numFmtId="0" fontId="65" fillId="6" borderId="0" applyNumberFormat="0" applyBorder="0" applyAlignment="0" applyProtection="0"/>
    <xf numFmtId="0" fontId="66" fillId="0" borderId="0"/>
    <xf numFmtId="0" fontId="67" fillId="23" borderId="13" applyNumberFormat="0" applyAlignment="0" applyProtection="0"/>
    <xf numFmtId="0" fontId="68" fillId="0" borderId="0" applyNumberFormat="0" applyFill="0" applyBorder="0" applyAlignment="0" applyProtection="0"/>
    <xf numFmtId="0" fontId="60" fillId="0" borderId="0"/>
    <xf numFmtId="0" fontId="31" fillId="0" borderId="0"/>
    <xf numFmtId="0" fontId="59" fillId="0" borderId="0"/>
    <xf numFmtId="0" fontId="60" fillId="0" borderId="0"/>
    <xf numFmtId="0" fontId="69" fillId="0" borderId="0"/>
    <xf numFmtId="0" fontId="70" fillId="0" borderId="0"/>
    <xf numFmtId="0" fontId="69" fillId="0" borderId="0"/>
    <xf numFmtId="0" fontId="71" fillId="0" borderId="0"/>
    <xf numFmtId="0" fontId="72" fillId="0" borderId="0"/>
    <xf numFmtId="192" fontId="20" fillId="0" borderId="0" applyFill="0" applyBorder="0" applyAlignment="0"/>
    <xf numFmtId="193" fontId="73" fillId="0" borderId="0" applyFill="0" applyBorder="0" applyAlignment="0"/>
    <xf numFmtId="194" fontId="73" fillId="0" borderId="0" applyFill="0" applyBorder="0" applyAlignment="0"/>
    <xf numFmtId="195" fontId="73" fillId="0" borderId="0" applyFill="0" applyBorder="0" applyAlignment="0"/>
    <xf numFmtId="196" fontId="26" fillId="0" borderId="0" applyFill="0" applyBorder="0" applyAlignment="0"/>
    <xf numFmtId="197" fontId="73" fillId="0" borderId="0" applyFill="0" applyBorder="0" applyAlignment="0"/>
    <xf numFmtId="198" fontId="73" fillId="0" borderId="0" applyFill="0" applyBorder="0" applyAlignment="0"/>
    <xf numFmtId="193" fontId="73" fillId="0" borderId="0" applyFill="0" applyBorder="0" applyAlignment="0"/>
    <xf numFmtId="0" fontId="74" fillId="23" borderId="13" applyNumberFormat="0" applyAlignment="0" applyProtection="0"/>
    <xf numFmtId="0" fontId="75" fillId="0" borderId="0"/>
    <xf numFmtId="199" fontId="76" fillId="0" borderId="7" applyBorder="0"/>
    <xf numFmtId="199" fontId="77" fillId="0" borderId="11">
      <protection locked="0"/>
    </xf>
    <xf numFmtId="200" fontId="34" fillId="0" borderId="0" applyFont="0" applyFill="0" applyBorder="0" applyAlignment="0" applyProtection="0"/>
    <xf numFmtId="201" fontId="78" fillId="0" borderId="11"/>
    <xf numFmtId="0" fontId="79" fillId="24" borderId="14" applyNumberFormat="0" applyAlignment="0" applyProtection="0"/>
    <xf numFmtId="172" fontId="80" fillId="0" borderId="0" applyFont="0" applyFill="0" applyBorder="0" applyAlignment="0" applyProtection="0"/>
    <xf numFmtId="1" fontId="81" fillId="0" borderId="15" applyBorder="0"/>
    <xf numFmtId="202" fontId="82" fillId="0" borderId="0"/>
    <xf numFmtId="202" fontId="82" fillId="0" borderId="0"/>
    <xf numFmtId="202" fontId="82" fillId="0" borderId="0"/>
    <xf numFmtId="202" fontId="82" fillId="0" borderId="0"/>
    <xf numFmtId="202" fontId="82" fillId="0" borderId="0"/>
    <xf numFmtId="202" fontId="82" fillId="0" borderId="0"/>
    <xf numFmtId="202" fontId="82" fillId="0" borderId="0"/>
    <xf numFmtId="202" fontId="82" fillId="0" borderId="0"/>
    <xf numFmtId="41" fontId="26" fillId="0" borderId="0" applyFont="0" applyFill="0" applyBorder="0" applyAlignment="0" applyProtection="0"/>
    <xf numFmtId="41" fontId="44" fillId="0" borderId="0" applyFont="0" applyFill="0" applyBorder="0" applyAlignment="0" applyProtection="0"/>
    <xf numFmtId="197" fontId="73" fillId="0" borderId="0" applyFont="0" applyFill="0" applyBorder="0" applyAlignment="0" applyProtection="0"/>
    <xf numFmtId="49" fontId="83" fillId="0" borderId="16" applyNumberFormat="0" applyFont="0" applyFill="0" applyBorder="0" applyProtection="0">
      <alignment horizontal="center" vertical="center" wrapText="1"/>
    </xf>
    <xf numFmtId="0" fontId="20" fillId="0" borderId="17" applyNumberFormat="0" applyBorder="0">
      <alignment horizontal="center" vertical="center" wrapText="1"/>
    </xf>
    <xf numFmtId="203" fontId="31" fillId="0" borderId="11" applyFont="0" applyAlignment="0">
      <alignment horizontal="center"/>
    </xf>
    <xf numFmtId="43" fontId="26"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204" fontId="84" fillId="0" borderId="0" applyFont="0" applyFill="0" applyBorder="0" applyAlignment="0" applyProtection="0"/>
    <xf numFmtId="43" fontId="44" fillId="0" borderId="0" applyFont="0" applyFill="0" applyBorder="0" applyAlignment="0" applyProtection="0"/>
    <xf numFmtId="43" fontId="85" fillId="0" borderId="0" applyFont="0" applyFill="0" applyBorder="0" applyAlignment="0" applyProtection="0"/>
    <xf numFmtId="43" fontId="44"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6" fillId="0" borderId="0" applyFont="0" applyFill="0" applyBorder="0" applyAlignment="0" applyProtection="0"/>
    <xf numFmtId="43" fontId="15" fillId="0" borderId="0" applyFont="0" applyFill="0" applyBorder="0" applyAlignment="0" applyProtection="0"/>
    <xf numFmtId="176" fontId="15" fillId="0" borderId="0" applyFont="0" applyFill="0" applyBorder="0" applyAlignment="0" applyProtection="0"/>
    <xf numFmtId="17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4"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05"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6" fontId="1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2" fontId="15" fillId="0" borderId="0" applyFont="0" applyFill="0" applyBorder="0" applyAlignment="0" applyProtection="0"/>
    <xf numFmtId="43" fontId="15" fillId="0" borderId="0" applyFont="0" applyFill="0" applyBorder="0" applyAlignment="0" applyProtection="0"/>
    <xf numFmtId="43" fontId="89" fillId="0" borderId="0" applyFont="0" applyFill="0" applyBorder="0" applyAlignment="0" applyProtection="0"/>
    <xf numFmtId="43" fontId="10" fillId="0" borderId="0" applyFont="0" applyFill="0" applyBorder="0" applyAlignment="0" applyProtection="0"/>
    <xf numFmtId="0" fontId="44" fillId="0" borderId="0" applyFont="0" applyFill="0" applyBorder="0" applyAlignment="0" applyProtection="0"/>
    <xf numFmtId="192" fontId="10" fillId="0" borderId="0" applyFont="0" applyFill="0" applyBorder="0" applyAlignment="0" applyProtection="0"/>
    <xf numFmtId="207" fontId="20"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18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8"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4" fontId="10" fillId="0" borderId="0" applyFont="0" applyFill="0" applyBorder="0" applyAlignment="0" applyProtection="0"/>
    <xf numFmtId="43" fontId="10" fillId="0" borderId="0" applyFont="0" applyFill="0" applyBorder="0" applyAlignment="0" applyProtection="0"/>
    <xf numFmtId="209" fontId="10" fillId="0" borderId="0" applyFont="0" applyFill="0" applyBorder="0" applyAlignment="0" applyProtection="0"/>
    <xf numFmtId="209" fontId="10" fillId="0" borderId="0" applyFont="0" applyFill="0" applyBorder="0" applyAlignment="0" applyProtection="0"/>
    <xf numFmtId="209" fontId="10" fillId="0" borderId="0" applyFont="0" applyFill="0" applyBorder="0" applyAlignment="0" applyProtection="0"/>
    <xf numFmtId="209" fontId="10" fillId="0" borderId="0" applyFont="0" applyFill="0" applyBorder="0" applyAlignment="0" applyProtection="0"/>
    <xf numFmtId="18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92"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0" fontId="35" fillId="0" borderId="0"/>
    <xf numFmtId="3" fontId="26" fillId="0" borderId="0" applyFont="0" applyFill="0" applyBorder="0" applyAlignment="0" applyProtection="0"/>
    <xf numFmtId="211" fontId="20" fillId="0" borderId="8">
      <alignment vertical="center" wrapText="1"/>
    </xf>
    <xf numFmtId="0" fontId="90" fillId="0" borderId="0">
      <alignment horizontal="center"/>
    </xf>
    <xf numFmtId="0" fontId="91" fillId="0" borderId="0" applyNumberFormat="0" applyAlignment="0">
      <alignment horizontal="left"/>
    </xf>
    <xf numFmtId="212" fontId="31" fillId="0" borderId="0" applyFont="0" applyFill="0" applyBorder="0" applyAlignment="0" applyProtection="0"/>
    <xf numFmtId="213" fontId="92" fillId="0" borderId="0">
      <protection locked="0"/>
    </xf>
    <xf numFmtId="214" fontId="92" fillId="0" borderId="0">
      <protection locked="0"/>
    </xf>
    <xf numFmtId="215" fontId="93" fillId="0" borderId="18">
      <protection locked="0"/>
    </xf>
    <xf numFmtId="216" fontId="92" fillId="0" borderId="0">
      <protection locked="0"/>
    </xf>
    <xf numFmtId="217" fontId="92" fillId="0" borderId="0">
      <protection locked="0"/>
    </xf>
    <xf numFmtId="216" fontId="92" fillId="0" borderId="0" applyNumberFormat="0">
      <protection locked="0"/>
    </xf>
    <xf numFmtId="216" fontId="92" fillId="0" borderId="0">
      <protection locked="0"/>
    </xf>
    <xf numFmtId="199" fontId="94" fillId="0" borderId="5"/>
    <xf numFmtId="218" fontId="94" fillId="0" borderId="5"/>
    <xf numFmtId="193" fontId="73" fillId="0" borderId="0" applyFont="0" applyFill="0" applyBorder="0" applyAlignment="0" applyProtection="0"/>
    <xf numFmtId="44" fontId="41" fillId="0" borderId="0" applyFont="0" applyFill="0" applyBorder="0" applyAlignment="0" applyProtection="0"/>
    <xf numFmtId="219" fontId="26" fillId="0" borderId="0" applyFont="0" applyFill="0" applyBorder="0" applyAlignment="0" applyProtection="0"/>
    <xf numFmtId="220" fontId="35" fillId="0" borderId="0"/>
    <xf numFmtId="199" fontId="23" fillId="0" borderId="5">
      <alignment horizontal="center"/>
      <protection hidden="1"/>
    </xf>
    <xf numFmtId="221" fontId="95" fillId="0" borderId="5">
      <alignment horizontal="center"/>
      <protection hidden="1"/>
    </xf>
    <xf numFmtId="222" fontId="20" fillId="0" borderId="19"/>
    <xf numFmtId="0" fontId="26" fillId="0" borderId="0" applyFont="0" applyFill="0" applyBorder="0" applyAlignment="0" applyProtection="0"/>
    <xf numFmtId="14" fontId="36" fillId="0" borderId="0" applyFill="0" applyBorder="0" applyAlignment="0"/>
    <xf numFmtId="0" fontId="96" fillId="0" borderId="0" applyProtection="0"/>
    <xf numFmtId="3" fontId="97" fillId="0" borderId="20">
      <alignment horizontal="left" vertical="top" wrapText="1"/>
    </xf>
    <xf numFmtId="0" fontId="26" fillId="0" borderId="0" applyFont="0" applyFill="0" applyBorder="0" applyAlignment="0" applyProtection="0"/>
    <xf numFmtId="0" fontId="26" fillId="0" borderId="0" applyFont="0" applyFill="0" applyBorder="0" applyAlignment="0" applyProtection="0"/>
    <xf numFmtId="223" fontId="20" fillId="0" borderId="0"/>
    <xf numFmtId="224" fontId="25" fillId="0" borderId="2"/>
    <xf numFmtId="225" fontId="35" fillId="0" borderId="0"/>
    <xf numFmtId="226" fontId="25" fillId="0" borderId="0"/>
    <xf numFmtId="41" fontId="98" fillId="0" borderId="0" applyFont="0" applyFill="0" applyBorder="0" applyAlignment="0" applyProtection="0"/>
    <xf numFmtId="43" fontId="98" fillId="0" borderId="0" applyFont="0" applyFill="0" applyBorder="0" applyAlignment="0" applyProtection="0"/>
    <xf numFmtId="227" fontId="26" fillId="0" borderId="0" applyFont="0" applyFill="0" applyBorder="0" applyAlignment="0" applyProtection="0"/>
    <xf numFmtId="228" fontId="98" fillId="0" borderId="0" applyFont="0" applyFill="0" applyBorder="0" applyAlignment="0" applyProtection="0"/>
    <xf numFmtId="227" fontId="26" fillId="0" borderId="0" applyFont="0" applyFill="0" applyBorder="0" applyAlignment="0" applyProtection="0"/>
    <xf numFmtId="227" fontId="26" fillId="0" borderId="0" applyFont="0" applyFill="0" applyBorder="0" applyAlignment="0" applyProtection="0"/>
    <xf numFmtId="227" fontId="26" fillId="0" borderId="0" applyFont="0" applyFill="0" applyBorder="0" applyAlignment="0" applyProtection="0"/>
    <xf numFmtId="227" fontId="26" fillId="0" borderId="0" applyFont="0" applyFill="0" applyBorder="0" applyAlignment="0" applyProtection="0"/>
    <xf numFmtId="169" fontId="98" fillId="0" borderId="0" applyFont="0" applyFill="0" applyBorder="0" applyAlignment="0" applyProtection="0"/>
    <xf numFmtId="41" fontId="98" fillId="0" borderId="0" applyFont="0" applyFill="0" applyBorder="0" applyAlignment="0" applyProtection="0"/>
    <xf numFmtId="227" fontId="26" fillId="0" borderId="0" applyFont="0" applyFill="0" applyBorder="0" applyAlignment="0" applyProtection="0"/>
    <xf numFmtId="227" fontId="26" fillId="0" borderId="0" applyFont="0" applyFill="0" applyBorder="0" applyAlignment="0" applyProtection="0"/>
    <xf numFmtId="229" fontId="20" fillId="0" borderId="0" applyFont="0" applyFill="0" applyBorder="0" applyAlignment="0" applyProtection="0"/>
    <xf numFmtId="229" fontId="20" fillId="0" borderId="0" applyFont="0" applyFill="0" applyBorder="0" applyAlignment="0" applyProtection="0"/>
    <xf numFmtId="230" fontId="20" fillId="0" borderId="0" applyFont="0" applyFill="0" applyBorder="0" applyAlignment="0" applyProtection="0"/>
    <xf numFmtId="230" fontId="20" fillId="0" borderId="0" applyFont="0" applyFill="0" applyBorder="0" applyAlignment="0" applyProtection="0"/>
    <xf numFmtId="169" fontId="98" fillId="0" borderId="0" applyFont="0" applyFill="0" applyBorder="0" applyAlignment="0" applyProtection="0"/>
    <xf numFmtId="169" fontId="98" fillId="0" borderId="0" applyFont="0" applyFill="0" applyBorder="0" applyAlignment="0" applyProtection="0"/>
    <xf numFmtId="169" fontId="98" fillId="0" borderId="0" applyFont="0" applyFill="0" applyBorder="0" applyAlignment="0" applyProtection="0"/>
    <xf numFmtId="169"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169" fontId="98" fillId="0" borderId="0" applyFont="0" applyFill="0" applyBorder="0" applyAlignment="0" applyProtection="0"/>
    <xf numFmtId="169" fontId="98" fillId="0" borderId="0" applyFont="0" applyFill="0" applyBorder="0" applyAlignment="0" applyProtection="0"/>
    <xf numFmtId="169" fontId="98" fillId="0" borderId="0" applyFont="0" applyFill="0" applyBorder="0" applyAlignment="0" applyProtection="0"/>
    <xf numFmtId="169" fontId="98" fillId="0" borderId="0" applyFont="0" applyFill="0" applyBorder="0" applyAlignment="0" applyProtection="0"/>
    <xf numFmtId="169" fontId="98" fillId="0" borderId="0" applyFont="0" applyFill="0" applyBorder="0" applyAlignment="0" applyProtection="0"/>
    <xf numFmtId="169"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169" fontId="98" fillId="0" borderId="0" applyFont="0" applyFill="0" applyBorder="0" applyAlignment="0" applyProtection="0"/>
    <xf numFmtId="167" fontId="98" fillId="0" borderId="0" applyFont="0" applyFill="0" applyBorder="0" applyAlignment="0" applyProtection="0"/>
    <xf numFmtId="167" fontId="98" fillId="0" borderId="0" applyFont="0" applyFill="0" applyBorder="0" applyAlignment="0" applyProtection="0"/>
    <xf numFmtId="167" fontId="98" fillId="0" borderId="0" applyFont="0" applyFill="0" applyBorder="0" applyAlignment="0" applyProtection="0"/>
    <xf numFmtId="167" fontId="98" fillId="0" borderId="0" applyFont="0" applyFill="0" applyBorder="0" applyAlignment="0" applyProtection="0"/>
    <xf numFmtId="167"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167" fontId="98" fillId="0" borderId="0" applyFont="0" applyFill="0" applyBorder="0" applyAlignment="0" applyProtection="0"/>
    <xf numFmtId="167" fontId="98" fillId="0" borderId="0" applyFont="0" applyFill="0" applyBorder="0" applyAlignment="0" applyProtection="0"/>
    <xf numFmtId="41" fontId="98" fillId="0" borderId="0" applyFont="0" applyFill="0" applyBorder="0" applyAlignment="0" applyProtection="0"/>
    <xf numFmtId="231" fontId="26" fillId="0" borderId="0" applyFont="0" applyFill="0" applyBorder="0" applyAlignment="0" applyProtection="0"/>
    <xf numFmtId="232" fontId="98" fillId="0" borderId="0" applyFont="0" applyFill="0" applyBorder="0" applyAlignment="0" applyProtection="0"/>
    <xf numFmtId="231" fontId="26" fillId="0" borderId="0" applyFont="0" applyFill="0" applyBorder="0" applyAlignment="0" applyProtection="0"/>
    <xf numFmtId="231" fontId="26" fillId="0" borderId="0" applyFont="0" applyFill="0" applyBorder="0" applyAlignment="0" applyProtection="0"/>
    <xf numFmtId="231" fontId="26" fillId="0" borderId="0" applyFont="0" applyFill="0" applyBorder="0" applyAlignment="0" applyProtection="0"/>
    <xf numFmtId="231" fontId="26" fillId="0" borderId="0" applyFont="0" applyFill="0" applyBorder="0" applyAlignment="0" applyProtection="0"/>
    <xf numFmtId="170" fontId="98" fillId="0" borderId="0" applyFont="0" applyFill="0" applyBorder="0" applyAlignment="0" applyProtection="0"/>
    <xf numFmtId="43" fontId="98" fillId="0" borderId="0" applyFont="0" applyFill="0" applyBorder="0" applyAlignment="0" applyProtection="0"/>
    <xf numFmtId="231" fontId="26" fillId="0" borderId="0" applyFont="0" applyFill="0" applyBorder="0" applyAlignment="0" applyProtection="0"/>
    <xf numFmtId="231" fontId="26" fillId="0" borderId="0" applyFont="0" applyFill="0" applyBorder="0" applyAlignment="0" applyProtection="0"/>
    <xf numFmtId="233" fontId="20" fillId="0" borderId="0" applyFont="0" applyFill="0" applyBorder="0" applyAlignment="0" applyProtection="0"/>
    <xf numFmtId="233" fontId="20" fillId="0" borderId="0" applyFont="0" applyFill="0" applyBorder="0" applyAlignment="0" applyProtection="0"/>
    <xf numFmtId="234" fontId="20" fillId="0" borderId="0" applyFont="0" applyFill="0" applyBorder="0" applyAlignment="0" applyProtection="0"/>
    <xf numFmtId="234" fontId="20" fillId="0" borderId="0" applyFont="0" applyFill="0" applyBorder="0" applyAlignment="0" applyProtection="0"/>
    <xf numFmtId="170" fontId="98" fillId="0" borderId="0" applyFont="0" applyFill="0" applyBorder="0" applyAlignment="0" applyProtection="0"/>
    <xf numFmtId="170" fontId="98" fillId="0" borderId="0" applyFont="0" applyFill="0" applyBorder="0" applyAlignment="0" applyProtection="0"/>
    <xf numFmtId="170" fontId="98" fillId="0" borderId="0" applyFont="0" applyFill="0" applyBorder="0" applyAlignment="0" applyProtection="0"/>
    <xf numFmtId="170"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170" fontId="98" fillId="0" borderId="0" applyFont="0" applyFill="0" applyBorder="0" applyAlignment="0" applyProtection="0"/>
    <xf numFmtId="170" fontId="98" fillId="0" borderId="0" applyFont="0" applyFill="0" applyBorder="0" applyAlignment="0" applyProtection="0"/>
    <xf numFmtId="170" fontId="98" fillId="0" borderId="0" applyFont="0" applyFill="0" applyBorder="0" applyAlignment="0" applyProtection="0"/>
    <xf numFmtId="170" fontId="98" fillId="0" borderId="0" applyFont="0" applyFill="0" applyBorder="0" applyAlignment="0" applyProtection="0"/>
    <xf numFmtId="170" fontId="98" fillId="0" borderId="0" applyFont="0" applyFill="0" applyBorder="0" applyAlignment="0" applyProtection="0"/>
    <xf numFmtId="170"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170" fontId="98" fillId="0" borderId="0" applyFont="0" applyFill="0" applyBorder="0" applyAlignment="0" applyProtection="0"/>
    <xf numFmtId="168" fontId="98" fillId="0" borderId="0" applyFont="0" applyFill="0" applyBorder="0" applyAlignment="0" applyProtection="0"/>
    <xf numFmtId="168" fontId="98" fillId="0" borderId="0" applyFont="0" applyFill="0" applyBorder="0" applyAlignment="0" applyProtection="0"/>
    <xf numFmtId="168" fontId="98" fillId="0" borderId="0" applyFont="0" applyFill="0" applyBorder="0" applyAlignment="0" applyProtection="0"/>
    <xf numFmtId="168" fontId="98" fillId="0" borderId="0" applyFont="0" applyFill="0" applyBorder="0" applyAlignment="0" applyProtection="0"/>
    <xf numFmtId="168"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168" fontId="98" fillId="0" borderId="0" applyFont="0" applyFill="0" applyBorder="0" applyAlignment="0" applyProtection="0"/>
    <xf numFmtId="168" fontId="98" fillId="0" borderId="0" applyFont="0" applyFill="0" applyBorder="0" applyAlignment="0" applyProtection="0"/>
    <xf numFmtId="43" fontId="98" fillId="0" borderId="0" applyFont="0" applyFill="0" applyBorder="0" applyAlignment="0" applyProtection="0"/>
    <xf numFmtId="3" fontId="20" fillId="0" borderId="0" applyFont="0" applyBorder="0" applyAlignment="0"/>
    <xf numFmtId="0" fontId="99" fillId="10" borderId="13" applyNumberFormat="0" applyAlignment="0" applyProtection="0"/>
    <xf numFmtId="197" fontId="73" fillId="0" borderId="0" applyFill="0" applyBorder="0" applyAlignment="0"/>
    <xf numFmtId="193" fontId="73" fillId="0" borderId="0" applyFill="0" applyBorder="0" applyAlignment="0"/>
    <xf numFmtId="197" fontId="73" fillId="0" borderId="0" applyFill="0" applyBorder="0" applyAlignment="0"/>
    <xf numFmtId="198" fontId="73" fillId="0" borderId="0" applyFill="0" applyBorder="0" applyAlignment="0"/>
    <xf numFmtId="193" fontId="73" fillId="0" borderId="0" applyFill="0" applyBorder="0" applyAlignment="0"/>
    <xf numFmtId="0" fontId="100" fillId="0" borderId="0" applyNumberFormat="0" applyAlignment="0">
      <alignment horizontal="left"/>
    </xf>
    <xf numFmtId="0" fontId="101" fillId="0" borderId="21" applyNumberFormat="0" applyFill="0" applyAlignment="0" applyProtection="0"/>
    <xf numFmtId="0" fontId="102" fillId="0" borderId="0" applyNumberFormat="0" applyFill="0" applyBorder="0" applyAlignment="0" applyProtection="0"/>
    <xf numFmtId="165" fontId="26" fillId="0" borderId="0" applyFont="0" applyFill="0" applyBorder="0" applyAlignment="0" applyProtection="0"/>
    <xf numFmtId="0" fontId="103" fillId="0" borderId="0" applyNumberFormat="0" applyFill="0" applyBorder="0" applyAlignment="0" applyProtection="0"/>
    <xf numFmtId="3" fontId="20" fillId="0" borderId="0" applyFont="0" applyBorder="0" applyAlignment="0"/>
    <xf numFmtId="2" fontId="26" fillId="0" borderId="0" applyFont="0" applyFill="0" applyBorder="0" applyAlignment="0" applyProtection="0"/>
    <xf numFmtId="0" fontId="104" fillId="0" borderId="0" applyNumberFormat="0" applyFill="0" applyBorder="0" applyProtection="0"/>
    <xf numFmtId="0" fontId="105" fillId="0" borderId="0" applyNumberFormat="0" applyFill="0" applyBorder="0" applyProtection="0">
      <alignment vertical="center"/>
    </xf>
    <xf numFmtId="0" fontId="106" fillId="0" borderId="0" applyNumberFormat="0" applyFill="0" applyBorder="0" applyAlignment="0" applyProtection="0"/>
    <xf numFmtId="0" fontId="107" fillId="0" borderId="0" applyNumberFormat="0" applyFill="0" applyBorder="0" applyProtection="0">
      <alignment vertical="center"/>
    </xf>
    <xf numFmtId="0" fontId="108" fillId="0" borderId="0" applyNumberFormat="0" applyFill="0" applyBorder="0" applyAlignment="0" applyProtection="0"/>
    <xf numFmtId="0" fontId="106" fillId="0" borderId="0" applyNumberFormat="0" applyFill="0" applyBorder="0" applyAlignment="0" applyProtection="0"/>
    <xf numFmtId="0" fontId="109" fillId="0" borderId="0" applyNumberFormat="0" applyFill="0" applyBorder="0" applyAlignment="0" applyProtection="0"/>
    <xf numFmtId="0" fontId="110" fillId="0" borderId="0">
      <alignment vertical="top" wrapText="1"/>
    </xf>
    <xf numFmtId="3" fontId="20" fillId="25" borderId="22">
      <alignment horizontal="right" vertical="top" wrapText="1"/>
    </xf>
    <xf numFmtId="0" fontId="111" fillId="7" borderId="0" applyNumberFormat="0" applyBorder="0" applyAlignment="0" applyProtection="0"/>
    <xf numFmtId="38" fontId="112" fillId="3" borderId="0" applyNumberFormat="0" applyBorder="0" applyAlignment="0" applyProtection="0"/>
    <xf numFmtId="235" fontId="113" fillId="3" borderId="0" applyBorder="0" applyProtection="0"/>
    <xf numFmtId="0" fontId="114" fillId="7" borderId="0" applyNumberFormat="0" applyBorder="0" applyAlignment="0" applyProtection="0"/>
    <xf numFmtId="0" fontId="115" fillId="0" borderId="8" applyNumberFormat="0" applyFill="0" applyBorder="0" applyAlignment="0" applyProtection="0">
      <alignment horizontal="center" vertical="center"/>
    </xf>
    <xf numFmtId="0" fontId="116" fillId="0" borderId="0" applyNumberFormat="0" applyFont="0" applyBorder="0" applyAlignment="0">
      <alignment horizontal="left" vertical="center"/>
    </xf>
    <xf numFmtId="236" fontId="31" fillId="0" borderId="0" applyFont="0" applyFill="0" applyBorder="0" applyAlignment="0" applyProtection="0"/>
    <xf numFmtId="0" fontId="117" fillId="26" borderId="0"/>
    <xf numFmtId="0" fontId="118" fillId="0" borderId="0">
      <alignment horizontal="left"/>
    </xf>
    <xf numFmtId="0" fontId="119" fillId="0" borderId="23" applyNumberFormat="0" applyAlignment="0" applyProtection="0">
      <alignment horizontal="left" vertical="center"/>
    </xf>
    <xf numFmtId="0" fontId="119" fillId="0" borderId="24">
      <alignment horizontal="left" vertical="center"/>
    </xf>
    <xf numFmtId="0" fontId="120" fillId="0" borderId="25" applyNumberFormat="0" applyFill="0" applyAlignment="0" applyProtection="0"/>
    <xf numFmtId="0" fontId="121" fillId="0" borderId="26" applyNumberFormat="0" applyFill="0" applyAlignment="0" applyProtection="0"/>
    <xf numFmtId="0" fontId="122" fillId="0" borderId="27" applyNumberFormat="0" applyFill="0" applyAlignment="0" applyProtection="0"/>
    <xf numFmtId="0" fontId="122" fillId="0" borderId="0" applyNumberFormat="0" applyFill="0" applyBorder="0" applyAlignment="0" applyProtection="0"/>
    <xf numFmtId="193" fontId="20" fillId="0" borderId="0">
      <protection locked="0"/>
    </xf>
    <xf numFmtId="193" fontId="20" fillId="0" borderId="0">
      <protection locked="0"/>
    </xf>
    <xf numFmtId="0" fontId="123" fillId="0" borderId="28">
      <alignment horizontal="center"/>
    </xf>
    <xf numFmtId="0" fontId="123" fillId="0" borderId="0">
      <alignment horizontal="center"/>
    </xf>
    <xf numFmtId="233" fontId="124" fillId="27" borderId="2" applyNumberFormat="0" applyAlignment="0">
      <alignment horizontal="left" vertical="top"/>
    </xf>
    <xf numFmtId="49" fontId="125" fillId="0" borderId="2">
      <alignment vertical="center"/>
    </xf>
    <xf numFmtId="0" fontId="41" fillId="0" borderId="0"/>
    <xf numFmtId="169" fontId="20" fillId="0" borderId="0" applyFont="0" applyFill="0" applyBorder="0" applyAlignment="0" applyProtection="0"/>
    <xf numFmtId="38" fontId="35" fillId="0" borderId="0" applyFont="0" applyFill="0" applyBorder="0" applyAlignment="0" applyProtection="0"/>
    <xf numFmtId="41" fontId="34" fillId="0" borderId="0" applyFont="0" applyFill="0" applyBorder="0" applyAlignment="0" applyProtection="0"/>
    <xf numFmtId="237" fontId="126" fillId="0" borderId="0" applyFont="0" applyFill="0" applyBorder="0" applyAlignment="0" applyProtection="0"/>
    <xf numFmtId="10" fontId="112" fillId="28" borderId="2" applyNumberFormat="0" applyBorder="0" applyAlignment="0" applyProtection="0"/>
    <xf numFmtId="0" fontId="127" fillId="10" borderId="13" applyNumberFormat="0" applyAlignment="0" applyProtection="0"/>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31" fillId="0" borderId="2" applyNumberFormat="0" applyAlignment="0">
      <alignment horizontal="center"/>
    </xf>
    <xf numFmtId="169" fontId="20" fillId="0" borderId="0" applyFont="0" applyFill="0" applyBorder="0" applyAlignment="0" applyProtection="0"/>
    <xf numFmtId="0" fontId="20" fillId="0" borderId="0"/>
    <xf numFmtId="0" fontId="61" fillId="0" borderId="29">
      <alignment horizontal="centerContinuous"/>
    </xf>
    <xf numFmtId="204" fontId="20" fillId="29" borderId="22">
      <alignment vertical="top" wrapText="1"/>
    </xf>
    <xf numFmtId="0" fontId="35" fillId="0" borderId="0"/>
    <xf numFmtId="0" fontId="44" fillId="0" borderId="0"/>
    <xf numFmtId="0" fontId="96" fillId="0" borderId="0"/>
    <xf numFmtId="0" fontId="44" fillId="0" borderId="0"/>
    <xf numFmtId="0" fontId="41" fillId="0" borderId="0" applyNumberFormat="0" applyFont="0" applyFill="0" applyBorder="0" applyProtection="0">
      <alignment horizontal="left" vertical="center"/>
    </xf>
    <xf numFmtId="197" fontId="73" fillId="0" borderId="0" applyFill="0" applyBorder="0" applyAlignment="0"/>
    <xf numFmtId="193" fontId="73" fillId="0" borderId="0" applyFill="0" applyBorder="0" applyAlignment="0"/>
    <xf numFmtId="197" fontId="73" fillId="0" borderId="0" applyFill="0" applyBorder="0" applyAlignment="0"/>
    <xf numFmtId="198" fontId="73" fillId="0" borderId="0" applyFill="0" applyBorder="0" applyAlignment="0"/>
    <xf numFmtId="193" fontId="73" fillId="0" borderId="0" applyFill="0" applyBorder="0" applyAlignment="0"/>
    <xf numFmtId="0" fontId="132" fillId="0" borderId="30" applyNumberFormat="0" applyFill="0" applyAlignment="0" applyProtection="0"/>
    <xf numFmtId="3" fontId="133" fillId="0" borderId="31" applyNumberFormat="0" applyAlignment="0">
      <alignment horizontal="center" vertical="center"/>
    </xf>
    <xf numFmtId="3" fontId="48" fillId="0" borderId="31" applyNumberFormat="0" applyAlignment="0">
      <alignment horizontal="center" vertical="center"/>
    </xf>
    <xf numFmtId="3" fontId="124" fillId="0" borderId="31" applyNumberFormat="0" applyAlignment="0">
      <alignment horizontal="center" vertical="center"/>
    </xf>
    <xf numFmtId="199" fontId="112" fillId="0" borderId="7" applyFont="0"/>
    <xf numFmtId="3" fontId="26" fillId="0" borderId="32"/>
    <xf numFmtId="222" fontId="134" fillId="0" borderId="33" applyNumberFormat="0" applyFont="0" applyFill="0" applyBorder="0">
      <alignment horizontal="center"/>
    </xf>
    <xf numFmtId="38" fontId="35" fillId="0" borderId="0" applyFont="0" applyFill="0" applyBorder="0" applyAlignment="0" applyProtection="0"/>
    <xf numFmtId="4" fontId="73" fillId="0" borderId="0" applyFont="0" applyFill="0" applyBorder="0" applyAlignment="0" applyProtection="0"/>
    <xf numFmtId="38" fontId="35" fillId="0" borderId="0" applyFont="0" applyFill="0" applyBorder="0" applyAlignment="0" applyProtection="0"/>
    <xf numFmtId="40" fontId="35"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0" fontId="135" fillId="0" borderId="28"/>
    <xf numFmtId="238" fontId="136" fillId="0" borderId="33"/>
    <xf numFmtId="239" fontId="35" fillId="0" borderId="0" applyFont="0" applyFill="0" applyBorder="0" applyAlignment="0" applyProtection="0"/>
    <xf numFmtId="240" fontId="35" fillId="0" borderId="0" applyFont="0" applyFill="0" applyBorder="0" applyAlignment="0" applyProtection="0"/>
    <xf numFmtId="241" fontId="26" fillId="0" borderId="0" applyFont="0" applyFill="0" applyBorder="0" applyAlignment="0" applyProtection="0"/>
    <xf numFmtId="242" fontId="26" fillId="0" borderId="0" applyFont="0" applyFill="0" applyBorder="0" applyAlignment="0" applyProtection="0"/>
    <xf numFmtId="0" fontId="96" fillId="0" borderId="0" applyNumberFormat="0" applyFont="0" applyFill="0" applyAlignment="0"/>
    <xf numFmtId="0" fontId="94" fillId="0" borderId="0">
      <alignment horizontal="justify" vertical="top"/>
    </xf>
    <xf numFmtId="0" fontId="137" fillId="30" borderId="0" applyNumberFormat="0" applyBorder="0" applyAlignment="0" applyProtection="0"/>
    <xf numFmtId="0" fontId="31" fillId="0" borderId="2"/>
    <xf numFmtId="0" fontId="41" fillId="0" borderId="0"/>
    <xf numFmtId="0" fontId="31" fillId="0" borderId="2"/>
    <xf numFmtId="0" fontId="25" fillId="0" borderId="11" applyNumberFormat="0" applyAlignment="0">
      <alignment horizontal="center"/>
    </xf>
    <xf numFmtId="37" fontId="138" fillId="0" borderId="0"/>
    <xf numFmtId="0" fontId="139" fillId="0" borderId="2" applyNumberFormat="0" applyFont="0" applyFill="0" applyBorder="0" applyAlignment="0">
      <alignment horizontal="center"/>
    </xf>
    <xf numFmtId="243" fontId="140" fillId="0" borderId="0"/>
    <xf numFmtId="0" fontId="141" fillId="0" borderId="0"/>
    <xf numFmtId="0" fontId="10" fillId="0" borderId="0"/>
    <xf numFmtId="0" fontId="20" fillId="0" borderId="0"/>
    <xf numFmtId="0" fontId="10" fillId="0" borderId="0"/>
    <xf numFmtId="0" fontId="15" fillId="0" borderId="0"/>
    <xf numFmtId="0" fontId="15" fillId="0" borderId="0"/>
    <xf numFmtId="0" fontId="15" fillId="0" borderId="0"/>
    <xf numFmtId="41" fontId="80" fillId="0" borderId="0"/>
    <xf numFmtId="0" fontId="20" fillId="0" borderId="0"/>
    <xf numFmtId="0" fontId="26" fillId="0" borderId="0"/>
    <xf numFmtId="0" fontId="7" fillId="0" borderId="0"/>
    <xf numFmtId="0" fontId="26" fillId="0" borderId="0"/>
    <xf numFmtId="0" fontId="26" fillId="0" borderId="0"/>
    <xf numFmtId="0" fontId="15" fillId="0" borderId="0"/>
    <xf numFmtId="0" fontId="15" fillId="0" borderId="0"/>
    <xf numFmtId="0" fontId="142" fillId="0" borderId="0"/>
    <xf numFmtId="0" fontId="20" fillId="0" borderId="0"/>
    <xf numFmtId="0" fontId="20" fillId="0" borderId="0"/>
    <xf numFmtId="0" fontId="15" fillId="0" borderId="0">
      <alignment vertical="top"/>
    </xf>
    <xf numFmtId="0" fontId="26" fillId="0" borderId="0">
      <alignment vertical="top"/>
    </xf>
    <xf numFmtId="0" fontId="26" fillId="0" borderId="0"/>
    <xf numFmtId="0" fontId="10" fillId="0" borderId="0"/>
    <xf numFmtId="0" fontId="49" fillId="0" borderId="0"/>
    <xf numFmtId="0" fontId="1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5" fillId="0" borderId="0">
      <alignment vertical="top"/>
    </xf>
    <xf numFmtId="0" fontId="44" fillId="0" borderId="0"/>
    <xf numFmtId="0" fontId="20" fillId="0" borderId="0"/>
    <xf numFmtId="0" fontId="15" fillId="0" borderId="0"/>
    <xf numFmtId="0" fontId="15" fillId="0" borderId="0"/>
    <xf numFmtId="0" fontId="15" fillId="0" borderId="0"/>
    <xf numFmtId="0" fontId="15" fillId="0" borderId="0"/>
    <xf numFmtId="0" fontId="15" fillId="0" borderId="0"/>
    <xf numFmtId="0" fontId="20" fillId="0" borderId="0"/>
    <xf numFmtId="0" fontId="20" fillId="0" borderId="0"/>
    <xf numFmtId="0" fontId="143" fillId="0" borderId="0"/>
    <xf numFmtId="0" fontId="10" fillId="0" borderId="0"/>
    <xf numFmtId="0" fontId="144" fillId="0" borderId="0"/>
    <xf numFmtId="0" fontId="145" fillId="0" borderId="0"/>
    <xf numFmtId="0" fontId="145" fillId="0" borderId="0" applyProtection="0"/>
    <xf numFmtId="0" fontId="145" fillId="0" borderId="0" applyProtection="0"/>
    <xf numFmtId="0" fontId="145" fillId="0" borderId="0" applyProtection="0"/>
    <xf numFmtId="0" fontId="145" fillId="0" borderId="0" applyProtection="0"/>
    <xf numFmtId="0" fontId="145" fillId="0" borderId="0" applyProtection="0"/>
    <xf numFmtId="0" fontId="142" fillId="0" borderId="0"/>
    <xf numFmtId="0" fontId="15" fillId="0" borderId="0"/>
    <xf numFmtId="0" fontId="10" fillId="0" borderId="0"/>
    <xf numFmtId="0" fontId="15" fillId="0" borderId="0"/>
    <xf numFmtId="0" fontId="10" fillId="0" borderId="0"/>
    <xf numFmtId="0" fontId="15" fillId="0" borderId="0"/>
    <xf numFmtId="0" fontId="15" fillId="0" borderId="0"/>
    <xf numFmtId="0" fontId="10" fillId="0" borderId="0"/>
    <xf numFmtId="0" fontId="44" fillId="0" borderId="0"/>
    <xf numFmtId="0" fontId="44" fillId="0" borderId="0"/>
    <xf numFmtId="0" fontId="145" fillId="0" borderId="0"/>
    <xf numFmtId="0" fontId="15" fillId="0" borderId="0"/>
    <xf numFmtId="0" fontId="15" fillId="0" borderId="0"/>
    <xf numFmtId="0" fontId="15" fillId="0" borderId="0"/>
    <xf numFmtId="0" fontId="15" fillId="0" borderId="0"/>
    <xf numFmtId="0" fontId="26" fillId="0" borderId="0"/>
    <xf numFmtId="0" fontId="15" fillId="0" borderId="0"/>
    <xf numFmtId="0" fontId="26" fillId="0" borderId="0"/>
    <xf numFmtId="0" fontId="146" fillId="0" borderId="0"/>
    <xf numFmtId="0" fontId="15" fillId="0" borderId="0"/>
    <xf numFmtId="0" fontId="26" fillId="0" borderId="0"/>
    <xf numFmtId="0" fontId="49" fillId="0" borderId="0"/>
    <xf numFmtId="0" fontId="26" fillId="0" borderId="0"/>
    <xf numFmtId="0" fontId="15" fillId="0" borderId="0">
      <alignment vertical="top"/>
    </xf>
    <xf numFmtId="0" fontId="15" fillId="0" borderId="0">
      <alignment vertical="top"/>
    </xf>
    <xf numFmtId="0" fontId="88" fillId="0" borderId="0"/>
    <xf numFmtId="0" fontId="15" fillId="0" borderId="0">
      <alignment vertical="top"/>
    </xf>
    <xf numFmtId="0" fontId="26" fillId="0" borderId="0"/>
    <xf numFmtId="0" fontId="7" fillId="0" borderId="0"/>
    <xf numFmtId="0" fontId="26" fillId="0" borderId="0"/>
    <xf numFmtId="0" fontId="15" fillId="0" borderId="0"/>
    <xf numFmtId="0" fontId="15" fillId="0" borderId="0"/>
    <xf numFmtId="0" fontId="26" fillId="0" borderId="0"/>
    <xf numFmtId="0" fontId="15" fillId="0" borderId="0"/>
    <xf numFmtId="0" fontId="44" fillId="0" borderId="0"/>
    <xf numFmtId="0" fontId="44" fillId="0" borderId="0"/>
    <xf numFmtId="0" fontId="10" fillId="0" borderId="0"/>
    <xf numFmtId="0" fontId="85" fillId="0" borderId="0"/>
    <xf numFmtId="0" fontId="44" fillId="0" borderId="0"/>
    <xf numFmtId="0" fontId="10" fillId="0" borderId="0"/>
    <xf numFmtId="0" fontId="10" fillId="0" borderId="0"/>
    <xf numFmtId="0" fontId="10" fillId="0" borderId="0"/>
    <xf numFmtId="0" fontId="10" fillId="0" borderId="0"/>
    <xf numFmtId="0" fontId="10" fillId="0" borderId="0"/>
    <xf numFmtId="0" fontId="10" fillId="0" borderId="0"/>
    <xf numFmtId="0" fontId="36" fillId="0" borderId="0">
      <alignment vertical="top"/>
    </xf>
    <xf numFmtId="0" fontId="20" fillId="0" borderId="0"/>
    <xf numFmtId="0" fontId="42" fillId="0" borderId="0" applyFont="0"/>
    <xf numFmtId="0" fontId="73" fillId="31" borderId="0"/>
    <xf numFmtId="0" fontId="98" fillId="0" borderId="0"/>
    <xf numFmtId="0" fontId="15" fillId="32" borderId="34" applyNumberFormat="0" applyFont="0" applyAlignment="0" applyProtection="0"/>
    <xf numFmtId="0" fontId="147" fillId="32" borderId="34" applyNumberFormat="0" applyFont="0" applyAlignment="0" applyProtection="0"/>
    <xf numFmtId="244" fontId="37" fillId="0" borderId="0" applyFont="0" applyFill="0" applyBorder="0" applyProtection="0">
      <alignment vertical="top" wrapText="1"/>
    </xf>
    <xf numFmtId="0" fontId="25" fillId="0" borderId="0"/>
    <xf numFmtId="170" fontId="40" fillId="0" borderId="0" applyFont="0" applyFill="0" applyBorder="0" applyAlignment="0" applyProtection="0"/>
    <xf numFmtId="169" fontId="40" fillId="0" borderId="0" applyFon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31" fillId="0" borderId="0" applyNumberFormat="0" applyFill="0" applyBorder="0" applyAlignment="0" applyProtection="0"/>
    <xf numFmtId="0" fontId="20" fillId="0" borderId="0" applyNumberFormat="0" applyFill="0" applyBorder="0" applyAlignment="0" applyProtection="0"/>
    <xf numFmtId="0" fontId="26" fillId="0" borderId="0" applyFont="0" applyFill="0" applyBorder="0" applyAlignment="0" applyProtection="0"/>
    <xf numFmtId="0" fontId="41" fillId="0" borderId="0"/>
    <xf numFmtId="0" fontId="149" fillId="23" borderId="12" applyNumberFormat="0" applyAlignment="0" applyProtection="0"/>
    <xf numFmtId="172" fontId="150" fillId="0" borderId="11" applyFont="0" applyBorder="0" applyAlignment="0"/>
    <xf numFmtId="41" fontId="26" fillId="0" borderId="0" applyFont="0" applyFill="0" applyBorder="0" applyAlignment="0" applyProtection="0"/>
    <xf numFmtId="14" fontId="61" fillId="0" borderId="0">
      <alignment horizontal="center" wrapText="1"/>
      <protection locked="0"/>
    </xf>
    <xf numFmtId="196" fontId="26" fillId="0" borderId="0" applyFont="0" applyFill="0" applyBorder="0" applyAlignment="0" applyProtection="0"/>
    <xf numFmtId="245" fontId="2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5" fillId="0" borderId="35" applyNumberFormat="0" applyBorder="0"/>
    <xf numFmtId="0" fontId="151" fillId="0" borderId="0" applyNumberFormat="0" applyFill="0" applyBorder="0" applyAlignment="0" applyProtection="0">
      <alignment vertical="center"/>
    </xf>
    <xf numFmtId="0" fontId="151" fillId="0" borderId="0" applyNumberFormat="0" applyFill="0" applyBorder="0" applyAlignment="0" applyProtection="0">
      <alignment vertical="center"/>
    </xf>
    <xf numFmtId="197" fontId="73" fillId="0" borderId="0" applyFill="0" applyBorder="0" applyAlignment="0"/>
    <xf numFmtId="193" fontId="73" fillId="0" borderId="0" applyFill="0" applyBorder="0" applyAlignment="0"/>
    <xf numFmtId="197" fontId="73" fillId="0" borderId="0" applyFill="0" applyBorder="0" applyAlignment="0"/>
    <xf numFmtId="198" fontId="73" fillId="0" borderId="0" applyFill="0" applyBorder="0" applyAlignment="0"/>
    <xf numFmtId="193" fontId="73" fillId="0" borderId="0" applyFill="0" applyBorder="0" applyAlignment="0"/>
    <xf numFmtId="0" fontId="152" fillId="0" borderId="0"/>
    <xf numFmtId="0" fontId="35" fillId="0" borderId="0" applyNumberFormat="0" applyFont="0" applyFill="0" applyBorder="0" applyAlignment="0" applyProtection="0">
      <alignment horizontal="left"/>
    </xf>
    <xf numFmtId="0" fontId="153" fillId="0" borderId="28">
      <alignment horizontal="center"/>
    </xf>
    <xf numFmtId="0" fontId="154" fillId="33" borderId="0" applyNumberFormat="0" applyFont="0" applyBorder="0" applyAlignment="0">
      <alignment horizontal="center"/>
    </xf>
    <xf numFmtId="14" fontId="155" fillId="0" borderId="0" applyNumberFormat="0" applyFill="0" applyBorder="0" applyAlignment="0" applyProtection="0">
      <alignment horizontal="left"/>
    </xf>
    <xf numFmtId="0" fontId="129" fillId="0" borderId="0" applyNumberFormat="0" applyFill="0" applyBorder="0" applyAlignment="0" applyProtection="0">
      <alignment vertical="top"/>
      <protection locked="0"/>
    </xf>
    <xf numFmtId="0" fontId="25" fillId="0" borderId="0"/>
    <xf numFmtId="41" fontId="34" fillId="0" borderId="0" applyFont="0" applyFill="0" applyBorder="0" applyAlignment="0" applyProtection="0"/>
    <xf numFmtId="0" fontId="20" fillId="0" borderId="0" applyNumberFormat="0" applyFill="0" applyBorder="0" applyAlignment="0" applyProtection="0"/>
    <xf numFmtId="4" fontId="156" fillId="34" borderId="36" applyNumberFormat="0" applyProtection="0">
      <alignment vertical="center"/>
    </xf>
    <xf numFmtId="4" fontId="157" fillId="34" borderId="36" applyNumberFormat="0" applyProtection="0">
      <alignment vertical="center"/>
    </xf>
    <xf numFmtId="4" fontId="158" fillId="34" borderId="36" applyNumberFormat="0" applyProtection="0">
      <alignment horizontal="left" vertical="center" indent="1"/>
    </xf>
    <xf numFmtId="4" fontId="158" fillId="35" borderId="0" applyNumberFormat="0" applyProtection="0">
      <alignment horizontal="left" vertical="center" indent="1"/>
    </xf>
    <xf numFmtId="4" fontId="158" fillId="36" borderId="36" applyNumberFormat="0" applyProtection="0">
      <alignment horizontal="right" vertical="center"/>
    </xf>
    <xf numFmtId="4" fontId="158" fillId="37" borderId="36" applyNumberFormat="0" applyProtection="0">
      <alignment horizontal="right" vertical="center"/>
    </xf>
    <xf numFmtId="4" fontId="158" fillId="38" borderId="36" applyNumberFormat="0" applyProtection="0">
      <alignment horizontal="right" vertical="center"/>
    </xf>
    <xf numFmtId="4" fontId="158" fillId="39" borderId="36" applyNumberFormat="0" applyProtection="0">
      <alignment horizontal="right" vertical="center"/>
    </xf>
    <xf numFmtId="4" fontId="158" fillId="40" borderId="36" applyNumberFormat="0" applyProtection="0">
      <alignment horizontal="right" vertical="center"/>
    </xf>
    <xf numFmtId="4" fontId="158" fillId="41" borderId="36" applyNumberFormat="0" applyProtection="0">
      <alignment horizontal="right" vertical="center"/>
    </xf>
    <xf numFmtId="4" fontId="158" fillId="42" borderId="36" applyNumberFormat="0" applyProtection="0">
      <alignment horizontal="right" vertical="center"/>
    </xf>
    <xf numFmtId="4" fontId="158" fillId="43" borderId="36" applyNumberFormat="0" applyProtection="0">
      <alignment horizontal="right" vertical="center"/>
    </xf>
    <xf numFmtId="4" fontId="158" fillId="44" borderId="36" applyNumberFormat="0" applyProtection="0">
      <alignment horizontal="right" vertical="center"/>
    </xf>
    <xf numFmtId="4" fontId="156" fillId="45" borderId="37" applyNumberFormat="0" applyProtection="0">
      <alignment horizontal="left" vertical="center" indent="1"/>
    </xf>
    <xf numFmtId="4" fontId="156" fillId="46" borderId="0" applyNumberFormat="0" applyProtection="0">
      <alignment horizontal="left" vertical="center" indent="1"/>
    </xf>
    <xf numFmtId="4" fontId="156" fillId="35" borderId="0" applyNumberFormat="0" applyProtection="0">
      <alignment horizontal="left" vertical="center" indent="1"/>
    </xf>
    <xf numFmtId="4" fontId="158" fillId="46" borderId="36" applyNumberFormat="0" applyProtection="0">
      <alignment horizontal="right" vertical="center"/>
    </xf>
    <xf numFmtId="4" fontId="36" fillId="46" borderId="0" applyNumberFormat="0" applyProtection="0">
      <alignment horizontal="left" vertical="center" indent="1"/>
    </xf>
    <xf numFmtId="4" fontId="36" fillId="35" borderId="0" applyNumberFormat="0" applyProtection="0">
      <alignment horizontal="left" vertical="center" indent="1"/>
    </xf>
    <xf numFmtId="4" fontId="158" fillId="47" borderId="36" applyNumberFormat="0" applyProtection="0">
      <alignment vertical="center"/>
    </xf>
    <xf numFmtId="4" fontId="159" fillId="47" borderId="36" applyNumberFormat="0" applyProtection="0">
      <alignment vertical="center"/>
    </xf>
    <xf numFmtId="4" fontId="156" fillId="46" borderId="38" applyNumberFormat="0" applyProtection="0">
      <alignment horizontal="left" vertical="center" indent="1"/>
    </xf>
    <xf numFmtId="4" fontId="158" fillId="47" borderId="36" applyNumberFormat="0" applyProtection="0">
      <alignment horizontal="right" vertical="center"/>
    </xf>
    <xf numFmtId="4" fontId="159" fillId="47" borderId="36" applyNumberFormat="0" applyProtection="0">
      <alignment horizontal="right" vertical="center"/>
    </xf>
    <xf numFmtId="4" fontId="156" fillId="46" borderId="36" applyNumberFormat="0" applyProtection="0">
      <alignment horizontal="left" vertical="center" indent="1"/>
    </xf>
    <xf numFmtId="4" fontId="160" fillId="27" borderId="38" applyNumberFormat="0" applyProtection="0">
      <alignment horizontal="left" vertical="center" indent="1"/>
    </xf>
    <xf numFmtId="4" fontId="161" fillId="47" borderId="36" applyNumberFormat="0" applyProtection="0">
      <alignment horizontal="right" vertical="center"/>
    </xf>
    <xf numFmtId="0" fontId="162" fillId="6" borderId="0" applyNumberFormat="0" applyBorder="0" applyAlignment="0" applyProtection="0"/>
    <xf numFmtId="246" fontId="163" fillId="0" borderId="0" applyFont="0" applyFill="0" applyBorder="0" applyAlignment="0" applyProtection="0"/>
    <xf numFmtId="0" fontId="154" fillId="1" borderId="24" applyNumberFormat="0" applyFont="0" applyAlignment="0">
      <alignment horizontal="center"/>
    </xf>
    <xf numFmtId="3" fontId="19" fillId="0" borderId="0"/>
    <xf numFmtId="0" fontId="164" fillId="0" borderId="0" applyNumberFormat="0" applyFill="0" applyBorder="0" applyAlignment="0">
      <alignment horizontal="center"/>
    </xf>
    <xf numFmtId="0" fontId="165" fillId="0" borderId="22" applyNumberFormat="0" applyFill="0" applyBorder="0" applyAlignment="0" applyProtection="0"/>
    <xf numFmtId="172" fontId="166" fillId="0" borderId="0" applyNumberFormat="0" applyBorder="0" applyAlignment="0">
      <alignment horizontal="centerContinuous"/>
    </xf>
    <xf numFmtId="0" fontId="20" fillId="0" borderId="31">
      <alignment horizontal="center"/>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72" fontId="8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72" fontId="80" fillId="0" borderId="0" applyFont="0" applyFill="0" applyBorder="0" applyAlignment="0" applyProtection="0"/>
    <xf numFmtId="172" fontId="80"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80" fontId="34" fillId="0" borderId="0" applyFont="0" applyFill="0" applyBorder="0" applyAlignment="0" applyProtection="0"/>
    <xf numFmtId="172" fontId="80"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19" fillId="0" borderId="0" applyFont="0" applyFill="0" applyBorder="0" applyAlignment="0" applyProtection="0"/>
    <xf numFmtId="183" fontId="34" fillId="0" borderId="0" applyFont="0" applyFill="0" applyBorder="0" applyAlignment="0" applyProtection="0"/>
    <xf numFmtId="0" fontId="25" fillId="0" borderId="0"/>
    <xf numFmtId="247" fontId="31" fillId="0" borderId="0" applyFont="0" applyFill="0" applyBorder="0" applyAlignment="0" applyProtection="0"/>
    <xf numFmtId="169" fontId="20"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19" fillId="0" borderId="0" applyFont="0" applyFill="0" applyBorder="0" applyAlignment="0" applyProtection="0"/>
    <xf numFmtId="183" fontId="34" fillId="0" borderId="0" applyFont="0" applyFill="0" applyBorder="0" applyAlignment="0" applyProtection="0"/>
    <xf numFmtId="0" fontId="25" fillId="0" borderId="0"/>
    <xf numFmtId="247" fontId="31"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19" fillId="0" borderId="0" applyFont="0" applyFill="0" applyBorder="0" applyAlignment="0" applyProtection="0"/>
    <xf numFmtId="183" fontId="34" fillId="0" borderId="0" applyFont="0" applyFill="0" applyBorder="0" applyAlignment="0" applyProtection="0"/>
    <xf numFmtId="169" fontId="20" fillId="0" borderId="0" applyFont="0" applyFill="0" applyBorder="0" applyAlignment="0" applyProtection="0"/>
    <xf numFmtId="0" fontId="25" fillId="0" borderId="0"/>
    <xf numFmtId="247" fontId="31"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19" fillId="0" borderId="0" applyFont="0" applyFill="0" applyBorder="0" applyAlignment="0" applyProtection="0"/>
    <xf numFmtId="183" fontId="34" fillId="0" borderId="0" applyFont="0" applyFill="0" applyBorder="0" applyAlignment="0" applyProtection="0"/>
    <xf numFmtId="0" fontId="25" fillId="0" borderId="0"/>
    <xf numFmtId="247" fontId="31" fillId="0" borderId="0" applyFont="0" applyFill="0" applyBorder="0" applyAlignment="0" applyProtection="0"/>
    <xf numFmtId="169" fontId="20" fillId="0" borderId="0" applyFont="0" applyFill="0" applyBorder="0" applyAlignment="0" applyProtection="0"/>
    <xf numFmtId="172" fontId="80" fillId="0" borderId="0" applyFont="0" applyFill="0" applyBorder="0" applyAlignment="0" applyProtection="0"/>
    <xf numFmtId="172" fontId="80"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4" fontId="167" fillId="0" borderId="0"/>
    <xf numFmtId="0" fontId="168" fillId="0" borderId="0"/>
    <xf numFmtId="0" fontId="135" fillId="0" borderId="0"/>
    <xf numFmtId="40" fontId="169" fillId="0" borderId="0" applyBorder="0">
      <alignment horizontal="right"/>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9" fontId="34" fillId="0" borderId="39">
      <alignment horizontal="right" vertical="center"/>
    </xf>
    <xf numFmtId="248" fontId="31" fillId="0" borderId="39">
      <alignment horizontal="right" vertical="center"/>
    </xf>
    <xf numFmtId="250" fontId="170"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0" fontId="170" fillId="0" borderId="39">
      <alignment horizontal="right" vertical="center"/>
    </xf>
    <xf numFmtId="250" fontId="170" fillId="0" borderId="39">
      <alignment horizontal="right" vertical="center"/>
    </xf>
    <xf numFmtId="250" fontId="17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3" fontId="8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1" fontId="58"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2" fontId="20"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4" fontId="20" fillId="0" borderId="39">
      <alignment horizontal="right" vertical="center"/>
    </xf>
    <xf numFmtId="254" fontId="20" fillId="0" borderId="39">
      <alignment horizontal="right" vertical="center"/>
    </xf>
    <xf numFmtId="254"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1" fontId="58" fillId="0" borderId="39">
      <alignment horizontal="right" vertical="center"/>
    </xf>
    <xf numFmtId="251" fontId="58" fillId="0" borderId="39">
      <alignment horizontal="right" vertical="center"/>
    </xf>
    <xf numFmtId="252" fontId="20" fillId="0" borderId="39">
      <alignment horizontal="right" vertical="center"/>
    </xf>
    <xf numFmtId="254" fontId="20" fillId="0" borderId="39">
      <alignment horizontal="right" vertical="center"/>
    </xf>
    <xf numFmtId="254" fontId="20" fillId="0" borderId="39">
      <alignment horizontal="right" vertical="center"/>
    </xf>
    <xf numFmtId="254"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53" fontId="80" fillId="0" borderId="39">
      <alignment horizontal="right" vertical="center"/>
    </xf>
    <xf numFmtId="248" fontId="31" fillId="0" borderId="39">
      <alignment horizontal="right" vertical="center"/>
    </xf>
    <xf numFmtId="253" fontId="8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3" fontId="8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1" fontId="58" fillId="0" borderId="39">
      <alignment horizontal="right" vertical="center"/>
    </xf>
    <xf numFmtId="253" fontId="80" fillId="0" borderId="39">
      <alignment horizontal="right" vertical="center"/>
    </xf>
    <xf numFmtId="249" fontId="34" fillId="0" borderId="39">
      <alignment horizontal="right" vertical="center"/>
    </xf>
    <xf numFmtId="253" fontId="80"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49" fontId="34" fillId="0" borderId="39">
      <alignment horizontal="right" vertical="center"/>
    </xf>
    <xf numFmtId="253" fontId="80" fillId="0" borderId="39">
      <alignment horizontal="right" vertical="center"/>
    </xf>
    <xf numFmtId="254" fontId="20" fillId="0" borderId="39">
      <alignment horizontal="right" vertical="center"/>
    </xf>
    <xf numFmtId="253" fontId="80" fillId="0" borderId="39">
      <alignment horizontal="right" vertical="center"/>
    </xf>
    <xf numFmtId="253" fontId="80" fillId="0" borderId="39">
      <alignment horizontal="right" vertical="center"/>
    </xf>
    <xf numFmtId="254" fontId="2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3" fontId="80" fillId="0" borderId="39">
      <alignment horizontal="right" vertical="center"/>
    </xf>
    <xf numFmtId="253" fontId="80" fillId="0" borderId="39">
      <alignment horizontal="right" vertical="center"/>
    </xf>
    <xf numFmtId="249" fontId="34" fillId="0" borderId="39">
      <alignment horizontal="right" vertical="center"/>
    </xf>
    <xf numFmtId="256" fontId="171" fillId="3" borderId="40" applyFont="0" applyFill="0" applyBorder="0"/>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6" fontId="171" fillId="3" borderId="40" applyFont="0" applyFill="0" applyBorder="0"/>
    <xf numFmtId="253" fontId="80" fillId="0" borderId="39">
      <alignment horizontal="right" vertical="center"/>
    </xf>
    <xf numFmtId="253" fontId="80" fillId="0" borderId="39">
      <alignment horizontal="right" vertical="center"/>
    </xf>
    <xf numFmtId="253" fontId="80" fillId="0" borderId="39">
      <alignment horizontal="right" vertical="center"/>
    </xf>
    <xf numFmtId="254" fontId="20" fillId="0" borderId="39">
      <alignment horizontal="right" vertical="center"/>
    </xf>
    <xf numFmtId="254" fontId="20" fillId="0" borderId="39">
      <alignment horizontal="right" vertical="center"/>
    </xf>
    <xf numFmtId="254" fontId="20" fillId="0" borderId="39">
      <alignment horizontal="right" vertical="center"/>
    </xf>
    <xf numFmtId="253" fontId="80"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49" fontId="34"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5" fontId="26" fillId="0" borderId="39">
      <alignment horizontal="right" vertical="center"/>
    </xf>
    <xf numFmtId="254" fontId="20" fillId="0" borderId="39">
      <alignment horizontal="right" vertical="center"/>
    </xf>
    <xf numFmtId="253" fontId="80" fillId="0" borderId="39">
      <alignment horizontal="right" vertical="center"/>
    </xf>
    <xf numFmtId="254" fontId="20" fillId="0" borderId="39">
      <alignment horizontal="right" vertical="center"/>
    </xf>
    <xf numFmtId="254" fontId="20" fillId="0" borderId="39">
      <alignment horizontal="right" vertical="center"/>
    </xf>
    <xf numFmtId="248" fontId="31" fillId="0" borderId="39">
      <alignment horizontal="right" vertical="center"/>
    </xf>
    <xf numFmtId="249" fontId="34" fillId="0" borderId="39">
      <alignment horizontal="right" vertical="center"/>
    </xf>
    <xf numFmtId="248" fontId="31" fillId="0" borderId="39">
      <alignment horizontal="right" vertical="center"/>
    </xf>
    <xf numFmtId="252" fontId="2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7" fontId="20" fillId="0" borderId="39">
      <alignment horizontal="right" vertical="center"/>
    </xf>
    <xf numFmtId="257" fontId="20" fillId="0" borderId="39">
      <alignment horizontal="right" vertical="center"/>
    </xf>
    <xf numFmtId="257" fontId="20"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9" fontId="34"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48" fontId="31" fillId="0" borderId="39">
      <alignment horizontal="right" vertical="center"/>
    </xf>
    <xf numFmtId="249" fontId="34" fillId="0" borderId="39">
      <alignment horizontal="right" vertical="center"/>
    </xf>
    <xf numFmtId="249" fontId="34"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9" fontId="34" fillId="0" borderId="39">
      <alignment horizontal="right" vertical="center"/>
    </xf>
    <xf numFmtId="248" fontId="31"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6" fontId="171" fillId="3" borderId="40" applyFont="0" applyFill="0" applyBorder="0"/>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1" fontId="20" fillId="0" borderId="39">
      <alignment horizontal="right" vertical="center"/>
    </xf>
    <xf numFmtId="241" fontId="20" fillId="0" borderId="39">
      <alignment horizontal="right" vertical="center"/>
    </xf>
    <xf numFmtId="241" fontId="20" fillId="0" borderId="39">
      <alignment horizontal="right" vertical="center"/>
    </xf>
    <xf numFmtId="241" fontId="20"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1" fontId="58" fillId="0" borderId="39">
      <alignment horizontal="right" vertical="center"/>
    </xf>
    <xf numFmtId="250" fontId="170" fillId="0" borderId="39">
      <alignment horizontal="right" vertical="center"/>
    </xf>
    <xf numFmtId="250" fontId="170" fillId="0" borderId="39">
      <alignment horizontal="right" vertical="center"/>
    </xf>
    <xf numFmtId="250" fontId="170" fillId="0" borderId="39">
      <alignment horizontal="right" vertical="center"/>
    </xf>
    <xf numFmtId="250" fontId="170"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7" fontId="20" fillId="0" borderId="39">
      <alignment horizontal="right" vertical="center"/>
    </xf>
    <xf numFmtId="257" fontId="20" fillId="0" borderId="39">
      <alignment horizontal="right" vertical="center"/>
    </xf>
    <xf numFmtId="257" fontId="20" fillId="0" borderId="39">
      <alignment horizontal="right" vertical="center"/>
    </xf>
    <xf numFmtId="249" fontId="34"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48" fontId="31"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52" fontId="20" fillId="0" borderId="39">
      <alignment horizontal="right" vertical="center"/>
    </xf>
    <xf numFmtId="248" fontId="31" fillId="0" borderId="39">
      <alignment horizontal="right" vertical="center"/>
    </xf>
    <xf numFmtId="258" fontId="172" fillId="0" borderId="39">
      <alignment horizontal="right" vertical="center"/>
    </xf>
    <xf numFmtId="258" fontId="172" fillId="0" borderId="39">
      <alignment horizontal="right" vertical="center"/>
    </xf>
    <xf numFmtId="199" fontId="94" fillId="0" borderId="5">
      <protection hidden="1"/>
    </xf>
    <xf numFmtId="49" fontId="36" fillId="0" borderId="0" applyFill="0" applyBorder="0" applyAlignment="0"/>
    <xf numFmtId="259" fontId="26" fillId="0" borderId="0" applyFill="0" applyBorder="0" applyAlignment="0"/>
    <xf numFmtId="260" fontId="26" fillId="0" borderId="0" applyFill="0" applyBorder="0" applyAlignment="0"/>
    <xf numFmtId="183" fontId="31" fillId="0" borderId="39">
      <alignment horizontal="center"/>
    </xf>
    <xf numFmtId="261" fontId="173" fillId="0" borderId="0" applyNumberFormat="0" applyFont="0" applyFill="0" applyBorder="0" applyAlignment="0">
      <alignment horizontal="centerContinuous"/>
    </xf>
    <xf numFmtId="0" fontId="174" fillId="0" borderId="41"/>
    <xf numFmtId="0" fontId="3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48" fillId="0" borderId="0" applyNumberFormat="0" applyFill="0" applyBorder="0" applyAlignment="0" applyProtection="0"/>
    <xf numFmtId="0" fontId="80" fillId="0" borderId="11" applyNumberFormat="0" applyBorder="0" applyAlignment="0"/>
    <xf numFmtId="0" fontId="175" fillId="0" borderId="33" applyNumberFormat="0" applyBorder="0" applyAlignment="0">
      <alignment horizontal="center"/>
    </xf>
    <xf numFmtId="3" fontId="176" fillId="0" borderId="8" applyNumberFormat="0" applyBorder="0" applyAlignment="0"/>
    <xf numFmtId="0" fontId="177" fillId="0" borderId="11">
      <alignment horizontal="center" vertical="center" wrapText="1"/>
    </xf>
    <xf numFmtId="0" fontId="178" fillId="0" borderId="0">
      <alignment horizontal="center"/>
    </xf>
    <xf numFmtId="40" fontId="113" fillId="0" borderId="0"/>
    <xf numFmtId="3" fontId="179" fillId="0" borderId="0" applyNumberFormat="0" applyFill="0" applyBorder="0" applyAlignment="0" applyProtection="0">
      <alignment horizontal="center" wrapText="1"/>
    </xf>
    <xf numFmtId="0" fontId="180" fillId="0" borderId="16" applyBorder="0" applyAlignment="0">
      <alignment horizontal="center" vertical="center"/>
    </xf>
    <xf numFmtId="0" fontId="181" fillId="0" borderId="0" applyNumberFormat="0" applyFill="0" applyBorder="0" applyAlignment="0" applyProtection="0">
      <alignment horizontal="centerContinuous"/>
    </xf>
    <xf numFmtId="0" fontId="115" fillId="0" borderId="42" applyNumberFormat="0" applyFill="0" applyBorder="0" applyAlignment="0" applyProtection="0">
      <alignment horizontal="center" vertical="center" wrapText="1"/>
    </xf>
    <xf numFmtId="0" fontId="182" fillId="0" borderId="0" applyNumberFormat="0" applyFill="0" applyBorder="0" applyAlignment="0" applyProtection="0"/>
    <xf numFmtId="0" fontId="183"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1" fillId="0" borderId="0" applyNumberFormat="0" applyFill="0" applyBorder="0" applyAlignment="0" applyProtection="0">
      <alignment vertical="center"/>
    </xf>
    <xf numFmtId="3" fontId="184" fillId="0" borderId="31" applyNumberFormat="0" applyAlignment="0">
      <alignment horizontal="center" vertical="center"/>
    </xf>
    <xf numFmtId="3" fontId="185" fillId="0" borderId="11" applyNumberFormat="0" applyAlignment="0">
      <alignment horizontal="left" wrapText="1"/>
    </xf>
    <xf numFmtId="3" fontId="184" fillId="0" borderId="31" applyNumberFormat="0" applyAlignment="0">
      <alignment horizontal="center" vertical="center"/>
    </xf>
    <xf numFmtId="0" fontId="186" fillId="0" borderId="43" applyNumberFormat="0" applyBorder="0" applyAlignment="0">
      <alignment vertical="center"/>
    </xf>
    <xf numFmtId="0" fontId="187" fillId="0" borderId="21" applyNumberFormat="0" applyFill="0" applyAlignment="0" applyProtection="0"/>
    <xf numFmtId="0" fontId="151"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36" fillId="0" borderId="44" applyNumberFormat="0" applyAlignment="0">
      <alignment horizontal="center"/>
    </xf>
    <xf numFmtId="0" fontId="188" fillId="0" borderId="45">
      <alignment horizontal="center"/>
    </xf>
    <xf numFmtId="169" fontId="26" fillId="0" borderId="0" applyFont="0" applyFill="0" applyBorder="0" applyAlignment="0" applyProtection="0"/>
    <xf numFmtId="262" fontId="26" fillId="0" borderId="0" applyFont="0" applyFill="0" applyBorder="0" applyAlignment="0" applyProtection="0"/>
    <xf numFmtId="0" fontId="182" fillId="0" borderId="0" applyNumberFormat="0" applyFill="0" applyBorder="0" applyAlignment="0" applyProtection="0"/>
    <xf numFmtId="0" fontId="189" fillId="0" borderId="25" applyNumberFormat="0" applyFill="0" applyAlignment="0" applyProtection="0"/>
    <xf numFmtId="0" fontId="190" fillId="0" borderId="26" applyNumberFormat="0" applyFill="0" applyAlignment="0" applyProtection="0"/>
    <xf numFmtId="0" fontId="191" fillId="0" borderId="27" applyNumberFormat="0" applyFill="0" applyAlignment="0" applyProtection="0"/>
    <xf numFmtId="0" fontId="191" fillId="0" borderId="0" applyNumberFormat="0" applyFill="0" applyBorder="0" applyAlignment="0" applyProtection="0"/>
    <xf numFmtId="233" fontId="126" fillId="0" borderId="0" applyFont="0" applyFill="0" applyBorder="0" applyAlignment="0" applyProtection="0"/>
    <xf numFmtId="263" fontId="136" fillId="0" borderId="0" applyFont="0" applyFill="0" applyBorder="0" applyAlignment="0" applyProtection="0"/>
    <xf numFmtId="264" fontId="80" fillId="0" borderId="0" applyFont="0" applyFill="0" applyBorder="0" applyAlignment="0" applyProtection="0"/>
    <xf numFmtId="0" fontId="119" fillId="0" borderId="32">
      <alignment horizontal="center"/>
    </xf>
    <xf numFmtId="0" fontId="192" fillId="0" borderId="30" applyNumberFormat="0" applyFill="0" applyAlignment="0" applyProtection="0"/>
    <xf numFmtId="260" fontId="31" fillId="0" borderId="0"/>
    <xf numFmtId="265" fontId="31" fillId="0" borderId="2"/>
    <xf numFmtId="3" fontId="20" fillId="36" borderId="22">
      <alignment horizontal="right" vertical="top" wrapText="1"/>
    </xf>
    <xf numFmtId="0" fontId="140" fillId="0" borderId="0"/>
    <xf numFmtId="3" fontId="31" fillId="0" borderId="0" applyNumberFormat="0" applyBorder="0" applyAlignment="0" applyProtection="0">
      <alignment horizontal="centerContinuous"/>
      <protection locked="0"/>
    </xf>
    <xf numFmtId="3" fontId="193" fillId="0" borderId="0">
      <protection locked="0"/>
    </xf>
    <xf numFmtId="0" fontId="140" fillId="0" borderId="0"/>
    <xf numFmtId="0" fontId="194" fillId="0" borderId="46" applyFill="0" applyBorder="0" applyAlignment="0">
      <alignment horizontal="center"/>
    </xf>
    <xf numFmtId="233" fontId="195" fillId="48" borderId="16">
      <alignment vertical="top"/>
    </xf>
    <xf numFmtId="0" fontId="196" fillId="49" borderId="2">
      <alignment horizontal="left" vertical="center"/>
    </xf>
    <xf numFmtId="257" fontId="197" fillId="50" borderId="16"/>
    <xf numFmtId="266" fontId="198" fillId="0" borderId="16">
      <alignment horizontal="left" vertical="top"/>
    </xf>
    <xf numFmtId="0" fontId="199" fillId="51" borderId="0">
      <alignment horizontal="left" vertical="center"/>
    </xf>
    <xf numFmtId="266" fontId="200" fillId="0" borderId="31">
      <alignment horizontal="left" vertical="top"/>
    </xf>
    <xf numFmtId="0" fontId="201" fillId="0" borderId="31">
      <alignment horizontal="left" vertical="center"/>
    </xf>
    <xf numFmtId="0" fontId="26" fillId="0" borderId="0" applyFont="0" applyFill="0" applyBorder="0" applyAlignment="0" applyProtection="0"/>
    <xf numFmtId="0" fontId="26" fillId="0" borderId="0" applyFont="0" applyFill="0" applyBorder="0" applyAlignment="0" applyProtection="0"/>
    <xf numFmtId="42" fontId="21" fillId="0" borderId="0" applyFont="0" applyFill="0" applyBorder="0" applyAlignment="0" applyProtection="0"/>
    <xf numFmtId="267" fontId="26" fillId="0" borderId="0" applyFont="0" applyFill="0" applyBorder="0" applyAlignment="0" applyProtection="0"/>
    <xf numFmtId="268" fontId="98" fillId="0" borderId="0" applyFont="0" applyFill="0" applyBorder="0" applyAlignment="0" applyProtection="0"/>
    <xf numFmtId="269" fontId="98" fillId="0" borderId="0" applyFont="0" applyFill="0" applyBorder="0" applyAlignment="0" applyProtection="0"/>
    <xf numFmtId="0" fontId="202" fillId="0" borderId="0" applyNumberFormat="0" applyFill="0" applyBorder="0" applyAlignment="0" applyProtection="0"/>
    <xf numFmtId="0" fontId="203" fillId="0" borderId="0" applyNumberFormat="0" applyFill="0" applyBorder="0" applyAlignment="0" applyProtection="0"/>
    <xf numFmtId="0" fontId="204" fillId="0" borderId="0" applyNumberFormat="0" applyFont="0" applyFill="0" applyBorder="0" applyProtection="0">
      <alignment horizontal="center" vertical="center" wrapText="1"/>
    </xf>
    <xf numFmtId="0" fontId="26" fillId="0" borderId="0" applyFont="0" applyFill="0" applyBorder="0" applyAlignment="0" applyProtection="0"/>
    <xf numFmtId="0" fontId="26" fillId="0" borderId="0" applyFont="0" applyFill="0" applyBorder="0" applyAlignment="0" applyProtection="0"/>
    <xf numFmtId="0" fontId="205" fillId="0" borderId="0" applyNumberFormat="0" applyFill="0" applyBorder="0" applyAlignment="0" applyProtection="0"/>
    <xf numFmtId="0" fontId="58" fillId="0" borderId="47" applyFont="0" applyBorder="0" applyAlignment="0">
      <alignment horizontal="center"/>
    </xf>
    <xf numFmtId="169" fontId="20" fillId="0" borderId="0" applyFont="0" applyFill="0" applyBorder="0" applyAlignment="0" applyProtection="0"/>
    <xf numFmtId="0" fontId="206" fillId="24" borderId="14" applyNumberFormat="0" applyAlignment="0" applyProtection="0"/>
    <xf numFmtId="0" fontId="207" fillId="0" borderId="0" applyFont="0" applyFill="0" applyBorder="0" applyAlignment="0" applyProtection="0"/>
    <xf numFmtId="0" fontId="207" fillId="0" borderId="0" applyFont="0" applyFill="0" applyBorder="0" applyAlignment="0" applyProtection="0"/>
    <xf numFmtId="0" fontId="15" fillId="0" borderId="0">
      <alignment vertical="center"/>
    </xf>
    <xf numFmtId="40" fontId="208" fillId="0" borderId="0" applyFont="0" applyFill="0" applyBorder="0" applyAlignment="0" applyProtection="0"/>
    <xf numFmtId="38" fontId="208" fillId="0" borderId="0" applyFont="0" applyFill="0" applyBorder="0" applyAlignment="0" applyProtection="0"/>
    <xf numFmtId="0" fontId="208" fillId="0" borderId="0" applyFont="0" applyFill="0" applyBorder="0" applyAlignment="0" applyProtection="0"/>
    <xf numFmtId="0" fontId="208" fillId="0" borderId="0" applyFont="0" applyFill="0" applyBorder="0" applyAlignment="0" applyProtection="0"/>
    <xf numFmtId="9" fontId="209" fillId="0" borderId="0" applyBorder="0" applyAlignment="0" applyProtection="0"/>
    <xf numFmtId="0" fontId="210" fillId="0" borderId="0"/>
    <xf numFmtId="0" fontId="211" fillId="0" borderId="7"/>
    <xf numFmtId="270" fontId="2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1" fillId="0" borderId="0" applyFont="0" applyFill="0" applyBorder="0" applyAlignment="0" applyProtection="0"/>
    <xf numFmtId="0" fontId="141" fillId="0" borderId="0" applyFont="0" applyFill="0" applyBorder="0" applyAlignment="0" applyProtection="0"/>
    <xf numFmtId="174" fontId="26" fillId="0" borderId="0" applyFont="0" applyFill="0" applyBorder="0" applyAlignment="0" applyProtection="0"/>
    <xf numFmtId="197" fontId="26" fillId="0" borderId="0" applyFont="0" applyFill="0" applyBorder="0" applyAlignment="0" applyProtection="0"/>
    <xf numFmtId="0" fontId="141" fillId="0" borderId="0"/>
    <xf numFmtId="0" fontId="141" fillId="0" borderId="0"/>
    <xf numFmtId="0" fontId="212" fillId="0" borderId="0"/>
    <xf numFmtId="0" fontId="96" fillId="0" borderId="0"/>
    <xf numFmtId="169" fontId="145" fillId="0" borderId="0" applyFont="0" applyFill="0" applyBorder="0" applyAlignment="0" applyProtection="0"/>
    <xf numFmtId="170" fontId="145"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0" fontId="26" fillId="0" borderId="0"/>
    <xf numFmtId="174" fontId="145" fillId="0" borderId="0" applyFont="0" applyFill="0" applyBorder="0" applyAlignment="0" applyProtection="0"/>
    <xf numFmtId="6" fontId="213" fillId="0" borderId="0" applyFont="0" applyFill="0" applyBorder="0" applyAlignment="0" applyProtection="0"/>
    <xf numFmtId="197" fontId="145" fillId="0" borderId="0" applyFont="0" applyFill="0" applyBorder="0" applyAlignment="0" applyProtection="0"/>
    <xf numFmtId="44" fontId="26" fillId="0" borderId="0" applyFont="0" applyFill="0" applyBorder="0" applyAlignment="0" applyProtection="0"/>
    <xf numFmtId="42" fontId="26" fillId="0" borderId="0" applyFont="0" applyFill="0" applyBorder="0" applyAlignment="0" applyProtection="0"/>
    <xf numFmtId="0" fontId="6" fillId="0" borderId="0"/>
    <xf numFmtId="9" fontId="7" fillId="0" borderId="0" applyFont="0" applyFill="0" applyBorder="0" applyAlignment="0" applyProtection="0"/>
    <xf numFmtId="172" fontId="20" fillId="0" borderId="52" applyFont="0" applyAlignment="0">
      <alignment horizontal="right"/>
    </xf>
    <xf numFmtId="199" fontId="77" fillId="0" borderId="52">
      <protection locked="0"/>
    </xf>
    <xf numFmtId="201" fontId="78" fillId="0" borderId="52"/>
    <xf numFmtId="1" fontId="81" fillId="0" borderId="53" applyBorder="0"/>
    <xf numFmtId="0" fontId="20" fillId="0" borderId="54" applyNumberFormat="0" applyBorder="0">
      <alignment horizontal="center" vertical="center" wrapText="1"/>
    </xf>
    <xf numFmtId="203" fontId="31" fillId="0" borderId="52" applyFont="0" applyAlignment="0">
      <alignment horizontal="center"/>
    </xf>
    <xf numFmtId="3" fontId="97" fillId="0" borderId="31">
      <alignment horizontal="left" vertical="top" wrapText="1"/>
    </xf>
    <xf numFmtId="3" fontId="20" fillId="25" borderId="55">
      <alignment horizontal="right" vertical="top" wrapText="1"/>
    </xf>
    <xf numFmtId="204" fontId="20" fillId="29" borderId="55">
      <alignment vertical="top" wrapText="1"/>
    </xf>
    <xf numFmtId="0" fontId="25" fillId="0" borderId="52" applyNumberFormat="0" applyAlignment="0">
      <alignment horizontal="center"/>
    </xf>
    <xf numFmtId="0" fontId="5" fillId="0" borderId="0"/>
    <xf numFmtId="172" fontId="150" fillId="0" borderId="52" applyFont="0" applyBorder="0" applyAlignment="0"/>
    <xf numFmtId="0" fontId="165" fillId="0" borderId="55" applyNumberFormat="0" applyFill="0" applyBorder="0" applyAlignment="0" applyProtection="0"/>
    <xf numFmtId="0" fontId="80" fillId="0" borderId="52" applyNumberFormat="0" applyBorder="0" applyAlignment="0"/>
    <xf numFmtId="0" fontId="177" fillId="0" borderId="52">
      <alignment horizontal="center" vertical="center" wrapText="1"/>
    </xf>
    <xf numFmtId="3" fontId="185" fillId="0" borderId="52" applyNumberFormat="0" applyAlignment="0">
      <alignment horizontal="left" wrapText="1"/>
    </xf>
    <xf numFmtId="0" fontId="186" fillId="0" borderId="56" applyNumberFormat="0" applyBorder="0" applyAlignment="0">
      <alignment vertical="center"/>
    </xf>
    <xf numFmtId="3" fontId="20" fillId="36" borderId="55">
      <alignment horizontal="right" vertical="top" wrapText="1"/>
    </xf>
    <xf numFmtId="166" fontId="7" fillId="0" borderId="0" applyFont="0" applyFill="0" applyBorder="0" applyAlignment="0" applyProtection="0"/>
    <xf numFmtId="0" fontId="225" fillId="0" borderId="0"/>
    <xf numFmtId="170" fontId="225" fillId="0" borderId="0" applyFont="0" applyFill="0" applyBorder="0" applyAlignment="0" applyProtection="0"/>
    <xf numFmtId="0" fontId="5" fillId="0" borderId="0"/>
    <xf numFmtId="0" fontId="225" fillId="0" borderId="0"/>
    <xf numFmtId="168" fontId="225" fillId="0" borderId="0" applyFont="0" applyFill="0" applyBorder="0" applyAlignment="0" applyProtection="0"/>
    <xf numFmtId="9" fontId="225" fillId="0" borderId="0" applyFont="0" applyFill="0" applyBorder="0" applyAlignment="0" applyProtection="0"/>
    <xf numFmtId="168" fontId="225"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43" fontId="3" fillId="0" borderId="0" applyFont="0" applyFill="0" applyBorder="0" applyAlignment="0" applyProtection="0"/>
    <xf numFmtId="43" fontId="7" fillId="0" borderId="0" applyFont="0" applyFill="0" applyBorder="0" applyAlignment="0" applyProtection="0"/>
    <xf numFmtId="0" fontId="2" fillId="0" borderId="0"/>
    <xf numFmtId="43" fontId="2" fillId="0" borderId="0" applyFont="0" applyFill="0" applyBorder="0" applyAlignment="0" applyProtection="0"/>
    <xf numFmtId="3" fontId="184" fillId="0" borderId="61" applyNumberFormat="0" applyAlignment="0">
      <alignment horizontal="center" vertical="center"/>
    </xf>
    <xf numFmtId="0" fontId="49" fillId="0" borderId="57" applyNumberFormat="0" applyFont="0" applyFill="0" applyBorder="0" applyAlignment="0">
      <alignment horizontal="center"/>
    </xf>
    <xf numFmtId="172" fontId="55" fillId="0" borderId="59" applyNumberFormat="0" applyFont="0" applyBorder="0" applyAlignment="0">
      <alignment horizontal="center" vertical="center"/>
    </xf>
    <xf numFmtId="172" fontId="20" fillId="0" borderId="65" applyFont="0" applyAlignment="0">
      <alignment horizontal="right"/>
    </xf>
    <xf numFmtId="0" fontId="64" fillId="23" borderId="66" applyNumberFormat="0" applyAlignment="0" applyProtection="0"/>
    <xf numFmtId="0" fontId="67" fillId="23" borderId="67" applyNumberFormat="0" applyAlignment="0" applyProtection="0"/>
    <xf numFmtId="0" fontId="74" fillId="23" borderId="67" applyNumberFormat="0" applyAlignment="0" applyProtection="0"/>
    <xf numFmtId="199" fontId="77" fillId="0" borderId="65">
      <protection locked="0"/>
    </xf>
    <xf numFmtId="201" fontId="78" fillId="0" borderId="65"/>
    <xf numFmtId="203" fontId="31" fillId="0" borderId="65" applyFont="0" applyAlignment="0">
      <alignment horizontal="center"/>
    </xf>
    <xf numFmtId="43" fontId="1" fillId="0" borderId="0" applyFont="0" applyFill="0" applyBorder="0" applyAlignment="0" applyProtection="0"/>
    <xf numFmtId="211" fontId="20" fillId="0" borderId="57">
      <alignment vertical="center" wrapText="1"/>
    </xf>
    <xf numFmtId="215" fontId="93" fillId="0" borderId="64">
      <protection locked="0"/>
    </xf>
    <xf numFmtId="3" fontId="97" fillId="0" borderId="61">
      <alignment horizontal="left" vertical="top" wrapText="1"/>
    </xf>
    <xf numFmtId="0" fontId="99" fillId="10" borderId="67" applyNumberFormat="0" applyAlignment="0" applyProtection="0"/>
    <xf numFmtId="0" fontId="101" fillId="0" borderId="68" applyNumberFormat="0" applyFill="0" applyAlignment="0" applyProtection="0"/>
    <xf numFmtId="0" fontId="115" fillId="0" borderId="57" applyNumberFormat="0" applyFill="0" applyBorder="0" applyAlignment="0" applyProtection="0">
      <alignment horizontal="center" vertical="center"/>
    </xf>
    <xf numFmtId="0" fontId="127" fillId="10" borderId="67" applyNumberFormat="0" applyAlignment="0" applyProtection="0"/>
    <xf numFmtId="0" fontId="61" fillId="0" borderId="69">
      <alignment horizontal="centerContinuous"/>
    </xf>
    <xf numFmtId="3" fontId="133" fillId="0" borderId="61" applyNumberFormat="0" applyAlignment="0">
      <alignment horizontal="center" vertical="center"/>
    </xf>
    <xf numFmtId="3" fontId="48" fillId="0" borderId="61" applyNumberFormat="0" applyAlignment="0">
      <alignment horizontal="center" vertical="center"/>
    </xf>
    <xf numFmtId="3" fontId="124" fillId="0" borderId="61" applyNumberFormat="0" applyAlignment="0">
      <alignment horizontal="center" vertical="center"/>
    </xf>
    <xf numFmtId="0" fontId="25" fillId="0" borderId="65" applyNumberFormat="0" applyAlignment="0">
      <alignment horizontal="center"/>
    </xf>
    <xf numFmtId="0" fontId="20" fillId="0" borderId="61">
      <alignment horizontal="center"/>
    </xf>
    <xf numFmtId="0" fontId="1" fillId="0" borderId="0"/>
    <xf numFmtId="0" fontId="15" fillId="32" borderId="70" applyNumberFormat="0" applyFont="0" applyAlignment="0" applyProtection="0"/>
    <xf numFmtId="0" fontId="147" fillId="32" borderId="70" applyNumberFormat="0" applyFont="0" applyAlignment="0" applyProtection="0"/>
    <xf numFmtId="0" fontId="149" fillId="23" borderId="66" applyNumberFormat="0" applyAlignment="0" applyProtection="0"/>
    <xf numFmtId="172" fontId="150" fillId="0" borderId="65" applyFont="0" applyBorder="0" applyAlignment="0"/>
    <xf numFmtId="4" fontId="156" fillId="34" borderId="71" applyNumberFormat="0" applyProtection="0">
      <alignment vertical="center"/>
    </xf>
    <xf numFmtId="4" fontId="157" fillId="34" borderId="71" applyNumberFormat="0" applyProtection="0">
      <alignment vertical="center"/>
    </xf>
    <xf numFmtId="4" fontId="158" fillId="34" borderId="71" applyNumberFormat="0" applyProtection="0">
      <alignment horizontal="left" vertical="center" indent="1"/>
    </xf>
    <xf numFmtId="4" fontId="158" fillId="36" borderId="71" applyNumberFormat="0" applyProtection="0">
      <alignment horizontal="right" vertical="center"/>
    </xf>
    <xf numFmtId="4" fontId="158" fillId="37" borderId="71" applyNumberFormat="0" applyProtection="0">
      <alignment horizontal="right" vertical="center"/>
    </xf>
    <xf numFmtId="4" fontId="158" fillId="38" borderId="71" applyNumberFormat="0" applyProtection="0">
      <alignment horizontal="right" vertical="center"/>
    </xf>
    <xf numFmtId="4" fontId="158" fillId="39" borderId="71" applyNumberFormat="0" applyProtection="0">
      <alignment horizontal="right" vertical="center"/>
    </xf>
    <xf numFmtId="4" fontId="158" fillId="40" borderId="71" applyNumberFormat="0" applyProtection="0">
      <alignment horizontal="right" vertical="center"/>
    </xf>
    <xf numFmtId="4" fontId="158" fillId="41" borderId="71" applyNumberFormat="0" applyProtection="0">
      <alignment horizontal="right" vertical="center"/>
    </xf>
    <xf numFmtId="4" fontId="158" fillId="42" borderId="71" applyNumberFormat="0" applyProtection="0">
      <alignment horizontal="right" vertical="center"/>
    </xf>
    <xf numFmtId="4" fontId="158" fillId="43" borderId="71" applyNumberFormat="0" applyProtection="0">
      <alignment horizontal="right" vertical="center"/>
    </xf>
    <xf numFmtId="4" fontId="158" fillId="44" borderId="71" applyNumberFormat="0" applyProtection="0">
      <alignment horizontal="right" vertical="center"/>
    </xf>
    <xf numFmtId="4" fontId="158" fillId="46" borderId="71" applyNumberFormat="0" applyProtection="0">
      <alignment horizontal="right" vertical="center"/>
    </xf>
    <xf numFmtId="4" fontId="158" fillId="47" borderId="71" applyNumberFormat="0" applyProtection="0">
      <alignment vertical="center"/>
    </xf>
    <xf numFmtId="4" fontId="159" fillId="47" borderId="71" applyNumberFormat="0" applyProtection="0">
      <alignment vertical="center"/>
    </xf>
    <xf numFmtId="4" fontId="156" fillId="46" borderId="72" applyNumberFormat="0" applyProtection="0">
      <alignment horizontal="left" vertical="center" indent="1"/>
    </xf>
    <xf numFmtId="4" fontId="158" fillId="47" borderId="71" applyNumberFormat="0" applyProtection="0">
      <alignment horizontal="right" vertical="center"/>
    </xf>
    <xf numFmtId="4" fontId="159" fillId="47" borderId="71" applyNumberFormat="0" applyProtection="0">
      <alignment horizontal="right" vertical="center"/>
    </xf>
    <xf numFmtId="4" fontId="156" fillId="46" borderId="71" applyNumberFormat="0" applyProtection="0">
      <alignment horizontal="left" vertical="center" indent="1"/>
    </xf>
    <xf numFmtId="4" fontId="160" fillId="27" borderId="72" applyNumberFormat="0" applyProtection="0">
      <alignment horizontal="left" vertical="center" indent="1"/>
    </xf>
    <xf numFmtId="4" fontId="161" fillId="47" borderId="71" applyNumberFormat="0" applyProtection="0">
      <alignment horizontal="right" vertical="center"/>
    </xf>
    <xf numFmtId="0" fontId="20" fillId="0" borderId="61">
      <alignment horizontal="center"/>
    </xf>
    <xf numFmtId="0" fontId="80" fillId="0" borderId="65" applyNumberFormat="0" applyBorder="0" applyAlignment="0"/>
    <xf numFmtId="3" fontId="176" fillId="0" borderId="57" applyNumberFormat="0" applyBorder="0" applyAlignment="0"/>
    <xf numFmtId="0" fontId="177" fillId="0" borderId="65">
      <alignment horizontal="center" vertical="center" wrapText="1"/>
    </xf>
    <xf numFmtId="3" fontId="184" fillId="0" borderId="61" applyNumberFormat="0" applyAlignment="0">
      <alignment horizontal="center" vertical="center"/>
    </xf>
    <xf numFmtId="3" fontId="185" fillId="0" borderId="65" applyNumberFormat="0" applyAlignment="0">
      <alignment horizontal="left" wrapText="1"/>
    </xf>
    <xf numFmtId="0" fontId="187" fillId="0" borderId="68" applyNumberFormat="0" applyFill="0" applyAlignment="0" applyProtection="0"/>
    <xf numFmtId="266" fontId="200" fillId="0" borderId="61">
      <alignment horizontal="left" vertical="top"/>
    </xf>
    <xf numFmtId="0" fontId="201" fillId="0" borderId="61">
      <alignment horizontal="lef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5" fillId="0" borderId="0" applyFont="0" applyFill="0" applyBorder="0" applyAlignment="0" applyProtection="0"/>
    <xf numFmtId="43" fontId="10" fillId="0" borderId="0" applyFont="0" applyFill="0" applyBorder="0" applyAlignment="0" applyProtection="0"/>
    <xf numFmtId="170" fontId="14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77" fontId="10" fillId="0" borderId="0" applyFont="0" applyFill="0" applyBorder="0" applyAlignment="0" applyProtection="0"/>
    <xf numFmtId="43" fontId="10" fillId="0" borderId="0" applyFont="0" applyFill="0" applyBorder="0" applyAlignment="0" applyProtection="0"/>
    <xf numFmtId="0" fontId="46"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0" fontId="7" fillId="0" borderId="0"/>
    <xf numFmtId="0" fontId="7" fillId="0" borderId="0"/>
    <xf numFmtId="0" fontId="15" fillId="0" borderId="0"/>
    <xf numFmtId="0" fontId="231" fillId="0" borderId="0"/>
    <xf numFmtId="0" fontId="1" fillId="0" borderId="0"/>
    <xf numFmtId="0" fontId="15" fillId="0" borderId="0"/>
    <xf numFmtId="0" fontId="232" fillId="0" borderId="0"/>
    <xf numFmtId="0" fontId="232" fillId="0" borderId="0"/>
    <xf numFmtId="0" fontId="7" fillId="0" borderId="0"/>
    <xf numFmtId="0" fontId="232" fillId="0" borderId="0"/>
    <xf numFmtId="0" fontId="15" fillId="0" borderId="0"/>
    <xf numFmtId="0" fontId="1" fillId="0" borderId="0"/>
    <xf numFmtId="0" fontId="1" fillId="0" borderId="0"/>
    <xf numFmtId="43" fontId="1" fillId="0" borderId="0" applyFont="0" applyFill="0" applyBorder="0" applyAlignment="0" applyProtection="0"/>
    <xf numFmtId="0" fontId="87" fillId="0" borderId="0">
      <alignment vertical="top"/>
    </xf>
    <xf numFmtId="167" fontId="7" fillId="0" borderId="0" applyFont="0" applyFill="0" applyBorder="0" applyAlignment="0" applyProtection="0"/>
    <xf numFmtId="0" fontId="1" fillId="0" borderId="0"/>
  </cellStyleXfs>
  <cellXfs count="291">
    <xf numFmtId="0" fontId="0" fillId="0" borderId="0" xfId="0"/>
    <xf numFmtId="0" fontId="15" fillId="2" borderId="0" xfId="2" applyFont="1" applyFill="1" applyAlignment="1">
      <alignment horizontal="right"/>
    </xf>
    <xf numFmtId="0" fontId="15" fillId="2" borderId="0" xfId="2" applyFont="1" applyFill="1" applyAlignment="1"/>
    <xf numFmtId="173" fontId="13" fillId="2" borderId="0" xfId="2" applyNumberFormat="1" applyFont="1" applyFill="1" applyAlignment="1">
      <alignment vertical="center"/>
    </xf>
    <xf numFmtId="173" fontId="14" fillId="2" borderId="0" xfId="2" applyNumberFormat="1" applyFont="1" applyFill="1" applyAlignment="1">
      <alignment horizontal="right" vertical="center" wrapText="1"/>
    </xf>
    <xf numFmtId="173" fontId="12" fillId="2" borderId="0" xfId="2" applyNumberFormat="1" applyFont="1" applyFill="1" applyAlignment="1"/>
    <xf numFmtId="173" fontId="217" fillId="2" borderId="0" xfId="3" applyNumberFormat="1" applyFont="1" applyFill="1" applyAlignment="1">
      <alignment vertical="center"/>
    </xf>
    <xf numFmtId="173" fontId="17" fillId="2" borderId="0" xfId="3" applyNumberFormat="1" applyFont="1" applyFill="1"/>
    <xf numFmtId="3" fontId="11" fillId="2" borderId="0" xfId="4" applyNumberFormat="1" applyFont="1" applyFill="1" applyAlignment="1">
      <alignment wrapText="1"/>
    </xf>
    <xf numFmtId="3" fontId="11" fillId="2" borderId="0" xfId="4" applyNumberFormat="1" applyFont="1" applyFill="1" applyAlignment="1">
      <alignment vertical="center" wrapText="1"/>
    </xf>
    <xf numFmtId="173" fontId="11" fillId="2" borderId="0" xfId="3" applyNumberFormat="1" applyFont="1" applyFill="1" applyAlignment="1">
      <alignment vertical="center"/>
    </xf>
    <xf numFmtId="173" fontId="12" fillId="2" borderId="0" xfId="3" applyNumberFormat="1" applyFont="1" applyFill="1"/>
    <xf numFmtId="3" fontId="14" fillId="2" borderId="0" xfId="4" applyNumberFormat="1" applyFont="1" applyFill="1" applyAlignment="1">
      <alignment vertical="center" wrapText="1"/>
    </xf>
    <xf numFmtId="173" fontId="218" fillId="2" borderId="0" xfId="3" applyNumberFormat="1" applyFont="1" applyFill="1"/>
    <xf numFmtId="0" fontId="15" fillId="2" borderId="0" xfId="0" applyFont="1" applyFill="1"/>
    <xf numFmtId="173" fontId="18" fillId="2" borderId="0" xfId="3" applyNumberFormat="1" applyFont="1" applyFill="1" applyAlignment="1">
      <alignment vertical="center"/>
    </xf>
    <xf numFmtId="173" fontId="14" fillId="2" borderId="0" xfId="3" applyNumberFormat="1" applyFont="1" applyFill="1"/>
    <xf numFmtId="173" fontId="18" fillId="2" borderId="48" xfId="3" applyNumberFormat="1" applyFont="1" applyFill="1" applyBorder="1" applyAlignment="1">
      <alignment vertical="center"/>
    </xf>
    <xf numFmtId="173" fontId="18" fillId="2" borderId="11" xfId="3" applyNumberFormat="1" applyFont="1" applyFill="1" applyBorder="1" applyAlignment="1">
      <alignment vertical="center"/>
    </xf>
    <xf numFmtId="173" fontId="11" fillId="2" borderId="48" xfId="3" applyNumberFormat="1" applyFont="1" applyFill="1" applyBorder="1" applyAlignment="1">
      <alignment vertical="center"/>
    </xf>
    <xf numFmtId="173" fontId="11" fillId="2" borderId="11" xfId="3" applyNumberFormat="1" applyFont="1" applyFill="1" applyBorder="1" applyAlignment="1">
      <alignment vertical="center"/>
    </xf>
    <xf numFmtId="173" fontId="14" fillId="2" borderId="0" xfId="3" applyNumberFormat="1" applyFont="1" applyFill="1" applyAlignment="1">
      <alignment vertical="center"/>
    </xf>
    <xf numFmtId="3" fontId="18" fillId="2" borderId="0" xfId="4" applyNumberFormat="1" applyFont="1" applyFill="1" applyAlignment="1">
      <alignment vertical="center" wrapText="1"/>
    </xf>
    <xf numFmtId="173" fontId="11" fillId="2" borderId="0" xfId="3" applyNumberFormat="1" applyFont="1" applyFill="1"/>
    <xf numFmtId="173" fontId="219" fillId="2" borderId="0" xfId="3" applyNumberFormat="1" applyFont="1" applyFill="1" applyAlignment="1">
      <alignment vertical="center"/>
    </xf>
    <xf numFmtId="0" fontId="11" fillId="2" borderId="0" xfId="2" applyFont="1" applyFill="1" applyAlignment="1">
      <alignment horizontal="right"/>
    </xf>
    <xf numFmtId="3" fontId="216" fillId="2" borderId="0" xfId="4" applyNumberFormat="1" applyFont="1" applyFill="1" applyAlignment="1">
      <alignment vertical="center" wrapText="1"/>
    </xf>
    <xf numFmtId="173" fontId="220" fillId="2" borderId="0" xfId="3" applyNumberFormat="1" applyFont="1" applyFill="1"/>
    <xf numFmtId="3" fontId="222" fillId="2" borderId="0" xfId="4" applyNumberFormat="1" applyFont="1" applyFill="1" applyAlignment="1">
      <alignment wrapText="1"/>
    </xf>
    <xf numFmtId="173" fontId="11" fillId="2" borderId="49" xfId="3" applyNumberFormat="1" applyFont="1" applyFill="1" applyBorder="1" applyAlignment="1">
      <alignment vertical="center"/>
    </xf>
    <xf numFmtId="173" fontId="11" fillId="2" borderId="50" xfId="3" applyNumberFormat="1" applyFont="1" applyFill="1" applyBorder="1" applyAlignment="1">
      <alignment vertical="center"/>
    </xf>
    <xf numFmtId="3" fontId="222" fillId="2" borderId="0" xfId="4" applyNumberFormat="1" applyFont="1" applyFill="1" applyAlignment="1">
      <alignment vertical="center" wrapText="1"/>
    </xf>
    <xf numFmtId="3" fontId="216" fillId="2" borderId="0" xfId="2" applyNumberFormat="1" applyFont="1" applyFill="1" applyAlignment="1"/>
    <xf numFmtId="173" fontId="14" fillId="2" borderId="0" xfId="2" applyNumberFormat="1" applyFont="1" applyFill="1" applyAlignment="1">
      <alignment horizontal="center" vertical="center" wrapText="1"/>
    </xf>
    <xf numFmtId="0" fontId="14" fillId="2" borderId="0" xfId="2" applyFont="1" applyFill="1" applyAlignment="1">
      <alignment horizontal="center" vertical="center"/>
    </xf>
    <xf numFmtId="3" fontId="17" fillId="2" borderId="0" xfId="3" applyNumberFormat="1" applyFont="1" applyFill="1" applyAlignment="1">
      <alignment horizontal="right" vertical="center" wrapText="1"/>
    </xf>
    <xf numFmtId="3" fontId="14" fillId="2" borderId="0" xfId="3" applyNumberFormat="1" applyFont="1" applyFill="1" applyAlignment="1">
      <alignment horizontal="right" vertical="center" wrapText="1"/>
    </xf>
    <xf numFmtId="3" fontId="11" fillId="2" borderId="0" xfId="3" applyNumberFormat="1" applyFont="1" applyFill="1" applyAlignment="1">
      <alignment horizontal="right" vertical="center" wrapText="1"/>
    </xf>
    <xf numFmtId="3" fontId="17" fillId="2" borderId="0" xfId="0" applyNumberFormat="1" applyFont="1" applyFill="1" applyAlignment="1">
      <alignment horizontal="right" vertical="center" wrapText="1"/>
    </xf>
    <xf numFmtId="3" fontId="14" fillId="2" borderId="0" xfId="0" applyNumberFormat="1" applyFont="1" applyFill="1" applyAlignment="1">
      <alignment horizontal="right" vertical="center" wrapText="1"/>
    </xf>
    <xf numFmtId="3" fontId="11" fillId="2" borderId="0" xfId="0" applyNumberFormat="1" applyFont="1" applyFill="1" applyAlignment="1">
      <alignment horizontal="right" vertical="center" wrapText="1"/>
    </xf>
    <xf numFmtId="3" fontId="11" fillId="2" borderId="0" xfId="4" applyNumberFormat="1" applyFont="1" applyFill="1" applyAlignment="1">
      <alignment horizontal="right" vertical="center" wrapText="1"/>
    </xf>
    <xf numFmtId="3" fontId="216" fillId="2" borderId="0" xfId="3" applyNumberFormat="1" applyFont="1" applyFill="1" applyAlignment="1">
      <alignment horizontal="right" vertical="center" wrapText="1"/>
    </xf>
    <xf numFmtId="3" fontId="222" fillId="2" borderId="0" xfId="3" applyNumberFormat="1" applyFont="1" applyFill="1" applyAlignment="1">
      <alignment horizontal="right" vertical="center" wrapText="1"/>
    </xf>
    <xf numFmtId="3" fontId="222" fillId="2" borderId="0" xfId="2" applyNumberFormat="1" applyFont="1" applyFill="1" applyAlignment="1"/>
    <xf numFmtId="3" fontId="14" fillId="2" borderId="0" xfId="2" applyNumberFormat="1" applyFont="1" applyFill="1" applyAlignment="1">
      <alignment horizontal="right" vertical="center" wrapText="1"/>
    </xf>
    <xf numFmtId="3" fontId="221" fillId="2" borderId="0" xfId="2" applyNumberFormat="1" applyFont="1" applyFill="1" applyAlignment="1"/>
    <xf numFmtId="3" fontId="11" fillId="2" borderId="0" xfId="2" applyNumberFormat="1" applyFont="1" applyFill="1" applyAlignment="1"/>
    <xf numFmtId="3" fontId="15" fillId="2" borderId="0" xfId="927" applyNumberFormat="1" applyFill="1">
      <alignment vertical="top"/>
    </xf>
    <xf numFmtId="173" fontId="12" fillId="2" borderId="0" xfId="2" applyNumberFormat="1" applyFont="1" applyFill="1" applyAlignment="1">
      <alignment horizontal="center"/>
    </xf>
    <xf numFmtId="172" fontId="216" fillId="2" borderId="0" xfId="1" applyNumberFormat="1" applyFont="1" applyFill="1" applyAlignment="1"/>
    <xf numFmtId="9" fontId="216" fillId="2" borderId="0" xfId="1996" applyFont="1" applyFill="1" applyAlignment="1"/>
    <xf numFmtId="0" fontId="216" fillId="2" borderId="0" xfId="2" applyFont="1" applyFill="1" applyAlignment="1"/>
    <xf numFmtId="0" fontId="11" fillId="2" borderId="0" xfId="2" applyFont="1" applyFill="1" applyAlignment="1"/>
    <xf numFmtId="171" fontId="14" fillId="2" borderId="0" xfId="0" applyNumberFormat="1" applyFont="1" applyFill="1"/>
    <xf numFmtId="171" fontId="11" fillId="2" borderId="0" xfId="0" applyNumberFormat="1" applyFont="1" applyFill="1"/>
    <xf numFmtId="3" fontId="11" fillId="2" borderId="0" xfId="2" applyNumberFormat="1" applyFont="1" applyFill="1" applyAlignment="1">
      <alignment horizontal="right" vertical="center" wrapText="1"/>
    </xf>
    <xf numFmtId="173" fontId="14" fillId="2" borderId="3" xfId="2" applyNumberFormat="1" applyFont="1" applyFill="1" applyBorder="1" applyAlignment="1">
      <alignment horizontal="center" vertical="center" wrapText="1"/>
    </xf>
    <xf numFmtId="3" fontId="14" fillId="2" borderId="62" xfId="2" applyNumberFormat="1" applyFont="1" applyFill="1" applyBorder="1" applyAlignment="1">
      <alignment horizontal="right" vertical="center" wrapText="1"/>
    </xf>
    <xf numFmtId="173" fontId="17" fillId="2" borderId="33" xfId="3" applyNumberFormat="1" applyFont="1" applyFill="1" applyBorder="1" applyAlignment="1">
      <alignment horizontal="center" vertical="center" wrapText="1"/>
    </xf>
    <xf numFmtId="173" fontId="17" fillId="2" borderId="33" xfId="3" applyNumberFormat="1" applyFont="1" applyFill="1" applyBorder="1" applyAlignment="1">
      <alignment horizontal="justify" vertical="center" wrapText="1"/>
    </xf>
    <xf numFmtId="173" fontId="17" fillId="2" borderId="33" xfId="3" applyNumberFormat="1" applyFont="1" applyFill="1" applyBorder="1" applyAlignment="1">
      <alignment horizontal="right" vertical="center" wrapText="1"/>
    </xf>
    <xf numFmtId="3" fontId="17" fillId="2" borderId="33" xfId="3" applyNumberFormat="1" applyFont="1" applyFill="1" applyBorder="1" applyAlignment="1">
      <alignment horizontal="right" vertical="center" wrapText="1"/>
    </xf>
    <xf numFmtId="173" fontId="17" fillId="2" borderId="58" xfId="3" applyNumberFormat="1" applyFont="1" applyFill="1" applyBorder="1" applyAlignment="1">
      <alignment horizontal="center" vertical="center" wrapText="1"/>
    </xf>
    <xf numFmtId="173" fontId="17" fillId="2" borderId="58" xfId="3" applyNumberFormat="1" applyFont="1" applyFill="1" applyBorder="1" applyAlignment="1">
      <alignment horizontal="justify" vertical="center" wrapText="1"/>
    </xf>
    <xf numFmtId="173" fontId="17" fillId="2" borderId="58" xfId="3" applyNumberFormat="1" applyFont="1" applyFill="1" applyBorder="1" applyAlignment="1">
      <alignment horizontal="right" vertical="center" wrapText="1"/>
    </xf>
    <xf numFmtId="3" fontId="17" fillId="2" borderId="58" xfId="3" applyNumberFormat="1" applyFont="1" applyFill="1" applyBorder="1" applyAlignment="1">
      <alignment horizontal="right" vertical="center" wrapText="1"/>
    </xf>
    <xf numFmtId="49" fontId="14" fillId="2" borderId="58" xfId="3" applyNumberFormat="1" applyFont="1" applyFill="1" applyBorder="1" applyAlignment="1">
      <alignment horizontal="center" vertical="center" wrapText="1"/>
    </xf>
    <xf numFmtId="173" fontId="14" fillId="2" borderId="58" xfId="3" applyNumberFormat="1" applyFont="1" applyFill="1" applyBorder="1" applyAlignment="1">
      <alignment horizontal="justify" vertical="center" wrapText="1"/>
    </xf>
    <xf numFmtId="173" fontId="14" fillId="2" borderId="58" xfId="3" applyNumberFormat="1" applyFont="1" applyFill="1" applyBorder="1" applyAlignment="1">
      <alignment horizontal="right" vertical="center" wrapText="1"/>
    </xf>
    <xf numFmtId="3" fontId="14" fillId="2" borderId="58" xfId="3" applyNumberFormat="1" applyFont="1" applyFill="1" applyBorder="1" applyAlignment="1">
      <alignment horizontal="right" vertical="center" wrapText="1"/>
    </xf>
    <xf numFmtId="49" fontId="11" fillId="2" borderId="58" xfId="3" applyNumberFormat="1" applyFont="1" applyFill="1" applyBorder="1" applyAlignment="1">
      <alignment horizontal="center" vertical="center" wrapText="1"/>
    </xf>
    <xf numFmtId="173" fontId="11" fillId="2" borderId="58" xfId="3" applyNumberFormat="1" applyFont="1" applyFill="1" applyBorder="1" applyAlignment="1">
      <alignment horizontal="justify" vertical="center" wrapText="1"/>
    </xf>
    <xf numFmtId="173" fontId="11" fillId="2" borderId="58" xfId="3" applyNumberFormat="1" applyFont="1" applyFill="1" applyBorder="1" applyAlignment="1">
      <alignment horizontal="right" vertical="center" wrapText="1"/>
    </xf>
    <xf numFmtId="3" fontId="11" fillId="2" borderId="58" xfId="3" applyNumberFormat="1" applyFont="1" applyFill="1" applyBorder="1" applyAlignment="1">
      <alignment horizontal="right" vertical="center" wrapText="1"/>
    </xf>
    <xf numFmtId="173" fontId="11" fillId="2" borderId="58" xfId="3" applyNumberFormat="1" applyFont="1" applyFill="1" applyBorder="1" applyAlignment="1">
      <alignment horizontal="center" vertical="center" wrapText="1"/>
    </xf>
    <xf numFmtId="173" fontId="11" fillId="2" borderId="58" xfId="3" quotePrefix="1" applyNumberFormat="1" applyFont="1" applyFill="1" applyBorder="1" applyAlignment="1">
      <alignment horizontal="center" vertical="center" wrapText="1"/>
    </xf>
    <xf numFmtId="173" fontId="11" fillId="2" borderId="58" xfId="0" applyNumberFormat="1" applyFont="1" applyFill="1" applyBorder="1" applyAlignment="1">
      <alignment horizontal="justify" vertical="center" wrapText="1"/>
    </xf>
    <xf numFmtId="271" fontId="14" fillId="2" borderId="58" xfId="4" quotePrefix="1" applyNumberFormat="1" applyFont="1" applyFill="1" applyBorder="1" applyAlignment="1">
      <alignment horizontal="center" vertical="center" wrapText="1"/>
    </xf>
    <xf numFmtId="49" fontId="222" fillId="2" borderId="58" xfId="3" applyNumberFormat="1" applyFont="1" applyFill="1" applyBorder="1" applyAlignment="1">
      <alignment horizontal="center" vertical="center" wrapText="1"/>
    </xf>
    <xf numFmtId="173" fontId="222" fillId="2" borderId="58" xfId="3" applyNumberFormat="1" applyFont="1" applyFill="1" applyBorder="1" applyAlignment="1">
      <alignment horizontal="justify" vertical="center" wrapText="1"/>
    </xf>
    <xf numFmtId="173" fontId="222" fillId="2" borderId="58" xfId="3" applyNumberFormat="1" applyFont="1" applyFill="1" applyBorder="1" applyAlignment="1">
      <alignment horizontal="right" vertical="center" wrapText="1"/>
    </xf>
    <xf numFmtId="3" fontId="222" fillId="2" borderId="58" xfId="3" applyNumberFormat="1" applyFont="1" applyFill="1" applyBorder="1" applyAlignment="1">
      <alignment horizontal="right" vertical="center" wrapText="1"/>
    </xf>
    <xf numFmtId="49" fontId="17" fillId="2" borderId="58" xfId="3" applyNumberFormat="1" applyFont="1" applyFill="1" applyBorder="1" applyAlignment="1">
      <alignment horizontal="center" vertical="center" wrapText="1"/>
    </xf>
    <xf numFmtId="173" fontId="17" fillId="2" borderId="58" xfId="3" quotePrefix="1" applyNumberFormat="1" applyFont="1" applyFill="1" applyBorder="1" applyAlignment="1">
      <alignment horizontal="center" vertical="center" wrapText="1"/>
    </xf>
    <xf numFmtId="49" fontId="11" fillId="2" borderId="58" xfId="3" quotePrefix="1" applyNumberFormat="1" applyFont="1" applyFill="1" applyBorder="1" applyAlignment="1">
      <alignment horizontal="center" vertical="center" wrapText="1"/>
    </xf>
    <xf numFmtId="3" fontId="17" fillId="2" borderId="58" xfId="0" applyNumberFormat="1" applyFont="1" applyFill="1" applyBorder="1" applyAlignment="1">
      <alignment horizontal="right" vertical="center" wrapText="1"/>
    </xf>
    <xf numFmtId="3" fontId="14" fillId="2" borderId="58" xfId="0" applyNumberFormat="1" applyFont="1" applyFill="1" applyBorder="1" applyAlignment="1">
      <alignment horizontal="right" vertical="center" wrapText="1"/>
    </xf>
    <xf numFmtId="3" fontId="11" fillId="2" borderId="58" xfId="0" applyNumberFormat="1" applyFont="1" applyFill="1" applyBorder="1" applyAlignment="1">
      <alignment horizontal="right" vertical="center" wrapText="1"/>
    </xf>
    <xf numFmtId="173" fontId="12" fillId="2" borderId="58" xfId="3" quotePrefix="1" applyNumberFormat="1" applyFont="1" applyFill="1" applyBorder="1" applyAlignment="1">
      <alignment horizontal="center" vertical="center" wrapText="1"/>
    </xf>
    <xf numFmtId="3" fontId="11" fillId="2" borderId="58" xfId="4" applyNumberFormat="1" applyFont="1" applyFill="1" applyBorder="1" applyAlignment="1">
      <alignment horizontal="right" vertical="center" wrapText="1"/>
    </xf>
    <xf numFmtId="173" fontId="14" fillId="2" borderId="58" xfId="3" applyNumberFormat="1" applyFont="1" applyFill="1" applyBorder="1" applyAlignment="1">
      <alignment horizontal="center" vertical="center" wrapText="1"/>
    </xf>
    <xf numFmtId="173" fontId="216" fillId="2" borderId="58" xfId="3" applyNumberFormat="1" applyFont="1" applyFill="1" applyBorder="1" applyAlignment="1">
      <alignment horizontal="center" vertical="center" wrapText="1"/>
    </xf>
    <xf numFmtId="173" fontId="216" fillId="2" borderId="58" xfId="3" applyNumberFormat="1" applyFont="1" applyFill="1" applyBorder="1" applyAlignment="1">
      <alignment horizontal="justify" vertical="center" wrapText="1"/>
    </xf>
    <xf numFmtId="173" fontId="216" fillId="2" borderId="58" xfId="3" applyNumberFormat="1" applyFont="1" applyFill="1" applyBorder="1" applyAlignment="1">
      <alignment horizontal="right" vertical="center" wrapText="1"/>
    </xf>
    <xf numFmtId="3" fontId="216" fillId="2" borderId="58" xfId="3" applyNumberFormat="1" applyFont="1" applyFill="1" applyBorder="1" applyAlignment="1">
      <alignment horizontal="right" vertical="center" wrapText="1"/>
    </xf>
    <xf numFmtId="173" fontId="11" fillId="2" borderId="58" xfId="4" applyNumberFormat="1" applyFont="1" applyFill="1" applyBorder="1" applyAlignment="1">
      <alignment horizontal="center" vertical="center" wrapText="1"/>
    </xf>
    <xf numFmtId="173" fontId="11" fillId="2" borderId="58" xfId="4" applyNumberFormat="1" applyFont="1" applyFill="1" applyBorder="1" applyAlignment="1">
      <alignment horizontal="justify" vertical="center" wrapText="1"/>
    </xf>
    <xf numFmtId="173" fontId="11" fillId="2" borderId="58" xfId="4" quotePrefix="1" applyNumberFormat="1" applyFont="1" applyFill="1" applyBorder="1" applyAlignment="1">
      <alignment horizontal="center" vertical="center" wrapText="1"/>
    </xf>
    <xf numFmtId="173" fontId="11" fillId="2" borderId="58" xfId="949" applyNumberFormat="1" applyFont="1" applyFill="1" applyBorder="1" applyAlignment="1">
      <alignment horizontal="justify" vertical="center" wrapText="1"/>
    </xf>
    <xf numFmtId="0" fontId="11" fillId="2" borderId="58" xfId="0" applyFont="1" applyFill="1" applyBorder="1" applyAlignment="1">
      <alignment horizontal="center" vertical="center"/>
    </xf>
    <xf numFmtId="0" fontId="14" fillId="2" borderId="58" xfId="0" applyFont="1" applyFill="1" applyBorder="1" applyAlignment="1">
      <alignment horizontal="center" vertical="center"/>
    </xf>
    <xf numFmtId="0" fontId="11" fillId="2" borderId="58" xfId="0" applyFont="1" applyFill="1" applyBorder="1" applyAlignment="1">
      <alignment horizontal="justify" vertical="center" wrapText="1"/>
    </xf>
    <xf numFmtId="173" fontId="222" fillId="2" borderId="58" xfId="3" applyNumberFormat="1" applyFont="1" applyFill="1" applyBorder="1" applyAlignment="1">
      <alignment horizontal="center" vertical="center" wrapText="1"/>
    </xf>
    <xf numFmtId="3" fontId="223" fillId="2" borderId="0" xfId="2" applyNumberFormat="1" applyFont="1" applyFill="1" applyAlignment="1">
      <alignment horizontal="right" vertical="center" wrapText="1"/>
    </xf>
    <xf numFmtId="173" fontId="215" fillId="2" borderId="0" xfId="2" applyNumberFormat="1" applyFont="1" applyFill="1" applyAlignment="1">
      <alignment horizontal="right"/>
    </xf>
    <xf numFmtId="173" fontId="11" fillId="2" borderId="65" xfId="3" applyNumberFormat="1" applyFont="1" applyFill="1" applyBorder="1" applyAlignment="1">
      <alignment horizontal="justify" vertical="center" wrapText="1"/>
    </xf>
    <xf numFmtId="173" fontId="11" fillId="2" borderId="65" xfId="949" applyNumberFormat="1" applyFont="1" applyFill="1" applyBorder="1" applyAlignment="1">
      <alignment horizontal="justify" vertical="center" wrapText="1"/>
    </xf>
    <xf numFmtId="173" fontId="14" fillId="2" borderId="3" xfId="2" applyNumberFormat="1" applyFont="1" applyFill="1" applyBorder="1" applyAlignment="1">
      <alignment horizontal="justify" vertical="center" wrapText="1"/>
    </xf>
    <xf numFmtId="0" fontId="11" fillId="2" borderId="58" xfId="949" applyFont="1" applyFill="1" applyBorder="1" applyAlignment="1">
      <alignment horizontal="justify" vertical="center" wrapText="1"/>
    </xf>
    <xf numFmtId="0" fontId="14" fillId="2" borderId="58" xfId="0" applyFont="1" applyFill="1" applyBorder="1" applyAlignment="1">
      <alignment horizontal="justify" vertical="center"/>
    </xf>
    <xf numFmtId="0" fontId="11" fillId="2" borderId="0" xfId="2" applyFont="1" applyFill="1" applyAlignment="1">
      <alignment horizontal="justify" vertical="center"/>
    </xf>
    <xf numFmtId="0" fontId="15" fillId="2" borderId="0" xfId="2" applyFont="1" applyFill="1" applyAlignment="1">
      <alignment horizontal="justify" vertical="center"/>
    </xf>
    <xf numFmtId="173" fontId="11" fillId="2" borderId="65" xfId="3" applyNumberFormat="1" applyFont="1" applyFill="1" applyBorder="1" applyAlignment="1">
      <alignment horizontal="right" vertical="center" wrapText="1"/>
    </xf>
    <xf numFmtId="3" fontId="11" fillId="2" borderId="65" xfId="3" applyNumberFormat="1" applyFont="1" applyFill="1" applyBorder="1" applyAlignment="1">
      <alignment horizontal="right" vertical="center" wrapText="1"/>
    </xf>
    <xf numFmtId="3" fontId="11" fillId="2" borderId="65" xfId="0" applyNumberFormat="1" applyFont="1" applyFill="1" applyBorder="1" applyAlignment="1">
      <alignment horizontal="right" vertical="center" wrapText="1"/>
    </xf>
    <xf numFmtId="173" fontId="14" fillId="2" borderId="0" xfId="2" applyNumberFormat="1" applyFont="1" applyFill="1" applyAlignment="1">
      <alignment horizontal="center" vertical="center"/>
    </xf>
    <xf numFmtId="49" fontId="11" fillId="2" borderId="65" xfId="3" quotePrefix="1" applyNumberFormat="1" applyFont="1" applyFill="1" applyBorder="1" applyAlignment="1">
      <alignment horizontal="center" vertical="center" wrapText="1"/>
    </xf>
    <xf numFmtId="3" fontId="14" fillId="2" borderId="0" xfId="922" applyNumberFormat="1" applyFont="1" applyFill="1" applyAlignment="1">
      <alignment horizontal="right" vertical="center" wrapText="1"/>
    </xf>
    <xf numFmtId="3" fontId="216" fillId="2" borderId="0" xfId="922" applyNumberFormat="1" applyFont="1" applyFill="1"/>
    <xf numFmtId="173" fontId="41" fillId="2" borderId="65" xfId="0" applyNumberFormat="1" applyFont="1" applyFill="1" applyBorder="1" applyAlignment="1">
      <alignment horizontal="justify" vertical="center" wrapText="1"/>
    </xf>
    <xf numFmtId="3" fontId="11" fillId="2" borderId="65" xfId="2094" applyNumberFormat="1" applyFont="1" applyFill="1" applyBorder="1" applyAlignment="1">
      <alignment vertical="center"/>
    </xf>
    <xf numFmtId="3" fontId="11" fillId="2" borderId="0" xfId="2094" applyNumberFormat="1" applyFont="1" applyFill="1" applyBorder="1" applyAlignment="1">
      <alignment horizontal="right" vertical="center" wrapText="1"/>
    </xf>
    <xf numFmtId="171" fontId="11" fillId="2" borderId="65" xfId="0" quotePrefix="1" applyNumberFormat="1" applyFont="1" applyFill="1" applyBorder="1" applyAlignment="1">
      <alignment horizontal="center" vertical="center"/>
    </xf>
    <xf numFmtId="49" fontId="14" fillId="2" borderId="65" xfId="3" applyNumberFormat="1" applyFont="1" applyFill="1" applyBorder="1" applyAlignment="1">
      <alignment horizontal="center" vertical="center" wrapText="1"/>
    </xf>
    <xf numFmtId="173" fontId="14" fillId="2" borderId="65" xfId="3" applyNumberFormat="1" applyFont="1" applyFill="1" applyBorder="1" applyAlignment="1">
      <alignment horizontal="justify" vertical="center" wrapText="1"/>
    </xf>
    <xf numFmtId="173" fontId="14" fillId="2" borderId="65" xfId="3" applyNumberFormat="1" applyFont="1" applyFill="1" applyBorder="1" applyAlignment="1">
      <alignment horizontal="right" vertical="center" wrapText="1"/>
    </xf>
    <xf numFmtId="3" fontId="14" fillId="2" borderId="65" xfId="3" applyNumberFormat="1" applyFont="1" applyFill="1" applyBorder="1" applyAlignment="1">
      <alignment horizontal="right" vertical="center" wrapText="1"/>
    </xf>
    <xf numFmtId="3" fontId="221" fillId="2" borderId="0" xfId="922" applyNumberFormat="1" applyFont="1" applyFill="1"/>
    <xf numFmtId="171" fontId="14" fillId="2" borderId="65" xfId="0" applyNumberFormat="1" applyFont="1" applyFill="1" applyBorder="1" applyAlignment="1">
      <alignment horizontal="center" vertical="center"/>
    </xf>
    <xf numFmtId="173" fontId="230" fillId="2" borderId="65" xfId="0" applyNumberFormat="1" applyFont="1" applyFill="1" applyBorder="1" applyAlignment="1">
      <alignment horizontal="justify" vertical="center" wrapText="1"/>
    </xf>
    <xf numFmtId="3" fontId="14" fillId="2" borderId="65" xfId="2094" applyNumberFormat="1" applyFont="1" applyFill="1" applyBorder="1" applyAlignment="1">
      <alignment vertical="center"/>
    </xf>
    <xf numFmtId="3" fontId="14" fillId="2" borderId="0" xfId="2094" applyNumberFormat="1" applyFont="1" applyFill="1" applyBorder="1" applyAlignment="1">
      <alignment horizontal="right" vertical="center" wrapText="1"/>
    </xf>
    <xf numFmtId="173" fontId="9" fillId="2" borderId="0" xfId="2" applyNumberFormat="1" applyFont="1" applyFill="1" applyAlignment="1">
      <alignment horizontal="center"/>
    </xf>
    <xf numFmtId="0" fontId="14" fillId="2" borderId="0" xfId="2" applyFont="1" applyFill="1" applyAlignment="1">
      <alignment horizontal="left" wrapText="1"/>
    </xf>
    <xf numFmtId="0" fontId="224" fillId="2" borderId="0" xfId="2120" applyFont="1" applyFill="1" applyAlignment="1">
      <alignment vertical="center"/>
    </xf>
    <xf numFmtId="0" fontId="224" fillId="2" borderId="0" xfId="2120" applyFont="1" applyFill="1" applyAlignment="1">
      <alignment horizontal="center" vertical="center"/>
    </xf>
    <xf numFmtId="0" fontId="224" fillId="2" borderId="75" xfId="2120" applyFont="1" applyFill="1" applyBorder="1" applyAlignment="1">
      <alignment horizontal="center" vertical="center" wrapText="1"/>
    </xf>
    <xf numFmtId="0" fontId="233" fillId="2" borderId="60" xfId="2120" applyFont="1" applyFill="1" applyBorder="1" applyAlignment="1">
      <alignment horizontal="center" vertical="center"/>
    </xf>
    <xf numFmtId="0" fontId="233" fillId="2" borderId="75" xfId="2120" applyFont="1" applyFill="1" applyBorder="1" applyAlignment="1">
      <alignment horizontal="center" vertical="center"/>
    </xf>
    <xf numFmtId="0" fontId="233" fillId="2" borderId="75" xfId="2120" applyFont="1" applyFill="1" applyBorder="1" applyAlignment="1">
      <alignment horizontal="center" vertical="center" wrapText="1"/>
    </xf>
    <xf numFmtId="0" fontId="233" fillId="2" borderId="0" xfId="2120" applyFont="1" applyFill="1" applyAlignment="1">
      <alignment vertical="center"/>
    </xf>
    <xf numFmtId="0" fontId="224" fillId="2" borderId="75" xfId="2120" applyFont="1" applyFill="1" applyBorder="1" applyAlignment="1">
      <alignment horizontal="center" vertical="center"/>
    </xf>
    <xf numFmtId="37" fontId="224" fillId="2" borderId="0" xfId="2120" applyNumberFormat="1" applyFont="1" applyFill="1" applyAlignment="1">
      <alignment vertical="center"/>
    </xf>
    <xf numFmtId="3" fontId="224" fillId="2" borderId="65" xfId="2120" applyNumberFormat="1" applyFont="1" applyFill="1" applyBorder="1" applyAlignment="1">
      <alignment horizontal="center" vertical="center"/>
    </xf>
    <xf numFmtId="0" fontId="227" fillId="2" borderId="0" xfId="2120" applyFont="1" applyFill="1" applyAlignment="1">
      <alignment vertical="center"/>
    </xf>
    <xf numFmtId="3" fontId="227" fillId="2" borderId="65" xfId="2120" applyNumberFormat="1" applyFont="1" applyFill="1" applyBorder="1" applyAlignment="1">
      <alignment vertical="center"/>
    </xf>
    <xf numFmtId="3" fontId="227" fillId="2" borderId="65" xfId="2120" applyNumberFormat="1" applyFont="1" applyFill="1" applyBorder="1" applyAlignment="1">
      <alignment vertical="center" wrapText="1"/>
    </xf>
    <xf numFmtId="0" fontId="227" fillId="2" borderId="65" xfId="2120" applyFont="1" applyFill="1" applyBorder="1" applyAlignment="1">
      <alignment vertical="center" wrapText="1"/>
    </xf>
    <xf numFmtId="0" fontId="8" fillId="2" borderId="65" xfId="2120" applyFont="1" applyFill="1" applyBorder="1" applyAlignment="1">
      <alignment horizontal="justify" vertical="center" wrapText="1"/>
    </xf>
    <xf numFmtId="0" fontId="15" fillId="2" borderId="65" xfId="2120" quotePrefix="1" applyFont="1" applyFill="1" applyBorder="1" applyAlignment="1">
      <alignment horizontal="center" vertical="center"/>
    </xf>
    <xf numFmtId="0" fontId="15" fillId="2" borderId="65" xfId="2120" applyFont="1" applyFill="1" applyBorder="1" applyAlignment="1">
      <alignment horizontal="left" vertical="center" wrapText="1"/>
    </xf>
    <xf numFmtId="0" fontId="15" fillId="2" borderId="0" xfId="2120" applyFont="1" applyFill="1" applyAlignment="1">
      <alignment vertical="center"/>
    </xf>
    <xf numFmtId="0" fontId="15" fillId="2" borderId="65" xfId="2120" applyFont="1" applyFill="1" applyBorder="1" applyAlignment="1">
      <alignment vertical="center"/>
    </xf>
    <xf numFmtId="3" fontId="15" fillId="2" borderId="57" xfId="877" applyNumberFormat="1" applyFill="1" applyBorder="1" applyAlignment="1">
      <alignment horizontal="justify" vertical="center" wrapText="1"/>
    </xf>
    <xf numFmtId="3" fontId="15" fillId="2" borderId="65" xfId="877" applyNumberFormat="1" applyFill="1" applyBorder="1" applyAlignment="1">
      <alignment horizontal="justify" vertical="center" wrapText="1"/>
    </xf>
    <xf numFmtId="0" fontId="15" fillId="2" borderId="65" xfId="2120" applyFont="1" applyFill="1" applyBorder="1" applyAlignment="1">
      <alignment vertical="center" wrapText="1"/>
    </xf>
    <xf numFmtId="0" fontId="224" fillId="2" borderId="65" xfId="2120" quotePrefix="1" applyFont="1" applyFill="1" applyBorder="1" applyAlignment="1">
      <alignment horizontal="center" vertical="center"/>
    </xf>
    <xf numFmtId="0" fontId="227" fillId="2" borderId="65" xfId="2120" applyFont="1" applyFill="1" applyBorder="1" applyAlignment="1">
      <alignment horizontal="center" vertical="center"/>
    </xf>
    <xf numFmtId="0" fontId="224" fillId="2" borderId="65" xfId="2120" applyFont="1" applyFill="1" applyBorder="1" applyAlignment="1">
      <alignment horizontal="center" vertical="center"/>
    </xf>
    <xf numFmtId="0" fontId="227" fillId="2" borderId="65" xfId="2120" applyFont="1" applyFill="1" applyBorder="1" applyAlignment="1">
      <alignment vertical="center"/>
    </xf>
    <xf numFmtId="0" fontId="227" fillId="2" borderId="65" xfId="2120" applyFont="1" applyFill="1" applyBorder="1" applyAlignment="1">
      <alignment horizontal="left" vertical="center" wrapText="1"/>
    </xf>
    <xf numFmtId="0" fontId="227" fillId="2" borderId="78" xfId="2120" applyFont="1" applyFill="1" applyBorder="1" applyAlignment="1">
      <alignment horizontal="center" vertical="center"/>
    </xf>
    <xf numFmtId="0" fontId="227" fillId="2" borderId="78" xfId="2120" applyFont="1" applyFill="1" applyBorder="1" applyAlignment="1">
      <alignment horizontal="left" vertical="center" wrapText="1"/>
    </xf>
    <xf numFmtId="173" fontId="11" fillId="2" borderId="0" xfId="2" applyNumberFormat="1" applyFont="1" applyFill="1" applyAlignment="1">
      <alignment horizontal="center" vertical="center"/>
    </xf>
    <xf numFmtId="0" fontId="224" fillId="2" borderId="57" xfId="2120" applyFont="1" applyFill="1" applyBorder="1" applyAlignment="1">
      <alignment horizontal="center" vertical="center"/>
    </xf>
    <xf numFmtId="0" fontId="224" fillId="2" borderId="57" xfId="2120" applyFont="1" applyFill="1" applyBorder="1" applyAlignment="1">
      <alignment vertical="center"/>
    </xf>
    <xf numFmtId="0" fontId="0" fillId="2" borderId="65" xfId="2120" applyFont="1" applyFill="1" applyBorder="1" applyAlignment="1">
      <alignment horizontal="justify" vertical="center" wrapText="1"/>
    </xf>
    <xf numFmtId="3" fontId="224" fillId="2" borderId="65" xfId="2120" applyNumberFormat="1" applyFont="1" applyFill="1" applyBorder="1" applyAlignment="1">
      <alignment vertical="center"/>
    </xf>
    <xf numFmtId="0" fontId="224" fillId="2" borderId="65" xfId="2120" applyFont="1" applyFill="1" applyBorder="1" applyAlignment="1">
      <alignment vertical="center" wrapText="1"/>
    </xf>
    <xf numFmtId="0" fontId="214" fillId="2" borderId="65" xfId="2120" applyFont="1" applyFill="1" applyBorder="1" applyAlignment="1">
      <alignment horizontal="center" vertical="center"/>
    </xf>
    <xf numFmtId="0" fontId="234" fillId="2" borderId="65" xfId="0" applyFont="1" applyFill="1" applyBorder="1" applyAlignment="1">
      <alignment vertical="center"/>
    </xf>
    <xf numFmtId="0" fontId="214" fillId="2" borderId="0" xfId="2120" applyFont="1" applyFill="1" applyAlignment="1">
      <alignment vertical="center"/>
    </xf>
    <xf numFmtId="0" fontId="214" fillId="2" borderId="65" xfId="2120" applyFont="1" applyFill="1" applyBorder="1" applyAlignment="1">
      <alignment vertical="center"/>
    </xf>
    <xf numFmtId="0" fontId="234" fillId="2" borderId="65" xfId="2120" applyFont="1" applyFill="1" applyBorder="1" applyAlignment="1">
      <alignment horizontal="justify" vertical="center" wrapText="1"/>
    </xf>
    <xf numFmtId="0" fontId="224" fillId="2" borderId="65" xfId="2120" applyFont="1" applyFill="1" applyBorder="1" applyAlignment="1">
      <alignment horizontal="justify" vertical="center" wrapText="1"/>
    </xf>
    <xf numFmtId="0" fontId="224" fillId="2" borderId="65" xfId="2120" applyFont="1" applyFill="1" applyBorder="1" applyAlignment="1">
      <alignment vertical="center"/>
    </xf>
    <xf numFmtId="0" fontId="224" fillId="2" borderId="65" xfId="2120" applyFont="1" applyFill="1" applyBorder="1" applyAlignment="1">
      <alignment horizontal="left" vertical="center" wrapText="1"/>
    </xf>
    <xf numFmtId="0" fontId="224" fillId="2" borderId="65" xfId="0" applyFont="1" applyFill="1" applyBorder="1" applyAlignment="1">
      <alignment horizontal="center" vertical="center"/>
    </xf>
    <xf numFmtId="167" fontId="224" fillId="2" borderId="75" xfId="2123" applyFont="1" applyFill="1" applyBorder="1" applyAlignment="1">
      <alignment vertical="center"/>
    </xf>
    <xf numFmtId="167" fontId="224" fillId="2" borderId="57" xfId="2123" applyFont="1" applyFill="1" applyBorder="1" applyAlignment="1">
      <alignment vertical="center"/>
    </xf>
    <xf numFmtId="167" fontId="227" fillId="2" borderId="65" xfId="2123" applyFont="1" applyFill="1" applyBorder="1" applyAlignment="1">
      <alignment vertical="center"/>
    </xf>
    <xf numFmtId="167" fontId="224" fillId="2" borderId="65" xfId="2123" applyFont="1" applyFill="1" applyBorder="1" applyAlignment="1">
      <alignment vertical="center"/>
    </xf>
    <xf numFmtId="167" fontId="214" fillId="2" borderId="65" xfId="2123" applyFont="1" applyFill="1" applyBorder="1" applyAlignment="1">
      <alignment vertical="center"/>
    </xf>
    <xf numFmtId="167" fontId="15" fillId="2" borderId="65" xfId="2123" applyFont="1" applyFill="1" applyBorder="1" applyAlignment="1">
      <alignment vertical="center"/>
    </xf>
    <xf numFmtId="167" fontId="15" fillId="2" borderId="65" xfId="2123" applyFont="1" applyFill="1" applyBorder="1" applyAlignment="1">
      <alignment vertical="center" wrapText="1"/>
    </xf>
    <xf numFmtId="167" fontId="15" fillId="2" borderId="57" xfId="2123" applyFont="1" applyFill="1" applyBorder="1" applyAlignment="1">
      <alignment vertical="center" wrapText="1"/>
    </xf>
    <xf numFmtId="167" fontId="227" fillId="2" borderId="78" xfId="2123" applyFont="1" applyFill="1" applyBorder="1" applyAlignment="1">
      <alignment vertical="center"/>
    </xf>
    <xf numFmtId="167" fontId="0" fillId="2" borderId="65" xfId="2123" applyFont="1" applyFill="1" applyBorder="1" applyAlignment="1">
      <alignment vertical="center"/>
    </xf>
    <xf numFmtId="167" fontId="234" fillId="2" borderId="65" xfId="2123" applyFont="1" applyFill="1" applyBorder="1" applyAlignment="1">
      <alignment vertical="center"/>
    </xf>
    <xf numFmtId="167" fontId="227" fillId="2" borderId="65" xfId="2123" applyFont="1" applyFill="1" applyBorder="1" applyAlignment="1">
      <alignment vertical="center" wrapText="1"/>
    </xf>
    <xf numFmtId="167" fontId="228" fillId="2" borderId="65" xfId="2123" applyFont="1" applyFill="1" applyBorder="1" applyAlignment="1">
      <alignment vertical="center" wrapText="1"/>
    </xf>
    <xf numFmtId="171" fontId="17" fillId="2" borderId="65" xfId="0" applyNumberFormat="1" applyFont="1" applyFill="1" applyBorder="1" applyAlignment="1">
      <alignment horizontal="center" vertical="center"/>
    </xf>
    <xf numFmtId="173" fontId="235" fillId="2" borderId="65" xfId="0" applyNumberFormat="1" applyFont="1" applyFill="1" applyBorder="1" applyAlignment="1">
      <alignment horizontal="justify" vertical="center" wrapText="1"/>
    </xf>
    <xf numFmtId="3" fontId="17" fillId="2" borderId="65" xfId="2094" applyNumberFormat="1" applyFont="1" applyFill="1" applyBorder="1" applyAlignment="1">
      <alignment vertical="center"/>
    </xf>
    <xf numFmtId="3" fontId="17" fillId="2" borderId="0" xfId="2094" applyNumberFormat="1" applyFont="1" applyFill="1" applyBorder="1" applyAlignment="1">
      <alignment horizontal="right" vertical="center" wrapText="1"/>
    </xf>
    <xf numFmtId="171" fontId="17" fillId="2" borderId="0" xfId="0" applyNumberFormat="1" applyFont="1" applyFill="1"/>
    <xf numFmtId="3" fontId="14" fillId="2" borderId="75" xfId="2" applyNumberFormat="1" applyFont="1" applyFill="1" applyBorder="1" applyAlignment="1">
      <alignment horizontal="right" vertical="center" wrapText="1"/>
    </xf>
    <xf numFmtId="49" fontId="222" fillId="2" borderId="80" xfId="3" applyNumberFormat="1" applyFont="1" applyFill="1" applyBorder="1" applyAlignment="1">
      <alignment horizontal="center" vertical="center" wrapText="1"/>
    </xf>
    <xf numFmtId="173" fontId="222" fillId="2" borderId="80" xfId="3" applyNumberFormat="1" applyFont="1" applyFill="1" applyBorder="1" applyAlignment="1">
      <alignment horizontal="justify" vertical="center" wrapText="1"/>
    </xf>
    <xf numFmtId="173" fontId="222" fillId="2" borderId="80" xfId="3" applyNumberFormat="1" applyFont="1" applyFill="1" applyBorder="1" applyAlignment="1">
      <alignment horizontal="right" vertical="center" wrapText="1"/>
    </xf>
    <xf numFmtId="3" fontId="222" fillId="2" borderId="80" xfId="3" applyNumberFormat="1" applyFont="1" applyFill="1" applyBorder="1" applyAlignment="1">
      <alignment horizontal="right" vertical="center" wrapText="1"/>
    </xf>
    <xf numFmtId="3" fontId="17" fillId="2" borderId="80" xfId="3" applyNumberFormat="1" applyFont="1" applyFill="1" applyBorder="1" applyAlignment="1">
      <alignment horizontal="right" vertical="center" wrapText="1"/>
    </xf>
    <xf numFmtId="49" fontId="14" fillId="0" borderId="79" xfId="3" applyNumberFormat="1" applyFont="1" applyBorder="1" applyAlignment="1">
      <alignment horizontal="center" vertical="center" wrapText="1"/>
    </xf>
    <xf numFmtId="173" fontId="14" fillId="0" borderId="79" xfId="3" applyNumberFormat="1" applyFont="1" applyBorder="1" applyAlignment="1">
      <alignment horizontal="justify" vertical="center" wrapText="1"/>
    </xf>
    <xf numFmtId="173" fontId="11" fillId="0" borderId="79" xfId="4" quotePrefix="1" applyNumberFormat="1" applyFont="1" applyBorder="1" applyAlignment="1">
      <alignment horizontal="center" vertical="center" wrapText="1"/>
    </xf>
    <xf numFmtId="173" fontId="11" fillId="0" borderId="4" xfId="4" applyNumberFormat="1" applyFont="1" applyBorder="1" applyAlignment="1">
      <alignment horizontal="justify" vertical="center" wrapText="1"/>
    </xf>
    <xf numFmtId="3" fontId="17" fillId="2" borderId="65" xfId="3" applyNumberFormat="1" applyFont="1" applyFill="1" applyBorder="1" applyAlignment="1">
      <alignment horizontal="right" vertical="center" wrapText="1"/>
    </xf>
    <xf numFmtId="0" fontId="236" fillId="0" borderId="80" xfId="0" applyFont="1" applyBorder="1" applyAlignment="1">
      <alignment vertical="center" wrapText="1"/>
    </xf>
    <xf numFmtId="173" fontId="11" fillId="2" borderId="80" xfId="3" applyNumberFormat="1" applyFont="1" applyFill="1" applyBorder="1" applyAlignment="1">
      <alignment horizontal="right" vertical="center" wrapText="1"/>
    </xf>
    <xf numFmtId="173" fontId="14" fillId="2" borderId="80" xfId="3" applyNumberFormat="1" applyFont="1" applyFill="1" applyBorder="1" applyAlignment="1">
      <alignment horizontal="right" vertical="center" wrapText="1"/>
    </xf>
    <xf numFmtId="3" fontId="11" fillId="2" borderId="80" xfId="3" applyNumberFormat="1" applyFont="1" applyFill="1" applyBorder="1" applyAlignment="1">
      <alignment horizontal="right" vertical="center" wrapText="1"/>
    </xf>
    <xf numFmtId="173" fontId="221" fillId="2" borderId="0" xfId="2" applyNumberFormat="1" applyFont="1" applyFill="1" applyAlignment="1">
      <alignment horizontal="center" vertical="center"/>
    </xf>
    <xf numFmtId="3" fontId="221" fillId="2" borderId="0" xfId="2" applyNumberFormat="1" applyFont="1" applyFill="1" applyAlignment="1">
      <alignment horizontal="right" vertical="center" wrapText="1"/>
    </xf>
    <xf numFmtId="3" fontId="237" fillId="2" borderId="58" xfId="3" applyNumberFormat="1" applyFont="1" applyFill="1" applyBorder="1" applyAlignment="1">
      <alignment horizontal="right" vertical="center" wrapText="1"/>
    </xf>
    <xf numFmtId="173" fontId="238" fillId="2" borderId="0" xfId="2" applyNumberFormat="1" applyFont="1" applyFill="1" applyAlignment="1">
      <alignment horizontal="center" vertical="center"/>
    </xf>
    <xf numFmtId="3" fontId="237" fillId="2" borderId="0" xfId="3" applyNumberFormat="1" applyFont="1" applyFill="1" applyAlignment="1">
      <alignment horizontal="right" vertical="center" wrapText="1"/>
    </xf>
    <xf numFmtId="3" fontId="238" fillId="2" borderId="0" xfId="2" applyNumberFormat="1" applyFont="1" applyFill="1" applyAlignment="1">
      <alignment horizontal="right" vertical="center" wrapText="1"/>
    </xf>
    <xf numFmtId="3" fontId="237" fillId="2" borderId="0" xfId="2" applyNumberFormat="1" applyFont="1" applyFill="1" applyAlignment="1"/>
    <xf numFmtId="3" fontId="237" fillId="2" borderId="0" xfId="4" applyNumberFormat="1" applyFont="1" applyFill="1" applyAlignment="1">
      <alignment vertical="center" wrapText="1"/>
    </xf>
    <xf numFmtId="173" fontId="11" fillId="2" borderId="80" xfId="3" applyNumberFormat="1" applyFont="1" applyFill="1" applyBorder="1" applyAlignment="1">
      <alignment horizontal="center" vertical="center" wrapText="1"/>
    </xf>
    <xf numFmtId="173" fontId="11" fillId="2" borderId="80" xfId="3" applyNumberFormat="1" applyFont="1" applyFill="1" applyBorder="1" applyAlignment="1">
      <alignment horizontal="justify" vertical="center" wrapText="1"/>
    </xf>
    <xf numFmtId="3" fontId="14" fillId="2" borderId="80" xfId="3" applyNumberFormat="1" applyFont="1" applyFill="1" applyBorder="1" applyAlignment="1">
      <alignment horizontal="right" vertical="center" wrapText="1"/>
    </xf>
    <xf numFmtId="173" fontId="14" fillId="2" borderId="80" xfId="3" applyNumberFormat="1" applyFont="1" applyFill="1" applyBorder="1" applyAlignment="1">
      <alignment horizontal="justify" vertical="center" wrapText="1"/>
    </xf>
    <xf numFmtId="173" fontId="17" fillId="52" borderId="58" xfId="3" applyNumberFormat="1" applyFont="1" applyFill="1" applyBorder="1" applyAlignment="1">
      <alignment horizontal="center" vertical="center" wrapText="1"/>
    </xf>
    <xf numFmtId="173" fontId="17" fillId="52" borderId="58" xfId="3" applyNumberFormat="1" applyFont="1" applyFill="1" applyBorder="1" applyAlignment="1">
      <alignment horizontal="justify" vertical="center" wrapText="1"/>
    </xf>
    <xf numFmtId="3" fontId="17" fillId="52" borderId="58" xfId="3" applyNumberFormat="1" applyFont="1" applyFill="1" applyBorder="1" applyAlignment="1">
      <alignment horizontal="right" vertical="center" wrapText="1"/>
    </xf>
    <xf numFmtId="173" fontId="14" fillId="52" borderId="0" xfId="2" applyNumberFormat="1" applyFont="1" applyFill="1" applyAlignment="1">
      <alignment horizontal="center" vertical="center"/>
    </xf>
    <xf numFmtId="3" fontId="17" fillId="52" borderId="0" xfId="3" applyNumberFormat="1" applyFont="1" applyFill="1" applyAlignment="1">
      <alignment horizontal="right" vertical="center" wrapText="1"/>
    </xf>
    <xf numFmtId="3" fontId="14" fillId="52" borderId="0" xfId="2" applyNumberFormat="1" applyFont="1" applyFill="1" applyAlignment="1">
      <alignment horizontal="right" vertical="center" wrapText="1"/>
    </xf>
    <xf numFmtId="3" fontId="216" fillId="52" borderId="0" xfId="2" applyNumberFormat="1" applyFont="1" applyFill="1" applyAlignment="1"/>
    <xf numFmtId="173" fontId="217" fillId="52" borderId="0" xfId="3" applyNumberFormat="1" applyFont="1" applyFill="1" applyAlignment="1">
      <alignment vertical="center"/>
    </xf>
    <xf numFmtId="49" fontId="11" fillId="2" borderId="65" xfId="3" applyNumberFormat="1" applyFont="1" applyFill="1" applyBorder="1" applyAlignment="1">
      <alignment horizontal="center" vertical="center" wrapText="1"/>
    </xf>
    <xf numFmtId="3" fontId="14" fillId="2" borderId="0" xfId="4" applyNumberFormat="1" applyFont="1" applyFill="1" applyAlignment="1">
      <alignment wrapText="1"/>
    </xf>
    <xf numFmtId="0" fontId="236" fillId="0" borderId="80" xfId="915" applyFont="1" applyBorder="1" applyAlignment="1">
      <alignment horizontal="justify" vertical="center" wrapText="1"/>
    </xf>
    <xf numFmtId="0" fontId="11" fillId="2" borderId="58" xfId="14" applyFont="1" applyFill="1" applyBorder="1" applyAlignment="1">
      <alignment horizontal="right" vertical="center" wrapText="1"/>
    </xf>
    <xf numFmtId="49" fontId="11" fillId="2" borderId="80" xfId="3" applyNumberFormat="1" applyFont="1" applyFill="1" applyBorder="1" applyAlignment="1">
      <alignment horizontal="center" vertical="center" wrapText="1"/>
    </xf>
    <xf numFmtId="173" fontId="236" fillId="0" borderId="80" xfId="3" applyNumberFormat="1" applyFont="1" applyBorder="1" applyAlignment="1">
      <alignment horizontal="justify" vertical="center" wrapText="1"/>
    </xf>
    <xf numFmtId="0" fontId="214" fillId="2" borderId="57" xfId="2120" applyFont="1" applyFill="1" applyBorder="1" applyAlignment="1">
      <alignment horizontal="center" vertical="center"/>
    </xf>
    <xf numFmtId="0" fontId="234" fillId="2" borderId="57" xfId="0" applyFont="1" applyFill="1" applyBorder="1" applyAlignment="1">
      <alignment vertical="center" wrapText="1"/>
    </xf>
    <xf numFmtId="167" fontId="214" fillId="2" borderId="57" xfId="2123" applyFont="1" applyFill="1" applyBorder="1" applyAlignment="1">
      <alignment vertical="center"/>
    </xf>
    <xf numFmtId="0" fontId="15" fillId="2" borderId="81" xfId="2120" quotePrefix="1" applyFont="1" applyFill="1" applyBorder="1" applyAlignment="1">
      <alignment horizontal="center" vertical="center"/>
    </xf>
    <xf numFmtId="0" fontId="15" fillId="2" borderId="81" xfId="2120" applyFont="1" applyFill="1" applyBorder="1" applyAlignment="1">
      <alignment horizontal="left" vertical="center" wrapText="1"/>
    </xf>
    <xf numFmtId="167" fontId="227" fillId="2" borderId="81" xfId="2123" applyFont="1" applyFill="1" applyBorder="1" applyAlignment="1">
      <alignment vertical="center"/>
    </xf>
    <xf numFmtId="167" fontId="15" fillId="2" borderId="81" xfId="2123" applyFont="1" applyFill="1" applyBorder="1" applyAlignment="1">
      <alignment vertical="center"/>
    </xf>
    <xf numFmtId="167" fontId="227" fillId="2" borderId="81" xfId="2123" applyFont="1" applyFill="1" applyBorder="1" applyAlignment="1">
      <alignment vertical="center" wrapText="1"/>
    </xf>
    <xf numFmtId="0" fontId="236" fillId="2" borderId="80" xfId="915" applyFont="1" applyFill="1" applyBorder="1" applyAlignment="1">
      <alignment horizontal="justify" vertical="center" wrapText="1"/>
    </xf>
    <xf numFmtId="173" fontId="11" fillId="2" borderId="0" xfId="3" applyNumberFormat="1" applyFont="1" applyFill="1" applyAlignment="1">
      <alignment horizontal="center" vertical="center" wrapText="1"/>
    </xf>
    <xf numFmtId="173" fontId="11" fillId="2" borderId="79" xfId="4" quotePrefix="1" applyNumberFormat="1" applyFont="1" applyFill="1" applyBorder="1" applyAlignment="1">
      <alignment horizontal="center" vertical="center" wrapText="1"/>
    </xf>
    <xf numFmtId="0" fontId="236" fillId="2" borderId="80" xfId="0" applyFont="1" applyFill="1" applyBorder="1" applyAlignment="1">
      <alignment vertical="center" wrapText="1"/>
    </xf>
    <xf numFmtId="173" fontId="11" fillId="2" borderId="4" xfId="4" applyNumberFormat="1" applyFont="1" applyFill="1" applyBorder="1" applyAlignment="1">
      <alignment horizontal="justify" vertical="center" wrapText="1"/>
    </xf>
    <xf numFmtId="173" fontId="236" fillId="2" borderId="80" xfId="3" applyNumberFormat="1" applyFont="1" applyFill="1" applyBorder="1" applyAlignment="1">
      <alignment horizontal="justify" vertical="center" wrapText="1"/>
    </xf>
    <xf numFmtId="173" fontId="11" fillId="53" borderId="58" xfId="3" applyNumberFormat="1" applyFont="1" applyFill="1" applyBorder="1" applyAlignment="1">
      <alignment horizontal="center" vertical="center" wrapText="1"/>
    </xf>
    <xf numFmtId="173" fontId="11" fillId="53" borderId="4" xfId="4" applyNumberFormat="1" applyFont="1" applyFill="1" applyBorder="1" applyAlignment="1">
      <alignment horizontal="justify" vertical="center" wrapText="1"/>
    </xf>
    <xf numFmtId="173" fontId="11" fillId="53" borderId="58" xfId="3" applyNumberFormat="1" applyFont="1" applyFill="1" applyBorder="1" applyAlignment="1">
      <alignment horizontal="right" vertical="center" wrapText="1"/>
    </xf>
    <xf numFmtId="173" fontId="14" fillId="2" borderId="80" xfId="3" applyNumberFormat="1" applyFont="1" applyFill="1" applyBorder="1" applyAlignment="1">
      <alignment horizontal="center" vertical="center" wrapText="1"/>
    </xf>
    <xf numFmtId="3" fontId="14" fillId="2" borderId="0" xfId="2" applyNumberFormat="1" applyFont="1" applyFill="1" applyAlignment="1"/>
    <xf numFmtId="173" fontId="215" fillId="2" borderId="59" xfId="2" applyNumberFormat="1" applyFont="1" applyFill="1" applyBorder="1" applyAlignment="1"/>
    <xf numFmtId="0" fontId="227" fillId="2" borderId="0" xfId="2120" applyFont="1" applyFill="1" applyAlignment="1">
      <alignment horizontal="left" vertical="center" wrapText="1"/>
    </xf>
    <xf numFmtId="0" fontId="229" fillId="2" borderId="0" xfId="2120" applyFont="1" applyFill="1" applyAlignment="1">
      <alignment horizontal="center" vertical="center" wrapText="1"/>
    </xf>
    <xf numFmtId="0" fontId="226" fillId="2" borderId="0" xfId="2120" applyFont="1" applyFill="1" applyAlignment="1">
      <alignment horizontal="center" vertical="center" wrapText="1"/>
    </xf>
    <xf numFmtId="0" fontId="229" fillId="2" borderId="59" xfId="2120" applyFont="1" applyFill="1" applyBorder="1" applyAlignment="1">
      <alignment horizontal="right" vertical="center"/>
    </xf>
    <xf numFmtId="0" fontId="224" fillId="2" borderId="74" xfId="2120" applyFont="1" applyFill="1" applyBorder="1" applyAlignment="1">
      <alignment horizontal="center" vertical="center"/>
    </xf>
    <xf numFmtId="0" fontId="224" fillId="2" borderId="60" xfId="2120" applyFont="1" applyFill="1" applyBorder="1" applyAlignment="1">
      <alignment horizontal="center" vertical="center"/>
    </xf>
    <xf numFmtId="0" fontId="224" fillId="2" borderId="75" xfId="2120" applyFont="1" applyFill="1" applyBorder="1" applyAlignment="1">
      <alignment horizontal="center" vertical="center"/>
    </xf>
    <xf numFmtId="0" fontId="224" fillId="2" borderId="75" xfId="2120" applyFont="1" applyFill="1" applyBorder="1" applyAlignment="1">
      <alignment horizontal="center" vertical="center" wrapText="1"/>
    </xf>
    <xf numFmtId="0" fontId="224" fillId="2" borderId="76" xfId="2120" applyFont="1" applyFill="1" applyBorder="1" applyAlignment="1">
      <alignment horizontal="center" vertical="center"/>
    </xf>
    <xf numFmtId="0" fontId="224" fillId="2" borderId="73" xfId="2120" applyFont="1" applyFill="1" applyBorder="1" applyAlignment="1">
      <alignment horizontal="center" vertical="center"/>
    </xf>
    <xf numFmtId="0" fontId="224" fillId="2" borderId="77" xfId="2120" applyFont="1" applyFill="1" applyBorder="1" applyAlignment="1">
      <alignment horizontal="center" vertical="center"/>
    </xf>
    <xf numFmtId="0" fontId="14" fillId="2" borderId="63" xfId="2" applyFont="1" applyFill="1" applyBorder="1" applyAlignment="1">
      <alignment horizontal="left" wrapText="1"/>
    </xf>
    <xf numFmtId="173" fontId="14" fillId="2" borderId="16" xfId="2" applyNumberFormat="1" applyFont="1" applyFill="1" applyBorder="1" applyAlignment="1">
      <alignment horizontal="center" vertical="center" wrapText="1"/>
    </xf>
    <xf numFmtId="173" fontId="14" fillId="2" borderId="31" xfId="2" applyNumberFormat="1" applyFont="1" applyFill="1" applyBorder="1" applyAlignment="1">
      <alignment horizontal="center" vertical="center" wrapText="1"/>
    </xf>
    <xf numFmtId="173" fontId="14" fillId="2" borderId="15" xfId="2" applyNumberFormat="1" applyFont="1" applyFill="1" applyBorder="1" applyAlignment="1">
      <alignment horizontal="center" vertical="center" wrapText="1"/>
    </xf>
    <xf numFmtId="173" fontId="14" fillId="2" borderId="75" xfId="2" applyNumberFormat="1" applyFont="1" applyFill="1" applyBorder="1" applyAlignment="1">
      <alignment horizontal="center" vertical="center"/>
    </xf>
    <xf numFmtId="173" fontId="14" fillId="2" borderId="74" xfId="2" applyNumberFormat="1" applyFont="1" applyFill="1" applyBorder="1" applyAlignment="1">
      <alignment horizontal="center" vertical="center"/>
    </xf>
    <xf numFmtId="173" fontId="14" fillId="2" borderId="61" xfId="2" applyNumberFormat="1" applyFont="1" applyFill="1" applyBorder="1" applyAlignment="1">
      <alignment horizontal="center" vertical="center"/>
    </xf>
    <xf numFmtId="173" fontId="14" fillId="2" borderId="60" xfId="2" applyNumberFormat="1" applyFont="1" applyFill="1" applyBorder="1" applyAlignment="1">
      <alignment horizontal="center" vertical="center"/>
    </xf>
    <xf numFmtId="172" fontId="14" fillId="2" borderId="1" xfId="1" applyNumberFormat="1" applyFont="1" applyFill="1" applyBorder="1" applyAlignment="1">
      <alignment horizontal="center" vertical="center" wrapText="1"/>
    </xf>
    <xf numFmtId="172" fontId="15" fillId="2" borderId="1" xfId="1" applyNumberFormat="1" applyFont="1" applyFill="1" applyBorder="1" applyAlignment="1">
      <alignment horizontal="center" vertical="center" wrapText="1"/>
    </xf>
    <xf numFmtId="172" fontId="15" fillId="2" borderId="1" xfId="1" applyNumberFormat="1" applyFont="1" applyFill="1" applyBorder="1" applyAlignment="1">
      <alignment horizontal="center" vertical="center"/>
    </xf>
    <xf numFmtId="173" fontId="14" fillId="2" borderId="39" xfId="2" applyNumberFormat="1" applyFont="1" applyFill="1" applyBorder="1" applyAlignment="1">
      <alignment horizontal="center" vertical="center"/>
    </xf>
    <xf numFmtId="173" fontId="14" fillId="2" borderId="24" xfId="2" applyNumberFormat="1" applyFont="1" applyFill="1" applyBorder="1" applyAlignment="1">
      <alignment horizontal="center" vertical="center"/>
    </xf>
    <xf numFmtId="173" fontId="14" fillId="2" borderId="51" xfId="2" applyNumberFormat="1" applyFont="1" applyFill="1" applyBorder="1" applyAlignment="1">
      <alignment horizontal="center" vertical="center"/>
    </xf>
    <xf numFmtId="173" fontId="9" fillId="2" borderId="0" xfId="2" applyNumberFormat="1" applyFont="1" applyFill="1" applyAlignment="1">
      <alignment horizontal="center" wrapText="1"/>
    </xf>
    <xf numFmtId="173" fontId="9" fillId="2" borderId="0" xfId="2" applyNumberFormat="1" applyFont="1" applyFill="1" applyAlignment="1">
      <alignment horizontal="center"/>
    </xf>
    <xf numFmtId="173" fontId="12" fillId="2" borderId="10" xfId="2" applyNumberFormat="1" applyFont="1" applyFill="1" applyBorder="1" applyAlignment="1">
      <alignment horizontal="center"/>
    </xf>
    <xf numFmtId="173" fontId="14" fillId="2" borderId="2" xfId="2" applyNumberFormat="1" applyFont="1" applyFill="1" applyBorder="1" applyAlignment="1">
      <alignment horizontal="center" vertical="center" wrapText="1"/>
    </xf>
    <xf numFmtId="0" fontId="14" fillId="2" borderId="2" xfId="2" applyFont="1" applyFill="1" applyBorder="1" applyAlignment="1">
      <alignment horizontal="center" vertical="center"/>
    </xf>
    <xf numFmtId="0" fontId="14" fillId="2" borderId="31" xfId="2" applyFont="1" applyFill="1" applyBorder="1" applyAlignment="1">
      <alignment horizontal="center" vertical="center"/>
    </xf>
    <xf numFmtId="0" fontId="14" fillId="2" borderId="15" xfId="2" applyFont="1" applyFill="1" applyBorder="1" applyAlignment="1">
      <alignment horizontal="center" vertical="center"/>
    </xf>
    <xf numFmtId="173" fontId="215" fillId="2" borderId="59" xfId="2" applyNumberFormat="1" applyFont="1" applyFill="1" applyBorder="1" applyAlignment="1">
      <alignment horizontal="right"/>
    </xf>
  </cellXfs>
  <cellStyles count="2125">
    <cellStyle name="_x0001_" xfId="6" xr:uid="{00000000-0005-0000-0000-000000000000}"/>
    <cellStyle name="          _x000d__x000a_shell=progman.exe_x000d__x000a_m" xfId="7" xr:uid="{00000000-0005-0000-0000-000001000000}"/>
    <cellStyle name="_x000d__x000a_JournalTemplate=C:\COMFO\CTALK\JOURSTD.TPL_x000d__x000a_LbStateAddress=3 3 0 251 1 89 2 311_x000d__x000a_LbStateJou" xfId="8" xr:uid="{00000000-0005-0000-0000-000002000000}"/>
    <cellStyle name="#,##0" xfId="9" xr:uid="{00000000-0005-0000-0000-000003000000}"/>
    <cellStyle name="%" xfId="10" xr:uid="{00000000-0005-0000-0000-000004000000}"/>
    <cellStyle name="." xfId="11" xr:uid="{00000000-0005-0000-0000-000005000000}"/>
    <cellStyle name=".d©y" xfId="12" xr:uid="{00000000-0005-0000-0000-000006000000}"/>
    <cellStyle name="??" xfId="13" xr:uid="{00000000-0005-0000-0000-000007000000}"/>
    <cellStyle name="?? [0.00]_ Att. 1- Cover" xfId="14" xr:uid="{00000000-0005-0000-0000-000008000000}"/>
    <cellStyle name="?? [0]" xfId="15" xr:uid="{00000000-0005-0000-0000-000009000000}"/>
    <cellStyle name="?_x001d_??%U©÷u&amp;H©÷9_x0008_? s_x000a__x0007__x0001__x0001_" xfId="16" xr:uid="{00000000-0005-0000-0000-00000A000000}"/>
    <cellStyle name="?_x001d_??%U©÷u&amp;H©÷9_x0008_?_x0009_s_x000a__x0007__x0001__x0001_" xfId="17" xr:uid="{00000000-0005-0000-0000-00000B000000}"/>
    <cellStyle name="???? [0.00]_      " xfId="18" xr:uid="{00000000-0005-0000-0000-00000C000000}"/>
    <cellStyle name="??????" xfId="19" xr:uid="{00000000-0005-0000-0000-00000D000000}"/>
    <cellStyle name="????_      " xfId="20" xr:uid="{00000000-0005-0000-0000-00000E000000}"/>
    <cellStyle name="???[0]_?? DI" xfId="21" xr:uid="{00000000-0005-0000-0000-00000F000000}"/>
    <cellStyle name="???_?? DI" xfId="22" xr:uid="{00000000-0005-0000-0000-000010000000}"/>
    <cellStyle name="??[0]_BRE" xfId="23" xr:uid="{00000000-0005-0000-0000-000011000000}"/>
    <cellStyle name="??_      " xfId="24" xr:uid="{00000000-0005-0000-0000-000012000000}"/>
    <cellStyle name="??A? [0]_laroux_1_¢¬???¢â? " xfId="25" xr:uid="{00000000-0005-0000-0000-000013000000}"/>
    <cellStyle name="??A?_laroux_1_¢¬???¢â? " xfId="26" xr:uid="{00000000-0005-0000-0000-000014000000}"/>
    <cellStyle name="?¡±¢¥?_?¨ù??¢´¢¥_¢¬???¢â? " xfId="27" xr:uid="{00000000-0005-0000-0000-000015000000}"/>
    <cellStyle name="?ðÇ%U?&amp;H?_x0008_?s_x000a__x0007__x0001__x0001_" xfId="28" xr:uid="{00000000-0005-0000-0000-000016000000}"/>
    <cellStyle name="[0]_Chi phÝ kh¸c_V" xfId="29" xr:uid="{00000000-0005-0000-0000-000017000000}"/>
    <cellStyle name="_1 TONG HOP - CA NA" xfId="30" xr:uid="{00000000-0005-0000-0000-000018000000}"/>
    <cellStyle name="_130307 So sanh thuc hien 2012 - du toan 2012 moi (pan khac)" xfId="31" xr:uid="{00000000-0005-0000-0000-000019000000}"/>
    <cellStyle name="_130313 Mau  bieu bao cao nguon luc cua dia phuong sua" xfId="32" xr:uid="{00000000-0005-0000-0000-00001A000000}"/>
    <cellStyle name="_130818 Tong hop Danh gia thu 2013" xfId="33" xr:uid="{00000000-0005-0000-0000-00001B000000}"/>
    <cellStyle name="_130818 Tong hop Danh gia thu 2013_140921 bu giam thu ND 209" xfId="34" xr:uid="{00000000-0005-0000-0000-00001C000000}"/>
    <cellStyle name="_130818 Tong hop Danh gia thu 2013_140921 bu giam thu ND 209_Phu luc so 5 - sua ngay 04-01" xfId="35" xr:uid="{00000000-0005-0000-0000-00001D000000}"/>
    <cellStyle name="_Bang Chi tieu (2)" xfId="36" xr:uid="{00000000-0005-0000-0000-00001E000000}"/>
    <cellStyle name="_BAO GIA NGAY 24-10-08 (co dam)" xfId="37" xr:uid="{00000000-0005-0000-0000-00001F000000}"/>
    <cellStyle name="_Biểu DT chi tiết (17.10.2014)" xfId="38" xr:uid="{00000000-0005-0000-0000-000020000000}"/>
    <cellStyle name="_Biểu số 7" xfId="39" xr:uid="{00000000-0005-0000-0000-000021000000}"/>
    <cellStyle name="_Book1" xfId="40" xr:uid="{00000000-0005-0000-0000-000022000000}"/>
    <cellStyle name="_Book1 (2)" xfId="41" xr:uid="{00000000-0005-0000-0000-000023000000}"/>
    <cellStyle name="_Book1 (2)_Chi tiết Dự toán THPT 2017 gửi VA có TT42  " xfId="42" xr:uid="{00000000-0005-0000-0000-000024000000}"/>
    <cellStyle name="_Book1 (2)_Dự toán THPT 2017 gửi NS  ngày  28-11 có TT42 " xfId="43" xr:uid="{00000000-0005-0000-0000-000025000000}"/>
    <cellStyle name="_Book1 (2)_Dự toán THPT 2017 gửi VA ngày  15-11 có TT42  " xfId="44" xr:uid="{00000000-0005-0000-0000-000026000000}"/>
    <cellStyle name="_Book1 (2)_Dự toán THPT 2017 gửi VA ngày  18-11 có TT42  " xfId="45" xr:uid="{00000000-0005-0000-0000-000027000000}"/>
    <cellStyle name="_Book1 (2)_gui NS DT 2015(Có QĐ12)" xfId="46" xr:uid="{00000000-0005-0000-0000-000028000000}"/>
    <cellStyle name="_Book1 (2)_gui NS DT 2015(Có QĐ12)ngày 10-10" xfId="47" xr:uid="{00000000-0005-0000-0000-000029000000}"/>
    <cellStyle name="_Book1 (2)_gui NS DT 2015(Có QĐ12)ngày 19-12" xfId="48" xr:uid="{00000000-0005-0000-0000-00002A000000}"/>
    <cellStyle name="_Book1 (2)_gui NS DT 2016(Có QĐ12)ngày 14-12" xfId="49" xr:uid="{00000000-0005-0000-0000-00002B000000}"/>
    <cellStyle name="_Book1 (2)_QĐ 5256  ngày 14-12" xfId="50" xr:uid="{00000000-0005-0000-0000-00002C000000}"/>
    <cellStyle name="_Book1 (2)_TH Dự toán GD 2015 Long 1" xfId="51" xr:uid="{00000000-0005-0000-0000-00002D000000}"/>
    <cellStyle name="_Book1_Kh ql62 (2010) 11-09" xfId="52" xr:uid="{00000000-0005-0000-0000-00002E000000}"/>
    <cellStyle name="_Book1_PL3" xfId="53" xr:uid="{00000000-0005-0000-0000-00002F000000}"/>
    <cellStyle name="_C.cong+B.luong-Sanluong" xfId="54" xr:uid="{00000000-0005-0000-0000-000030000000}"/>
    <cellStyle name="_Che do 2014 tu luong 1150" xfId="55" xr:uid="{00000000-0005-0000-0000-000031000000}"/>
    <cellStyle name="_Che do 2014 tu luong 1150_TONG HOP Dự toán 2014 THPT" xfId="56" xr:uid="{00000000-0005-0000-0000-000032000000}"/>
    <cellStyle name="_Chitiet" xfId="57" xr:uid="{00000000-0005-0000-0000-000033000000}"/>
    <cellStyle name="_DG 2012-DT2013 - Theo sac thue -sua" xfId="58" xr:uid="{00000000-0005-0000-0000-000034000000}"/>
    <cellStyle name="_DG 2012-DT2013 - Theo sac thue -sua_27-8Tong hop PA uoc 2012-DT 2013 -PA 420.000 ty-490.000 ty chuyen doi" xfId="59" xr:uid="{00000000-0005-0000-0000-000035000000}"/>
    <cellStyle name="_DK 2012" xfId="60" xr:uid="{00000000-0005-0000-0000-000036000000}"/>
    <cellStyle name="_DO-D1500-KHONG CO TRONG DT" xfId="61" xr:uid="{00000000-0005-0000-0000-000037000000}"/>
    <cellStyle name="_DT 2016 - HCSN  5-10" xfId="62" xr:uid="{00000000-0005-0000-0000-000038000000}"/>
    <cellStyle name="_DT 2016 - HCSN  5-10_Dự toán 2018 -TH PHÒNG (8-10) BCGĐ" xfId="63" xr:uid="{00000000-0005-0000-0000-000039000000}"/>
    <cellStyle name="_DT 2016 - HCSN 25-9" xfId="64" xr:uid="{00000000-0005-0000-0000-00003A000000}"/>
    <cellStyle name="_DT 2016 - HCSN 25-9_Dự toán 2018 -TH PHÒNG (8-10) BCGĐ" xfId="65" xr:uid="{00000000-0005-0000-0000-00003B000000}"/>
    <cellStyle name="_du toan phan tang them do tang luong 1150 gui Anh Bac" xfId="66" xr:uid="{00000000-0005-0000-0000-00003C000000}"/>
    <cellStyle name="_du toan phan tang them do tang luong 1150 gui Anh Bac_DT 2017(06.11)" xfId="67" xr:uid="{00000000-0005-0000-0000-00003D000000}"/>
    <cellStyle name="_du toan phan tang them do tang luong 1150 gui Anh Bac_DT 2017(25.10)" xfId="68" xr:uid="{00000000-0005-0000-0000-00003E000000}"/>
    <cellStyle name="_Duyet TK thay đôi" xfId="69" xr:uid="{00000000-0005-0000-0000-00003F000000}"/>
    <cellStyle name="_Duyet TK thay đôi_PL3" xfId="70" xr:uid="{00000000-0005-0000-0000-000040000000}"/>
    <cellStyle name="_GOITHAUSO2" xfId="71" xr:uid="{00000000-0005-0000-0000-000041000000}"/>
    <cellStyle name="_GOITHAUSO3" xfId="72" xr:uid="{00000000-0005-0000-0000-000042000000}"/>
    <cellStyle name="_GOITHAUSO4" xfId="73" xr:uid="{00000000-0005-0000-0000-000043000000}"/>
    <cellStyle name="_HaHoa_TDT_DienCSang" xfId="74" xr:uid="{00000000-0005-0000-0000-000044000000}"/>
    <cellStyle name="_HaHoa19-5-07" xfId="75" xr:uid="{00000000-0005-0000-0000-000045000000}"/>
    <cellStyle name="_Huong CHI tieu Nhiem vu CTMTQG 2014(1)" xfId="76" xr:uid="{00000000-0005-0000-0000-000046000000}"/>
    <cellStyle name="_Kh ql62 (2010) 11-09" xfId="77" xr:uid="{00000000-0005-0000-0000-000047000000}"/>
    <cellStyle name="_KH.DTC.gd2016-2020 tinh (T2-2015)" xfId="78" xr:uid="{00000000-0005-0000-0000-000048000000}"/>
    <cellStyle name="_KT (2)" xfId="79" xr:uid="{00000000-0005-0000-0000-000049000000}"/>
    <cellStyle name="_KT (2)_1" xfId="80" xr:uid="{00000000-0005-0000-0000-00004A000000}"/>
    <cellStyle name="_KT (2)_2" xfId="81" xr:uid="{00000000-0005-0000-0000-00004B000000}"/>
    <cellStyle name="_KT (2)_2_TG-TH" xfId="82" xr:uid="{00000000-0005-0000-0000-00004C000000}"/>
    <cellStyle name="_KT (2)_2_TG-TH_BANG TONG HOP TINH HINH THANH QUYET TOAN (MOI I)" xfId="83" xr:uid="{00000000-0005-0000-0000-00004D000000}"/>
    <cellStyle name="_KT (2)_2_TG-TH_BAO GIA NGAY 24-10-08 (co dam)" xfId="84" xr:uid="{00000000-0005-0000-0000-00004E000000}"/>
    <cellStyle name="_KT (2)_2_TG-TH_Book1" xfId="85" xr:uid="{00000000-0005-0000-0000-00004F000000}"/>
    <cellStyle name="_KT (2)_2_TG-TH_Book1_1" xfId="86" xr:uid="{00000000-0005-0000-0000-000050000000}"/>
    <cellStyle name="_KT (2)_2_TG-TH_CAU Khanh Nam(Thi Cong)" xfId="87" xr:uid="{00000000-0005-0000-0000-000051000000}"/>
    <cellStyle name="_KT (2)_2_TG-TH_DU TRU VAT TU" xfId="88" xr:uid="{00000000-0005-0000-0000-000052000000}"/>
    <cellStyle name="_KT (2)_2_TG-TH_ÿÿÿÿÿ" xfId="89" xr:uid="{00000000-0005-0000-0000-000053000000}"/>
    <cellStyle name="_KT (2)_3" xfId="90" xr:uid="{00000000-0005-0000-0000-000054000000}"/>
    <cellStyle name="_KT (2)_3_TG-TH" xfId="91" xr:uid="{00000000-0005-0000-0000-000055000000}"/>
    <cellStyle name="_KT (2)_3_TG-TH_PERSONAL" xfId="92" xr:uid="{00000000-0005-0000-0000-000056000000}"/>
    <cellStyle name="_KT (2)_3_TG-TH_PERSONAL_Book1" xfId="93" xr:uid="{00000000-0005-0000-0000-000057000000}"/>
    <cellStyle name="_KT (2)_3_TG-TH_PERSONAL_Tong hop KHCB 2001" xfId="94" xr:uid="{00000000-0005-0000-0000-000058000000}"/>
    <cellStyle name="_KT (2)_4" xfId="95" xr:uid="{00000000-0005-0000-0000-000059000000}"/>
    <cellStyle name="_KT (2)_4_BANG TONG HOP TINH HINH THANH QUYET TOAN (MOI I)" xfId="96" xr:uid="{00000000-0005-0000-0000-00005A000000}"/>
    <cellStyle name="_KT (2)_4_BAO GIA NGAY 24-10-08 (co dam)" xfId="97" xr:uid="{00000000-0005-0000-0000-00005B000000}"/>
    <cellStyle name="_KT (2)_4_Book1" xfId="98" xr:uid="{00000000-0005-0000-0000-00005C000000}"/>
    <cellStyle name="_KT (2)_4_Book1_1" xfId="99" xr:uid="{00000000-0005-0000-0000-00005D000000}"/>
    <cellStyle name="_KT (2)_4_CAU Khanh Nam(Thi Cong)" xfId="100" xr:uid="{00000000-0005-0000-0000-00005E000000}"/>
    <cellStyle name="_KT (2)_4_DU TRU VAT TU" xfId="101" xr:uid="{00000000-0005-0000-0000-00005F000000}"/>
    <cellStyle name="_KT (2)_4_TG-TH" xfId="102" xr:uid="{00000000-0005-0000-0000-000060000000}"/>
    <cellStyle name="_KT (2)_4_ÿÿÿÿÿ" xfId="103" xr:uid="{00000000-0005-0000-0000-000061000000}"/>
    <cellStyle name="_KT (2)_5" xfId="104" xr:uid="{00000000-0005-0000-0000-000062000000}"/>
    <cellStyle name="_KT (2)_5_BANG TONG HOP TINH HINH THANH QUYET TOAN (MOI I)" xfId="105" xr:uid="{00000000-0005-0000-0000-000063000000}"/>
    <cellStyle name="_KT (2)_5_BAO GIA NGAY 24-10-08 (co dam)" xfId="106" xr:uid="{00000000-0005-0000-0000-000064000000}"/>
    <cellStyle name="_KT (2)_5_Book1" xfId="107" xr:uid="{00000000-0005-0000-0000-000065000000}"/>
    <cellStyle name="_KT (2)_5_Book1_1" xfId="108" xr:uid="{00000000-0005-0000-0000-000066000000}"/>
    <cellStyle name="_KT (2)_5_CAU Khanh Nam(Thi Cong)" xfId="109" xr:uid="{00000000-0005-0000-0000-000067000000}"/>
    <cellStyle name="_KT (2)_5_DU TRU VAT TU" xfId="110" xr:uid="{00000000-0005-0000-0000-000068000000}"/>
    <cellStyle name="_KT (2)_5_ÿÿÿÿÿ" xfId="111" xr:uid="{00000000-0005-0000-0000-000069000000}"/>
    <cellStyle name="_KT (2)_PERSONAL" xfId="112" xr:uid="{00000000-0005-0000-0000-00006A000000}"/>
    <cellStyle name="_KT (2)_PERSONAL_Book1" xfId="113" xr:uid="{00000000-0005-0000-0000-00006B000000}"/>
    <cellStyle name="_KT (2)_PERSONAL_Tong hop KHCB 2001" xfId="114" xr:uid="{00000000-0005-0000-0000-00006C000000}"/>
    <cellStyle name="_KT (2)_TG-TH" xfId="115" xr:uid="{00000000-0005-0000-0000-00006D000000}"/>
    <cellStyle name="_KT_TG" xfId="116" xr:uid="{00000000-0005-0000-0000-00006E000000}"/>
    <cellStyle name="_KT_TG_1" xfId="117" xr:uid="{00000000-0005-0000-0000-00006F000000}"/>
    <cellStyle name="_KT_TG_1_BANG TONG HOP TINH HINH THANH QUYET TOAN (MOI I)" xfId="118" xr:uid="{00000000-0005-0000-0000-000070000000}"/>
    <cellStyle name="_KT_TG_1_BAO GIA NGAY 24-10-08 (co dam)" xfId="119" xr:uid="{00000000-0005-0000-0000-000071000000}"/>
    <cellStyle name="_KT_TG_1_Book1" xfId="120" xr:uid="{00000000-0005-0000-0000-000072000000}"/>
    <cellStyle name="_KT_TG_1_Book1_1" xfId="121" xr:uid="{00000000-0005-0000-0000-000073000000}"/>
    <cellStyle name="_KT_TG_1_CAU Khanh Nam(Thi Cong)" xfId="122" xr:uid="{00000000-0005-0000-0000-000074000000}"/>
    <cellStyle name="_KT_TG_1_DU TRU VAT TU" xfId="123" xr:uid="{00000000-0005-0000-0000-000075000000}"/>
    <cellStyle name="_KT_TG_1_ÿÿÿÿÿ" xfId="124" xr:uid="{00000000-0005-0000-0000-000076000000}"/>
    <cellStyle name="_KT_TG_2" xfId="125" xr:uid="{00000000-0005-0000-0000-000077000000}"/>
    <cellStyle name="_KT_TG_2_BANG TONG HOP TINH HINH THANH QUYET TOAN (MOI I)" xfId="126" xr:uid="{00000000-0005-0000-0000-000078000000}"/>
    <cellStyle name="_KT_TG_2_BAO GIA NGAY 24-10-08 (co dam)" xfId="127" xr:uid="{00000000-0005-0000-0000-000079000000}"/>
    <cellStyle name="_KT_TG_2_Book1" xfId="128" xr:uid="{00000000-0005-0000-0000-00007A000000}"/>
    <cellStyle name="_KT_TG_2_Book1_1" xfId="129" xr:uid="{00000000-0005-0000-0000-00007B000000}"/>
    <cellStyle name="_KT_TG_2_CAU Khanh Nam(Thi Cong)" xfId="130" xr:uid="{00000000-0005-0000-0000-00007C000000}"/>
    <cellStyle name="_KT_TG_2_DU TRU VAT TU" xfId="131" xr:uid="{00000000-0005-0000-0000-00007D000000}"/>
    <cellStyle name="_KT_TG_2_ÿÿÿÿÿ" xfId="132" xr:uid="{00000000-0005-0000-0000-00007E000000}"/>
    <cellStyle name="_KT_TG_3" xfId="133" xr:uid="{00000000-0005-0000-0000-00007F000000}"/>
    <cellStyle name="_KT_TG_4" xfId="134" xr:uid="{00000000-0005-0000-0000-000080000000}"/>
    <cellStyle name="_Luong 1.150  Giao Duc Dao Tao KHCN" xfId="135" xr:uid="{00000000-0005-0000-0000-000081000000}"/>
    <cellStyle name="_Luong 1.150  Giao Duc Dao Tao KHCN_Chi tiết Dự toán THPT 2017 gửi VA có TT42  " xfId="136" xr:uid="{00000000-0005-0000-0000-000082000000}"/>
    <cellStyle name="_Luong 1.150  Giao Duc Dao Tao KHCN_Dự toán THPT 2017 gửi NS  ngày  28-11 có TT42 " xfId="137" xr:uid="{00000000-0005-0000-0000-000083000000}"/>
    <cellStyle name="_Luong 1.150  Giao Duc Dao Tao KHCN_Dự toán THPT 2017 gửi VA ngày  15-11 có TT42  " xfId="138" xr:uid="{00000000-0005-0000-0000-000084000000}"/>
    <cellStyle name="_Luong 1.150  Giao Duc Dao Tao KHCN_Dự toán THPT 2017 gửi VA ngày  18-11 có TT42  " xfId="139" xr:uid="{00000000-0005-0000-0000-000085000000}"/>
    <cellStyle name="_Luong 1.150  Giao Duc Dao Tao KHCN_gui NS DT 2015(Có QĐ12)" xfId="140" xr:uid="{00000000-0005-0000-0000-000086000000}"/>
    <cellStyle name="_Luong 1.150  Giao Duc Dao Tao KHCN_gui NS DT 2015(Có QĐ12)ngày 10-10" xfId="141" xr:uid="{00000000-0005-0000-0000-000087000000}"/>
    <cellStyle name="_Luong 1.150  Giao Duc Dao Tao KHCN_gui NS DT 2015(Có QĐ12)ngày 19-12" xfId="142" xr:uid="{00000000-0005-0000-0000-000088000000}"/>
    <cellStyle name="_Luong 1.150  Giao Duc Dao Tao KHCN_gui NS DT 2016(Có QĐ12)ngày 14-12" xfId="143" xr:uid="{00000000-0005-0000-0000-000089000000}"/>
    <cellStyle name="_Luong 1.150  Giao Duc Dao Tao KHCN_QĐ 5256  ngày 14-12" xfId="144" xr:uid="{00000000-0005-0000-0000-00008A000000}"/>
    <cellStyle name="_Luong 1.150  Giao Duc Dao Tao KHCN_TH Dự toán GD 2015 Long 1" xfId="145" xr:uid="{00000000-0005-0000-0000-00008B000000}"/>
    <cellStyle name="_MauThanTKKT-goi7-DonGia2143(vl t7)" xfId="146" xr:uid="{00000000-0005-0000-0000-00008C000000}"/>
    <cellStyle name="_MauThanTKKT-goi7-DonGia2143(vl t7)_PL3" xfId="147" xr:uid="{00000000-0005-0000-0000-00008D000000}"/>
    <cellStyle name="_NC" xfId="148" xr:uid="{00000000-0005-0000-0000-00008E000000}"/>
    <cellStyle name="_ND 116 Nam 2012" xfId="149" xr:uid="{00000000-0005-0000-0000-00008F000000}"/>
    <cellStyle name="_ND 116 Nam 2012_DT 2017(06.11)" xfId="150" xr:uid="{00000000-0005-0000-0000-000090000000}"/>
    <cellStyle name="_ND 116 Nam 2012_DT 2017(25.10)" xfId="151" xr:uid="{00000000-0005-0000-0000-000091000000}"/>
    <cellStyle name="_ND 116 Nam 2012_Muc khoan quy PC theo ND 29" xfId="152" xr:uid="{00000000-0005-0000-0000-000092000000}"/>
    <cellStyle name="_ND 116 Nam 2012_Muc khoan quy PC theo ND 29_DT 2017(06.11)" xfId="153" xr:uid="{00000000-0005-0000-0000-000093000000}"/>
    <cellStyle name="_ND 116 Nam 2012_Muc khoan quy PC theo ND 29_DT 2017(25.10)" xfId="154" xr:uid="{00000000-0005-0000-0000-000094000000}"/>
    <cellStyle name="_NĐ 49, 74" xfId="155" xr:uid="{00000000-0005-0000-0000-000095000000}"/>
    <cellStyle name="_NĐ 49, 74_DT 2017(06.11)" xfId="156" xr:uid="{00000000-0005-0000-0000-000096000000}"/>
    <cellStyle name="_NĐ 49, 74_DT 2017(25.10)" xfId="157" xr:uid="{00000000-0005-0000-0000-000097000000}"/>
    <cellStyle name="_Nhu cau von ung truoc 2011 Tha h Hoa + Nge An gui TW" xfId="158" xr:uid="{00000000-0005-0000-0000-000098000000}"/>
    <cellStyle name="_Nhu cau von ung truoc 2011 Tha h Hoa + Nge An gui TW_PL3" xfId="159" xr:uid="{00000000-0005-0000-0000-000099000000}"/>
    <cellStyle name="_PERSONAL" xfId="160" xr:uid="{00000000-0005-0000-0000-00009A000000}"/>
    <cellStyle name="_PERSONAL_Book1" xfId="161" xr:uid="{00000000-0005-0000-0000-00009B000000}"/>
    <cellStyle name="_PERSONAL_Tong hop KHCB 2001" xfId="162" xr:uid="{00000000-0005-0000-0000-00009C000000}"/>
    <cellStyle name="_Phu cap Yte thon, ban, cu tuyen, DTNT" xfId="163" xr:uid="{00000000-0005-0000-0000-00009D000000}"/>
    <cellStyle name="_Phu cap Yte thon, ban, cu tuyen, DTNT_DT 2017(06.11)" xfId="164" xr:uid="{00000000-0005-0000-0000-00009E000000}"/>
    <cellStyle name="_Phu cap Yte thon, ban, cu tuyen, DTNT_DT 2017(25.10)" xfId="165" xr:uid="{00000000-0005-0000-0000-00009F000000}"/>
    <cellStyle name="_Phu cap Yte thon, ban, cu tuyen, DTNT_Muc khoan quy PC theo ND 29" xfId="166" xr:uid="{00000000-0005-0000-0000-0000A0000000}"/>
    <cellStyle name="_Phu cap Yte thon, ban, cu tuyen, DTNT_Muc khoan quy PC theo ND 29_DT 2017(06.11)" xfId="167" xr:uid="{00000000-0005-0000-0000-0000A1000000}"/>
    <cellStyle name="_Phu cap Yte thon, ban, cu tuyen, DTNT_Muc khoan quy PC theo ND 29_DT 2017(25.10)" xfId="168" xr:uid="{00000000-0005-0000-0000-0000A2000000}"/>
    <cellStyle name="_Phu luc kem BC gui VP Bo (18.2)" xfId="169" xr:uid="{00000000-0005-0000-0000-0000A3000000}"/>
    <cellStyle name="_PL3" xfId="170" xr:uid="{00000000-0005-0000-0000-0000A4000000}"/>
    <cellStyle name="_Q TOAN  SCTX QL.62 QUI I ( oanh)" xfId="171" xr:uid="{00000000-0005-0000-0000-0000A5000000}"/>
    <cellStyle name="_Q TOAN  SCTX QL.62 QUI II ( oanh)" xfId="172" xr:uid="{00000000-0005-0000-0000-0000A6000000}"/>
    <cellStyle name="_QT SCTXQL62_QT1 (Cty QL)" xfId="173" xr:uid="{00000000-0005-0000-0000-0000A7000000}"/>
    <cellStyle name="_Sheet1" xfId="174" xr:uid="{00000000-0005-0000-0000-0000A8000000}"/>
    <cellStyle name="_Sheet2" xfId="175" xr:uid="{00000000-0005-0000-0000-0000A9000000}"/>
    <cellStyle name="_TG-TH" xfId="176" xr:uid="{00000000-0005-0000-0000-0000AA000000}"/>
    <cellStyle name="_TG-TH_1" xfId="177" xr:uid="{00000000-0005-0000-0000-0000AB000000}"/>
    <cellStyle name="_TG-TH_1_BANG TONG HOP TINH HINH THANH QUYET TOAN (MOI I)" xfId="178" xr:uid="{00000000-0005-0000-0000-0000AC000000}"/>
    <cellStyle name="_TG-TH_1_BAO GIA NGAY 24-10-08 (co dam)" xfId="179" xr:uid="{00000000-0005-0000-0000-0000AD000000}"/>
    <cellStyle name="_TG-TH_1_Book1" xfId="180" xr:uid="{00000000-0005-0000-0000-0000AE000000}"/>
    <cellStyle name="_TG-TH_1_Book1_1" xfId="181" xr:uid="{00000000-0005-0000-0000-0000AF000000}"/>
    <cellStyle name="_TG-TH_1_CAU Khanh Nam(Thi Cong)" xfId="182" xr:uid="{00000000-0005-0000-0000-0000B0000000}"/>
    <cellStyle name="_TG-TH_1_DU TRU VAT TU" xfId="183" xr:uid="{00000000-0005-0000-0000-0000B1000000}"/>
    <cellStyle name="_TG-TH_1_ÿÿÿÿÿ" xfId="184" xr:uid="{00000000-0005-0000-0000-0000B2000000}"/>
    <cellStyle name="_TG-TH_2" xfId="185" xr:uid="{00000000-0005-0000-0000-0000B3000000}"/>
    <cellStyle name="_TG-TH_2_BANG TONG HOP TINH HINH THANH QUYET TOAN (MOI I)" xfId="186" xr:uid="{00000000-0005-0000-0000-0000B4000000}"/>
    <cellStyle name="_TG-TH_2_BAO GIA NGAY 24-10-08 (co dam)" xfId="187" xr:uid="{00000000-0005-0000-0000-0000B5000000}"/>
    <cellStyle name="_TG-TH_2_Book1" xfId="188" xr:uid="{00000000-0005-0000-0000-0000B6000000}"/>
    <cellStyle name="_TG-TH_2_Book1_1" xfId="189" xr:uid="{00000000-0005-0000-0000-0000B7000000}"/>
    <cellStyle name="_TG-TH_2_CAU Khanh Nam(Thi Cong)" xfId="190" xr:uid="{00000000-0005-0000-0000-0000B8000000}"/>
    <cellStyle name="_TG-TH_2_DU TRU VAT TU" xfId="191" xr:uid="{00000000-0005-0000-0000-0000B9000000}"/>
    <cellStyle name="_TG-TH_2_ÿÿÿÿÿ" xfId="192" xr:uid="{00000000-0005-0000-0000-0000BA000000}"/>
    <cellStyle name="_TG-TH_3" xfId="193" xr:uid="{00000000-0005-0000-0000-0000BB000000}"/>
    <cellStyle name="_TG-TH_4" xfId="194" xr:uid="{00000000-0005-0000-0000-0000BC000000}"/>
    <cellStyle name="_TH Nghi dinh 116, 54, 54, 64 cua Chinh phu" xfId="195" xr:uid="{00000000-0005-0000-0000-0000BD000000}"/>
    <cellStyle name="_TH Nghi dinh 116, 54, 54, 64 cua Chinh phu_DT 2017(06.11)" xfId="196" xr:uid="{00000000-0005-0000-0000-0000BE000000}"/>
    <cellStyle name="_TH Nghi dinh 116, 54, 54, 64 cua Chinh phu_DT 2017(25.10)" xfId="197" xr:uid="{00000000-0005-0000-0000-0000BF000000}"/>
    <cellStyle name="_TH Nghi dinh 116, 54, 54, 64 cua Chinh phu_Muc khoan quy PC theo ND 29" xfId="198" xr:uid="{00000000-0005-0000-0000-0000C0000000}"/>
    <cellStyle name="_TH Nghi dinh 116, 54, 54, 64 cua Chinh phu_Muc khoan quy PC theo ND 29_DT 2017(06.11)" xfId="199" xr:uid="{00000000-0005-0000-0000-0000C1000000}"/>
    <cellStyle name="_TH Nghi dinh 116, 54, 54, 64 cua Chinh phu_Muc khoan quy PC theo ND 29_DT 2017(25.10)" xfId="200" xr:uid="{00000000-0005-0000-0000-0000C2000000}"/>
    <cellStyle name="_TH phu cap theo ND 116 nam 2013" xfId="201" xr:uid="{00000000-0005-0000-0000-0000C3000000}"/>
    <cellStyle name="_TH phu cap theo ND 116 nam 2013_DT 2017(06.11)" xfId="202" xr:uid="{00000000-0005-0000-0000-0000C4000000}"/>
    <cellStyle name="_TH phu cap theo ND 116 nam 2013_DT 2017(25.10)" xfId="203" xr:uid="{00000000-0005-0000-0000-0000C5000000}"/>
    <cellStyle name="_TH phu cap theo ND 19 (BCbộ)" xfId="204" xr:uid="{00000000-0005-0000-0000-0000C6000000}"/>
    <cellStyle name="_TH phu cap theo ND 19 (BCbộ)_DT 2017(06.11)" xfId="205" xr:uid="{00000000-0005-0000-0000-0000C7000000}"/>
    <cellStyle name="_TH phu cap theo ND 19 (BCbộ)_DT 2017(25.10)" xfId="206" xr:uid="{00000000-0005-0000-0000-0000C8000000}"/>
    <cellStyle name="_TH phu cap theo ND 19 (bỏ xã 539)" xfId="207" xr:uid="{00000000-0005-0000-0000-0000C9000000}"/>
    <cellStyle name="_TH phu cap theo ND 19 (bỏ xã 539)_DT 2017(06.11)" xfId="208" xr:uid="{00000000-0005-0000-0000-0000CA000000}"/>
    <cellStyle name="_TH phu cap theo ND 19 (bỏ xã 539)_DT 2017(25.10)" xfId="209" xr:uid="{00000000-0005-0000-0000-0000CB000000}"/>
    <cellStyle name="_Tinh hinh thuc hien cac du an ung truoc von TPCP" xfId="210" xr:uid="{00000000-0005-0000-0000-0000CC000000}"/>
    <cellStyle name="_Tinh hinh thuc hien cac du an ung truoc von TPCP_PL3" xfId="211" xr:uid="{00000000-0005-0000-0000-0000CD000000}"/>
    <cellStyle name="_Tong dutoan PP LAHAI" xfId="212" xr:uid="{00000000-0005-0000-0000-0000CE000000}"/>
    <cellStyle name="_Tong hop nhu cau von den 30.9.2011 (Bieu tong hop)" xfId="213" xr:uid="{00000000-0005-0000-0000-0000CF000000}"/>
    <cellStyle name="_TPCP GT-24-5-Mien Nui" xfId="214" xr:uid="{00000000-0005-0000-0000-0000D0000000}"/>
    <cellStyle name="_TPCP GT-24-5-Mien Nui_PL3" xfId="215" xr:uid="{00000000-0005-0000-0000-0000D1000000}"/>
    <cellStyle name="_Trình%20Bộ%20TC%20bổ%20sung%20DT%202013(1)" xfId="216" xr:uid="{00000000-0005-0000-0000-0000D2000000}"/>
    <cellStyle name="_Trình%20Bộ%20TC%20bổ%20sung%20DT%202013(1)_ĐB+YT" xfId="217" xr:uid="{00000000-0005-0000-0000-0000D3000000}"/>
    <cellStyle name="_Trình%20Bộ%20TC%20bổ%20sung%20DT%202013(1)_ĐB+YT_DT 2017(06.11)" xfId="218" xr:uid="{00000000-0005-0000-0000-0000D4000000}"/>
    <cellStyle name="_Trình%20Bộ%20TC%20bổ%20sung%20DT%202013(1)_ĐB+YT_DT 2017(25.10)" xfId="219" xr:uid="{00000000-0005-0000-0000-0000D5000000}"/>
    <cellStyle name="_Trình%20Bộ%20TC%20bổ%20sung%20DT%202013(1)_Mặt bằng 2017" xfId="220" xr:uid="{00000000-0005-0000-0000-0000D6000000}"/>
    <cellStyle name="_Trình%20Bộ%20TC%20bổ%20sung%20DT%202013(1)_Mặt bằng 2017_DT 2017(06.11)" xfId="221" xr:uid="{00000000-0005-0000-0000-0000D7000000}"/>
    <cellStyle name="_Trình%20Bộ%20TC%20bổ%20sung%20DT%202013(1)_Mặt bằng 2017_DT 2017(25.10)" xfId="222" xr:uid="{00000000-0005-0000-0000-0000D8000000}"/>
    <cellStyle name="_ung truoc 2011 NSTW Thanh Hoa + Nge An gui Thu 12-5" xfId="223" xr:uid="{00000000-0005-0000-0000-0000D9000000}"/>
    <cellStyle name="_ung truoc 2011 NSTW Thanh Hoa + Nge An gui Thu 12-5_PL3" xfId="224" xr:uid="{00000000-0005-0000-0000-0000DA000000}"/>
    <cellStyle name="_ung truoc cua long an (6-5-2010)" xfId="225" xr:uid="{00000000-0005-0000-0000-0000DB000000}"/>
    <cellStyle name="_Ung von nam 2011 vung TNB - Doan Cong tac (12-5-2010)" xfId="226" xr:uid="{00000000-0005-0000-0000-0000DC000000}"/>
    <cellStyle name="_Ung von nam 2011 vung TNB - Doan Cong tac (12-5-2010)_Cong trinh co y kien LD_Dang_NN_2011-Tay nguyen-9-10" xfId="227" xr:uid="{00000000-0005-0000-0000-0000DD000000}"/>
    <cellStyle name="_Ung von nam 2011 vung TNB - Doan Cong tac (12-5-2010)_Cong trinh co y kien LD_Dang_NN_2011-Tay nguyen-9-10_PL3" xfId="228" xr:uid="{00000000-0005-0000-0000-0000DE000000}"/>
    <cellStyle name="_Ung von nam 2011 vung TNB - Doan Cong tac (12-5-2010)_PL3" xfId="229" xr:uid="{00000000-0005-0000-0000-0000DF000000}"/>
    <cellStyle name="_Ung von nam 2011 vung TNB - Doan Cong tac (12-5-2010)_TN - Ho tro khac 2011" xfId="230" xr:uid="{00000000-0005-0000-0000-0000E0000000}"/>
    <cellStyle name="_Ung von nam 2011 vung TNB - Doan Cong tac (12-5-2010)_TN - Ho tro khac 2011_PL3" xfId="231" xr:uid="{00000000-0005-0000-0000-0000E1000000}"/>
    <cellStyle name="_Ung von nam 2011 vung TNB - Doan Cong tac (12-5-2010)_TW" xfId="232" xr:uid="{00000000-0005-0000-0000-0000E2000000}"/>
    <cellStyle name="_Ung von nam 2011 vung TNB - Doan Cong tac (12-5-2010)_TW_Bieu so 16" xfId="233" xr:uid="{00000000-0005-0000-0000-0000E3000000}"/>
    <cellStyle name="_Ung von nam 2011 vung TNB - Doan Cong tac (12-5-2010)_TW_Phu luc TH 2014 - 2015 - BC Bo Ke hoach va Dau tu - PA moi" xfId="234" xr:uid="{00000000-0005-0000-0000-0000E4000000}"/>
    <cellStyle name="_ÿÿÿÿÿ" xfId="235" xr:uid="{00000000-0005-0000-0000-0000E5000000}"/>
    <cellStyle name="_ÿÿÿÿÿ_Kh ql62 (2010) 11-09" xfId="236" xr:uid="{00000000-0005-0000-0000-0000E6000000}"/>
    <cellStyle name="_ÿÿÿÿÿ_PL3" xfId="237" xr:uid="{00000000-0005-0000-0000-0000E7000000}"/>
    <cellStyle name="~1" xfId="238" xr:uid="{00000000-0005-0000-0000-0000E8000000}"/>
    <cellStyle name="’Ê‰Ý [0.00]_laroux" xfId="239" xr:uid="{00000000-0005-0000-0000-0000E9000000}"/>
    <cellStyle name="’Ê‰Ý_laroux" xfId="240" xr:uid="{00000000-0005-0000-0000-0000EA000000}"/>
    <cellStyle name="•W?_Format" xfId="241" xr:uid="{00000000-0005-0000-0000-0000EB000000}"/>
    <cellStyle name="•W€_’·Šú‰p•¶" xfId="242" xr:uid="{00000000-0005-0000-0000-0000EC000000}"/>
    <cellStyle name="•W_’·Šú‰p•¶" xfId="243" xr:uid="{00000000-0005-0000-0000-0000ED000000}"/>
    <cellStyle name="W_MARINE" xfId="244" xr:uid="{00000000-0005-0000-0000-0000EE000000}"/>
    <cellStyle name="0" xfId="245" xr:uid="{00000000-0005-0000-0000-0000EF000000}"/>
    <cellStyle name="0,0_x000d__x000a_NA_x000d__x000a_" xfId="246" xr:uid="{00000000-0005-0000-0000-0000F0000000}"/>
    <cellStyle name="0,0_x000d__x000a_NA_x000d__x000a_ 2" xfId="247" xr:uid="{00000000-0005-0000-0000-0000F1000000}"/>
    <cellStyle name="0,0_x000d__x000a_NA_x000d__x000a_ 3" xfId="248" xr:uid="{00000000-0005-0000-0000-0000F2000000}"/>
    <cellStyle name="0,0_x000d__x000a_NA_x000d__x000a__5.NGHI SON 6-3 Chuan" xfId="249" xr:uid="{00000000-0005-0000-0000-0000F3000000}"/>
    <cellStyle name="0.0" xfId="250" xr:uid="{00000000-0005-0000-0000-0000F4000000}"/>
    <cellStyle name="0.00" xfId="251" xr:uid="{00000000-0005-0000-0000-0000F5000000}"/>
    <cellStyle name="1" xfId="252" xr:uid="{00000000-0005-0000-0000-0000F6000000}"/>
    <cellStyle name="1_2-Ha GiangBB2011-V1" xfId="253" xr:uid="{00000000-0005-0000-0000-0000F7000000}"/>
    <cellStyle name="1_50-BB Vung tau 2011" xfId="254" xr:uid="{00000000-0005-0000-0000-0000F8000000}"/>
    <cellStyle name="1_52-Long An2011.BB-V1" xfId="255" xr:uid="{00000000-0005-0000-0000-0000F9000000}"/>
    <cellStyle name="1_BAO GIA NGAY 24-10-08 (co dam)" xfId="256" xr:uid="{00000000-0005-0000-0000-0000FA000000}"/>
    <cellStyle name="1_bieu 1" xfId="257" xr:uid="{00000000-0005-0000-0000-0000FB000000}"/>
    <cellStyle name="1_bieu 2" xfId="258" xr:uid="{00000000-0005-0000-0000-0000FC000000}"/>
    <cellStyle name="1_bieu 4" xfId="259" xr:uid="{00000000-0005-0000-0000-0000FD000000}"/>
    <cellStyle name="1_Book1" xfId="260" xr:uid="{00000000-0005-0000-0000-0000FE000000}"/>
    <cellStyle name="1_Book1_1" xfId="261" xr:uid="{00000000-0005-0000-0000-0000FF000000}"/>
    <cellStyle name="1_Book1_1_PL3" xfId="262" xr:uid="{00000000-0005-0000-0000-000000010000}"/>
    <cellStyle name="1_Cau thuy dien Ban La (Cu Anh)" xfId="263" xr:uid="{00000000-0005-0000-0000-000001010000}"/>
    <cellStyle name="1_Cau thuy dien Ban La (Cu Anh)_PL3" xfId="264" xr:uid="{00000000-0005-0000-0000-000002010000}"/>
    <cellStyle name="1_Chitiet" xfId="265" xr:uid="{00000000-0005-0000-0000-000003010000}"/>
    <cellStyle name="1_Cong trinh co y kien LD_Dang_NN_2011-Tay nguyen-9-10" xfId="266" xr:uid="{00000000-0005-0000-0000-000004010000}"/>
    <cellStyle name="1_DK 2012" xfId="267" xr:uid="{00000000-0005-0000-0000-000005010000}"/>
    <cellStyle name="1_Dtdchinh2397" xfId="268" xr:uid="{00000000-0005-0000-0000-000006010000}"/>
    <cellStyle name="1_Du toan 558 (Km17+508.12 - Km 22)" xfId="269" xr:uid="{00000000-0005-0000-0000-000007010000}"/>
    <cellStyle name="1_Du toan 558 (Km17+508.12 - Km 22)_PL3" xfId="270" xr:uid="{00000000-0005-0000-0000-000008010000}"/>
    <cellStyle name="1_Gia_VLQL48_duyet " xfId="271" xr:uid="{00000000-0005-0000-0000-000009010000}"/>
    <cellStyle name="1_Gia_VLQL48_duyet _PL3" xfId="272" xr:uid="{00000000-0005-0000-0000-00000A010000}"/>
    <cellStyle name="1_Kh ql62 (2010) 11-09" xfId="273" xr:uid="{00000000-0005-0000-0000-00000B010000}"/>
    <cellStyle name="1_KlQdinhduyet" xfId="274" xr:uid="{00000000-0005-0000-0000-00000C010000}"/>
    <cellStyle name="1_KlQdinhduyet_PL3" xfId="275" xr:uid="{00000000-0005-0000-0000-00000D010000}"/>
    <cellStyle name="1_PL2- DK2014" xfId="276" xr:uid="{00000000-0005-0000-0000-00000E010000}"/>
    <cellStyle name="1_TN - Ho tro khac 2011" xfId="277" xr:uid="{00000000-0005-0000-0000-00000F010000}"/>
    <cellStyle name="1_TRUNG PMU 5" xfId="278" xr:uid="{00000000-0005-0000-0000-000010010000}"/>
    <cellStyle name="1_ÿÿÿÿÿ" xfId="279" xr:uid="{00000000-0005-0000-0000-000011010000}"/>
    <cellStyle name="1_ÿÿÿÿÿ_Bieu tong hop nhu cau ung 2011 da chon loc -Mien nui" xfId="280" xr:uid="{00000000-0005-0000-0000-000012010000}"/>
    <cellStyle name="1_ÿÿÿÿÿ_Kh ql62 (2010) 11-09" xfId="281" xr:uid="{00000000-0005-0000-0000-000013010000}"/>
    <cellStyle name="123" xfId="282" xr:uid="{00000000-0005-0000-0000-000014010000}"/>
    <cellStyle name="123 2" xfId="2033" xr:uid="{00000000-0005-0000-0000-000015010000}"/>
    <cellStyle name="18" xfId="283" xr:uid="{00000000-0005-0000-0000-000016010000}"/>
    <cellStyle name="¹éºÐÀ²_      " xfId="284" xr:uid="{00000000-0005-0000-0000-000017010000}"/>
    <cellStyle name="2" xfId="285" xr:uid="{00000000-0005-0000-0000-000018010000}"/>
    <cellStyle name="2_Book1" xfId="286" xr:uid="{00000000-0005-0000-0000-000019010000}"/>
    <cellStyle name="2_Book1_1" xfId="287" xr:uid="{00000000-0005-0000-0000-00001A010000}"/>
    <cellStyle name="2_Book1_1_PL3" xfId="288" xr:uid="{00000000-0005-0000-0000-00001B010000}"/>
    <cellStyle name="2_Cau thuy dien Ban La (Cu Anh)" xfId="289" xr:uid="{00000000-0005-0000-0000-00001C010000}"/>
    <cellStyle name="2_Cau thuy dien Ban La (Cu Anh)_PL3" xfId="290" xr:uid="{00000000-0005-0000-0000-00001D010000}"/>
    <cellStyle name="2_Dtdchinh2397" xfId="291" xr:uid="{00000000-0005-0000-0000-00001E010000}"/>
    <cellStyle name="2_Du toan 558 (Km17+508.12 - Km 22)" xfId="292" xr:uid="{00000000-0005-0000-0000-00001F010000}"/>
    <cellStyle name="2_Du toan 558 (Km17+508.12 - Km 22)_PL3" xfId="293" xr:uid="{00000000-0005-0000-0000-000020010000}"/>
    <cellStyle name="2_Gia_VLQL48_duyet " xfId="294" xr:uid="{00000000-0005-0000-0000-000021010000}"/>
    <cellStyle name="2_Gia_VLQL48_duyet _PL3" xfId="295" xr:uid="{00000000-0005-0000-0000-000022010000}"/>
    <cellStyle name="2_KlQdinhduyet" xfId="296" xr:uid="{00000000-0005-0000-0000-000023010000}"/>
    <cellStyle name="2_KlQdinhduyet_PL3" xfId="297" xr:uid="{00000000-0005-0000-0000-000024010000}"/>
    <cellStyle name="2_TRUNG PMU 5" xfId="298" xr:uid="{00000000-0005-0000-0000-000025010000}"/>
    <cellStyle name="2_ÿÿÿÿÿ" xfId="299" xr:uid="{00000000-0005-0000-0000-000026010000}"/>
    <cellStyle name="2_ÿÿÿÿÿ_Bieu tong hop nhu cau ung 2011 da chon loc -Mien nui" xfId="300" xr:uid="{00000000-0005-0000-0000-000027010000}"/>
    <cellStyle name="20" xfId="301" xr:uid="{00000000-0005-0000-0000-000028010000}"/>
    <cellStyle name="20 % - Akzent1" xfId="302" xr:uid="{00000000-0005-0000-0000-000029010000}"/>
    <cellStyle name="20 % - Akzent2" xfId="303" xr:uid="{00000000-0005-0000-0000-00002A010000}"/>
    <cellStyle name="20 % - Akzent3" xfId="304" xr:uid="{00000000-0005-0000-0000-00002B010000}"/>
    <cellStyle name="20 % - Akzent4" xfId="305" xr:uid="{00000000-0005-0000-0000-00002C010000}"/>
    <cellStyle name="20 % - Akzent5" xfId="306" xr:uid="{00000000-0005-0000-0000-00002D010000}"/>
    <cellStyle name="20 % - Akzent6" xfId="307" xr:uid="{00000000-0005-0000-0000-00002E010000}"/>
    <cellStyle name="20% - Accent1 2" xfId="308" xr:uid="{00000000-0005-0000-0000-00002F010000}"/>
    <cellStyle name="20% - Accent1 2 2" xfId="309" xr:uid="{00000000-0005-0000-0000-000030010000}"/>
    <cellStyle name="20% - Accent2 2" xfId="310" xr:uid="{00000000-0005-0000-0000-000031010000}"/>
    <cellStyle name="20% - Accent2 2 2" xfId="311" xr:uid="{00000000-0005-0000-0000-000032010000}"/>
    <cellStyle name="20% - Accent3 2" xfId="312" xr:uid="{00000000-0005-0000-0000-000033010000}"/>
    <cellStyle name="20% - Accent3 2 2" xfId="313" xr:uid="{00000000-0005-0000-0000-000034010000}"/>
    <cellStyle name="20% - Accent4 2" xfId="314" xr:uid="{00000000-0005-0000-0000-000035010000}"/>
    <cellStyle name="20% - Accent4 2 2" xfId="315" xr:uid="{00000000-0005-0000-0000-000036010000}"/>
    <cellStyle name="20% - Accent5 2" xfId="316" xr:uid="{00000000-0005-0000-0000-000037010000}"/>
    <cellStyle name="20% - Accent5 2 2" xfId="317" xr:uid="{00000000-0005-0000-0000-000038010000}"/>
    <cellStyle name="20% - Accent6 2" xfId="318" xr:uid="{00000000-0005-0000-0000-000039010000}"/>
    <cellStyle name="20% - Accent6 2 2" xfId="319" xr:uid="{00000000-0005-0000-0000-00003A010000}"/>
    <cellStyle name="-2001" xfId="320" xr:uid="{00000000-0005-0000-0000-00003B010000}"/>
    <cellStyle name="3" xfId="321" xr:uid="{00000000-0005-0000-0000-00003C010000}"/>
    <cellStyle name="3_Book1" xfId="322" xr:uid="{00000000-0005-0000-0000-00003D010000}"/>
    <cellStyle name="3_Book1_1" xfId="323" xr:uid="{00000000-0005-0000-0000-00003E010000}"/>
    <cellStyle name="3_Book1_1_PL3" xfId="324" xr:uid="{00000000-0005-0000-0000-00003F010000}"/>
    <cellStyle name="3_Cau thuy dien Ban La (Cu Anh)" xfId="325" xr:uid="{00000000-0005-0000-0000-000040010000}"/>
    <cellStyle name="3_Cau thuy dien Ban La (Cu Anh)_PL3" xfId="326" xr:uid="{00000000-0005-0000-0000-000041010000}"/>
    <cellStyle name="3_Dtdchinh2397" xfId="327" xr:uid="{00000000-0005-0000-0000-000042010000}"/>
    <cellStyle name="3_Du toan 558 (Km17+508.12 - Km 22)" xfId="328" xr:uid="{00000000-0005-0000-0000-000043010000}"/>
    <cellStyle name="3_Du toan 558 (Km17+508.12 - Km 22)_PL3" xfId="329" xr:uid="{00000000-0005-0000-0000-000044010000}"/>
    <cellStyle name="3_Gia_VLQL48_duyet " xfId="330" xr:uid="{00000000-0005-0000-0000-000045010000}"/>
    <cellStyle name="3_Gia_VLQL48_duyet _PL3" xfId="331" xr:uid="{00000000-0005-0000-0000-000046010000}"/>
    <cellStyle name="3_KlQdinhduyet" xfId="332" xr:uid="{00000000-0005-0000-0000-000047010000}"/>
    <cellStyle name="3_KlQdinhduyet_PL3" xfId="333" xr:uid="{00000000-0005-0000-0000-000048010000}"/>
    <cellStyle name="3_ÿÿÿÿÿ" xfId="334" xr:uid="{00000000-0005-0000-0000-000049010000}"/>
    <cellStyle name="4" xfId="335" xr:uid="{00000000-0005-0000-0000-00004A010000}"/>
    <cellStyle name="4_Book1" xfId="336" xr:uid="{00000000-0005-0000-0000-00004B010000}"/>
    <cellStyle name="4_Book1_1" xfId="337" xr:uid="{00000000-0005-0000-0000-00004C010000}"/>
    <cellStyle name="4_Book1_1_PL3" xfId="338" xr:uid="{00000000-0005-0000-0000-00004D010000}"/>
    <cellStyle name="4_Cau thuy dien Ban La (Cu Anh)" xfId="339" xr:uid="{00000000-0005-0000-0000-00004E010000}"/>
    <cellStyle name="4_Cau thuy dien Ban La (Cu Anh)_PL3" xfId="340" xr:uid="{00000000-0005-0000-0000-00004F010000}"/>
    <cellStyle name="4_Dtdchinh2397" xfId="341" xr:uid="{00000000-0005-0000-0000-000050010000}"/>
    <cellStyle name="4_Du toan 558 (Km17+508.12 - Km 22)" xfId="342" xr:uid="{00000000-0005-0000-0000-000051010000}"/>
    <cellStyle name="4_Du toan 558 (Km17+508.12 - Km 22)_PL3" xfId="343" xr:uid="{00000000-0005-0000-0000-000052010000}"/>
    <cellStyle name="4_Gia_VLQL48_duyet " xfId="344" xr:uid="{00000000-0005-0000-0000-000053010000}"/>
    <cellStyle name="4_Gia_VLQL48_duyet _PL3" xfId="345" xr:uid="{00000000-0005-0000-0000-000054010000}"/>
    <cellStyle name="4_KlQdinhduyet" xfId="346" xr:uid="{00000000-0005-0000-0000-000055010000}"/>
    <cellStyle name="4_KlQdinhduyet_PL3" xfId="347" xr:uid="{00000000-0005-0000-0000-000056010000}"/>
    <cellStyle name="4_ÿÿÿÿÿ" xfId="348" xr:uid="{00000000-0005-0000-0000-000057010000}"/>
    <cellStyle name="40 % - Akzent1" xfId="349" xr:uid="{00000000-0005-0000-0000-000058010000}"/>
    <cellStyle name="40 % - Akzent2" xfId="350" xr:uid="{00000000-0005-0000-0000-000059010000}"/>
    <cellStyle name="40 % - Akzent3" xfId="351" xr:uid="{00000000-0005-0000-0000-00005A010000}"/>
    <cellStyle name="40 % - Akzent4" xfId="352" xr:uid="{00000000-0005-0000-0000-00005B010000}"/>
    <cellStyle name="40 % - Akzent5" xfId="353" xr:uid="{00000000-0005-0000-0000-00005C010000}"/>
    <cellStyle name="40 % - Akzent6" xfId="354" xr:uid="{00000000-0005-0000-0000-00005D010000}"/>
    <cellStyle name="40% - Accent1 2" xfId="355" xr:uid="{00000000-0005-0000-0000-00005E010000}"/>
    <cellStyle name="40% - Accent1 2 2" xfId="356" xr:uid="{00000000-0005-0000-0000-00005F010000}"/>
    <cellStyle name="40% - Accent2 2" xfId="357" xr:uid="{00000000-0005-0000-0000-000060010000}"/>
    <cellStyle name="40% - Accent2 2 2" xfId="358" xr:uid="{00000000-0005-0000-0000-000061010000}"/>
    <cellStyle name="40% - Accent3 2" xfId="359" xr:uid="{00000000-0005-0000-0000-000062010000}"/>
    <cellStyle name="40% - Accent3 2 2" xfId="360" xr:uid="{00000000-0005-0000-0000-000063010000}"/>
    <cellStyle name="40% - Accent4 2" xfId="361" xr:uid="{00000000-0005-0000-0000-000064010000}"/>
    <cellStyle name="40% - Accent4 2 2" xfId="362" xr:uid="{00000000-0005-0000-0000-000065010000}"/>
    <cellStyle name="40% - Accent5 2" xfId="363" xr:uid="{00000000-0005-0000-0000-000066010000}"/>
    <cellStyle name="40% - Accent5 2 2" xfId="364" xr:uid="{00000000-0005-0000-0000-000067010000}"/>
    <cellStyle name="40% - Accent6 2" xfId="365" xr:uid="{00000000-0005-0000-0000-000068010000}"/>
    <cellStyle name="40% - Accent6 2 2" xfId="366" xr:uid="{00000000-0005-0000-0000-000069010000}"/>
    <cellStyle name="52" xfId="367" xr:uid="{00000000-0005-0000-0000-00006A010000}"/>
    <cellStyle name="52 2" xfId="2034" xr:uid="{00000000-0005-0000-0000-00006B010000}"/>
    <cellStyle name="6" xfId="368" xr:uid="{00000000-0005-0000-0000-00006C010000}"/>
    <cellStyle name="6_2974" xfId="369" xr:uid="{00000000-0005-0000-0000-00006D010000}"/>
    <cellStyle name="6_2974_Biểu ĐM" xfId="370" xr:uid="{00000000-0005-0000-0000-00006E010000}"/>
    <cellStyle name="6_2974_Biểu ĐM_DT 2017(06.11)" xfId="371" xr:uid="{00000000-0005-0000-0000-00006F010000}"/>
    <cellStyle name="6_2974_Biểu ĐM_DT 2017(25.10)" xfId="372" xr:uid="{00000000-0005-0000-0000-000070010000}"/>
    <cellStyle name="6_2974_ĐB+YT" xfId="373" xr:uid="{00000000-0005-0000-0000-000071010000}"/>
    <cellStyle name="6_2974_ĐB+YT_DT 2017(06.11)" xfId="374" xr:uid="{00000000-0005-0000-0000-000072010000}"/>
    <cellStyle name="6_2974_ĐB+YT_DT 2017(25.10)" xfId="375" xr:uid="{00000000-0005-0000-0000-000073010000}"/>
    <cellStyle name="6_2974_Mặt bằng 2017" xfId="376" xr:uid="{00000000-0005-0000-0000-000074010000}"/>
    <cellStyle name="6_2974_Mặt bằng 2017_DT 2017(06.11)" xfId="377" xr:uid="{00000000-0005-0000-0000-000075010000}"/>
    <cellStyle name="6_2974_Mặt bằng 2017_DT 2017(25.10)" xfId="378" xr:uid="{00000000-0005-0000-0000-000076010000}"/>
    <cellStyle name="6_2974_ngọc lặc" xfId="379" xr:uid="{00000000-0005-0000-0000-000077010000}"/>
    <cellStyle name="6_2974_ngọc lặc_DT 2017(06.11)" xfId="380" xr:uid="{00000000-0005-0000-0000-000078010000}"/>
    <cellStyle name="6_2974_ngọc lặc_DT 2017(25.10)" xfId="381" xr:uid="{00000000-0005-0000-0000-000079010000}"/>
    <cellStyle name="6_2974_VINH LOC-MTP2014  (1)" xfId="382" xr:uid="{00000000-0005-0000-0000-00007A010000}"/>
    <cellStyle name="6_2974_VINH LOC-MTP2014  (1)_DT 2017(06.11)" xfId="383" xr:uid="{00000000-0005-0000-0000-00007B010000}"/>
    <cellStyle name="6_2974_VINH LOC-MTP2014  (1)_DT 2017(25.10)" xfId="384" xr:uid="{00000000-0005-0000-0000-00007C010000}"/>
    <cellStyle name="6_Bieu so 7" xfId="385" xr:uid="{00000000-0005-0000-0000-00007D010000}"/>
    <cellStyle name="6_Cân đối T-c" xfId="386" xr:uid="{00000000-0005-0000-0000-00007E010000}"/>
    <cellStyle name="6_Cong trinh co y kien LD_Dang_NN_2011-Tay nguyen-9-10" xfId="387" xr:uid="{00000000-0005-0000-0000-00007F010000}"/>
    <cellStyle name="6_Cong trinh co y kien LD_Dang_NN_2011-Tay nguyen-9-10_PL3" xfId="388" xr:uid="{00000000-0005-0000-0000-000080010000}"/>
    <cellStyle name="6_DT 2017(06.11)" xfId="389" xr:uid="{00000000-0005-0000-0000-000081010000}"/>
    <cellStyle name="6_DT 2017(25.10)" xfId="390" xr:uid="{00000000-0005-0000-0000-000082010000}"/>
    <cellStyle name="6_Du kien ke hoach nguon von can doi ngan sach ngay (25.8.2012)" xfId="391" xr:uid="{00000000-0005-0000-0000-000083010000}"/>
    <cellStyle name="6_Du kien KH TPCP 2013" xfId="392" xr:uid="{00000000-0005-0000-0000-000084010000}"/>
    <cellStyle name="6_Dự toán 2015.07.10 " xfId="393" xr:uid="{00000000-0005-0000-0000-000085010000}"/>
    <cellStyle name="6_Dự toán 2015.07.10 _Biểu ĐM" xfId="394" xr:uid="{00000000-0005-0000-0000-000086010000}"/>
    <cellStyle name="6_Dự toán 2015.07.10 _Biểu ĐM_DT 2017(06.11)" xfId="395" xr:uid="{00000000-0005-0000-0000-000087010000}"/>
    <cellStyle name="6_Dự toán 2015.07.10 _Biểu ĐM_DT 2017(25.10)" xfId="396" xr:uid="{00000000-0005-0000-0000-000088010000}"/>
    <cellStyle name="6_Dự toán 2015.07.10 _ĐB+YT" xfId="397" xr:uid="{00000000-0005-0000-0000-000089010000}"/>
    <cellStyle name="6_Dự toán 2015.07.10 _ĐB+YT_DT 2017(06.11)" xfId="398" xr:uid="{00000000-0005-0000-0000-00008A010000}"/>
    <cellStyle name="6_Dự toán 2015.07.10 _ĐB+YT_DT 2017(25.10)" xfId="399" xr:uid="{00000000-0005-0000-0000-00008B010000}"/>
    <cellStyle name="6_Dự toán 2015.07.10 _Mặt bằng 2017" xfId="400" xr:uid="{00000000-0005-0000-0000-00008C010000}"/>
    <cellStyle name="6_Dự toán 2015.07.10 _Mặt bằng 2017_DT 2017(06.11)" xfId="401" xr:uid="{00000000-0005-0000-0000-00008D010000}"/>
    <cellStyle name="6_Dự toán 2015.07.10 _Mặt bằng 2017_DT 2017(25.10)" xfId="402" xr:uid="{00000000-0005-0000-0000-00008E010000}"/>
    <cellStyle name="6_Dự toán 2018 -TH PHÒNG (8-10) BCGĐ" xfId="403" xr:uid="{00000000-0005-0000-0000-00008F010000}"/>
    <cellStyle name="6_Mẫu biểu thảo luận DT 2014" xfId="404" xr:uid="{00000000-0005-0000-0000-000090010000}"/>
    <cellStyle name="6_Mẫu biểu thảo luận DT 2014_Biểu ĐM" xfId="405" xr:uid="{00000000-0005-0000-0000-000091010000}"/>
    <cellStyle name="6_Mẫu biểu thảo luận DT 2014_Biểu ĐM_DT 2017(06.11)" xfId="406" xr:uid="{00000000-0005-0000-0000-000092010000}"/>
    <cellStyle name="6_Mẫu biểu thảo luận DT 2014_Biểu ĐM_DT 2017(25.10)" xfId="407" xr:uid="{00000000-0005-0000-0000-000093010000}"/>
    <cellStyle name="6_Mẫu biểu thảo luận DT 2014_ĐB+YT" xfId="408" xr:uid="{00000000-0005-0000-0000-000094010000}"/>
    <cellStyle name="6_Mẫu biểu thảo luận DT 2014_ĐB+YT_DT 2017(06.11)" xfId="409" xr:uid="{00000000-0005-0000-0000-000095010000}"/>
    <cellStyle name="6_Mẫu biểu thảo luận DT 2014_ĐB+YT_DT 2017(25.10)" xfId="410" xr:uid="{00000000-0005-0000-0000-000096010000}"/>
    <cellStyle name="6_Mẫu biểu thảo luận DT 2014_Mặt bằng 2017" xfId="411" xr:uid="{00000000-0005-0000-0000-000097010000}"/>
    <cellStyle name="6_Mẫu biểu thảo luận DT 2014_Mặt bằng 2017_DT 2017(06.11)" xfId="412" xr:uid="{00000000-0005-0000-0000-000098010000}"/>
    <cellStyle name="6_Mẫu biểu thảo luận DT 2014_Mặt bằng 2017_DT 2017(25.10)" xfId="413" xr:uid="{00000000-0005-0000-0000-000099010000}"/>
    <cellStyle name="6_PL3" xfId="414" xr:uid="{00000000-0005-0000-0000-00009A010000}"/>
    <cellStyle name="6_TH chung" xfId="415" xr:uid="{00000000-0005-0000-0000-00009B010000}"/>
    <cellStyle name="6_TN - Ho tro khac 2011" xfId="416" xr:uid="{00000000-0005-0000-0000-00009C010000}"/>
    <cellStyle name="6_TN - Ho tro khac 2011_PL3" xfId="417" xr:uid="{00000000-0005-0000-0000-00009D010000}"/>
    <cellStyle name="6_Tổng%20hợp%20chi%20tiết%20các%20chính%20sách%20BC%20Bộ%20Tài%20Chính%202012(1)" xfId="418" xr:uid="{00000000-0005-0000-0000-00009E010000}"/>
    <cellStyle name="6_Tổng%20hợp%20chi%20tiết%20các%20chính%20sách%20BC%20Bộ%20Tài%20Chính%202012(1)_Biểu ĐM" xfId="419" xr:uid="{00000000-0005-0000-0000-00009F010000}"/>
    <cellStyle name="6_Tổng%20hợp%20chi%20tiết%20các%20chính%20sách%20BC%20Bộ%20Tài%20Chính%202012(1)_Biểu ĐM_DT 2017(06.11)" xfId="420" xr:uid="{00000000-0005-0000-0000-0000A0010000}"/>
    <cellStyle name="6_Tổng%20hợp%20chi%20tiết%20các%20chính%20sách%20BC%20Bộ%20Tài%20Chính%202012(1)_Biểu ĐM_DT 2017(25.10)" xfId="421" xr:uid="{00000000-0005-0000-0000-0000A1010000}"/>
    <cellStyle name="6_Tổng%20hợp%20chi%20tiết%20các%20chính%20sách%20BC%20Bộ%20Tài%20Chính%202012(1)_ĐB+YT" xfId="422" xr:uid="{00000000-0005-0000-0000-0000A2010000}"/>
    <cellStyle name="6_Tổng%20hợp%20chi%20tiết%20các%20chính%20sách%20BC%20Bộ%20Tài%20Chính%202012(1)_ĐB+YT_DT 2017(06.11)" xfId="423" xr:uid="{00000000-0005-0000-0000-0000A3010000}"/>
    <cellStyle name="6_Tổng%20hợp%20chi%20tiết%20các%20chính%20sách%20BC%20Bộ%20Tài%20Chính%202012(1)_ĐB+YT_DT 2017(25.10)" xfId="424" xr:uid="{00000000-0005-0000-0000-0000A4010000}"/>
    <cellStyle name="6_Tổng%20hợp%20chi%20tiết%20các%20chính%20sách%20BC%20Bộ%20Tài%20Chính%202012(1)_Mặt bằng 2017" xfId="425" xr:uid="{00000000-0005-0000-0000-0000A5010000}"/>
    <cellStyle name="6_Tổng%20hợp%20chi%20tiết%20các%20chính%20sách%20BC%20Bộ%20Tài%20Chính%202012(1)_Mặt bằng 2017_DT 2017(06.11)" xfId="426" xr:uid="{00000000-0005-0000-0000-0000A6010000}"/>
    <cellStyle name="6_Tổng%20hợp%20chi%20tiết%20các%20chính%20sách%20BC%20Bộ%20Tài%20Chính%202012(1)_Mặt bằng 2017_DT 2017(25.10)" xfId="427" xr:uid="{00000000-0005-0000-0000-0000A7010000}"/>
    <cellStyle name="6_Tổng%20hợp%20chi%20tiết%20các%20chính%20sách%20BC%20Bộ%20Tài%20Chính%202012(1)_ngọc lặc" xfId="428" xr:uid="{00000000-0005-0000-0000-0000A8010000}"/>
    <cellStyle name="6_Tổng%20hợp%20chi%20tiết%20các%20chính%20sách%20BC%20Bộ%20Tài%20Chính%202012(1)_ngọc lặc_DT 2017(06.11)" xfId="429" xr:uid="{00000000-0005-0000-0000-0000A9010000}"/>
    <cellStyle name="6_Tổng%20hợp%20chi%20tiết%20các%20chính%20sách%20BC%20Bộ%20Tài%20Chính%202012(1)_ngọc lặc_DT 2017(25.10)" xfId="430" xr:uid="{00000000-0005-0000-0000-0000AA010000}"/>
    <cellStyle name="6_Tổng%20hợp%20chi%20tiết%20các%20chính%20sách%20BC%20Bộ%20Tài%20Chính%202012(1)_VINH LOC-MTP2014  (1)" xfId="431" xr:uid="{00000000-0005-0000-0000-0000AB010000}"/>
    <cellStyle name="6_Tổng%20hợp%20chi%20tiết%20các%20chính%20sách%20BC%20Bộ%20Tài%20Chính%202012(1)_VINH LOC-MTP2014  (1)_DT 2017(06.11)" xfId="432" xr:uid="{00000000-0005-0000-0000-0000AC010000}"/>
    <cellStyle name="6_Tổng%20hợp%20chi%20tiết%20các%20chính%20sách%20BC%20Bộ%20Tài%20Chính%202012(1)_VINH LOC-MTP2014  (1)_DT 2017(25.10)" xfId="433" xr:uid="{00000000-0005-0000-0000-0000AD010000}"/>
    <cellStyle name="6_TW" xfId="434" xr:uid="{00000000-0005-0000-0000-0000AE010000}"/>
    <cellStyle name="60 % - Akzent1" xfId="435" xr:uid="{00000000-0005-0000-0000-0000AF010000}"/>
    <cellStyle name="60 % - Akzent2" xfId="436" xr:uid="{00000000-0005-0000-0000-0000B0010000}"/>
    <cellStyle name="60 % - Akzent3" xfId="437" xr:uid="{00000000-0005-0000-0000-0000B1010000}"/>
    <cellStyle name="60 % - Akzent4" xfId="438" xr:uid="{00000000-0005-0000-0000-0000B2010000}"/>
    <cellStyle name="60 % - Akzent5" xfId="439" xr:uid="{00000000-0005-0000-0000-0000B3010000}"/>
    <cellStyle name="60 % - Akzent6" xfId="440" xr:uid="{00000000-0005-0000-0000-0000B4010000}"/>
    <cellStyle name="60% - Accent1 2" xfId="441" xr:uid="{00000000-0005-0000-0000-0000B5010000}"/>
    <cellStyle name="60% - Accent2 2" xfId="442" xr:uid="{00000000-0005-0000-0000-0000B6010000}"/>
    <cellStyle name="60% - Accent3 2" xfId="443" xr:uid="{00000000-0005-0000-0000-0000B7010000}"/>
    <cellStyle name="60% - Accent4 2" xfId="444" xr:uid="{00000000-0005-0000-0000-0000B8010000}"/>
    <cellStyle name="60% - Accent5 2" xfId="445" xr:uid="{00000000-0005-0000-0000-0000B9010000}"/>
    <cellStyle name="60% - Accent6 2" xfId="446" xr:uid="{00000000-0005-0000-0000-0000BA010000}"/>
    <cellStyle name="9" xfId="447" xr:uid="{00000000-0005-0000-0000-0000BB010000}"/>
    <cellStyle name="9_PL3" xfId="448" xr:uid="{00000000-0005-0000-0000-0000BC010000}"/>
    <cellStyle name="Accent1 2" xfId="449" xr:uid="{00000000-0005-0000-0000-0000BD010000}"/>
    <cellStyle name="Accent2 2" xfId="450" xr:uid="{00000000-0005-0000-0000-0000BE010000}"/>
    <cellStyle name="Accent3 2" xfId="451" xr:uid="{00000000-0005-0000-0000-0000BF010000}"/>
    <cellStyle name="Accent4 2" xfId="452" xr:uid="{00000000-0005-0000-0000-0000C0010000}"/>
    <cellStyle name="Accent5 2" xfId="453" xr:uid="{00000000-0005-0000-0000-0000C1010000}"/>
    <cellStyle name="Accent6 2" xfId="454" xr:uid="{00000000-0005-0000-0000-0000C2010000}"/>
    <cellStyle name="ÅëÈ­ [0]_      " xfId="455" xr:uid="{00000000-0005-0000-0000-0000C3010000}"/>
    <cellStyle name="AeE­ [0]_INQUIRY ¿?¾÷AßAø " xfId="456" xr:uid="{00000000-0005-0000-0000-0000C4010000}"/>
    <cellStyle name="ÅëÈ­ [0]_L601CPT" xfId="457" xr:uid="{00000000-0005-0000-0000-0000C5010000}"/>
    <cellStyle name="ÅëÈ­_      " xfId="458" xr:uid="{00000000-0005-0000-0000-0000C6010000}"/>
    <cellStyle name="AeE­_INQUIRY ¿?¾÷AßAø " xfId="459" xr:uid="{00000000-0005-0000-0000-0000C7010000}"/>
    <cellStyle name="ÅëÈ­_L601CPT" xfId="460" xr:uid="{00000000-0005-0000-0000-0000C8010000}"/>
    <cellStyle name="Akzent1" xfId="461" xr:uid="{00000000-0005-0000-0000-0000C9010000}"/>
    <cellStyle name="Akzent2" xfId="462" xr:uid="{00000000-0005-0000-0000-0000CA010000}"/>
    <cellStyle name="Akzent3" xfId="463" xr:uid="{00000000-0005-0000-0000-0000CB010000}"/>
    <cellStyle name="Akzent4" xfId="464" xr:uid="{00000000-0005-0000-0000-0000CC010000}"/>
    <cellStyle name="Akzent5" xfId="465" xr:uid="{00000000-0005-0000-0000-0000CD010000}"/>
    <cellStyle name="Akzent6" xfId="466" xr:uid="{00000000-0005-0000-0000-0000CE010000}"/>
    <cellStyle name="args.style" xfId="467" xr:uid="{00000000-0005-0000-0000-0000CF010000}"/>
    <cellStyle name="at" xfId="468" xr:uid="{00000000-0005-0000-0000-0000D0010000}"/>
    <cellStyle name="ATan" xfId="469" xr:uid="{00000000-0005-0000-0000-0000D1010000}"/>
    <cellStyle name="ATan 2" xfId="1997" xr:uid="{00000000-0005-0000-0000-0000D2010000}"/>
    <cellStyle name="ATan 3" xfId="2035" xr:uid="{00000000-0005-0000-0000-0000D3010000}"/>
    <cellStyle name="ÄÞ¸¶ [0]_      " xfId="470" xr:uid="{00000000-0005-0000-0000-0000D4010000}"/>
    <cellStyle name="AÞ¸¶ [0]_INQUIRY ¿?¾÷AßAø " xfId="471" xr:uid="{00000000-0005-0000-0000-0000D5010000}"/>
    <cellStyle name="ÄÞ¸¶ [0]_L601CPT" xfId="472" xr:uid="{00000000-0005-0000-0000-0000D6010000}"/>
    <cellStyle name="ÄÞ¸¶_      " xfId="473" xr:uid="{00000000-0005-0000-0000-0000D7010000}"/>
    <cellStyle name="AÞ¸¶_INQUIRY ¿?¾÷AßAø " xfId="474" xr:uid="{00000000-0005-0000-0000-0000D8010000}"/>
    <cellStyle name="ÄÞ¸¶_L601CPT" xfId="475" xr:uid="{00000000-0005-0000-0000-0000D9010000}"/>
    <cellStyle name="Ausgabe" xfId="476" xr:uid="{00000000-0005-0000-0000-0000DA010000}"/>
    <cellStyle name="Ausgabe 2" xfId="2036" xr:uid="{00000000-0005-0000-0000-0000DB010000}"/>
    <cellStyle name="AutoFormat Options" xfId="477" xr:uid="{00000000-0005-0000-0000-0000DC010000}"/>
    <cellStyle name="Bad 2" xfId="478" xr:uid="{00000000-0005-0000-0000-0000DD010000}"/>
    <cellStyle name="Bangchu" xfId="479" xr:uid="{00000000-0005-0000-0000-0000DE010000}"/>
    <cellStyle name="Berechnung" xfId="480" xr:uid="{00000000-0005-0000-0000-0000DF010000}"/>
    <cellStyle name="Berechnung 2" xfId="2037" xr:uid="{00000000-0005-0000-0000-0000E0010000}"/>
    <cellStyle name="Body" xfId="481" xr:uid="{00000000-0005-0000-0000-0000E1010000}"/>
    <cellStyle name="C?AØ_¿?¾÷CoE² " xfId="482" xr:uid="{00000000-0005-0000-0000-0000E2010000}"/>
    <cellStyle name="C~1" xfId="483" xr:uid="{00000000-0005-0000-0000-0000E3010000}"/>
    <cellStyle name="Ç¥ÁØ_      " xfId="484" xr:uid="{00000000-0005-0000-0000-0000E4010000}"/>
    <cellStyle name="C￥AØ_¿μ¾÷CoE² " xfId="485" xr:uid="{00000000-0005-0000-0000-0000E5010000}"/>
    <cellStyle name="Ç¥ÁØ_±¸¹Ì´ëÃ¥" xfId="486" xr:uid="{00000000-0005-0000-0000-0000E6010000}"/>
    <cellStyle name="C￥AØ_≫c¾÷ºIº° AN°e " xfId="487" xr:uid="{00000000-0005-0000-0000-0000E7010000}"/>
    <cellStyle name="Ç¥ÁØ_PO0862_bldg_BQ" xfId="488" xr:uid="{00000000-0005-0000-0000-0000E8010000}"/>
    <cellStyle name="C￥AØ_Sheet1_¿μ¾÷CoE² " xfId="489" xr:uid="{00000000-0005-0000-0000-0000E9010000}"/>
    <cellStyle name="Ç¥ÁØ_ÿÿÿÿÿÿ_4_ÃÑÇÕ°è " xfId="490" xr:uid="{00000000-0005-0000-0000-0000EA010000}"/>
    <cellStyle name="Calc Currency (0)" xfId="491" xr:uid="{00000000-0005-0000-0000-0000EB010000}"/>
    <cellStyle name="Calc Currency (2)" xfId="492" xr:uid="{00000000-0005-0000-0000-0000EC010000}"/>
    <cellStyle name="Calc Percent (0)" xfId="493" xr:uid="{00000000-0005-0000-0000-0000ED010000}"/>
    <cellStyle name="Calc Percent (1)" xfId="494" xr:uid="{00000000-0005-0000-0000-0000EE010000}"/>
    <cellStyle name="Calc Percent (2)" xfId="495" xr:uid="{00000000-0005-0000-0000-0000EF010000}"/>
    <cellStyle name="Calc Units (0)" xfId="496" xr:uid="{00000000-0005-0000-0000-0000F0010000}"/>
    <cellStyle name="Calc Units (1)" xfId="497" xr:uid="{00000000-0005-0000-0000-0000F1010000}"/>
    <cellStyle name="Calc Units (2)" xfId="498" xr:uid="{00000000-0005-0000-0000-0000F2010000}"/>
    <cellStyle name="Calculation 2" xfId="499" xr:uid="{00000000-0005-0000-0000-0000F3010000}"/>
    <cellStyle name="Calculation 2 2" xfId="2038" xr:uid="{00000000-0005-0000-0000-0000F4010000}"/>
    <cellStyle name="category" xfId="500" xr:uid="{00000000-0005-0000-0000-0000F5010000}"/>
    <cellStyle name="CC1" xfId="501" xr:uid="{00000000-0005-0000-0000-0000F6010000}"/>
    <cellStyle name="CC2" xfId="502" xr:uid="{00000000-0005-0000-0000-0000F7010000}"/>
    <cellStyle name="CC2 2" xfId="1998" xr:uid="{00000000-0005-0000-0000-0000F8010000}"/>
    <cellStyle name="CC2 3" xfId="2039" xr:uid="{00000000-0005-0000-0000-0000F9010000}"/>
    <cellStyle name="Cerrency_Sheet2_XANGDAU" xfId="503" xr:uid="{00000000-0005-0000-0000-0000FA010000}"/>
    <cellStyle name="chchuyen" xfId="504" xr:uid="{00000000-0005-0000-0000-0000FB010000}"/>
    <cellStyle name="chchuyen 2" xfId="1999" xr:uid="{00000000-0005-0000-0000-0000FC010000}"/>
    <cellStyle name="chchuyen 3" xfId="2040" xr:uid="{00000000-0005-0000-0000-0000FD010000}"/>
    <cellStyle name="Check Cell 2" xfId="505" xr:uid="{00000000-0005-0000-0000-0000FE010000}"/>
    <cellStyle name="Chi phÝ kh¸c_Book1" xfId="506" xr:uid="{00000000-0005-0000-0000-0000FF010000}"/>
    <cellStyle name="CHUONG" xfId="507" xr:uid="{00000000-0005-0000-0000-000000020000}"/>
    <cellStyle name="CHUONG 2" xfId="2000" xr:uid="{00000000-0005-0000-0000-000001020000}"/>
    <cellStyle name="Comma" xfId="1" builtinId="3"/>
    <cellStyle name="Comma  - Style1" xfId="508" xr:uid="{00000000-0005-0000-0000-000003020000}"/>
    <cellStyle name="Comma  - Style2" xfId="509" xr:uid="{00000000-0005-0000-0000-000004020000}"/>
    <cellStyle name="Comma  - Style3" xfId="510" xr:uid="{00000000-0005-0000-0000-000005020000}"/>
    <cellStyle name="Comma  - Style4" xfId="511" xr:uid="{00000000-0005-0000-0000-000006020000}"/>
    <cellStyle name="Comma  - Style5" xfId="512" xr:uid="{00000000-0005-0000-0000-000007020000}"/>
    <cellStyle name="Comma  - Style6" xfId="513" xr:uid="{00000000-0005-0000-0000-000008020000}"/>
    <cellStyle name="Comma  - Style7" xfId="514" xr:uid="{00000000-0005-0000-0000-000009020000}"/>
    <cellStyle name="Comma  - Style8" xfId="515" xr:uid="{00000000-0005-0000-0000-00000A020000}"/>
    <cellStyle name="Comma [0]" xfId="2123" builtinId="6"/>
    <cellStyle name="Comma [0] 2" xfId="516" xr:uid="{00000000-0005-0000-0000-00000C020000}"/>
    <cellStyle name="Comma [0] 3" xfId="517" xr:uid="{00000000-0005-0000-0000-00000D020000}"/>
    <cellStyle name="Comma [00]" xfId="518" xr:uid="{00000000-0005-0000-0000-00000E020000}"/>
    <cellStyle name="Comma [1]" xfId="519" xr:uid="{00000000-0005-0000-0000-00000F020000}"/>
    <cellStyle name="Comma [3]" xfId="520" xr:uid="{00000000-0005-0000-0000-000010020000}"/>
    <cellStyle name="Comma [3] 2" xfId="2001" xr:uid="{00000000-0005-0000-0000-000011020000}"/>
    <cellStyle name="Comma [4]" xfId="521" xr:uid="{00000000-0005-0000-0000-000012020000}"/>
    <cellStyle name="Comma [4] 2" xfId="2002" xr:uid="{00000000-0005-0000-0000-000013020000}"/>
    <cellStyle name="Comma [4] 3" xfId="2041" xr:uid="{00000000-0005-0000-0000-000014020000}"/>
    <cellStyle name="Comma 10" xfId="522" xr:uid="{00000000-0005-0000-0000-000015020000}"/>
    <cellStyle name="Comma 10 10" xfId="523" xr:uid="{00000000-0005-0000-0000-000016020000}"/>
    <cellStyle name="Comma 10 2" xfId="524" xr:uid="{00000000-0005-0000-0000-000017020000}"/>
    <cellStyle name="Comma 10 2 3 2" xfId="2097" xr:uid="{00000000-0005-0000-0000-000018020000}"/>
    <cellStyle name="Comma 11" xfId="525" xr:uid="{00000000-0005-0000-0000-000019020000}"/>
    <cellStyle name="Comma 11 2" xfId="526" xr:uid="{00000000-0005-0000-0000-00001A020000}"/>
    <cellStyle name="Comma 11 3" xfId="527" xr:uid="{00000000-0005-0000-0000-00001B020000}"/>
    <cellStyle name="Comma 11_MB" xfId="528" xr:uid="{00000000-0005-0000-0000-00001C020000}"/>
    <cellStyle name="Comma 12" xfId="529" xr:uid="{00000000-0005-0000-0000-00001D020000}"/>
    <cellStyle name="Comma 13" xfId="530" xr:uid="{00000000-0005-0000-0000-00001E020000}"/>
    <cellStyle name="Comma 14" xfId="531" xr:uid="{00000000-0005-0000-0000-00001F020000}"/>
    <cellStyle name="Comma 14 2 2" xfId="2094" xr:uid="{00000000-0005-0000-0000-000020020000}"/>
    <cellStyle name="Comma 149 3" xfId="2098" xr:uid="{00000000-0005-0000-0000-000021020000}"/>
    <cellStyle name="Comma 15" xfId="532" xr:uid="{00000000-0005-0000-0000-000022020000}"/>
    <cellStyle name="Comma 15 2" xfId="533" xr:uid="{00000000-0005-0000-0000-000023020000}"/>
    <cellStyle name="Comma 16" xfId="534" xr:uid="{00000000-0005-0000-0000-000024020000}"/>
    <cellStyle name="Comma 16 2" xfId="535" xr:uid="{00000000-0005-0000-0000-000025020000}"/>
    <cellStyle name="Comma 16 2 86" xfId="2095" xr:uid="{00000000-0005-0000-0000-000026020000}"/>
    <cellStyle name="Comma 17" xfId="536" xr:uid="{00000000-0005-0000-0000-000027020000}"/>
    <cellStyle name="Comma 18" xfId="537" xr:uid="{00000000-0005-0000-0000-000028020000}"/>
    <cellStyle name="Comma 19" xfId="538" xr:uid="{00000000-0005-0000-0000-000029020000}"/>
    <cellStyle name="Comma 19 2" xfId="539" xr:uid="{00000000-0005-0000-0000-00002A020000}"/>
    <cellStyle name="Comma 19 3 2 2" xfId="2099" xr:uid="{00000000-0005-0000-0000-00002B020000}"/>
    <cellStyle name="Comma 2" xfId="540" xr:uid="{00000000-0005-0000-0000-00002C020000}"/>
    <cellStyle name="Comma 2 10" xfId="2020" xr:uid="{00000000-0005-0000-0000-00002D020000}"/>
    <cellStyle name="Comma 2 11" xfId="2100" xr:uid="{00000000-0005-0000-0000-00002E020000}"/>
    <cellStyle name="Comma 2 2" xfId="541" xr:uid="{00000000-0005-0000-0000-00002F020000}"/>
    <cellStyle name="Comma 2 2 2" xfId="542" xr:uid="{00000000-0005-0000-0000-000030020000}"/>
    <cellStyle name="Comma 2 2 3" xfId="543" xr:uid="{00000000-0005-0000-0000-000031020000}"/>
    <cellStyle name="Comma 2 2 4" xfId="544" xr:uid="{00000000-0005-0000-0000-000032020000}"/>
    <cellStyle name="Comma 2 2 5" xfId="545" xr:uid="{00000000-0005-0000-0000-000033020000}"/>
    <cellStyle name="Comma 2 2 6" xfId="546" xr:uid="{00000000-0005-0000-0000-000034020000}"/>
    <cellStyle name="Comma 2 2 7" xfId="547" xr:uid="{00000000-0005-0000-0000-000035020000}"/>
    <cellStyle name="Comma 2 2 8" xfId="548" xr:uid="{00000000-0005-0000-0000-000036020000}"/>
    <cellStyle name="Comma 2 2 9" xfId="2022" xr:uid="{00000000-0005-0000-0000-000037020000}"/>
    <cellStyle name="Comma 2 28" xfId="549" xr:uid="{00000000-0005-0000-0000-000038020000}"/>
    <cellStyle name="Comma 2 3" xfId="550" xr:uid="{00000000-0005-0000-0000-000039020000}"/>
    <cellStyle name="Comma 2 4" xfId="551" xr:uid="{00000000-0005-0000-0000-00003A020000}"/>
    <cellStyle name="Comma 2 5" xfId="552" xr:uid="{00000000-0005-0000-0000-00003B020000}"/>
    <cellStyle name="Comma 2 5 2" xfId="553" xr:uid="{00000000-0005-0000-0000-00003C020000}"/>
    <cellStyle name="Comma 2 6" xfId="554" xr:uid="{00000000-0005-0000-0000-00003D020000}"/>
    <cellStyle name="Comma 2 7" xfId="555" xr:uid="{00000000-0005-0000-0000-00003E020000}"/>
    <cellStyle name="Comma 2 8" xfId="556" xr:uid="{00000000-0005-0000-0000-00003F020000}"/>
    <cellStyle name="Comma 2 9" xfId="557" xr:uid="{00000000-0005-0000-0000-000040020000}"/>
    <cellStyle name="Comma 2_bieu 1" xfId="558" xr:uid="{00000000-0005-0000-0000-000041020000}"/>
    <cellStyle name="Comma 20" xfId="559" xr:uid="{00000000-0005-0000-0000-000042020000}"/>
    <cellStyle name="Comma 21" xfId="560" xr:uid="{00000000-0005-0000-0000-000043020000}"/>
    <cellStyle name="Comma 22" xfId="561" xr:uid="{00000000-0005-0000-0000-000044020000}"/>
    <cellStyle name="Comma 23" xfId="562" xr:uid="{00000000-0005-0000-0000-000045020000}"/>
    <cellStyle name="Comma 24" xfId="563" xr:uid="{00000000-0005-0000-0000-000046020000}"/>
    <cellStyle name="Comma 24 2" xfId="564" xr:uid="{00000000-0005-0000-0000-000047020000}"/>
    <cellStyle name="Comma 25" xfId="565" xr:uid="{00000000-0005-0000-0000-000048020000}"/>
    <cellStyle name="Comma 26" xfId="566" xr:uid="{00000000-0005-0000-0000-000049020000}"/>
    <cellStyle name="Comma 27" xfId="2017" xr:uid="{00000000-0005-0000-0000-00004A020000}"/>
    <cellStyle name="Comma 28" xfId="2015" xr:uid="{00000000-0005-0000-0000-00004B020000}"/>
    <cellStyle name="Comma 29" xfId="2026" xr:uid="{00000000-0005-0000-0000-00004C020000}"/>
    <cellStyle name="Comma 3" xfId="567" xr:uid="{00000000-0005-0000-0000-00004D020000}"/>
    <cellStyle name="Comma 3 2" xfId="568" xr:uid="{00000000-0005-0000-0000-00004E020000}"/>
    <cellStyle name="Comma 3 2 2" xfId="569" xr:uid="{00000000-0005-0000-0000-00004F020000}"/>
    <cellStyle name="Comma 3 23" xfId="570" xr:uid="{00000000-0005-0000-0000-000050020000}"/>
    <cellStyle name="Comma 3 23 2" xfId="2042" xr:uid="{00000000-0005-0000-0000-000051020000}"/>
    <cellStyle name="Comma 3 3" xfId="571" xr:uid="{00000000-0005-0000-0000-000052020000}"/>
    <cellStyle name="Comma 3 3 2" xfId="572" xr:uid="{00000000-0005-0000-0000-000053020000}"/>
    <cellStyle name="Comma 3 3 2 2" xfId="573" xr:uid="{00000000-0005-0000-0000-000054020000}"/>
    <cellStyle name="Comma 3 3 3" xfId="574" xr:uid="{00000000-0005-0000-0000-000055020000}"/>
    <cellStyle name="Comma 3 4" xfId="575" xr:uid="{00000000-0005-0000-0000-000056020000}"/>
    <cellStyle name="Comma 3 4 2" xfId="576" xr:uid="{00000000-0005-0000-0000-000057020000}"/>
    <cellStyle name="Comma 3 4 2 2" xfId="2102" xr:uid="{00000000-0005-0000-0000-000058020000}"/>
    <cellStyle name="Comma 3 5" xfId="577" xr:uid="{00000000-0005-0000-0000-000059020000}"/>
    <cellStyle name="Comma 3 6" xfId="2101" xr:uid="{00000000-0005-0000-0000-00005A020000}"/>
    <cellStyle name="Comma 30" xfId="2028" xr:uid="{00000000-0005-0000-0000-00005B020000}"/>
    <cellStyle name="Comma 30 2" xfId="2031" xr:uid="{00000000-0005-0000-0000-00005C020000}"/>
    <cellStyle name="Comma 30 2 2" xfId="2121" xr:uid="{00000000-0005-0000-0000-00005D020000}"/>
    <cellStyle name="Comma 31" xfId="2029" xr:uid="{00000000-0005-0000-0000-00005E020000}"/>
    <cellStyle name="Comma 32" xfId="2091" xr:uid="{00000000-0005-0000-0000-00005F020000}"/>
    <cellStyle name="Comma 33" xfId="2092" xr:uid="{00000000-0005-0000-0000-000060020000}"/>
    <cellStyle name="Comma 34" xfId="2093" xr:uid="{00000000-0005-0000-0000-000061020000}"/>
    <cellStyle name="Comma 36" xfId="2103" xr:uid="{00000000-0005-0000-0000-000062020000}"/>
    <cellStyle name="Comma 4" xfId="578" xr:uid="{00000000-0005-0000-0000-000063020000}"/>
    <cellStyle name="Comma 4 2" xfId="579" xr:uid="{00000000-0005-0000-0000-000064020000}"/>
    <cellStyle name="Comma 4 2 2" xfId="580" xr:uid="{00000000-0005-0000-0000-000065020000}"/>
    <cellStyle name="Comma 4 20" xfId="581" xr:uid="{00000000-0005-0000-0000-000066020000}"/>
    <cellStyle name="Comma 4 3" xfId="582" xr:uid="{00000000-0005-0000-0000-000067020000}"/>
    <cellStyle name="Comma 4 4 2" xfId="2104" xr:uid="{00000000-0005-0000-0000-000068020000}"/>
    <cellStyle name="Comma 4_KH DT 2015 (Chinh thuc Van xa BC bo 15.7)" xfId="583" xr:uid="{00000000-0005-0000-0000-000069020000}"/>
    <cellStyle name="Comma 5" xfId="584" xr:uid="{00000000-0005-0000-0000-00006A020000}"/>
    <cellStyle name="Comma 5 2" xfId="585" xr:uid="{00000000-0005-0000-0000-00006B020000}"/>
    <cellStyle name="Comma 5 3" xfId="586" xr:uid="{00000000-0005-0000-0000-00006C020000}"/>
    <cellStyle name="Comma 6" xfId="587" xr:uid="{00000000-0005-0000-0000-00006D020000}"/>
    <cellStyle name="Comma 6 2" xfId="588" xr:uid="{00000000-0005-0000-0000-00006E020000}"/>
    <cellStyle name="Comma 6 3" xfId="589" xr:uid="{00000000-0005-0000-0000-00006F020000}"/>
    <cellStyle name="Comma 7" xfId="590" xr:uid="{00000000-0005-0000-0000-000070020000}"/>
    <cellStyle name="Comma 7 2" xfId="591" xr:uid="{00000000-0005-0000-0000-000071020000}"/>
    <cellStyle name="Comma 7 2 2" xfId="592" xr:uid="{00000000-0005-0000-0000-000072020000}"/>
    <cellStyle name="Comma 7 2 2 2" xfId="593" xr:uid="{00000000-0005-0000-0000-000073020000}"/>
    <cellStyle name="Comma 7 2 2 5" xfId="2105" xr:uid="{00000000-0005-0000-0000-000074020000}"/>
    <cellStyle name="Comma 7 2 4 6" xfId="2106" xr:uid="{00000000-0005-0000-0000-000075020000}"/>
    <cellStyle name="Comma 7 2_MB" xfId="594" xr:uid="{00000000-0005-0000-0000-000076020000}"/>
    <cellStyle name="Comma 7 3" xfId="595" xr:uid="{00000000-0005-0000-0000-000077020000}"/>
    <cellStyle name="Comma 7 3 2" xfId="596" xr:uid="{00000000-0005-0000-0000-000078020000}"/>
    <cellStyle name="Comma 7 3 2 2" xfId="597" xr:uid="{00000000-0005-0000-0000-000079020000}"/>
    <cellStyle name="Comma 7 4" xfId="598" xr:uid="{00000000-0005-0000-0000-00007A020000}"/>
    <cellStyle name="Comma 7 4 2" xfId="599" xr:uid="{00000000-0005-0000-0000-00007B020000}"/>
    <cellStyle name="Comma 7 4 3" xfId="600" xr:uid="{00000000-0005-0000-0000-00007C020000}"/>
    <cellStyle name="Comma 7 4_MB" xfId="601" xr:uid="{00000000-0005-0000-0000-00007D020000}"/>
    <cellStyle name="Comma 7 5" xfId="602" xr:uid="{00000000-0005-0000-0000-00007E020000}"/>
    <cellStyle name="Comma 7 6" xfId="603" xr:uid="{00000000-0005-0000-0000-00007F020000}"/>
    <cellStyle name="Comma 7 7" xfId="604" xr:uid="{00000000-0005-0000-0000-000080020000}"/>
    <cellStyle name="Comma 7 7 2" xfId="605" xr:uid="{00000000-0005-0000-0000-000081020000}"/>
    <cellStyle name="Comma 7 7 2 2" xfId="606" xr:uid="{00000000-0005-0000-0000-000082020000}"/>
    <cellStyle name="Comma 7 7 2 2 2" xfId="607" xr:uid="{00000000-0005-0000-0000-000083020000}"/>
    <cellStyle name="Comma 7 7 2 2 3" xfId="608" xr:uid="{00000000-0005-0000-0000-000084020000}"/>
    <cellStyle name="Comma 7 8" xfId="2107" xr:uid="{00000000-0005-0000-0000-000085020000}"/>
    <cellStyle name="Comma 7_MB" xfId="609" xr:uid="{00000000-0005-0000-0000-000086020000}"/>
    <cellStyle name="Comma 76" xfId="610" xr:uid="{00000000-0005-0000-0000-000087020000}"/>
    <cellStyle name="Comma 8" xfId="611" xr:uid="{00000000-0005-0000-0000-000088020000}"/>
    <cellStyle name="Comma 8 2" xfId="612" xr:uid="{00000000-0005-0000-0000-000089020000}"/>
    <cellStyle name="Comma 8 2 2" xfId="613" xr:uid="{00000000-0005-0000-0000-00008A020000}"/>
    <cellStyle name="Comma 8 3" xfId="614" xr:uid="{00000000-0005-0000-0000-00008B020000}"/>
    <cellStyle name="Comma 8 3 2" xfId="615" xr:uid="{00000000-0005-0000-0000-00008C020000}"/>
    <cellStyle name="Comma 8 4" xfId="616" xr:uid="{00000000-0005-0000-0000-00008D020000}"/>
    <cellStyle name="Comma 8 5" xfId="617" xr:uid="{00000000-0005-0000-0000-00008E020000}"/>
    <cellStyle name="Comma 9" xfId="618" xr:uid="{00000000-0005-0000-0000-00008F020000}"/>
    <cellStyle name="Comma 9 2" xfId="619" xr:uid="{00000000-0005-0000-0000-000090020000}"/>
    <cellStyle name="comma zerodec" xfId="620" xr:uid="{00000000-0005-0000-0000-000091020000}"/>
    <cellStyle name="Comma0" xfId="621" xr:uid="{00000000-0005-0000-0000-000092020000}"/>
    <cellStyle name="Command" xfId="622" xr:uid="{00000000-0005-0000-0000-000093020000}"/>
    <cellStyle name="Command 2" xfId="2043" xr:uid="{00000000-0005-0000-0000-000094020000}"/>
    <cellStyle name="cong" xfId="623" xr:uid="{00000000-0005-0000-0000-000095020000}"/>
    <cellStyle name="Copied" xfId="624" xr:uid="{00000000-0005-0000-0000-000096020000}"/>
    <cellStyle name="Cࡵrrency_Sheet1_PRODUCTĠ" xfId="625" xr:uid="{00000000-0005-0000-0000-000097020000}"/>
    <cellStyle name="CT1" xfId="626" xr:uid="{00000000-0005-0000-0000-000098020000}"/>
    <cellStyle name="CT2" xfId="627" xr:uid="{00000000-0005-0000-0000-000099020000}"/>
    <cellStyle name="CT4" xfId="628" xr:uid="{00000000-0005-0000-0000-00009A020000}"/>
    <cellStyle name="CT4 2" xfId="2044" xr:uid="{00000000-0005-0000-0000-00009B020000}"/>
    <cellStyle name="CT5" xfId="629" xr:uid="{00000000-0005-0000-0000-00009C020000}"/>
    <cellStyle name="ct7" xfId="630" xr:uid="{00000000-0005-0000-0000-00009D020000}"/>
    <cellStyle name="ct8" xfId="631" xr:uid="{00000000-0005-0000-0000-00009E020000}"/>
    <cellStyle name="cth1" xfId="632" xr:uid="{00000000-0005-0000-0000-00009F020000}"/>
    <cellStyle name="Cthuc" xfId="633" xr:uid="{00000000-0005-0000-0000-0000A0020000}"/>
    <cellStyle name="Cthuc1" xfId="634" xr:uid="{00000000-0005-0000-0000-0000A1020000}"/>
    <cellStyle name="Currency [00]" xfId="635" xr:uid="{00000000-0005-0000-0000-0000A2020000}"/>
    <cellStyle name="Currency 2" xfId="636" xr:uid="{00000000-0005-0000-0000-0000A3020000}"/>
    <cellStyle name="Currency 3" xfId="2025" xr:uid="{00000000-0005-0000-0000-0000A4020000}"/>
    <cellStyle name="Currency0" xfId="637" xr:uid="{00000000-0005-0000-0000-0000A5020000}"/>
    <cellStyle name="Currency1" xfId="638" xr:uid="{00000000-0005-0000-0000-0000A6020000}"/>
    <cellStyle name="d" xfId="639" xr:uid="{00000000-0005-0000-0000-0000A7020000}"/>
    <cellStyle name="d%" xfId="640" xr:uid="{00000000-0005-0000-0000-0000A8020000}"/>
    <cellStyle name="D1" xfId="641" xr:uid="{00000000-0005-0000-0000-0000A9020000}"/>
    <cellStyle name="Date" xfId="642" xr:uid="{00000000-0005-0000-0000-0000AA020000}"/>
    <cellStyle name="Date Short" xfId="643" xr:uid="{00000000-0005-0000-0000-0000AB020000}"/>
    <cellStyle name="Date_Book1" xfId="644" xr:uid="{00000000-0005-0000-0000-0000AC020000}"/>
    <cellStyle name="DAUDE" xfId="645" xr:uid="{00000000-0005-0000-0000-0000AD020000}"/>
    <cellStyle name="DAUDE 2" xfId="2003" xr:uid="{00000000-0005-0000-0000-0000AE020000}"/>
    <cellStyle name="DAUDE 3" xfId="2045" xr:uid="{00000000-0005-0000-0000-0000AF020000}"/>
    <cellStyle name="Dezimal [0]_35ERI8T2gbIEMixb4v26icuOo" xfId="646" xr:uid="{00000000-0005-0000-0000-0000B0020000}"/>
    <cellStyle name="Dezimal_35ERI8T2gbIEMixb4v26icuOo" xfId="647" xr:uid="{00000000-0005-0000-0000-0000B1020000}"/>
    <cellStyle name="Dg" xfId="648" xr:uid="{00000000-0005-0000-0000-0000B2020000}"/>
    <cellStyle name="Dgia" xfId="649" xr:uid="{00000000-0005-0000-0000-0000B3020000}"/>
    <cellStyle name="Dollar (zero dec)" xfId="650" xr:uid="{00000000-0005-0000-0000-0000B4020000}"/>
    <cellStyle name="Don gia" xfId="651" xr:uid="{00000000-0005-0000-0000-0000B5020000}"/>
    <cellStyle name="Dziesi?tny [0]_Invoices2001Slovakia" xfId="652" xr:uid="{00000000-0005-0000-0000-0000B6020000}"/>
    <cellStyle name="Dziesi?tny_Invoices2001Slovakia" xfId="653" xr:uid="{00000000-0005-0000-0000-0000B7020000}"/>
    <cellStyle name="Dziesietny [0]_Invoices2001Slovakia" xfId="654" xr:uid="{00000000-0005-0000-0000-0000B8020000}"/>
    <cellStyle name="Dziesiętny [0]_Invoices2001Slovakia" xfId="655" xr:uid="{00000000-0005-0000-0000-0000B9020000}"/>
    <cellStyle name="Dziesietny [0]_Invoices2001Slovakia_01_Nha so 1_Dien" xfId="656" xr:uid="{00000000-0005-0000-0000-0000BA020000}"/>
    <cellStyle name="Dziesiętny [0]_Invoices2001Slovakia_01_Nha so 1_Dien" xfId="657" xr:uid="{00000000-0005-0000-0000-0000BB020000}"/>
    <cellStyle name="Dziesietny [0]_Invoices2001Slovakia_10_Nha so 10_Dien1" xfId="658" xr:uid="{00000000-0005-0000-0000-0000BC020000}"/>
    <cellStyle name="Dziesiętny [0]_Invoices2001Slovakia_10_Nha so 10_Dien1" xfId="659" xr:uid="{00000000-0005-0000-0000-0000BD020000}"/>
    <cellStyle name="Dziesietny [0]_Invoices2001Slovakia_Bieu so 7" xfId="660" xr:uid="{00000000-0005-0000-0000-0000BE020000}"/>
    <cellStyle name="Dziesiętny [0]_Invoices2001Slovakia_Book1" xfId="661" xr:uid="{00000000-0005-0000-0000-0000BF020000}"/>
    <cellStyle name="Dziesietny [0]_Invoices2001Slovakia_Book1_1" xfId="662" xr:uid="{00000000-0005-0000-0000-0000C0020000}"/>
    <cellStyle name="Dziesiętny [0]_Invoices2001Slovakia_Book1_1" xfId="663" xr:uid="{00000000-0005-0000-0000-0000C1020000}"/>
    <cellStyle name="Dziesietny [0]_Invoices2001Slovakia_Book1_1_Book1" xfId="664" xr:uid="{00000000-0005-0000-0000-0000C2020000}"/>
    <cellStyle name="Dziesiętny [0]_Invoices2001Slovakia_Book1_1_Book1" xfId="665" xr:uid="{00000000-0005-0000-0000-0000C3020000}"/>
    <cellStyle name="Dziesietny [0]_Invoices2001Slovakia_Book1_2" xfId="666" xr:uid="{00000000-0005-0000-0000-0000C4020000}"/>
    <cellStyle name="Dziesiętny [0]_Invoices2001Slovakia_Book1_2" xfId="667" xr:uid="{00000000-0005-0000-0000-0000C5020000}"/>
    <cellStyle name="Dziesietny [0]_Invoices2001Slovakia_Book1_Bieu so 7" xfId="668" xr:uid="{00000000-0005-0000-0000-0000C6020000}"/>
    <cellStyle name="Dziesiętny [0]_Invoices2001Slovakia_Book1_Bieu so 7" xfId="669" xr:uid="{00000000-0005-0000-0000-0000C7020000}"/>
    <cellStyle name="Dziesietny [0]_Invoices2001Slovakia_Book1_Chitiet" xfId="670" xr:uid="{00000000-0005-0000-0000-0000C8020000}"/>
    <cellStyle name="Dziesiętny [0]_Invoices2001Slovakia_Book1_Chitiet" xfId="671" xr:uid="{00000000-0005-0000-0000-0000C9020000}"/>
    <cellStyle name="Dziesietny [0]_Invoices2001Slovakia_Book1_DK 2012" xfId="672" xr:uid="{00000000-0005-0000-0000-0000CA020000}"/>
    <cellStyle name="Dziesiętny [0]_Invoices2001Slovakia_Book1_DK 2012" xfId="673" xr:uid="{00000000-0005-0000-0000-0000CB020000}"/>
    <cellStyle name="Dziesietny [0]_Invoices2001Slovakia_Book1_Du kien ke hoach nguon von can doi ngan sach ngay (25.8.2012)" xfId="674" xr:uid="{00000000-0005-0000-0000-0000CC020000}"/>
    <cellStyle name="Dziesiętny [0]_Invoices2001Slovakia_Book1_Du kien ke hoach nguon von can doi ngan sach ngay (25.8.2012)" xfId="675" xr:uid="{00000000-0005-0000-0000-0000CD020000}"/>
    <cellStyle name="Dziesietny [0]_Invoices2001Slovakia_Book1_Du kien KH TPCP 2013" xfId="676" xr:uid="{00000000-0005-0000-0000-0000CE020000}"/>
    <cellStyle name="Dziesiętny [0]_Invoices2001Slovakia_Book1_Du kien KH TPCP 2013" xfId="677" xr:uid="{00000000-0005-0000-0000-0000CF020000}"/>
    <cellStyle name="Dziesietny [0]_Invoices2001Slovakia_Book1_NC" xfId="678" xr:uid="{00000000-0005-0000-0000-0000D0020000}"/>
    <cellStyle name="Dziesiętny [0]_Invoices2001Slovakia_Book1_NC" xfId="679" xr:uid="{00000000-0005-0000-0000-0000D1020000}"/>
    <cellStyle name="Dziesietny [0]_Invoices2001Slovakia_Book1_Nhu cau von ung truoc 2011 Tha h Hoa + Nge An gui TW" xfId="680" xr:uid="{00000000-0005-0000-0000-0000D2020000}"/>
    <cellStyle name="Dziesiętny [0]_Invoices2001Slovakia_Book1_Nhu cau von ung truoc 2011 Tha h Hoa + Nge An gui TW" xfId="681" xr:uid="{00000000-0005-0000-0000-0000D3020000}"/>
    <cellStyle name="Dziesietny [0]_Invoices2001Slovakia_Book1_Tong hop Cac tuyen(9-1-06)" xfId="682" xr:uid="{00000000-0005-0000-0000-0000D4020000}"/>
    <cellStyle name="Dziesiętny [0]_Invoices2001Slovakia_Book1_Tong hop Cac tuyen(9-1-06)" xfId="683" xr:uid="{00000000-0005-0000-0000-0000D5020000}"/>
    <cellStyle name="Dziesietny [0]_Invoices2001Slovakia_Book1_Tong hop nhu cau von den 30.9.2011 (Bieu tong hop)" xfId="684" xr:uid="{00000000-0005-0000-0000-0000D6020000}"/>
    <cellStyle name="Dziesiętny [0]_Invoices2001Slovakia_Book1_Tong hop nhu cau von den 30.9.2011 (Bieu tong hop)" xfId="685" xr:uid="{00000000-0005-0000-0000-0000D7020000}"/>
    <cellStyle name="Dziesietny [0]_Invoices2001Slovakia_Book1_ung truoc 2011 NSTW Thanh Hoa + Nge An gui Thu 12-5" xfId="686" xr:uid="{00000000-0005-0000-0000-0000D8020000}"/>
    <cellStyle name="Dziesiętny [0]_Invoices2001Slovakia_Book1_ung truoc 2011 NSTW Thanh Hoa + Nge An gui Thu 12-5" xfId="687" xr:uid="{00000000-0005-0000-0000-0000D9020000}"/>
    <cellStyle name="Dziesietny [0]_Invoices2001Slovakia_Chitiet" xfId="688" xr:uid="{00000000-0005-0000-0000-0000DA020000}"/>
    <cellStyle name="Dziesiętny [0]_Invoices2001Slovakia_Nhµ ®Ó xe" xfId="689" xr:uid="{00000000-0005-0000-0000-0000DB020000}"/>
    <cellStyle name="Dziesietny [0]_Invoices2001Slovakia_Nha bao ve(28-7-05)" xfId="690" xr:uid="{00000000-0005-0000-0000-0000DC020000}"/>
    <cellStyle name="Dziesiętny [0]_Invoices2001Slovakia_Nha bao ve(28-7-05)" xfId="691" xr:uid="{00000000-0005-0000-0000-0000DD020000}"/>
    <cellStyle name="Dziesietny [0]_Invoices2001Slovakia_NHA de xe nguyen du" xfId="692" xr:uid="{00000000-0005-0000-0000-0000DE020000}"/>
    <cellStyle name="Dziesiętny [0]_Invoices2001Slovakia_NHA de xe nguyen du" xfId="693" xr:uid="{00000000-0005-0000-0000-0000DF020000}"/>
    <cellStyle name="Dziesietny [0]_Invoices2001Slovakia_Nhalamviec VTC(25-1-05)" xfId="694" xr:uid="{00000000-0005-0000-0000-0000E0020000}"/>
    <cellStyle name="Dziesiętny [0]_Invoices2001Slovakia_Nhalamviec VTC(25-1-05)" xfId="695" xr:uid="{00000000-0005-0000-0000-0000E1020000}"/>
    <cellStyle name="Dziesietny [0]_Invoices2001Slovakia_Nhu cau von ung truoc 2011 Tha h Hoa + Nge An gui TW" xfId="696" xr:uid="{00000000-0005-0000-0000-0000E2020000}"/>
    <cellStyle name="Dziesiętny [0]_Invoices2001Slovakia_TDT KHANH HOA" xfId="697" xr:uid="{00000000-0005-0000-0000-0000E3020000}"/>
    <cellStyle name="Dziesietny [0]_Invoices2001Slovakia_TDT KHANH HOA_Tong hop Cac tuyen(9-1-06)" xfId="698" xr:uid="{00000000-0005-0000-0000-0000E4020000}"/>
    <cellStyle name="Dziesiętny [0]_Invoices2001Slovakia_TDT KHANH HOA_Tong hop Cac tuyen(9-1-06)" xfId="699" xr:uid="{00000000-0005-0000-0000-0000E5020000}"/>
    <cellStyle name="Dziesietny [0]_Invoices2001Slovakia_TDT quangngai" xfId="700" xr:uid="{00000000-0005-0000-0000-0000E6020000}"/>
    <cellStyle name="Dziesiętny [0]_Invoices2001Slovakia_TDT quangngai" xfId="701" xr:uid="{00000000-0005-0000-0000-0000E7020000}"/>
    <cellStyle name="Dziesietny [0]_Invoices2001Slovakia_TMDT(10-5-06)" xfId="702" xr:uid="{00000000-0005-0000-0000-0000E8020000}"/>
    <cellStyle name="Dziesietny_Invoices2001Slovakia" xfId="703" xr:uid="{00000000-0005-0000-0000-0000E9020000}"/>
    <cellStyle name="Dziesiętny_Invoices2001Slovakia" xfId="704" xr:uid="{00000000-0005-0000-0000-0000EA020000}"/>
    <cellStyle name="Dziesietny_Invoices2001Slovakia_01_Nha so 1_Dien" xfId="705" xr:uid="{00000000-0005-0000-0000-0000EB020000}"/>
    <cellStyle name="Dziesiętny_Invoices2001Slovakia_01_Nha so 1_Dien" xfId="706" xr:uid="{00000000-0005-0000-0000-0000EC020000}"/>
    <cellStyle name="Dziesietny_Invoices2001Slovakia_10_Nha so 10_Dien1" xfId="707" xr:uid="{00000000-0005-0000-0000-0000ED020000}"/>
    <cellStyle name="Dziesiętny_Invoices2001Slovakia_10_Nha so 10_Dien1" xfId="708" xr:uid="{00000000-0005-0000-0000-0000EE020000}"/>
    <cellStyle name="Dziesietny_Invoices2001Slovakia_Bieu so 7" xfId="709" xr:uid="{00000000-0005-0000-0000-0000EF020000}"/>
    <cellStyle name="Dziesiętny_Invoices2001Slovakia_Book1" xfId="710" xr:uid="{00000000-0005-0000-0000-0000F0020000}"/>
    <cellStyle name="Dziesietny_Invoices2001Slovakia_Book1_1" xfId="711" xr:uid="{00000000-0005-0000-0000-0000F1020000}"/>
    <cellStyle name="Dziesiętny_Invoices2001Slovakia_Book1_1" xfId="712" xr:uid="{00000000-0005-0000-0000-0000F2020000}"/>
    <cellStyle name="Dziesietny_Invoices2001Slovakia_Book1_1_Book1" xfId="713" xr:uid="{00000000-0005-0000-0000-0000F3020000}"/>
    <cellStyle name="Dziesiętny_Invoices2001Slovakia_Book1_1_Book1" xfId="714" xr:uid="{00000000-0005-0000-0000-0000F4020000}"/>
    <cellStyle name="Dziesietny_Invoices2001Slovakia_Book1_2" xfId="715" xr:uid="{00000000-0005-0000-0000-0000F5020000}"/>
    <cellStyle name="Dziesiętny_Invoices2001Slovakia_Book1_2" xfId="716" xr:uid="{00000000-0005-0000-0000-0000F6020000}"/>
    <cellStyle name="Dziesietny_Invoices2001Slovakia_Book1_Bieu so 7" xfId="717" xr:uid="{00000000-0005-0000-0000-0000F7020000}"/>
    <cellStyle name="Dziesiętny_Invoices2001Slovakia_Book1_Bieu so 7" xfId="718" xr:uid="{00000000-0005-0000-0000-0000F8020000}"/>
    <cellStyle name="Dziesietny_Invoices2001Slovakia_Book1_Chitiet" xfId="719" xr:uid="{00000000-0005-0000-0000-0000F9020000}"/>
    <cellStyle name="Dziesiętny_Invoices2001Slovakia_Book1_Chitiet" xfId="720" xr:uid="{00000000-0005-0000-0000-0000FA020000}"/>
    <cellStyle name="Dziesietny_Invoices2001Slovakia_Book1_DK 2012" xfId="721" xr:uid="{00000000-0005-0000-0000-0000FB020000}"/>
    <cellStyle name="Dziesiętny_Invoices2001Slovakia_Book1_DK 2012" xfId="722" xr:uid="{00000000-0005-0000-0000-0000FC020000}"/>
    <cellStyle name="Dziesietny_Invoices2001Slovakia_Book1_Du kien ke hoach nguon von can doi ngan sach ngay (25.8.2012)" xfId="723" xr:uid="{00000000-0005-0000-0000-0000FD020000}"/>
    <cellStyle name="Dziesiętny_Invoices2001Slovakia_Book1_Du kien ke hoach nguon von can doi ngan sach ngay (25.8.2012)" xfId="724" xr:uid="{00000000-0005-0000-0000-0000FE020000}"/>
    <cellStyle name="Dziesietny_Invoices2001Slovakia_Book1_Du kien KH TPCP 2013" xfId="725" xr:uid="{00000000-0005-0000-0000-0000FF020000}"/>
    <cellStyle name="Dziesiętny_Invoices2001Slovakia_Book1_Du kien KH TPCP 2013" xfId="726" xr:uid="{00000000-0005-0000-0000-000000030000}"/>
    <cellStyle name="Dziesietny_Invoices2001Slovakia_Book1_NC" xfId="727" xr:uid="{00000000-0005-0000-0000-000001030000}"/>
    <cellStyle name="Dziesiętny_Invoices2001Slovakia_Book1_NC" xfId="728" xr:uid="{00000000-0005-0000-0000-000002030000}"/>
    <cellStyle name="Dziesietny_Invoices2001Slovakia_Book1_Nhu cau von ung truoc 2011 Tha h Hoa + Nge An gui TW" xfId="729" xr:uid="{00000000-0005-0000-0000-000003030000}"/>
    <cellStyle name="Dziesiętny_Invoices2001Slovakia_Book1_Nhu cau von ung truoc 2011 Tha h Hoa + Nge An gui TW" xfId="730" xr:uid="{00000000-0005-0000-0000-000004030000}"/>
    <cellStyle name="Dziesietny_Invoices2001Slovakia_Book1_Tong hop Cac tuyen(9-1-06)" xfId="731" xr:uid="{00000000-0005-0000-0000-000005030000}"/>
    <cellStyle name="Dziesiętny_Invoices2001Slovakia_Book1_Tong hop Cac tuyen(9-1-06)" xfId="732" xr:uid="{00000000-0005-0000-0000-000006030000}"/>
    <cellStyle name="Dziesietny_Invoices2001Slovakia_Book1_Tong hop nhu cau von den 30.9.2011 (Bieu tong hop)" xfId="733" xr:uid="{00000000-0005-0000-0000-000007030000}"/>
    <cellStyle name="Dziesiętny_Invoices2001Slovakia_Book1_Tong hop nhu cau von den 30.9.2011 (Bieu tong hop)" xfId="734" xr:uid="{00000000-0005-0000-0000-000008030000}"/>
    <cellStyle name="Dziesietny_Invoices2001Slovakia_Book1_ung truoc 2011 NSTW Thanh Hoa + Nge An gui Thu 12-5" xfId="735" xr:uid="{00000000-0005-0000-0000-000009030000}"/>
    <cellStyle name="Dziesiętny_Invoices2001Slovakia_Book1_ung truoc 2011 NSTW Thanh Hoa + Nge An gui Thu 12-5" xfId="736" xr:uid="{00000000-0005-0000-0000-00000A030000}"/>
    <cellStyle name="Dziesietny_Invoices2001Slovakia_Chitiet" xfId="737" xr:uid="{00000000-0005-0000-0000-00000B030000}"/>
    <cellStyle name="Dziesiętny_Invoices2001Slovakia_Nhµ ®Ó xe" xfId="738" xr:uid="{00000000-0005-0000-0000-00000C030000}"/>
    <cellStyle name="Dziesietny_Invoices2001Slovakia_Nha bao ve(28-7-05)" xfId="739" xr:uid="{00000000-0005-0000-0000-00000D030000}"/>
    <cellStyle name="Dziesiętny_Invoices2001Slovakia_Nha bao ve(28-7-05)" xfId="740" xr:uid="{00000000-0005-0000-0000-00000E030000}"/>
    <cellStyle name="Dziesietny_Invoices2001Slovakia_NHA de xe nguyen du" xfId="741" xr:uid="{00000000-0005-0000-0000-00000F030000}"/>
    <cellStyle name="Dziesiętny_Invoices2001Slovakia_NHA de xe nguyen du" xfId="742" xr:uid="{00000000-0005-0000-0000-000010030000}"/>
    <cellStyle name="Dziesietny_Invoices2001Slovakia_Nhalamviec VTC(25-1-05)" xfId="743" xr:uid="{00000000-0005-0000-0000-000011030000}"/>
    <cellStyle name="Dziesiętny_Invoices2001Slovakia_Nhalamviec VTC(25-1-05)" xfId="744" xr:uid="{00000000-0005-0000-0000-000012030000}"/>
    <cellStyle name="Dziesietny_Invoices2001Slovakia_Nhu cau von ung truoc 2011 Tha h Hoa + Nge An gui TW" xfId="745" xr:uid="{00000000-0005-0000-0000-000013030000}"/>
    <cellStyle name="Dziesiętny_Invoices2001Slovakia_TDT KHANH HOA" xfId="746" xr:uid="{00000000-0005-0000-0000-000014030000}"/>
    <cellStyle name="Dziesietny_Invoices2001Slovakia_TDT KHANH HOA_Tong hop Cac tuyen(9-1-06)" xfId="747" xr:uid="{00000000-0005-0000-0000-000015030000}"/>
    <cellStyle name="Dziesiętny_Invoices2001Slovakia_TDT KHANH HOA_Tong hop Cac tuyen(9-1-06)" xfId="748" xr:uid="{00000000-0005-0000-0000-000016030000}"/>
    <cellStyle name="Dziesietny_Invoices2001Slovakia_TDT quangngai" xfId="749" xr:uid="{00000000-0005-0000-0000-000017030000}"/>
    <cellStyle name="Dziesiętny_Invoices2001Slovakia_TDT quangngai" xfId="750" xr:uid="{00000000-0005-0000-0000-000018030000}"/>
    <cellStyle name="Dziesietny_Invoices2001Slovakia_TMDT(10-5-06)" xfId="751" xr:uid="{00000000-0005-0000-0000-000019030000}"/>
    <cellStyle name="e" xfId="752" xr:uid="{00000000-0005-0000-0000-00001A030000}"/>
    <cellStyle name="Eingabe" xfId="753" xr:uid="{00000000-0005-0000-0000-00001B030000}"/>
    <cellStyle name="Eingabe 2" xfId="2046" xr:uid="{00000000-0005-0000-0000-00001C030000}"/>
    <cellStyle name="Enter Currency (0)" xfId="754" xr:uid="{00000000-0005-0000-0000-00001D030000}"/>
    <cellStyle name="Enter Currency (2)" xfId="755" xr:uid="{00000000-0005-0000-0000-00001E030000}"/>
    <cellStyle name="Enter Units (0)" xfId="756" xr:uid="{00000000-0005-0000-0000-00001F030000}"/>
    <cellStyle name="Enter Units (1)" xfId="757" xr:uid="{00000000-0005-0000-0000-000020030000}"/>
    <cellStyle name="Enter Units (2)" xfId="758" xr:uid="{00000000-0005-0000-0000-000021030000}"/>
    <cellStyle name="Entered" xfId="759" xr:uid="{00000000-0005-0000-0000-000022030000}"/>
    <cellStyle name="Ergebnis" xfId="760" xr:uid="{00000000-0005-0000-0000-000023030000}"/>
    <cellStyle name="Ergebnis 2" xfId="2047" xr:uid="{00000000-0005-0000-0000-000024030000}"/>
    <cellStyle name="Erklärender Text" xfId="761" xr:uid="{00000000-0005-0000-0000-000025030000}"/>
    <cellStyle name="Euro" xfId="762" xr:uid="{00000000-0005-0000-0000-000026030000}"/>
    <cellStyle name="Explanatory Text 2" xfId="763" xr:uid="{00000000-0005-0000-0000-000027030000}"/>
    <cellStyle name="f" xfId="764" xr:uid="{00000000-0005-0000-0000-000028030000}"/>
    <cellStyle name="Fixed" xfId="765" xr:uid="{00000000-0005-0000-0000-000029030000}"/>
    <cellStyle name="Font Britannic16" xfId="766" xr:uid="{00000000-0005-0000-0000-00002A030000}"/>
    <cellStyle name="Font Britannic18" xfId="767" xr:uid="{00000000-0005-0000-0000-00002B030000}"/>
    <cellStyle name="Font CenturyCond 18" xfId="768" xr:uid="{00000000-0005-0000-0000-00002C030000}"/>
    <cellStyle name="Font Cond20" xfId="769" xr:uid="{00000000-0005-0000-0000-00002D030000}"/>
    <cellStyle name="Font LucidaSans16" xfId="770" xr:uid="{00000000-0005-0000-0000-00002E030000}"/>
    <cellStyle name="Font NewCenturyCond18" xfId="771" xr:uid="{00000000-0005-0000-0000-00002F030000}"/>
    <cellStyle name="Font Ottawa16" xfId="772" xr:uid="{00000000-0005-0000-0000-000030030000}"/>
    <cellStyle name="gia" xfId="773" xr:uid="{00000000-0005-0000-0000-000031030000}"/>
    <cellStyle name="GIA-MOI" xfId="774" xr:uid="{00000000-0005-0000-0000-000032030000}"/>
    <cellStyle name="GIA-MOI 2" xfId="2004" xr:uid="{00000000-0005-0000-0000-000033030000}"/>
    <cellStyle name="Good 2" xfId="775" xr:uid="{00000000-0005-0000-0000-000034030000}"/>
    <cellStyle name="Grey" xfId="776" xr:uid="{00000000-0005-0000-0000-000035030000}"/>
    <cellStyle name="Group" xfId="777" xr:uid="{00000000-0005-0000-0000-000036030000}"/>
    <cellStyle name="Gut" xfId="778" xr:uid="{00000000-0005-0000-0000-000037030000}"/>
    <cellStyle name="H" xfId="779" xr:uid="{00000000-0005-0000-0000-000038030000}"/>
    <cellStyle name="H 2" xfId="2048" xr:uid="{00000000-0005-0000-0000-000039030000}"/>
    <cellStyle name="ha" xfId="780" xr:uid="{00000000-0005-0000-0000-00003A030000}"/>
    <cellStyle name="HAI" xfId="781" xr:uid="{00000000-0005-0000-0000-00003B030000}"/>
    <cellStyle name="Head 1" xfId="782" xr:uid="{00000000-0005-0000-0000-00003C030000}"/>
    <cellStyle name="HEADER" xfId="783" xr:uid="{00000000-0005-0000-0000-00003D030000}"/>
    <cellStyle name="Header1" xfId="784" xr:uid="{00000000-0005-0000-0000-00003E030000}"/>
    <cellStyle name="Header2" xfId="785" xr:uid="{00000000-0005-0000-0000-00003F030000}"/>
    <cellStyle name="Heading 1 2" xfId="786" xr:uid="{00000000-0005-0000-0000-000040030000}"/>
    <cellStyle name="Heading 2 2" xfId="787" xr:uid="{00000000-0005-0000-0000-000041030000}"/>
    <cellStyle name="Heading 3 2" xfId="788" xr:uid="{00000000-0005-0000-0000-000042030000}"/>
    <cellStyle name="Heading 4 2" xfId="789" xr:uid="{00000000-0005-0000-0000-000043030000}"/>
    <cellStyle name="Heading1" xfId="790" xr:uid="{00000000-0005-0000-0000-000044030000}"/>
    <cellStyle name="Heading2" xfId="791" xr:uid="{00000000-0005-0000-0000-000045030000}"/>
    <cellStyle name="HEADINGS" xfId="792" xr:uid="{00000000-0005-0000-0000-000046030000}"/>
    <cellStyle name="HEADINGSTOP" xfId="793" xr:uid="{00000000-0005-0000-0000-000047030000}"/>
    <cellStyle name="headoption" xfId="794" xr:uid="{00000000-0005-0000-0000-000048030000}"/>
    <cellStyle name="Hoa-Scholl" xfId="795" xr:uid="{00000000-0005-0000-0000-000049030000}"/>
    <cellStyle name="HUY" xfId="796" xr:uid="{00000000-0005-0000-0000-00004A030000}"/>
    <cellStyle name="i phÝ kh¸c_B¶ng 2" xfId="797" xr:uid="{00000000-0005-0000-0000-00004B030000}"/>
    <cellStyle name="I.3" xfId="798" xr:uid="{00000000-0005-0000-0000-00004C030000}"/>
    <cellStyle name="i·0" xfId="799" xr:uid="{00000000-0005-0000-0000-00004D030000}"/>
    <cellStyle name="ï-¾È»ê_BiÓu TB" xfId="800" xr:uid="{00000000-0005-0000-0000-00004E030000}"/>
    <cellStyle name="Input [yellow]" xfId="801" xr:uid="{00000000-0005-0000-0000-00004F030000}"/>
    <cellStyle name="Input 2" xfId="802" xr:uid="{00000000-0005-0000-0000-000050030000}"/>
    <cellStyle name="Input 2 2" xfId="2049" xr:uid="{00000000-0005-0000-0000-000051030000}"/>
    <cellStyle name="k_TONG HOP KINH PHI" xfId="803" xr:uid="{00000000-0005-0000-0000-000052030000}"/>
    <cellStyle name="k_TONG HOP KINH PHI_PL3" xfId="804" xr:uid="{00000000-0005-0000-0000-000053030000}"/>
    <cellStyle name="k_ÿÿÿÿÿ" xfId="805" xr:uid="{00000000-0005-0000-0000-000054030000}"/>
    <cellStyle name="k_ÿÿÿÿÿ_1" xfId="806" xr:uid="{00000000-0005-0000-0000-000055030000}"/>
    <cellStyle name="k_ÿÿÿÿÿ_2" xfId="807" xr:uid="{00000000-0005-0000-0000-000056030000}"/>
    <cellStyle name="k_ÿÿÿÿÿ_2_PL3" xfId="808" xr:uid="{00000000-0005-0000-0000-000057030000}"/>
    <cellStyle name="k_ÿÿÿÿÿ_PL3" xfId="809" xr:uid="{00000000-0005-0000-0000-000058030000}"/>
    <cellStyle name="k1" xfId="810" xr:uid="{00000000-0005-0000-0000-000059030000}"/>
    <cellStyle name="kh¸c_Bang Chi tieu" xfId="811" xr:uid="{00000000-0005-0000-0000-00005A030000}"/>
    <cellStyle name="khanh" xfId="812" xr:uid="{00000000-0005-0000-0000-00005B030000}"/>
    <cellStyle name="khung" xfId="813" xr:uid="{00000000-0005-0000-0000-00005C030000}"/>
    <cellStyle name="khung 2" xfId="2050" xr:uid="{00000000-0005-0000-0000-00005D030000}"/>
    <cellStyle name="KLBXUNG" xfId="814" xr:uid="{00000000-0005-0000-0000-00005E030000}"/>
    <cellStyle name="KLBXUNG 2" xfId="2005" xr:uid="{00000000-0005-0000-0000-00005F030000}"/>
    <cellStyle name="Ledger 17 x 11 in" xfId="815" xr:uid="{00000000-0005-0000-0000-000060030000}"/>
    <cellStyle name="Ledger 17 x 11 in 2" xfId="816" xr:uid="{00000000-0005-0000-0000-000061030000}"/>
    <cellStyle name="Ledger 17 x 11 in 3" xfId="817" xr:uid="{00000000-0005-0000-0000-000062030000}"/>
    <cellStyle name="Ledger 17 x 11 in_bieu 1" xfId="818" xr:uid="{00000000-0005-0000-0000-000063030000}"/>
    <cellStyle name="left" xfId="819" xr:uid="{00000000-0005-0000-0000-000064030000}"/>
    <cellStyle name="Link Currency (0)" xfId="820" xr:uid="{00000000-0005-0000-0000-000065030000}"/>
    <cellStyle name="Link Currency (2)" xfId="821" xr:uid="{00000000-0005-0000-0000-000066030000}"/>
    <cellStyle name="Link Units (0)" xfId="822" xr:uid="{00000000-0005-0000-0000-000067030000}"/>
    <cellStyle name="Link Units (1)" xfId="823" xr:uid="{00000000-0005-0000-0000-000068030000}"/>
    <cellStyle name="Link Units (2)" xfId="824" xr:uid="{00000000-0005-0000-0000-000069030000}"/>
    <cellStyle name="Linked Cell 2" xfId="825" xr:uid="{00000000-0005-0000-0000-00006A030000}"/>
    <cellStyle name="Loai CBDT" xfId="826" xr:uid="{00000000-0005-0000-0000-00006B030000}"/>
    <cellStyle name="Loai CBDT 2" xfId="2051" xr:uid="{00000000-0005-0000-0000-00006C030000}"/>
    <cellStyle name="Loai CT" xfId="827" xr:uid="{00000000-0005-0000-0000-00006D030000}"/>
    <cellStyle name="Loai CT 2" xfId="2052" xr:uid="{00000000-0005-0000-0000-00006E030000}"/>
    <cellStyle name="Loai GD" xfId="828" xr:uid="{00000000-0005-0000-0000-00006F030000}"/>
    <cellStyle name="Loai GD 2" xfId="2053" xr:uid="{00000000-0005-0000-0000-000070030000}"/>
    <cellStyle name="luc" xfId="829" xr:uid="{00000000-0005-0000-0000-000071030000}"/>
    <cellStyle name="luc2" xfId="830" xr:uid="{00000000-0005-0000-0000-000072030000}"/>
    <cellStyle name="MAU" xfId="831" xr:uid="{00000000-0005-0000-0000-000073030000}"/>
    <cellStyle name="Migliaia (0)_CALPREZZ" xfId="832" xr:uid="{00000000-0005-0000-0000-000074030000}"/>
    <cellStyle name="Migliaia_ PESO ELETTR." xfId="833" xr:uid="{00000000-0005-0000-0000-000075030000}"/>
    <cellStyle name="Millares [0]_Well Timing" xfId="834" xr:uid="{00000000-0005-0000-0000-000076030000}"/>
    <cellStyle name="Millares_Well Timing" xfId="835" xr:uid="{00000000-0005-0000-0000-000077030000}"/>
    <cellStyle name="Milliers [0]_      " xfId="836" xr:uid="{00000000-0005-0000-0000-000078030000}"/>
    <cellStyle name="Milliers_      " xfId="837" xr:uid="{00000000-0005-0000-0000-000079030000}"/>
    <cellStyle name="Model" xfId="838" xr:uid="{00000000-0005-0000-0000-00007A030000}"/>
    <cellStyle name="moi" xfId="839" xr:uid="{00000000-0005-0000-0000-00007B030000}"/>
    <cellStyle name="Moneda [0]_Well Timing" xfId="840" xr:uid="{00000000-0005-0000-0000-00007C030000}"/>
    <cellStyle name="Moneda_Well Timing" xfId="841" xr:uid="{00000000-0005-0000-0000-00007D030000}"/>
    <cellStyle name="Monétaire [0]_      " xfId="842" xr:uid="{00000000-0005-0000-0000-00007E030000}"/>
    <cellStyle name="Monétaire_      " xfId="843" xr:uid="{00000000-0005-0000-0000-00007F030000}"/>
    <cellStyle name="n" xfId="844" xr:uid="{00000000-0005-0000-0000-000080030000}"/>
    <cellStyle name="n1" xfId="845" xr:uid="{00000000-0005-0000-0000-000081030000}"/>
    <cellStyle name="Neutral 2" xfId="846" xr:uid="{00000000-0005-0000-0000-000082030000}"/>
    <cellStyle name="New" xfId="847" xr:uid="{00000000-0005-0000-0000-000083030000}"/>
    <cellStyle name="New Times Roman" xfId="848" xr:uid="{00000000-0005-0000-0000-000084030000}"/>
    <cellStyle name="New_Biểu ĐM" xfId="849" xr:uid="{00000000-0005-0000-0000-000085030000}"/>
    <cellStyle name="nga" xfId="850" xr:uid="{00000000-0005-0000-0000-000086030000}"/>
    <cellStyle name="nga 2" xfId="2006" xr:uid="{00000000-0005-0000-0000-000087030000}"/>
    <cellStyle name="nga 3" xfId="2054" xr:uid="{00000000-0005-0000-0000-000088030000}"/>
    <cellStyle name="no dec" xfId="851" xr:uid="{00000000-0005-0000-0000-000089030000}"/>
    <cellStyle name="ÑONVÒ" xfId="852" xr:uid="{00000000-0005-0000-0000-00008A030000}"/>
    <cellStyle name="Normal" xfId="0" builtinId="0"/>
    <cellStyle name="Normal - Style1" xfId="853" xr:uid="{00000000-0005-0000-0000-00008C030000}"/>
    <cellStyle name="Normal - 유형1" xfId="854" xr:uid="{00000000-0005-0000-0000-00008D030000}"/>
    <cellStyle name="Normal 10" xfId="855" xr:uid="{00000000-0005-0000-0000-00008E030000}"/>
    <cellStyle name="Normal 10 2" xfId="856" xr:uid="{00000000-0005-0000-0000-00008F030000}"/>
    <cellStyle name="Normal 10 3" xfId="857" xr:uid="{00000000-0005-0000-0000-000090030000}"/>
    <cellStyle name="Normal 10 3 2" xfId="2108" xr:uid="{00000000-0005-0000-0000-000091030000}"/>
    <cellStyle name="Normal 10 3 4" xfId="2109" xr:uid="{00000000-0005-0000-0000-000092030000}"/>
    <cellStyle name="Normal 11" xfId="858" xr:uid="{00000000-0005-0000-0000-000093030000}"/>
    <cellStyle name="Normal 11 2" xfId="859" xr:uid="{00000000-0005-0000-0000-000094030000}"/>
    <cellStyle name="Normal 11 2 2" xfId="2110" xr:uid="{00000000-0005-0000-0000-000095030000}"/>
    <cellStyle name="Normal 119 2" xfId="860" xr:uid="{00000000-0005-0000-0000-000096030000}"/>
    <cellStyle name="Normal 12" xfId="861" xr:uid="{00000000-0005-0000-0000-000097030000}"/>
    <cellStyle name="Normal 13" xfId="862" xr:uid="{00000000-0005-0000-0000-000098030000}"/>
    <cellStyle name="Normal 14" xfId="863" xr:uid="{00000000-0005-0000-0000-000099030000}"/>
    <cellStyle name="Normal 14 2" xfId="864" xr:uid="{00000000-0005-0000-0000-00009A030000}"/>
    <cellStyle name="Normal 15" xfId="865" xr:uid="{00000000-0005-0000-0000-00009B030000}"/>
    <cellStyle name="Normal 16" xfId="866" xr:uid="{00000000-0005-0000-0000-00009C030000}"/>
    <cellStyle name="Normal 16 2" xfId="867" xr:uid="{00000000-0005-0000-0000-00009D030000}"/>
    <cellStyle name="Normal 17" xfId="868" xr:uid="{00000000-0005-0000-0000-00009E030000}"/>
    <cellStyle name="Normal 17 2" xfId="869" xr:uid="{00000000-0005-0000-0000-00009F030000}"/>
    <cellStyle name="Normal 17 2 2" xfId="2111" xr:uid="{00000000-0005-0000-0000-0000A0030000}"/>
    <cellStyle name="Normal 18" xfId="870" xr:uid="{00000000-0005-0000-0000-0000A1030000}"/>
    <cellStyle name="Normal 18 2" xfId="871" xr:uid="{00000000-0005-0000-0000-0000A2030000}"/>
    <cellStyle name="Normal 18 3" xfId="872" xr:uid="{00000000-0005-0000-0000-0000A3030000}"/>
    <cellStyle name="Normal 19" xfId="873" xr:uid="{00000000-0005-0000-0000-0000A4030000}"/>
    <cellStyle name="Normal 19 2" xfId="874" xr:uid="{00000000-0005-0000-0000-0000A5030000}"/>
    <cellStyle name="Normal 2" xfId="5" xr:uid="{00000000-0005-0000-0000-0000A6030000}"/>
    <cellStyle name="Normal 2 10" xfId="875" xr:uid="{00000000-0005-0000-0000-0000A7030000}"/>
    <cellStyle name="Normal 2 11" xfId="2023" xr:uid="{00000000-0005-0000-0000-0000A8030000}"/>
    <cellStyle name="Normal 2 12" xfId="876" xr:uid="{00000000-0005-0000-0000-0000A9030000}"/>
    <cellStyle name="Normal 2 13" xfId="2112" xr:uid="{00000000-0005-0000-0000-0000AA030000}"/>
    <cellStyle name="Normal 2 2" xfId="877" xr:uid="{00000000-0005-0000-0000-0000AB030000}"/>
    <cellStyle name="Normal 2 2 10" xfId="2113" xr:uid="{00000000-0005-0000-0000-0000AC030000}"/>
    <cellStyle name="Normal 2 2 2" xfId="878" xr:uid="{00000000-0005-0000-0000-0000AD030000}"/>
    <cellStyle name="Normal 2 2 3" xfId="879" xr:uid="{00000000-0005-0000-0000-0000AE030000}"/>
    <cellStyle name="Normal 2 2 4" xfId="880" xr:uid="{00000000-0005-0000-0000-0000AF030000}"/>
    <cellStyle name="Normal 2 2 5" xfId="881" xr:uid="{00000000-0005-0000-0000-0000B0030000}"/>
    <cellStyle name="Normal 2 2 6" xfId="882" xr:uid="{00000000-0005-0000-0000-0000B1030000}"/>
    <cellStyle name="Normal 2 2 7" xfId="883" xr:uid="{00000000-0005-0000-0000-0000B2030000}"/>
    <cellStyle name="Normal 2 2 8" xfId="884" xr:uid="{00000000-0005-0000-0000-0000B3030000}"/>
    <cellStyle name="Normal 2 2 9" xfId="2018" xr:uid="{00000000-0005-0000-0000-0000B4030000}"/>
    <cellStyle name="Normal 2 3" xfId="885" xr:uid="{00000000-0005-0000-0000-0000B5030000}"/>
    <cellStyle name="Normal 2 3 2" xfId="886" xr:uid="{00000000-0005-0000-0000-0000B6030000}"/>
    <cellStyle name="Normal 2 3 3" xfId="2114" xr:uid="{00000000-0005-0000-0000-0000B7030000}"/>
    <cellStyle name="Normal 2 4" xfId="887" xr:uid="{00000000-0005-0000-0000-0000B8030000}"/>
    <cellStyle name="Normal 2 5" xfId="888" xr:uid="{00000000-0005-0000-0000-0000B9030000}"/>
    <cellStyle name="Normal 2 6" xfId="889" xr:uid="{00000000-0005-0000-0000-0000BA030000}"/>
    <cellStyle name="Normal 2 7" xfId="890" xr:uid="{00000000-0005-0000-0000-0000BB030000}"/>
    <cellStyle name="Normal 2 8" xfId="891" xr:uid="{00000000-0005-0000-0000-0000BC030000}"/>
    <cellStyle name="Normal 2 9" xfId="892" xr:uid="{00000000-0005-0000-0000-0000BD030000}"/>
    <cellStyle name="Normal 2_160507 Bieu mau NSDP ND sua ND73" xfId="893" xr:uid="{00000000-0005-0000-0000-0000BE030000}"/>
    <cellStyle name="Normal 20" xfId="894" xr:uid="{00000000-0005-0000-0000-0000BF030000}"/>
    <cellStyle name="Normal 21" xfId="895" xr:uid="{00000000-0005-0000-0000-0000C0030000}"/>
    <cellStyle name="Normal 21 2" xfId="896" xr:uid="{00000000-0005-0000-0000-0000C1030000}"/>
    <cellStyle name="Normal 22" xfId="897" xr:uid="{00000000-0005-0000-0000-0000C2030000}"/>
    <cellStyle name="Normal 23" xfId="898" xr:uid="{00000000-0005-0000-0000-0000C3030000}"/>
    <cellStyle name="Normal 24" xfId="899" xr:uid="{00000000-0005-0000-0000-0000C4030000}"/>
    <cellStyle name="Normal 25" xfId="900" xr:uid="{00000000-0005-0000-0000-0000C5030000}"/>
    <cellStyle name="Normal 26" xfId="901" xr:uid="{00000000-0005-0000-0000-0000C6030000}"/>
    <cellStyle name="Normal 27" xfId="902" xr:uid="{00000000-0005-0000-0000-0000C7030000}"/>
    <cellStyle name="Normal 28" xfId="903" xr:uid="{00000000-0005-0000-0000-0000C8030000}"/>
    <cellStyle name="Normal 29" xfId="904" xr:uid="{00000000-0005-0000-0000-0000C9030000}"/>
    <cellStyle name="Normal 3" xfId="905" xr:uid="{00000000-0005-0000-0000-0000CA030000}"/>
    <cellStyle name="Normal 3 2" xfId="906" xr:uid="{00000000-0005-0000-0000-0000CB030000}"/>
    <cellStyle name="Normal 3 2 2" xfId="907" xr:uid="{00000000-0005-0000-0000-0000CC030000}"/>
    <cellStyle name="Normal 3 2 3" xfId="908" xr:uid="{00000000-0005-0000-0000-0000CD030000}"/>
    <cellStyle name="Normal 3 2_MB" xfId="909" xr:uid="{00000000-0005-0000-0000-0000CE030000}"/>
    <cellStyle name="Normal 3 3" xfId="910" xr:uid="{00000000-0005-0000-0000-0000CF030000}"/>
    <cellStyle name="Normal 3 4" xfId="2019" xr:uid="{00000000-0005-0000-0000-0000D0030000}"/>
    <cellStyle name="Normal 3 5" xfId="2115" xr:uid="{00000000-0005-0000-0000-0000D1030000}"/>
    <cellStyle name="Normal 3_Bảng biểu gửi các huyện DT 2019" xfId="911" xr:uid="{00000000-0005-0000-0000-0000D2030000}"/>
    <cellStyle name="Normal 30" xfId="912" xr:uid="{00000000-0005-0000-0000-0000D3030000}"/>
    <cellStyle name="Normal 31" xfId="913" xr:uid="{00000000-0005-0000-0000-0000D4030000}"/>
    <cellStyle name="Normal 32" xfId="914" xr:uid="{00000000-0005-0000-0000-0000D5030000}"/>
    <cellStyle name="Normal 33" xfId="915" xr:uid="{00000000-0005-0000-0000-0000D6030000}"/>
    <cellStyle name="Normal 33 2" xfId="916" xr:uid="{00000000-0005-0000-0000-0000D7030000}"/>
    <cellStyle name="Normal 34" xfId="917" xr:uid="{00000000-0005-0000-0000-0000D8030000}"/>
    <cellStyle name="Normal 35" xfId="918" xr:uid="{00000000-0005-0000-0000-0000D9030000}"/>
    <cellStyle name="Normal 36" xfId="919" xr:uid="{00000000-0005-0000-0000-0000DA030000}"/>
    <cellStyle name="Normal 37" xfId="920" xr:uid="{00000000-0005-0000-0000-0000DB030000}"/>
    <cellStyle name="Normal 38" xfId="921" xr:uid="{00000000-0005-0000-0000-0000DC030000}"/>
    <cellStyle name="Normal 39" xfId="2" xr:uid="{00000000-0005-0000-0000-0000DD030000}"/>
    <cellStyle name="Normal 39 2" xfId="922" xr:uid="{00000000-0005-0000-0000-0000DE030000}"/>
    <cellStyle name="Normal 39_PHUBIEUBC.TC" xfId="2122" xr:uid="{00000000-0005-0000-0000-0000DF030000}"/>
    <cellStyle name="Normal 4" xfId="923" xr:uid="{00000000-0005-0000-0000-0000E0030000}"/>
    <cellStyle name="Normal 4 2" xfId="924" xr:uid="{00000000-0005-0000-0000-0000E1030000}"/>
    <cellStyle name="Normal 4 3" xfId="2116" xr:uid="{00000000-0005-0000-0000-0000E2030000}"/>
    <cellStyle name="Normal 4_160513 Bieu mau NSDP ND sua ND73" xfId="925" xr:uid="{00000000-0005-0000-0000-0000E3030000}"/>
    <cellStyle name="Normal 40" xfId="926" xr:uid="{00000000-0005-0000-0000-0000E4030000}"/>
    <cellStyle name="Normal 41" xfId="927" xr:uid="{00000000-0005-0000-0000-0000E5030000}"/>
    <cellStyle name="Normal 41 2" xfId="2016" xr:uid="{00000000-0005-0000-0000-0000E6030000}"/>
    <cellStyle name="Normal 42" xfId="1995" xr:uid="{00000000-0005-0000-0000-0000E7030000}"/>
    <cellStyle name="Normal 43" xfId="2024" xr:uid="{00000000-0005-0000-0000-0000E8030000}"/>
    <cellStyle name="Normal 44" xfId="2027" xr:uid="{00000000-0005-0000-0000-0000E9030000}"/>
    <cellStyle name="Normal 44 2" xfId="2030" xr:uid="{00000000-0005-0000-0000-0000EA030000}"/>
    <cellStyle name="Normal 44 2 2" xfId="2120" xr:uid="{00000000-0005-0000-0000-0000EB030000}"/>
    <cellStyle name="Normal 45" xfId="2096" xr:uid="{00000000-0005-0000-0000-0000EC030000}"/>
    <cellStyle name="Normal 5" xfId="928" xr:uid="{00000000-0005-0000-0000-0000ED030000}"/>
    <cellStyle name="Normal 5 2" xfId="4" xr:uid="{00000000-0005-0000-0000-0000EE030000}"/>
    <cellStyle name="Normal 5 3" xfId="929" xr:uid="{00000000-0005-0000-0000-0000EF030000}"/>
    <cellStyle name="Normal 5 3 2" xfId="2007" xr:uid="{00000000-0005-0000-0000-0000F0030000}"/>
    <cellStyle name="Normal 5 3 3" xfId="2056" xr:uid="{00000000-0005-0000-0000-0000F1030000}"/>
    <cellStyle name="Normal 5 4" xfId="2117" xr:uid="{00000000-0005-0000-0000-0000F2030000}"/>
    <cellStyle name="Normal 5_Dự toán 2018 -TH PHÒNG (8-10) BCGĐ" xfId="930" xr:uid="{00000000-0005-0000-0000-0000F3030000}"/>
    <cellStyle name="Normal 6" xfId="931" xr:uid="{00000000-0005-0000-0000-0000F4030000}"/>
    <cellStyle name="Normal 6 2" xfId="932" xr:uid="{00000000-0005-0000-0000-0000F5030000}"/>
    <cellStyle name="Normal 7" xfId="933" xr:uid="{00000000-0005-0000-0000-0000F6030000}"/>
    <cellStyle name="Normal 7 2" xfId="934" xr:uid="{00000000-0005-0000-0000-0000F7030000}"/>
    <cellStyle name="Normal 7_VINH LOC-MTP2014  (1)" xfId="935" xr:uid="{00000000-0005-0000-0000-0000F8030000}"/>
    <cellStyle name="Normal 70 3" xfId="2118" xr:uid="{00000000-0005-0000-0000-0000F9030000}"/>
    <cellStyle name="Normal 8" xfId="936" xr:uid="{00000000-0005-0000-0000-0000FA030000}"/>
    <cellStyle name="Normal 8 2" xfId="937" xr:uid="{00000000-0005-0000-0000-0000FB030000}"/>
    <cellStyle name="Normal 9" xfId="938" xr:uid="{00000000-0005-0000-0000-0000FC030000}"/>
    <cellStyle name="Normal 9 2" xfId="939" xr:uid="{00000000-0005-0000-0000-0000FD030000}"/>
    <cellStyle name="Normal 9 2 2" xfId="940" xr:uid="{00000000-0005-0000-0000-0000FE030000}"/>
    <cellStyle name="Normal 9 2 3" xfId="941" xr:uid="{00000000-0005-0000-0000-0000FF030000}"/>
    <cellStyle name="Normal 9 2 4 3" xfId="2119" xr:uid="{00000000-0005-0000-0000-000000040000}"/>
    <cellStyle name="Normal 9 2_Bảng biểu gửi các huyện DT 2019" xfId="942" xr:uid="{00000000-0005-0000-0000-000001040000}"/>
    <cellStyle name="Normal 9 3" xfId="943" xr:uid="{00000000-0005-0000-0000-000002040000}"/>
    <cellStyle name="Normal 9 3 2" xfId="944" xr:uid="{00000000-0005-0000-0000-000003040000}"/>
    <cellStyle name="Normal 9 4" xfId="945" xr:uid="{00000000-0005-0000-0000-000004040000}"/>
    <cellStyle name="Normal 9 5" xfId="946" xr:uid="{00000000-0005-0000-0000-000005040000}"/>
    <cellStyle name="Normal 9 6" xfId="947" xr:uid="{00000000-0005-0000-0000-000006040000}"/>
    <cellStyle name="Normal 9_Bảng biểu gửi các huyện DT 2019" xfId="948" xr:uid="{00000000-0005-0000-0000-000007040000}"/>
    <cellStyle name="Normal 90" xfId="2124" xr:uid="{00000000-0005-0000-0000-000008040000}"/>
    <cellStyle name="Normal_Biểu DT chi tiết (17.10.2014)" xfId="3" xr:uid="{00000000-0005-0000-0000-000009040000}"/>
    <cellStyle name="Normal_DT 2016 - HCSN  5-10 2" xfId="949" xr:uid="{00000000-0005-0000-0000-00000A040000}"/>
    <cellStyle name="Normal1" xfId="950" xr:uid="{00000000-0005-0000-0000-00000B040000}"/>
    <cellStyle name="Normal8" xfId="951" xr:uid="{00000000-0005-0000-0000-00000C040000}"/>
    <cellStyle name="Normale_ PESO ELETTR." xfId="952" xr:uid="{00000000-0005-0000-0000-00000D040000}"/>
    <cellStyle name="Normalny_Cennik obowiazuje od 06-08-2001 r (1)" xfId="953" xr:uid="{00000000-0005-0000-0000-00000E040000}"/>
    <cellStyle name="Note 2" xfId="954" xr:uid="{00000000-0005-0000-0000-00000F040000}"/>
    <cellStyle name="Note 2 2" xfId="2057" xr:uid="{00000000-0005-0000-0000-000010040000}"/>
    <cellStyle name="Notiz" xfId="955" xr:uid="{00000000-0005-0000-0000-000011040000}"/>
    <cellStyle name="Notiz 2" xfId="2058" xr:uid="{00000000-0005-0000-0000-000012040000}"/>
    <cellStyle name="NWM" xfId="956" xr:uid="{00000000-0005-0000-0000-000013040000}"/>
    <cellStyle name="Ò_x000d_Normal_123569" xfId="957" xr:uid="{00000000-0005-0000-0000-000014040000}"/>
    <cellStyle name="Œ…‹æØ‚è [0.00]_laroux" xfId="958" xr:uid="{00000000-0005-0000-0000-000015040000}"/>
    <cellStyle name="Œ…‹æØ‚è_laroux" xfId="959" xr:uid="{00000000-0005-0000-0000-000016040000}"/>
    <cellStyle name="oft Excel]_x000d__x000a_Comment=open=/f ‚ðw’è‚·‚é‚ÆAƒ†[ƒU[’è‹`ŠÖ”‚ðŠÖ”“\‚è•t‚¯‚Ìˆê——‚É“o˜^‚·‚é‚±‚Æ‚ª‚Å‚«‚Ü‚·B_x000d__x000a_Maximized" xfId="960" xr:uid="{00000000-0005-0000-0000-000017040000}"/>
    <cellStyle name="oft Excel]_x000d__x000a_Comment=open=/f ‚ðŽw’è‚·‚é‚ÆAƒ†[ƒU[’è‹`ŠÖ”‚ðŠÖ”“\‚è•t‚¯‚Ìˆê——‚É“o˜^‚·‚é‚±‚Æ‚ª‚Å‚«‚Ü‚·B_x000d__x000a_Maximized" xfId="961" xr:uid="{00000000-0005-0000-0000-000018040000}"/>
    <cellStyle name="oft Excel]_x000d__x000a_Comment=The open=/f lines load custom functions into the Paste Function list._x000d__x000a_Maximized=2_x000d__x000a_Basics=1_x000d__x000a_A" xfId="962" xr:uid="{00000000-0005-0000-0000-000019040000}"/>
    <cellStyle name="oft Excel]_x000d__x000a_Comment=The open=/f lines load custom functions into the Paste Function list._x000d__x000a_Maximized=3_x000d__x000a_Basics=1_x000d__x000a_A" xfId="963" xr:uid="{00000000-0005-0000-0000-00001A040000}"/>
    <cellStyle name="omma [0]_Mktg Prog" xfId="964" xr:uid="{00000000-0005-0000-0000-00001B040000}"/>
    <cellStyle name="ormal_Sheet1_1" xfId="965" xr:uid="{00000000-0005-0000-0000-00001C040000}"/>
    <cellStyle name="Output 2" xfId="966" xr:uid="{00000000-0005-0000-0000-00001D040000}"/>
    <cellStyle name="Output 2 2" xfId="2059" xr:uid="{00000000-0005-0000-0000-00001E040000}"/>
    <cellStyle name="p" xfId="967" xr:uid="{00000000-0005-0000-0000-00001F040000}"/>
    <cellStyle name="p 2" xfId="2008" xr:uid="{00000000-0005-0000-0000-000020040000}"/>
    <cellStyle name="p 3" xfId="2060" xr:uid="{00000000-0005-0000-0000-000021040000}"/>
    <cellStyle name="Pattern" xfId="968" xr:uid="{00000000-0005-0000-0000-000022040000}"/>
    <cellStyle name="per.style" xfId="969" xr:uid="{00000000-0005-0000-0000-000023040000}"/>
    <cellStyle name="Percent" xfId="1996" builtinId="5"/>
    <cellStyle name="Percent [0]" xfId="970" xr:uid="{00000000-0005-0000-0000-000025040000}"/>
    <cellStyle name="Percent [00]" xfId="971" xr:uid="{00000000-0005-0000-0000-000026040000}"/>
    <cellStyle name="Percent [2]" xfId="972" xr:uid="{00000000-0005-0000-0000-000027040000}"/>
    <cellStyle name="Percent 10" xfId="973" xr:uid="{00000000-0005-0000-0000-000028040000}"/>
    <cellStyle name="Percent 11" xfId="974" xr:uid="{00000000-0005-0000-0000-000029040000}"/>
    <cellStyle name="Percent 12" xfId="975" xr:uid="{00000000-0005-0000-0000-00002A040000}"/>
    <cellStyle name="Percent 13" xfId="976" xr:uid="{00000000-0005-0000-0000-00002B040000}"/>
    <cellStyle name="Percent 13 2" xfId="977" xr:uid="{00000000-0005-0000-0000-00002C040000}"/>
    <cellStyle name="Percent 14" xfId="978" xr:uid="{00000000-0005-0000-0000-00002D040000}"/>
    <cellStyle name="Percent 15" xfId="979" xr:uid="{00000000-0005-0000-0000-00002E040000}"/>
    <cellStyle name="Percent 16" xfId="2021" xr:uid="{00000000-0005-0000-0000-00002F040000}"/>
    <cellStyle name="Percent 2" xfId="980" xr:uid="{00000000-0005-0000-0000-000030040000}"/>
    <cellStyle name="Percent 2 2" xfId="981" xr:uid="{00000000-0005-0000-0000-000031040000}"/>
    <cellStyle name="Percent 2 3" xfId="982" xr:uid="{00000000-0005-0000-0000-000032040000}"/>
    <cellStyle name="Percent 2 4" xfId="983" xr:uid="{00000000-0005-0000-0000-000033040000}"/>
    <cellStyle name="Percent 2 5" xfId="984" xr:uid="{00000000-0005-0000-0000-000034040000}"/>
    <cellStyle name="Percent 2 6" xfId="985" xr:uid="{00000000-0005-0000-0000-000035040000}"/>
    <cellStyle name="Percent 2 7" xfId="986" xr:uid="{00000000-0005-0000-0000-000036040000}"/>
    <cellStyle name="Percent 2 8" xfId="987" xr:uid="{00000000-0005-0000-0000-000037040000}"/>
    <cellStyle name="Percent 2 9" xfId="988" xr:uid="{00000000-0005-0000-0000-000038040000}"/>
    <cellStyle name="Percent 3" xfId="989" xr:uid="{00000000-0005-0000-0000-000039040000}"/>
    <cellStyle name="Percent 3 2" xfId="990" xr:uid="{00000000-0005-0000-0000-00003A040000}"/>
    <cellStyle name="Percent 4" xfId="991" xr:uid="{00000000-0005-0000-0000-00003B040000}"/>
    <cellStyle name="Percent 4 2" xfId="992" xr:uid="{00000000-0005-0000-0000-00003C040000}"/>
    <cellStyle name="Percent 5" xfId="993" xr:uid="{00000000-0005-0000-0000-00003D040000}"/>
    <cellStyle name="Percent 5 2" xfId="994" xr:uid="{00000000-0005-0000-0000-00003E040000}"/>
    <cellStyle name="Percent 6" xfId="995" xr:uid="{00000000-0005-0000-0000-00003F040000}"/>
    <cellStyle name="Percent 7" xfId="996" xr:uid="{00000000-0005-0000-0000-000040040000}"/>
    <cellStyle name="Percent 7 2" xfId="997" xr:uid="{00000000-0005-0000-0000-000041040000}"/>
    <cellStyle name="Percent 8" xfId="998" xr:uid="{00000000-0005-0000-0000-000042040000}"/>
    <cellStyle name="Percent 8 2" xfId="999" xr:uid="{00000000-0005-0000-0000-000043040000}"/>
    <cellStyle name="Percent 9" xfId="1000" xr:uid="{00000000-0005-0000-0000-000044040000}"/>
    <cellStyle name="PERCENTAGE" xfId="1001" xr:uid="{00000000-0005-0000-0000-000045040000}"/>
    <cellStyle name="PeriodB" xfId="1002" xr:uid="{00000000-0005-0000-0000-000046040000}"/>
    <cellStyle name="PeriodE" xfId="1003" xr:uid="{00000000-0005-0000-0000-000047040000}"/>
    <cellStyle name="PrePop Currency (0)" xfId="1004" xr:uid="{00000000-0005-0000-0000-000048040000}"/>
    <cellStyle name="PrePop Currency (2)" xfId="1005" xr:uid="{00000000-0005-0000-0000-000049040000}"/>
    <cellStyle name="PrePop Units (0)" xfId="1006" xr:uid="{00000000-0005-0000-0000-00004A040000}"/>
    <cellStyle name="PrePop Units (1)" xfId="1007" xr:uid="{00000000-0005-0000-0000-00004B040000}"/>
    <cellStyle name="PrePop Units (2)" xfId="1008" xr:uid="{00000000-0005-0000-0000-00004C040000}"/>
    <cellStyle name="pricing" xfId="1009" xr:uid="{00000000-0005-0000-0000-00004D040000}"/>
    <cellStyle name="PSChar" xfId="1010" xr:uid="{00000000-0005-0000-0000-00004E040000}"/>
    <cellStyle name="PSHeading" xfId="1011" xr:uid="{00000000-0005-0000-0000-00004F040000}"/>
    <cellStyle name="regstoresfromspecstores" xfId="1012" xr:uid="{00000000-0005-0000-0000-000050040000}"/>
    <cellStyle name="RevList" xfId="1013" xr:uid="{00000000-0005-0000-0000-000051040000}"/>
    <cellStyle name="rlink_tiªn l­în_x001b_Hyperlink_TONG HOP KINH PHI" xfId="1014" xr:uid="{00000000-0005-0000-0000-000052040000}"/>
    <cellStyle name="rmal_ADAdot" xfId="1015" xr:uid="{00000000-0005-0000-0000-000053040000}"/>
    <cellStyle name="S—_x0008_" xfId="1016" xr:uid="{00000000-0005-0000-0000-000054040000}"/>
    <cellStyle name="s]_x000d__x000a_spooler=yes_x000d__x000a_load=_x000d__x000a_Beep=yes_x000d__x000a_NullPort=None_x000d__x000a_BorderWidth=3_x000d__x000a_CursorBlinkRate=1200_x000d__x000a_DoubleClickSpeed=452_x000d__x000a_Programs=co" xfId="1017" xr:uid="{00000000-0005-0000-0000-000055040000}"/>
    <cellStyle name="SAPBEXaggData" xfId="1018" xr:uid="{00000000-0005-0000-0000-000056040000}"/>
    <cellStyle name="SAPBEXaggData 2" xfId="2061" xr:uid="{00000000-0005-0000-0000-000057040000}"/>
    <cellStyle name="SAPBEXaggDataEmph" xfId="1019" xr:uid="{00000000-0005-0000-0000-000058040000}"/>
    <cellStyle name="SAPBEXaggDataEmph 2" xfId="2062" xr:uid="{00000000-0005-0000-0000-000059040000}"/>
    <cellStyle name="SAPBEXaggItem" xfId="1020" xr:uid="{00000000-0005-0000-0000-00005A040000}"/>
    <cellStyle name="SAPBEXaggItem 2" xfId="2063" xr:uid="{00000000-0005-0000-0000-00005B040000}"/>
    <cellStyle name="SAPBEXchaText" xfId="1021" xr:uid="{00000000-0005-0000-0000-00005C040000}"/>
    <cellStyle name="SAPBEXexcBad7" xfId="1022" xr:uid="{00000000-0005-0000-0000-00005D040000}"/>
    <cellStyle name="SAPBEXexcBad7 2" xfId="2064" xr:uid="{00000000-0005-0000-0000-00005E040000}"/>
    <cellStyle name="SAPBEXexcBad8" xfId="1023" xr:uid="{00000000-0005-0000-0000-00005F040000}"/>
    <cellStyle name="SAPBEXexcBad8 2" xfId="2065" xr:uid="{00000000-0005-0000-0000-000060040000}"/>
    <cellStyle name="SAPBEXexcBad9" xfId="1024" xr:uid="{00000000-0005-0000-0000-000061040000}"/>
    <cellStyle name="SAPBEXexcBad9 2" xfId="2066" xr:uid="{00000000-0005-0000-0000-000062040000}"/>
    <cellStyle name="SAPBEXexcCritical4" xfId="1025" xr:uid="{00000000-0005-0000-0000-000063040000}"/>
    <cellStyle name="SAPBEXexcCritical4 2" xfId="2067" xr:uid="{00000000-0005-0000-0000-000064040000}"/>
    <cellStyle name="SAPBEXexcCritical5" xfId="1026" xr:uid="{00000000-0005-0000-0000-000065040000}"/>
    <cellStyle name="SAPBEXexcCritical5 2" xfId="2068" xr:uid="{00000000-0005-0000-0000-000066040000}"/>
    <cellStyle name="SAPBEXexcCritical6" xfId="1027" xr:uid="{00000000-0005-0000-0000-000067040000}"/>
    <cellStyle name="SAPBEXexcCritical6 2" xfId="2069" xr:uid="{00000000-0005-0000-0000-000068040000}"/>
    <cellStyle name="SAPBEXexcGood1" xfId="1028" xr:uid="{00000000-0005-0000-0000-000069040000}"/>
    <cellStyle name="SAPBEXexcGood1 2" xfId="2070" xr:uid="{00000000-0005-0000-0000-00006A040000}"/>
    <cellStyle name="SAPBEXexcGood2" xfId="1029" xr:uid="{00000000-0005-0000-0000-00006B040000}"/>
    <cellStyle name="SAPBEXexcGood2 2" xfId="2071" xr:uid="{00000000-0005-0000-0000-00006C040000}"/>
    <cellStyle name="SAPBEXexcGood3" xfId="1030" xr:uid="{00000000-0005-0000-0000-00006D040000}"/>
    <cellStyle name="SAPBEXexcGood3 2" xfId="2072" xr:uid="{00000000-0005-0000-0000-00006E040000}"/>
    <cellStyle name="SAPBEXfilterDrill" xfId="1031" xr:uid="{00000000-0005-0000-0000-00006F040000}"/>
    <cellStyle name="SAPBEXfilterItem" xfId="1032" xr:uid="{00000000-0005-0000-0000-000070040000}"/>
    <cellStyle name="SAPBEXfilterText" xfId="1033" xr:uid="{00000000-0005-0000-0000-000071040000}"/>
    <cellStyle name="SAPBEXformats" xfId="1034" xr:uid="{00000000-0005-0000-0000-000072040000}"/>
    <cellStyle name="SAPBEXformats 2" xfId="2073" xr:uid="{00000000-0005-0000-0000-000073040000}"/>
    <cellStyle name="SAPBEXheaderItem" xfId="1035" xr:uid="{00000000-0005-0000-0000-000074040000}"/>
    <cellStyle name="SAPBEXheaderText" xfId="1036" xr:uid="{00000000-0005-0000-0000-000075040000}"/>
    <cellStyle name="SAPBEXresData" xfId="1037" xr:uid="{00000000-0005-0000-0000-000076040000}"/>
    <cellStyle name="SAPBEXresData 2" xfId="2074" xr:uid="{00000000-0005-0000-0000-000077040000}"/>
    <cellStyle name="SAPBEXresDataEmph" xfId="1038" xr:uid="{00000000-0005-0000-0000-000078040000}"/>
    <cellStyle name="SAPBEXresDataEmph 2" xfId="2075" xr:uid="{00000000-0005-0000-0000-000079040000}"/>
    <cellStyle name="SAPBEXresItem" xfId="1039" xr:uid="{00000000-0005-0000-0000-00007A040000}"/>
    <cellStyle name="SAPBEXresItem 2" xfId="2076" xr:uid="{00000000-0005-0000-0000-00007B040000}"/>
    <cellStyle name="SAPBEXstdData" xfId="1040" xr:uid="{00000000-0005-0000-0000-00007C040000}"/>
    <cellStyle name="SAPBEXstdData 2" xfId="2077" xr:uid="{00000000-0005-0000-0000-00007D040000}"/>
    <cellStyle name="SAPBEXstdDataEmph" xfId="1041" xr:uid="{00000000-0005-0000-0000-00007E040000}"/>
    <cellStyle name="SAPBEXstdDataEmph 2" xfId="2078" xr:uid="{00000000-0005-0000-0000-00007F040000}"/>
    <cellStyle name="SAPBEXstdItem" xfId="1042" xr:uid="{00000000-0005-0000-0000-000080040000}"/>
    <cellStyle name="SAPBEXstdItem 2" xfId="2079" xr:uid="{00000000-0005-0000-0000-000081040000}"/>
    <cellStyle name="SAPBEXtitle" xfId="1043" xr:uid="{00000000-0005-0000-0000-000082040000}"/>
    <cellStyle name="SAPBEXtitle 2" xfId="2080" xr:uid="{00000000-0005-0000-0000-000083040000}"/>
    <cellStyle name="SAPBEXundefined" xfId="1044" xr:uid="{00000000-0005-0000-0000-000084040000}"/>
    <cellStyle name="SAPBEXundefined 2" xfId="2081" xr:uid="{00000000-0005-0000-0000-000085040000}"/>
    <cellStyle name="Schlecht" xfId="1045" xr:uid="{00000000-0005-0000-0000-000086040000}"/>
    <cellStyle name="serJet 1200 Series PCL 6" xfId="1046" xr:uid="{00000000-0005-0000-0000-000087040000}"/>
    <cellStyle name="SHADEDSTORES" xfId="1047" xr:uid="{00000000-0005-0000-0000-000088040000}"/>
    <cellStyle name="songuyen" xfId="1048" xr:uid="{00000000-0005-0000-0000-000089040000}"/>
    <cellStyle name="specstores" xfId="1049" xr:uid="{00000000-0005-0000-0000-00008A040000}"/>
    <cellStyle name="Standard" xfId="1050" xr:uid="{00000000-0005-0000-0000-00008B040000}"/>
    <cellStyle name="Standard 2" xfId="2009" xr:uid="{00000000-0005-0000-0000-00008C040000}"/>
    <cellStyle name="STTDG" xfId="1051" xr:uid="{00000000-0005-0000-0000-00008D040000}"/>
    <cellStyle name="style" xfId="1052" xr:uid="{00000000-0005-0000-0000-00008E040000}"/>
    <cellStyle name="Style 1" xfId="1053" xr:uid="{00000000-0005-0000-0000-00008F040000}"/>
    <cellStyle name="Style 1 2" xfId="1054" xr:uid="{00000000-0005-0000-0000-000090040000}"/>
    <cellStyle name="Style 1 3" xfId="1055" xr:uid="{00000000-0005-0000-0000-000091040000}"/>
    <cellStyle name="Style 1_Cân đối T-c" xfId="1056" xr:uid="{00000000-0005-0000-0000-000092040000}"/>
    <cellStyle name="Style 10" xfId="1057" xr:uid="{00000000-0005-0000-0000-000093040000}"/>
    <cellStyle name="Style 11" xfId="1058" xr:uid="{00000000-0005-0000-0000-000094040000}"/>
    <cellStyle name="Style 12" xfId="1059" xr:uid="{00000000-0005-0000-0000-000095040000}"/>
    <cellStyle name="Style 13" xfId="1060" xr:uid="{00000000-0005-0000-0000-000096040000}"/>
    <cellStyle name="Style 14" xfId="1061" xr:uid="{00000000-0005-0000-0000-000097040000}"/>
    <cellStyle name="Style 15" xfId="1062" xr:uid="{00000000-0005-0000-0000-000098040000}"/>
    <cellStyle name="Style 16" xfId="1063" xr:uid="{00000000-0005-0000-0000-000099040000}"/>
    <cellStyle name="Style 17" xfId="1064" xr:uid="{00000000-0005-0000-0000-00009A040000}"/>
    <cellStyle name="Style 18" xfId="1065" xr:uid="{00000000-0005-0000-0000-00009B040000}"/>
    <cellStyle name="Style 19" xfId="1066" xr:uid="{00000000-0005-0000-0000-00009C040000}"/>
    <cellStyle name="Style 2" xfId="1067" xr:uid="{00000000-0005-0000-0000-00009D040000}"/>
    <cellStyle name="Style 20" xfId="1068" xr:uid="{00000000-0005-0000-0000-00009E040000}"/>
    <cellStyle name="Style 21" xfId="1069" xr:uid="{00000000-0005-0000-0000-00009F040000}"/>
    <cellStyle name="Style 22" xfId="1070" xr:uid="{00000000-0005-0000-0000-0000A0040000}"/>
    <cellStyle name="Style 23" xfId="1071" xr:uid="{00000000-0005-0000-0000-0000A1040000}"/>
    <cellStyle name="Style 24" xfId="1072" xr:uid="{00000000-0005-0000-0000-0000A2040000}"/>
    <cellStyle name="Style 25" xfId="1073" xr:uid="{00000000-0005-0000-0000-0000A3040000}"/>
    <cellStyle name="Style 26" xfId="1074" xr:uid="{00000000-0005-0000-0000-0000A4040000}"/>
    <cellStyle name="Style 27" xfId="1075" xr:uid="{00000000-0005-0000-0000-0000A5040000}"/>
    <cellStyle name="Style 28" xfId="1076" xr:uid="{00000000-0005-0000-0000-0000A6040000}"/>
    <cellStyle name="Style 29" xfId="1077" xr:uid="{00000000-0005-0000-0000-0000A7040000}"/>
    <cellStyle name="Style 3" xfId="1078" xr:uid="{00000000-0005-0000-0000-0000A8040000}"/>
    <cellStyle name="Style 30" xfId="1079" xr:uid="{00000000-0005-0000-0000-0000A9040000}"/>
    <cellStyle name="Style 31" xfId="1080" xr:uid="{00000000-0005-0000-0000-0000AA040000}"/>
    <cellStyle name="Style 32" xfId="1081" xr:uid="{00000000-0005-0000-0000-0000AB040000}"/>
    <cellStyle name="Style 33" xfId="1082" xr:uid="{00000000-0005-0000-0000-0000AC040000}"/>
    <cellStyle name="Style 34" xfId="1083" xr:uid="{00000000-0005-0000-0000-0000AD040000}"/>
    <cellStyle name="Style 35" xfId="1084" xr:uid="{00000000-0005-0000-0000-0000AE040000}"/>
    <cellStyle name="Style 36" xfId="1085" xr:uid="{00000000-0005-0000-0000-0000AF040000}"/>
    <cellStyle name="Style 37" xfId="1086" xr:uid="{00000000-0005-0000-0000-0000B0040000}"/>
    <cellStyle name="Style 38" xfId="1087" xr:uid="{00000000-0005-0000-0000-0000B1040000}"/>
    <cellStyle name="Style 39" xfId="1088" xr:uid="{00000000-0005-0000-0000-0000B2040000}"/>
    <cellStyle name="Style 4" xfId="1089" xr:uid="{00000000-0005-0000-0000-0000B3040000}"/>
    <cellStyle name="Style 40" xfId="1090" xr:uid="{00000000-0005-0000-0000-0000B4040000}"/>
    <cellStyle name="Style 41" xfId="1091" xr:uid="{00000000-0005-0000-0000-0000B5040000}"/>
    <cellStyle name="Style 42" xfId="1092" xr:uid="{00000000-0005-0000-0000-0000B6040000}"/>
    <cellStyle name="Style 43" xfId="1093" xr:uid="{00000000-0005-0000-0000-0000B7040000}"/>
    <cellStyle name="Style 44" xfId="1094" xr:uid="{00000000-0005-0000-0000-0000B8040000}"/>
    <cellStyle name="Style 45" xfId="1095" xr:uid="{00000000-0005-0000-0000-0000B9040000}"/>
    <cellStyle name="Style 46" xfId="1096" xr:uid="{00000000-0005-0000-0000-0000BA040000}"/>
    <cellStyle name="Style 47" xfId="1097" xr:uid="{00000000-0005-0000-0000-0000BB040000}"/>
    <cellStyle name="style 48" xfId="2082" xr:uid="{00000000-0005-0000-0000-0000BC040000}"/>
    <cellStyle name="style 49" xfId="2055" xr:uid="{00000000-0005-0000-0000-0000BD040000}"/>
    <cellStyle name="Style 5" xfId="1098" xr:uid="{00000000-0005-0000-0000-0000BE040000}"/>
    <cellStyle name="Style 6" xfId="1099" xr:uid="{00000000-0005-0000-0000-0000BF040000}"/>
    <cellStyle name="Style 7" xfId="1100" xr:uid="{00000000-0005-0000-0000-0000C0040000}"/>
    <cellStyle name="Style 8" xfId="1101" xr:uid="{00000000-0005-0000-0000-0000C1040000}"/>
    <cellStyle name="Style 9" xfId="1102" xr:uid="{00000000-0005-0000-0000-0000C2040000}"/>
    <cellStyle name="Style Date" xfId="1103" xr:uid="{00000000-0005-0000-0000-0000C3040000}"/>
    <cellStyle name="style_1" xfId="1104" xr:uid="{00000000-0005-0000-0000-0000C4040000}"/>
    <cellStyle name="subhead" xfId="1105" xr:uid="{00000000-0005-0000-0000-0000C5040000}"/>
    <cellStyle name="Subtotal" xfId="1106" xr:uid="{00000000-0005-0000-0000-0000C6040000}"/>
    <cellStyle name="T" xfId="1107" xr:uid="{00000000-0005-0000-0000-0000C7040000}"/>
    <cellStyle name="T_2974" xfId="1108" xr:uid="{00000000-0005-0000-0000-0000C8040000}"/>
    <cellStyle name="T_2974_ĐB+YT" xfId="1109" xr:uid="{00000000-0005-0000-0000-0000C9040000}"/>
    <cellStyle name="T_2974_ĐB+YT_DT 2017(06.11)" xfId="1110" xr:uid="{00000000-0005-0000-0000-0000CA040000}"/>
    <cellStyle name="T_2974_ĐB+YT_DT 2017(25.10)" xfId="1111" xr:uid="{00000000-0005-0000-0000-0000CB040000}"/>
    <cellStyle name="T_2974_Mặt bằng 2017" xfId="1112" xr:uid="{00000000-0005-0000-0000-0000CC040000}"/>
    <cellStyle name="T_2974_Mặt bằng 2017_DT 2017(06.11)" xfId="1113" xr:uid="{00000000-0005-0000-0000-0000CD040000}"/>
    <cellStyle name="T_2974_Mặt bằng 2017_DT 2017(25.10)" xfId="1114" xr:uid="{00000000-0005-0000-0000-0000CE040000}"/>
    <cellStyle name="T_2974_ngọc lặc" xfId="1115" xr:uid="{00000000-0005-0000-0000-0000CF040000}"/>
    <cellStyle name="T_2974_ngọc lặc_DT 2017(06.11)" xfId="1116" xr:uid="{00000000-0005-0000-0000-0000D0040000}"/>
    <cellStyle name="T_2974_ngọc lặc_DT 2017(25.10)" xfId="1117" xr:uid="{00000000-0005-0000-0000-0000D1040000}"/>
    <cellStyle name="T_2974_VINH LOC-MTP2014  (1)" xfId="1118" xr:uid="{00000000-0005-0000-0000-0000D2040000}"/>
    <cellStyle name="T_2974_VINH LOC-MTP2014  (1)_DT 2017(06.11)" xfId="1119" xr:uid="{00000000-0005-0000-0000-0000D3040000}"/>
    <cellStyle name="T_2974_VINH LOC-MTP2014  (1)_DT 2017(25.10)" xfId="1120" xr:uid="{00000000-0005-0000-0000-0000D4040000}"/>
    <cellStyle name="T_50-BB Vung tau 2011" xfId="1121" xr:uid="{00000000-0005-0000-0000-0000D5040000}"/>
    <cellStyle name="T_50-BB Vung tau 2011_27-8Tong hop PA uoc 2012-DT 2013 -PA 420.000 ty-490.000 ty chuyen doi" xfId="1122" xr:uid="{00000000-0005-0000-0000-0000D6040000}"/>
    <cellStyle name="T_B4 PA2" xfId="1123" xr:uid="{00000000-0005-0000-0000-0000D7040000}"/>
    <cellStyle name="T_Bang chi tiet phan bo kinh phi HL DQ bien nam 2014." xfId="1124" xr:uid="{00000000-0005-0000-0000-0000D8040000}"/>
    <cellStyle name="T_bao cao" xfId="1125" xr:uid="{00000000-0005-0000-0000-0000D9040000}"/>
    <cellStyle name="T_Bao cao so lieu kiem toan nam 2007 sua" xfId="1126" xr:uid="{00000000-0005-0000-0000-0000DA040000}"/>
    <cellStyle name="T_Bao cao so lieu kiem toan nam 2007 sua_Bieu mau 1-2 - gui cac phong" xfId="1127" xr:uid="{00000000-0005-0000-0000-0000DB040000}"/>
    <cellStyle name="T_Bao cao so lieu kiem toan nam 2007 sua_Phu bieu gui cac Phong" xfId="1128" xr:uid="{00000000-0005-0000-0000-0000DC040000}"/>
    <cellStyle name="T_Bao cao so lieu kiem toan nam 2007 sua_Ung truoc von nam 2015 (Von 2014 - 2016)" xfId="1129" xr:uid="{00000000-0005-0000-0000-0000DD040000}"/>
    <cellStyle name="T_bao cao_DT thu 2016 (1)" xfId="1130" xr:uid="{00000000-0005-0000-0000-0000DE040000}"/>
    <cellStyle name="T_bao cao_PL3" xfId="1131" xr:uid="{00000000-0005-0000-0000-0000DF040000}"/>
    <cellStyle name="T_bao cao_TW" xfId="1132" xr:uid="{00000000-0005-0000-0000-0000E0040000}"/>
    <cellStyle name="T_BBTNG-06" xfId="1133" xr:uid="{00000000-0005-0000-0000-0000E1040000}"/>
    <cellStyle name="T_BBTNG-06_PL3" xfId="1134" xr:uid="{00000000-0005-0000-0000-0000E2040000}"/>
    <cellStyle name="T_BC CTMT-2008 Ttinh" xfId="1135" xr:uid="{00000000-0005-0000-0000-0000E3040000}"/>
    <cellStyle name="T_BC CTMT-2008 Ttinh_Bieu mau 1-2 - gui cac phong" xfId="1136" xr:uid="{00000000-0005-0000-0000-0000E4040000}"/>
    <cellStyle name="T_BC CTMT-2008 Ttinh_Phu bieu gui cac Phong" xfId="1137" xr:uid="{00000000-0005-0000-0000-0000E5040000}"/>
    <cellStyle name="T_BC CTMT-2008 Ttinh_Ung truoc von nam 2015 (Von 2014 - 2016)" xfId="1138" xr:uid="{00000000-0005-0000-0000-0000E6040000}"/>
    <cellStyle name="T_bieu 1" xfId="1139" xr:uid="{00000000-0005-0000-0000-0000E7040000}"/>
    <cellStyle name="T_bieu 2" xfId="1140" xr:uid="{00000000-0005-0000-0000-0000E8040000}"/>
    <cellStyle name="T_bieu 4" xfId="1141" xr:uid="{00000000-0005-0000-0000-0000E9040000}"/>
    <cellStyle name="T_Bieu 4a(204-2004)" xfId="1142" xr:uid="{00000000-0005-0000-0000-0000EA040000}"/>
    <cellStyle name="T_Bieu 4a(204-2004)_2974" xfId="1143" xr:uid="{00000000-0005-0000-0000-0000EB040000}"/>
    <cellStyle name="T_Bieu 4a(204-2004)_2974_ĐB+YT" xfId="1144" xr:uid="{00000000-0005-0000-0000-0000EC040000}"/>
    <cellStyle name="T_Bieu 4a(204-2004)_2974_ĐB+YT_DT 2017(06.11)" xfId="1145" xr:uid="{00000000-0005-0000-0000-0000ED040000}"/>
    <cellStyle name="T_Bieu 4a(204-2004)_2974_ĐB+YT_DT 2017(25.10)" xfId="1146" xr:uid="{00000000-0005-0000-0000-0000EE040000}"/>
    <cellStyle name="T_Bieu 4a(204-2004)_2974_Mặt bằng 2017" xfId="1147" xr:uid="{00000000-0005-0000-0000-0000EF040000}"/>
    <cellStyle name="T_Bieu 4a(204-2004)_2974_Mặt bằng 2017_DT 2017(06.11)" xfId="1148" xr:uid="{00000000-0005-0000-0000-0000F0040000}"/>
    <cellStyle name="T_Bieu 4a(204-2004)_2974_Mặt bằng 2017_DT 2017(25.10)" xfId="1149" xr:uid="{00000000-0005-0000-0000-0000F1040000}"/>
    <cellStyle name="T_Bieu 4a(204-2004)_2974_ngọc lặc" xfId="1150" xr:uid="{00000000-0005-0000-0000-0000F2040000}"/>
    <cellStyle name="T_Bieu 4a(204-2004)_2974_ngọc lặc_DT 2017(06.11)" xfId="1151" xr:uid="{00000000-0005-0000-0000-0000F3040000}"/>
    <cellStyle name="T_Bieu 4a(204-2004)_2974_ngọc lặc_DT 2017(25.10)" xfId="1152" xr:uid="{00000000-0005-0000-0000-0000F4040000}"/>
    <cellStyle name="T_Bieu 4a(204-2004)_2974_VINH LOC-MTP2014  (1)" xfId="1153" xr:uid="{00000000-0005-0000-0000-0000F5040000}"/>
    <cellStyle name="T_Bieu 4a(204-2004)_2974_VINH LOC-MTP2014  (1)_DT 2017(06.11)" xfId="1154" xr:uid="{00000000-0005-0000-0000-0000F6040000}"/>
    <cellStyle name="T_Bieu 4a(204-2004)_2974_VINH LOC-MTP2014  (1)_DT 2017(25.10)" xfId="1155" xr:uid="{00000000-0005-0000-0000-0000F7040000}"/>
    <cellStyle name="T_Bieu 4a(204-2004)_Biểu ĐM" xfId="1156" xr:uid="{00000000-0005-0000-0000-0000F8040000}"/>
    <cellStyle name="T_Bieu 4a(204-2004)_Biểu ĐM_DT 2017(06.11)" xfId="1157" xr:uid="{00000000-0005-0000-0000-0000F9040000}"/>
    <cellStyle name="T_Bieu 4a(204-2004)_Biểu ĐM_DT 2017(25.10)" xfId="1158" xr:uid="{00000000-0005-0000-0000-0000FA040000}"/>
    <cellStyle name="T_Bieu 4a(204-2004)_Cân đối T-c" xfId="1159" xr:uid="{00000000-0005-0000-0000-0000FB040000}"/>
    <cellStyle name="T_Bieu 4a(204-2004)_DT 2017(06.11)" xfId="1160" xr:uid="{00000000-0005-0000-0000-0000FC040000}"/>
    <cellStyle name="T_Bieu 4a(204-2004)_DT 2017(25.10)" xfId="1161" xr:uid="{00000000-0005-0000-0000-0000FD040000}"/>
    <cellStyle name="T_Bieu 4a(204-2004)_Dự toán 2018 -TH PHÒNG (8-10) BCGĐ" xfId="1162" xr:uid="{00000000-0005-0000-0000-0000FE040000}"/>
    <cellStyle name="T_Bieu 4a(204-2004)_Mẫu biểu thảo luận DT 2014" xfId="1163" xr:uid="{00000000-0005-0000-0000-0000FF040000}"/>
    <cellStyle name="T_Bieu 4a(204-2004)_Mẫu biểu thảo luận DT 2014_ĐB+YT" xfId="1164" xr:uid="{00000000-0005-0000-0000-000000050000}"/>
    <cellStyle name="T_Bieu 4a(204-2004)_Mẫu biểu thảo luận DT 2014_ĐB+YT_DT 2017(06.11)" xfId="1165" xr:uid="{00000000-0005-0000-0000-000001050000}"/>
    <cellStyle name="T_Bieu 4a(204-2004)_Mẫu biểu thảo luận DT 2014_ĐB+YT_DT 2017(25.10)" xfId="1166" xr:uid="{00000000-0005-0000-0000-000002050000}"/>
    <cellStyle name="T_Bieu 4a(204-2004)_Mẫu biểu thảo luận DT 2014_Mặt bằng 2017" xfId="1167" xr:uid="{00000000-0005-0000-0000-000003050000}"/>
    <cellStyle name="T_Bieu 4a(204-2004)_Mẫu biểu thảo luận DT 2014_Mặt bằng 2017_DT 2017(06.11)" xfId="1168" xr:uid="{00000000-0005-0000-0000-000004050000}"/>
    <cellStyle name="T_Bieu 4a(204-2004)_Mẫu biểu thảo luận DT 2014_Mặt bằng 2017_DT 2017(25.10)" xfId="1169" xr:uid="{00000000-0005-0000-0000-000005050000}"/>
    <cellStyle name="T_Bieu 4a(204-2004)_Muc khoan quy PC theo ND 29" xfId="1170" xr:uid="{00000000-0005-0000-0000-000006050000}"/>
    <cellStyle name="T_Bieu 4a(204-2004)_Muc khoan quy PC theo ND 29_DT 2017(06.11)" xfId="1171" xr:uid="{00000000-0005-0000-0000-000007050000}"/>
    <cellStyle name="T_Bieu 4a(204-2004)_Muc khoan quy PC theo ND 29_DT 2017(25.10)" xfId="1172" xr:uid="{00000000-0005-0000-0000-000008050000}"/>
    <cellStyle name="T_Bieu 4a(204-2004)_TH chung" xfId="1173" xr:uid="{00000000-0005-0000-0000-000009050000}"/>
    <cellStyle name="T_Bieu 4a(204-2004)_Tổng%20hợp%20chi%20tiết%20các%20chính%20sách%20BC%20Bộ%20Tài%20Chính%202012(1)" xfId="1174" xr:uid="{00000000-0005-0000-0000-00000A050000}"/>
    <cellStyle name="T_Bieu 4a(204-2004)_Tổng%20hợp%20chi%20tiết%20các%20chính%20sách%20BC%20Bộ%20Tài%20Chính%202012(1)_ĐB+YT" xfId="1175" xr:uid="{00000000-0005-0000-0000-00000B050000}"/>
    <cellStyle name="T_Bieu 4a(204-2004)_Tổng%20hợp%20chi%20tiết%20các%20chính%20sách%20BC%20Bộ%20Tài%20Chính%202012(1)_ĐB+YT_DT 2017(06.11)" xfId="1176" xr:uid="{00000000-0005-0000-0000-00000C050000}"/>
    <cellStyle name="T_Bieu 4a(204-2004)_Tổng%20hợp%20chi%20tiết%20các%20chính%20sách%20BC%20Bộ%20Tài%20Chính%202012(1)_ĐB+YT_DT 2017(25.10)" xfId="1177" xr:uid="{00000000-0005-0000-0000-00000D050000}"/>
    <cellStyle name="T_Bieu 4a(204-2004)_Tổng%20hợp%20chi%20tiết%20các%20chính%20sách%20BC%20Bộ%20Tài%20Chính%202012(1)_Mặt bằng 2017" xfId="1178" xr:uid="{00000000-0005-0000-0000-00000E050000}"/>
    <cellStyle name="T_Bieu 4a(204-2004)_Tổng%20hợp%20chi%20tiết%20các%20chính%20sách%20BC%20Bộ%20Tài%20Chính%202012(1)_Mặt bằng 2017_DT 2017(06.11)" xfId="1179" xr:uid="{00000000-0005-0000-0000-00000F050000}"/>
    <cellStyle name="T_Bieu 4a(204-2004)_Tổng%20hợp%20chi%20tiết%20các%20chính%20sách%20BC%20Bộ%20Tài%20Chính%202012(1)_Mặt bằng 2017_DT 2017(25.10)" xfId="1180" xr:uid="{00000000-0005-0000-0000-000010050000}"/>
    <cellStyle name="T_Bieu 4a(204-2004)_Tổng%20hợp%20chi%20tiết%20các%20chính%20sách%20BC%20Bộ%20Tài%20Chính%202012(1)_ngọc lặc" xfId="1181" xr:uid="{00000000-0005-0000-0000-000011050000}"/>
    <cellStyle name="T_Bieu 4a(204-2004)_Tổng%20hợp%20chi%20tiết%20các%20chính%20sách%20BC%20Bộ%20Tài%20Chính%202012(1)_ngọc lặc_DT 2017(06.11)" xfId="1182" xr:uid="{00000000-0005-0000-0000-000012050000}"/>
    <cellStyle name="T_Bieu 4a(204-2004)_Tổng%20hợp%20chi%20tiết%20các%20chính%20sách%20BC%20Bộ%20Tài%20Chính%202012(1)_ngọc lặc_DT 2017(25.10)" xfId="1183" xr:uid="{00000000-0005-0000-0000-000013050000}"/>
    <cellStyle name="T_Bieu 4a(204-2004)_Tổng%20hợp%20chi%20tiết%20các%20chính%20sách%20BC%20Bộ%20Tài%20Chính%202012(1)_VINH LOC-MTP2014  (1)" xfId="1184" xr:uid="{00000000-0005-0000-0000-000014050000}"/>
    <cellStyle name="T_Bieu 4a(204-2004)_Tổng%20hợp%20chi%20tiết%20các%20chính%20sách%20BC%20Bộ%20Tài%20Chính%202012(1)_VINH LOC-MTP2014  (1)_DT 2017(06.11)" xfId="1185" xr:uid="{00000000-0005-0000-0000-000015050000}"/>
    <cellStyle name="T_Bieu 4a(204-2004)_Tổng%20hợp%20chi%20tiết%20các%20chính%20sách%20BC%20Bộ%20Tài%20Chính%202012(1)_VINH LOC-MTP2014  (1)_DT 2017(25.10)" xfId="1186" xr:uid="{00000000-0005-0000-0000-000016050000}"/>
    <cellStyle name="T_Bieu 4a(94-2007)" xfId="1187" xr:uid="{00000000-0005-0000-0000-000017050000}"/>
    <cellStyle name="T_Bieu 4a(94-2007)_2974" xfId="1188" xr:uid="{00000000-0005-0000-0000-000018050000}"/>
    <cellStyle name="T_Bieu 4a(94-2007)_2974_ĐB+YT" xfId="1189" xr:uid="{00000000-0005-0000-0000-000019050000}"/>
    <cellStyle name="T_Bieu 4a(94-2007)_2974_ĐB+YT_DT 2017(06.11)" xfId="1190" xr:uid="{00000000-0005-0000-0000-00001A050000}"/>
    <cellStyle name="T_Bieu 4a(94-2007)_2974_ĐB+YT_DT 2017(25.10)" xfId="1191" xr:uid="{00000000-0005-0000-0000-00001B050000}"/>
    <cellStyle name="T_Bieu 4a(94-2007)_2974_Mặt bằng 2017" xfId="1192" xr:uid="{00000000-0005-0000-0000-00001C050000}"/>
    <cellStyle name="T_Bieu 4a(94-2007)_2974_Mặt bằng 2017_DT 2017(06.11)" xfId="1193" xr:uid="{00000000-0005-0000-0000-00001D050000}"/>
    <cellStyle name="T_Bieu 4a(94-2007)_2974_Mặt bằng 2017_DT 2017(25.10)" xfId="1194" xr:uid="{00000000-0005-0000-0000-00001E050000}"/>
    <cellStyle name="T_Bieu 4a(94-2007)_2974_ngọc lặc" xfId="1195" xr:uid="{00000000-0005-0000-0000-00001F050000}"/>
    <cellStyle name="T_Bieu 4a(94-2007)_2974_ngọc lặc_DT 2017(06.11)" xfId="1196" xr:uid="{00000000-0005-0000-0000-000020050000}"/>
    <cellStyle name="T_Bieu 4a(94-2007)_2974_ngọc lặc_DT 2017(25.10)" xfId="1197" xr:uid="{00000000-0005-0000-0000-000021050000}"/>
    <cellStyle name="T_Bieu 4a(94-2007)_2974_VINH LOC-MTP2014  (1)" xfId="1198" xr:uid="{00000000-0005-0000-0000-000022050000}"/>
    <cellStyle name="T_Bieu 4a(94-2007)_2974_VINH LOC-MTP2014  (1)_DT 2017(06.11)" xfId="1199" xr:uid="{00000000-0005-0000-0000-000023050000}"/>
    <cellStyle name="T_Bieu 4a(94-2007)_2974_VINH LOC-MTP2014  (1)_DT 2017(25.10)" xfId="1200" xr:uid="{00000000-0005-0000-0000-000024050000}"/>
    <cellStyle name="T_Bieu 4a(94-2007)_Biểu ĐM" xfId="1201" xr:uid="{00000000-0005-0000-0000-000025050000}"/>
    <cellStyle name="T_Bieu 4a(94-2007)_Biểu ĐM_DT 2017(06.11)" xfId="1202" xr:uid="{00000000-0005-0000-0000-000026050000}"/>
    <cellStyle name="T_Bieu 4a(94-2007)_Biểu ĐM_DT 2017(25.10)" xfId="1203" xr:uid="{00000000-0005-0000-0000-000027050000}"/>
    <cellStyle name="T_Bieu 4a(94-2007)_Cân đối T-c" xfId="1204" xr:uid="{00000000-0005-0000-0000-000028050000}"/>
    <cellStyle name="T_Bieu 4a(94-2007)_DT 2017(06.11)" xfId="1205" xr:uid="{00000000-0005-0000-0000-000029050000}"/>
    <cellStyle name="T_Bieu 4a(94-2007)_DT 2017(25.10)" xfId="1206" xr:uid="{00000000-0005-0000-0000-00002A050000}"/>
    <cellStyle name="T_Bieu 4a(94-2007)_Dự toán 2018 -TH PHÒNG (8-10) BCGĐ" xfId="1207" xr:uid="{00000000-0005-0000-0000-00002B050000}"/>
    <cellStyle name="T_Bieu 4a(94-2007)_Mẫu biểu thảo luận DT 2014" xfId="1208" xr:uid="{00000000-0005-0000-0000-00002C050000}"/>
    <cellStyle name="T_Bieu 4a(94-2007)_Mẫu biểu thảo luận DT 2014_ĐB+YT" xfId="1209" xr:uid="{00000000-0005-0000-0000-00002D050000}"/>
    <cellStyle name="T_Bieu 4a(94-2007)_Mẫu biểu thảo luận DT 2014_ĐB+YT_DT 2017(06.11)" xfId="1210" xr:uid="{00000000-0005-0000-0000-00002E050000}"/>
    <cellStyle name="T_Bieu 4a(94-2007)_Mẫu biểu thảo luận DT 2014_ĐB+YT_DT 2017(25.10)" xfId="1211" xr:uid="{00000000-0005-0000-0000-00002F050000}"/>
    <cellStyle name="T_Bieu 4a(94-2007)_Mẫu biểu thảo luận DT 2014_Mặt bằng 2017" xfId="1212" xr:uid="{00000000-0005-0000-0000-000030050000}"/>
    <cellStyle name="T_Bieu 4a(94-2007)_Mẫu biểu thảo luận DT 2014_Mặt bằng 2017_DT 2017(06.11)" xfId="1213" xr:uid="{00000000-0005-0000-0000-000031050000}"/>
    <cellStyle name="T_Bieu 4a(94-2007)_Mẫu biểu thảo luận DT 2014_Mặt bằng 2017_DT 2017(25.10)" xfId="1214" xr:uid="{00000000-0005-0000-0000-000032050000}"/>
    <cellStyle name="T_Bieu 4a(94-2007)_Muc khoan quy PC theo ND 29" xfId="1215" xr:uid="{00000000-0005-0000-0000-000033050000}"/>
    <cellStyle name="T_Bieu 4a(94-2007)_Muc khoan quy PC theo ND 29_DT 2017(06.11)" xfId="1216" xr:uid="{00000000-0005-0000-0000-000034050000}"/>
    <cellStyle name="T_Bieu 4a(94-2007)_Muc khoan quy PC theo ND 29_DT 2017(25.10)" xfId="1217" xr:uid="{00000000-0005-0000-0000-000035050000}"/>
    <cellStyle name="T_Bieu 4a(94-2007)_TH chung" xfId="1218" xr:uid="{00000000-0005-0000-0000-000036050000}"/>
    <cellStyle name="T_Bieu 4a(94-2007)_Tổng%20hợp%20chi%20tiết%20các%20chính%20sách%20BC%20Bộ%20Tài%20Chính%202012(1)" xfId="1219" xr:uid="{00000000-0005-0000-0000-000037050000}"/>
    <cellStyle name="T_Bieu 4a(94-2007)_Tổng%20hợp%20chi%20tiết%20các%20chính%20sách%20BC%20Bộ%20Tài%20Chính%202012(1)_ĐB+YT" xfId="1220" xr:uid="{00000000-0005-0000-0000-000038050000}"/>
    <cellStyle name="T_Bieu 4a(94-2007)_Tổng%20hợp%20chi%20tiết%20các%20chính%20sách%20BC%20Bộ%20Tài%20Chính%202012(1)_ĐB+YT_DT 2017(06.11)" xfId="1221" xr:uid="{00000000-0005-0000-0000-000039050000}"/>
    <cellStyle name="T_Bieu 4a(94-2007)_Tổng%20hợp%20chi%20tiết%20các%20chính%20sách%20BC%20Bộ%20Tài%20Chính%202012(1)_ĐB+YT_DT 2017(25.10)" xfId="1222" xr:uid="{00000000-0005-0000-0000-00003A050000}"/>
    <cellStyle name="T_Bieu 4a(94-2007)_Tổng%20hợp%20chi%20tiết%20các%20chính%20sách%20BC%20Bộ%20Tài%20Chính%202012(1)_Mặt bằng 2017" xfId="1223" xr:uid="{00000000-0005-0000-0000-00003B050000}"/>
    <cellStyle name="T_Bieu 4a(94-2007)_Tổng%20hợp%20chi%20tiết%20các%20chính%20sách%20BC%20Bộ%20Tài%20Chính%202012(1)_Mặt bằng 2017_DT 2017(06.11)" xfId="1224" xr:uid="{00000000-0005-0000-0000-00003C050000}"/>
    <cellStyle name="T_Bieu 4a(94-2007)_Tổng%20hợp%20chi%20tiết%20các%20chính%20sách%20BC%20Bộ%20Tài%20Chính%202012(1)_Mặt bằng 2017_DT 2017(25.10)" xfId="1225" xr:uid="{00000000-0005-0000-0000-00003D050000}"/>
    <cellStyle name="T_Bieu 4a(94-2007)_Tổng%20hợp%20chi%20tiết%20các%20chính%20sách%20BC%20Bộ%20Tài%20Chính%202012(1)_ngọc lặc" xfId="1226" xr:uid="{00000000-0005-0000-0000-00003E050000}"/>
    <cellStyle name="T_Bieu 4a(94-2007)_Tổng%20hợp%20chi%20tiết%20các%20chính%20sách%20BC%20Bộ%20Tài%20Chính%202012(1)_ngọc lặc_DT 2017(06.11)" xfId="1227" xr:uid="{00000000-0005-0000-0000-00003F050000}"/>
    <cellStyle name="T_Bieu 4a(94-2007)_Tổng%20hợp%20chi%20tiết%20các%20chính%20sách%20BC%20Bộ%20Tài%20Chính%202012(1)_ngọc lặc_DT 2017(25.10)" xfId="1228" xr:uid="{00000000-0005-0000-0000-000040050000}"/>
    <cellStyle name="T_Bieu 4a(94-2007)_Tổng%20hợp%20chi%20tiết%20các%20chính%20sách%20BC%20Bộ%20Tài%20Chính%202012(1)_VINH LOC-MTP2014  (1)" xfId="1229" xr:uid="{00000000-0005-0000-0000-000041050000}"/>
    <cellStyle name="T_Bieu 4a(94-2007)_Tổng%20hợp%20chi%20tiết%20các%20chính%20sách%20BC%20Bộ%20Tài%20Chính%202012(1)_VINH LOC-MTP2014  (1)_DT 2017(06.11)" xfId="1230" xr:uid="{00000000-0005-0000-0000-000042050000}"/>
    <cellStyle name="T_Bieu 4a(94-2007)_Tổng%20hợp%20chi%20tiết%20các%20chính%20sách%20BC%20Bộ%20Tài%20Chính%202012(1)_VINH LOC-MTP2014  (1)_DT 2017(25.10)" xfId="1231" xr:uid="{00000000-0005-0000-0000-000043050000}"/>
    <cellStyle name="T_Biểu ĐM" xfId="1232" xr:uid="{00000000-0005-0000-0000-000044050000}"/>
    <cellStyle name="T_Biểu ĐM_DT 2017(06.11)" xfId="1233" xr:uid="{00000000-0005-0000-0000-000045050000}"/>
    <cellStyle name="T_Biểu ĐM_DT 2017(25.10)" xfId="1234" xr:uid="{00000000-0005-0000-0000-000046050000}"/>
    <cellStyle name="T_Bieu mau danh muc du an thuoc CTMTQG nam 2008" xfId="1235" xr:uid="{00000000-0005-0000-0000-000047050000}"/>
    <cellStyle name="T_Bieu mau danh muc du an thuoc CTMTQG nam 2008_Bieu mau 1-2 - gui cac phong" xfId="1236" xr:uid="{00000000-0005-0000-0000-000048050000}"/>
    <cellStyle name="T_Bieu mau danh muc du an thuoc CTMTQG nam 2008_Phu bieu gui cac Phong" xfId="1237" xr:uid="{00000000-0005-0000-0000-000049050000}"/>
    <cellStyle name="T_Bieu mau danh muc du an thuoc CTMTQG nam 2008_Ung truoc von nam 2015 (Von 2014 - 2016)" xfId="1238" xr:uid="{00000000-0005-0000-0000-00004A050000}"/>
    <cellStyle name="T_Bieu tong hop nhu cau ung 2011 da chon loc -Mien nui" xfId="1239" xr:uid="{00000000-0005-0000-0000-00004B050000}"/>
    <cellStyle name="T_Bieu tong hop nhu cau ung 2011 da chon loc -Mien nui_Bieu mau 1-2 - gui cac phong" xfId="1240" xr:uid="{00000000-0005-0000-0000-00004C050000}"/>
    <cellStyle name="T_Bieu tong hop nhu cau ung 2011 da chon loc -Mien nui_Phu bieu gui cac Phong" xfId="1241" xr:uid="{00000000-0005-0000-0000-00004D050000}"/>
    <cellStyle name="T_Bieu tong hop nhu cau ung 2011 da chon loc -Mien nui_Ung truoc von nam 2015 (Von 2014 - 2016)" xfId="1242" xr:uid="{00000000-0005-0000-0000-00004E050000}"/>
    <cellStyle name="T_Book1" xfId="1243" xr:uid="{00000000-0005-0000-0000-00004F050000}"/>
    <cellStyle name="T_Book1 (version 2)" xfId="1244" xr:uid="{00000000-0005-0000-0000-000050050000}"/>
    <cellStyle name="T_Book1 (version 2)_ĐB+YT" xfId="1245" xr:uid="{00000000-0005-0000-0000-000051050000}"/>
    <cellStyle name="T_Book1 (version 2)_ĐB+YT_DT 2017(06.11)" xfId="1246" xr:uid="{00000000-0005-0000-0000-000052050000}"/>
    <cellStyle name="T_Book1 (version 2)_ĐB+YT_DT 2017(25.10)" xfId="1247" xr:uid="{00000000-0005-0000-0000-000053050000}"/>
    <cellStyle name="T_Book1 (version 2)_Mặt bằng 2017" xfId="1248" xr:uid="{00000000-0005-0000-0000-000054050000}"/>
    <cellStyle name="T_Book1 (version 2)_Mặt bằng 2017_DT 2017(06.11)" xfId="1249" xr:uid="{00000000-0005-0000-0000-000055050000}"/>
    <cellStyle name="T_Book1 (version 2)_Mặt bằng 2017_DT 2017(25.10)" xfId="1250" xr:uid="{00000000-0005-0000-0000-000056050000}"/>
    <cellStyle name="T_Book1 (version 2)_ngọc lặc" xfId="1251" xr:uid="{00000000-0005-0000-0000-000057050000}"/>
    <cellStyle name="T_Book1 (version 2)_ngọc lặc_DT 2017(06.11)" xfId="1252" xr:uid="{00000000-0005-0000-0000-000058050000}"/>
    <cellStyle name="T_Book1 (version 2)_ngọc lặc_DT 2017(25.10)" xfId="1253" xr:uid="{00000000-0005-0000-0000-000059050000}"/>
    <cellStyle name="T_Book1 (version 2)_VINH LOC-MTP2014  (1)" xfId="1254" xr:uid="{00000000-0005-0000-0000-00005A050000}"/>
    <cellStyle name="T_Book1 (version 2)_VINH LOC-MTP2014  (1)_DT 2017(06.11)" xfId="1255" xr:uid="{00000000-0005-0000-0000-00005B050000}"/>
    <cellStyle name="T_Book1 (version 2)_VINH LOC-MTP2014  (1)_DT 2017(25.10)" xfId="1256" xr:uid="{00000000-0005-0000-0000-00005C050000}"/>
    <cellStyle name="T_Book1_1" xfId="1257" xr:uid="{00000000-0005-0000-0000-00005D050000}"/>
    <cellStyle name="T_Book1_1_2974" xfId="1258" xr:uid="{00000000-0005-0000-0000-00005E050000}"/>
    <cellStyle name="T_Book1_1_2974_ĐB+YT" xfId="1259" xr:uid="{00000000-0005-0000-0000-00005F050000}"/>
    <cellStyle name="T_Book1_1_2974_ĐB+YT_DT 2017(06.11)" xfId="1260" xr:uid="{00000000-0005-0000-0000-000060050000}"/>
    <cellStyle name="T_Book1_1_2974_ĐB+YT_DT 2017(25.10)" xfId="1261" xr:uid="{00000000-0005-0000-0000-000061050000}"/>
    <cellStyle name="T_Book1_1_2974_Mặt bằng 2017" xfId="1262" xr:uid="{00000000-0005-0000-0000-000062050000}"/>
    <cellStyle name="T_Book1_1_2974_Mặt bằng 2017_DT 2017(06.11)" xfId="1263" xr:uid="{00000000-0005-0000-0000-000063050000}"/>
    <cellStyle name="T_Book1_1_2974_Mặt bằng 2017_DT 2017(25.10)" xfId="1264" xr:uid="{00000000-0005-0000-0000-000064050000}"/>
    <cellStyle name="T_Book1_1_2974_ngọc lặc" xfId="1265" xr:uid="{00000000-0005-0000-0000-000065050000}"/>
    <cellStyle name="T_Book1_1_2974_ngọc lặc_DT 2017(06.11)" xfId="1266" xr:uid="{00000000-0005-0000-0000-000066050000}"/>
    <cellStyle name="T_Book1_1_2974_ngọc lặc_DT 2017(25.10)" xfId="1267" xr:uid="{00000000-0005-0000-0000-000067050000}"/>
    <cellStyle name="T_Book1_1_2974_VINH LOC-MTP2014  (1)" xfId="1268" xr:uid="{00000000-0005-0000-0000-000068050000}"/>
    <cellStyle name="T_Book1_1_2974_VINH LOC-MTP2014  (1)_DT 2017(06.11)" xfId="1269" xr:uid="{00000000-0005-0000-0000-000069050000}"/>
    <cellStyle name="T_Book1_1_2974_VINH LOC-MTP2014  (1)_DT 2017(25.10)" xfId="1270" xr:uid="{00000000-0005-0000-0000-00006A050000}"/>
    <cellStyle name="T_Book1_1_Bang chi tiet phan bo kinh phi HL DQ bien nam 2014." xfId="1271" xr:uid="{00000000-0005-0000-0000-00006B050000}"/>
    <cellStyle name="T_Book1_1_Biểu ĐM" xfId="1272" xr:uid="{00000000-0005-0000-0000-00006C050000}"/>
    <cellStyle name="T_Book1_1_Biểu ĐM_DT 2017(06.11)" xfId="1273" xr:uid="{00000000-0005-0000-0000-00006D050000}"/>
    <cellStyle name="T_Book1_1_Biểu ĐM_DT 2017(25.10)" xfId="1274" xr:uid="{00000000-0005-0000-0000-00006E050000}"/>
    <cellStyle name="T_Book1_1_Bieu tong hop nhu cau ung 2011 da chon loc -Mien nui" xfId="1275" xr:uid="{00000000-0005-0000-0000-00006F050000}"/>
    <cellStyle name="T_Book1_1_Bieu tong hop nhu cau ung 2011 da chon loc -Mien nui_Bieu mau 1-2 - gui cac phong" xfId="1276" xr:uid="{00000000-0005-0000-0000-000070050000}"/>
    <cellStyle name="T_Book1_1_Bieu tong hop nhu cau ung 2011 da chon loc -Mien nui_Phu bieu gui cac Phong" xfId="1277" xr:uid="{00000000-0005-0000-0000-000071050000}"/>
    <cellStyle name="T_Book1_1_Bieu tong hop nhu cau ung 2011 da chon loc -Mien nui_Ung truoc von nam 2015 (Von 2014 - 2016)" xfId="1278" xr:uid="{00000000-0005-0000-0000-000072050000}"/>
    <cellStyle name="T_Book1_1_Cân đối T-c" xfId="1279" xr:uid="{00000000-0005-0000-0000-000073050000}"/>
    <cellStyle name="T_Book1_1_Chi tiet cac huyen ve DQTV 2013" xfId="1280" xr:uid="{00000000-0005-0000-0000-000074050000}"/>
    <cellStyle name="T_Book1_1_Chi tiet cac huyen ve DQTV 2013_Cân đối T-c" xfId="1281" xr:uid="{00000000-0005-0000-0000-000075050000}"/>
    <cellStyle name="T_Book1_1_Chi tiet cac huyen ve DQTV 2013_ĐB+YT" xfId="1282" xr:uid="{00000000-0005-0000-0000-000076050000}"/>
    <cellStyle name="T_Book1_1_Chi tiet cac huyen ve DQTV 2013_DT 2017(25.10)" xfId="1283" xr:uid="{00000000-0005-0000-0000-000077050000}"/>
    <cellStyle name="T_Book1_1_Chi tiet cac huyen ve DQTV 2013_Mặt bằng 2017" xfId="1284" xr:uid="{00000000-0005-0000-0000-000078050000}"/>
    <cellStyle name="T_Book1_1_Chi tiet cac huyen ve DQTV 2013_TH chung" xfId="1285" xr:uid="{00000000-0005-0000-0000-000079050000}"/>
    <cellStyle name="T_Book1_1_CPK" xfId="1286" xr:uid="{00000000-0005-0000-0000-00007A050000}"/>
    <cellStyle name="T_Book1_1_CPK_DT thu 2016 (1)" xfId="1287" xr:uid="{00000000-0005-0000-0000-00007B050000}"/>
    <cellStyle name="T_Book1_1_CPK_PL3" xfId="1288" xr:uid="{00000000-0005-0000-0000-00007C050000}"/>
    <cellStyle name="T_Book1_1_DT 2017(06.11)" xfId="1289" xr:uid="{00000000-0005-0000-0000-00007D050000}"/>
    <cellStyle name="T_Book1_1_DT 2017(25.10)" xfId="1290" xr:uid="{00000000-0005-0000-0000-00007E050000}"/>
    <cellStyle name="T_Book1_1_Dự toán 2018 -TH PHÒNG (8-10) BCGĐ" xfId="1291" xr:uid="{00000000-0005-0000-0000-00007F050000}"/>
    <cellStyle name="T_Book1_1_Du toan DQTV  2013 (Dat lam)" xfId="1292" xr:uid="{00000000-0005-0000-0000-000080050000}"/>
    <cellStyle name="T_Book1_1_Du toan KP DQTV nam 2013 (Xay dung trinh So thang 9.2012" xfId="1293" xr:uid="{00000000-0005-0000-0000-000081050000}"/>
    <cellStyle name="T_Book1_1_Du toan KP DQTV nam 2013 (Xay dung trinh So thang 9.2012_Biểu ĐM" xfId="1294" xr:uid="{00000000-0005-0000-0000-000082050000}"/>
    <cellStyle name="T_Book1_1_Du toan KP DQTV nam 2013 (Xay dung trinh So thang 9.2012_ngọc lặc" xfId="1295" xr:uid="{00000000-0005-0000-0000-000083050000}"/>
    <cellStyle name="T_Book1_1_Du toan KP DQTV nam 2013 (Xay dung trinh So thang 9.2012_VINH LOC-MTP2014  (1)" xfId="1296" xr:uid="{00000000-0005-0000-0000-000084050000}"/>
    <cellStyle name="T_Book1_1_du toan nam 2012 phan GDQP, Lao (ban chinh thuc)" xfId="1297" xr:uid="{00000000-0005-0000-0000-000085050000}"/>
    <cellStyle name="T_Book1_1_du toan nam 2012 phan GDQP, Lao (ban chinh thuc)_Cân đối T-c" xfId="1298" xr:uid="{00000000-0005-0000-0000-000086050000}"/>
    <cellStyle name="T_Book1_1_du toan nam 2012 phan GDQP, Lao (ban chinh thuc)_ĐB+YT" xfId="1299" xr:uid="{00000000-0005-0000-0000-000087050000}"/>
    <cellStyle name="T_Book1_1_du toan nam 2012 phan GDQP, Lao (ban chinh thuc)_DT 2017(25.10)" xfId="1300" xr:uid="{00000000-0005-0000-0000-000088050000}"/>
    <cellStyle name="T_Book1_1_du toan nam 2012 phan GDQP, Lao (ban chinh thuc)_Mặt bằng 2017" xfId="1301" xr:uid="{00000000-0005-0000-0000-000089050000}"/>
    <cellStyle name="T_Book1_1_du toan nam 2012 phan GDQP, Lao (ban chinh thuc)_TH chung" xfId="1302" xr:uid="{00000000-0005-0000-0000-00008A050000}"/>
    <cellStyle name="T_Book1_1_du toan phan tang them do tang luong 1150 gui Anh Bac" xfId="1303" xr:uid="{00000000-0005-0000-0000-00008B050000}"/>
    <cellStyle name="T_Book1_1_du toan phan tang them do tang luong 1150 gui Anh Bac_ngọc lặc" xfId="1304" xr:uid="{00000000-0005-0000-0000-00008C050000}"/>
    <cellStyle name="T_Book1_1_Mẫu biểu thảo luận DT 2014" xfId="1305" xr:uid="{00000000-0005-0000-0000-00008D050000}"/>
    <cellStyle name="T_Book1_1_Mẫu biểu thảo luận DT 2014_ĐB+YT" xfId="1306" xr:uid="{00000000-0005-0000-0000-00008E050000}"/>
    <cellStyle name="T_Book1_1_Mẫu biểu thảo luận DT 2014_ĐB+YT_DT 2017(25.10)" xfId="1307" xr:uid="{00000000-0005-0000-0000-00008F050000}"/>
    <cellStyle name="T_Book1_1_Mẫu biểu thảo luận DT 2014_Mặt bằng 2017" xfId="1308" xr:uid="{00000000-0005-0000-0000-000090050000}"/>
    <cellStyle name="T_Book1_1_Mẫu biểu thảo luận DT 2014_Mặt bằng 2017_DT 2017(25.10)" xfId="1309" xr:uid="{00000000-0005-0000-0000-000091050000}"/>
    <cellStyle name="T_Book1_1_Muc khoan quy PC theo ND 29" xfId="1310" xr:uid="{00000000-0005-0000-0000-000092050000}"/>
    <cellStyle name="T_Book1_1_Muc khoan quy PC theo ND 29_DT 2017(25.10)" xfId="1311" xr:uid="{00000000-0005-0000-0000-000093050000}"/>
    <cellStyle name="T_Book1_1_Phu luc KP" xfId="1312" xr:uid="{00000000-0005-0000-0000-000094050000}"/>
    <cellStyle name="T_Book1_1_Quan trang dot 2 2013 (Quan tính)" xfId="1313" xr:uid="{00000000-0005-0000-0000-000095050000}"/>
    <cellStyle name="T_Book1_1_TH chung" xfId="1314" xr:uid="{00000000-0005-0000-0000-000096050000}"/>
    <cellStyle name="T_Book1_1_Thiet bi" xfId="1315" xr:uid="{00000000-0005-0000-0000-000097050000}"/>
    <cellStyle name="T_Book1_1_Thiet bi_DT thu 2016 (1)" xfId="1316" xr:uid="{00000000-0005-0000-0000-000098050000}"/>
    <cellStyle name="T_Book1_1_Thiet bi_PL3" xfId="1317" xr:uid="{00000000-0005-0000-0000-000099050000}"/>
    <cellStyle name="T_Book1_1_Tổng%20hợp%20chi%20tiết%20các%20chính%20sách%20BC%20Bộ%20Tài%20Chính%202012(1)" xfId="1318" xr:uid="{00000000-0005-0000-0000-00009A050000}"/>
    <cellStyle name="T_Book1_1_Tổng%20hợp%20chi%20tiết%20các%20chính%20sách%20BC%20Bộ%20Tài%20Chính%202012(1)_ĐB+YT" xfId="1319" xr:uid="{00000000-0005-0000-0000-00009B050000}"/>
    <cellStyle name="T_Book1_1_Tổng%20hợp%20chi%20tiết%20các%20chính%20sách%20BC%20Bộ%20Tài%20Chính%202012(1)_ĐB+YT_DT 2017(25.10)" xfId="1320" xr:uid="{00000000-0005-0000-0000-00009C050000}"/>
    <cellStyle name="T_Book1_1_Tổng%20hợp%20chi%20tiết%20các%20chính%20sách%20BC%20Bộ%20Tài%20Chính%202012(1)_Mặt bằng 2017" xfId="1321" xr:uid="{00000000-0005-0000-0000-00009D050000}"/>
    <cellStyle name="T_Book1_1_Tổng%20hợp%20chi%20tiết%20các%20chính%20sách%20BC%20Bộ%20Tài%20Chính%202012(1)_Mặt bằng 2017_DT 2017(25.10)" xfId="1322" xr:uid="{00000000-0005-0000-0000-00009E050000}"/>
    <cellStyle name="T_Book1_1_Tổng%20hợp%20chi%20tiết%20các%20chính%20sách%20BC%20Bộ%20Tài%20Chính%202012(1)_ngọc lặc" xfId="1323" xr:uid="{00000000-0005-0000-0000-00009F050000}"/>
    <cellStyle name="T_Book1_1_Tổng%20hợp%20chi%20tiết%20các%20chính%20sách%20BC%20Bộ%20Tài%20Chính%202012(1)_ngọc lặc_DT 2017(25.10)" xfId="1324" xr:uid="{00000000-0005-0000-0000-0000A0050000}"/>
    <cellStyle name="T_Book1_1_Tổng%20hợp%20chi%20tiết%20các%20chính%20sách%20BC%20Bộ%20Tài%20Chính%202012(1)_VINH LOC-MTP2014  (1)" xfId="1325" xr:uid="{00000000-0005-0000-0000-0000A1050000}"/>
    <cellStyle name="T_Book1_1_Tổng%20hợp%20chi%20tiết%20các%20chính%20sách%20BC%20Bộ%20Tài%20Chính%202012(1)_VINH LOC-MTP2014  (1)_DT 2017(25.10)" xfId="1326" xr:uid="{00000000-0005-0000-0000-0000A2050000}"/>
    <cellStyle name="T_Book1_1_Trình%20Bộ%20TC%20bổ%20sung%20DT%202013(1)" xfId="1327" xr:uid="{00000000-0005-0000-0000-0000A3050000}"/>
    <cellStyle name="T_Book1_1_Trình%20Bộ%20TC%20bổ%20sung%20DT%202013(1)_ĐB+YT" xfId="1328" xr:uid="{00000000-0005-0000-0000-0000A4050000}"/>
    <cellStyle name="T_Book1_1_Trình%20Bộ%20TC%20bổ%20sung%20DT%202013(1)_ĐB+YT_DT 2017(25.10)" xfId="1329" xr:uid="{00000000-0005-0000-0000-0000A5050000}"/>
    <cellStyle name="T_Book1_1_Trình%20Bộ%20TC%20bổ%20sung%20DT%202013(1)_Mặt bằng 2017" xfId="1330" xr:uid="{00000000-0005-0000-0000-0000A6050000}"/>
    <cellStyle name="T_Book1_1_Trình%20Bộ%20TC%20bổ%20sung%20DT%202013(1)_Mặt bằng 2017_DT 2017(25.10)" xfId="1331" xr:uid="{00000000-0005-0000-0000-0000A7050000}"/>
    <cellStyle name="T_Book1_1_Trình%20Bộ%20TC%20bổ%20sung%20DT%202013(1)_ngọc lặc" xfId="1332" xr:uid="{00000000-0005-0000-0000-0000A8050000}"/>
    <cellStyle name="T_Book1_1_Trình%20Bộ%20TC%20bổ%20sung%20DT%202013(1)_ngọc lặc_DT 2017(25.10)" xfId="1333" xr:uid="{00000000-0005-0000-0000-0000A9050000}"/>
    <cellStyle name="T_Book1_1_Trình%20Bộ%20TC%20bổ%20sung%20DT%202013(1)_VINH LOC-MTP2014  (1)" xfId="1334" xr:uid="{00000000-0005-0000-0000-0000AA050000}"/>
    <cellStyle name="T_Book1_1_Trình%20Bộ%20TC%20bổ%20sung%20DT%202013(1)_VINH LOC-MTP2014  (1)_DT 2017(25.10)" xfId="1335" xr:uid="{00000000-0005-0000-0000-0000AB050000}"/>
    <cellStyle name="T_Book1_2" xfId="1336" xr:uid="{00000000-0005-0000-0000-0000AC050000}"/>
    <cellStyle name="T_Book1_2_ĐB+YT" xfId="1337" xr:uid="{00000000-0005-0000-0000-0000AD050000}"/>
    <cellStyle name="T_Book1_2_ĐB+YT_DT 2017(25.10)" xfId="1338" xr:uid="{00000000-0005-0000-0000-0000AE050000}"/>
    <cellStyle name="T_Book1_2_Mặt bằng 2017" xfId="1339" xr:uid="{00000000-0005-0000-0000-0000AF050000}"/>
    <cellStyle name="T_Book1_2_Mặt bằng 2017_DT 2017(25.10)" xfId="1340" xr:uid="{00000000-0005-0000-0000-0000B0050000}"/>
    <cellStyle name="T_Book1_2_Trình%20Bộ%20TC%20bổ%20sung%20DT%202013(1)" xfId="1341" xr:uid="{00000000-0005-0000-0000-0000B1050000}"/>
    <cellStyle name="T_Book1_2_Trình%20Bộ%20TC%20bổ%20sung%20DT%202013(1)_ĐB+YT" xfId="1342" xr:uid="{00000000-0005-0000-0000-0000B2050000}"/>
    <cellStyle name="T_Book1_2_Trình%20Bộ%20TC%20bổ%20sung%20DT%202013(1)_ĐB+YT_DT 2017(25.10)" xfId="1343" xr:uid="{00000000-0005-0000-0000-0000B3050000}"/>
    <cellStyle name="T_Book1_2_Trình%20Bộ%20TC%20bổ%20sung%20DT%202013(1)_Mặt bằng 2017" xfId="1344" xr:uid="{00000000-0005-0000-0000-0000B4050000}"/>
    <cellStyle name="T_Book1_2_Trình%20Bộ%20TC%20bổ%20sung%20DT%202013(1)_Mặt bằng 2017_DT 2017(25.10)" xfId="1345" xr:uid="{00000000-0005-0000-0000-0000B5050000}"/>
    <cellStyle name="T_Book1_2_Trình%20Bộ%20TC%20bổ%20sung%20DT%202013(1)_ngọc lặc" xfId="1346" xr:uid="{00000000-0005-0000-0000-0000B6050000}"/>
    <cellStyle name="T_Book1_2_Trình%20Bộ%20TC%20bổ%20sung%20DT%202013(1)_ngọc lặc_DT 2017(25.10)" xfId="1347" xr:uid="{00000000-0005-0000-0000-0000B7050000}"/>
    <cellStyle name="T_Book1_2_Trình%20Bộ%20TC%20bổ%20sung%20DT%202013(1)_VINH LOC-MTP2014  (1)" xfId="1348" xr:uid="{00000000-0005-0000-0000-0000B8050000}"/>
    <cellStyle name="T_Book1_2_Trình%20Bộ%20TC%20bổ%20sung%20DT%202013(1)_VINH LOC-MTP2014  (1)_DT 2017(25.10)" xfId="1349" xr:uid="{00000000-0005-0000-0000-0000B9050000}"/>
    <cellStyle name="T_Book1_3" xfId="1350" xr:uid="{00000000-0005-0000-0000-0000BA050000}"/>
    <cellStyle name="T_Book1_3_Ban nhap du toan KP DQTV nam 2013" xfId="1351" xr:uid="{00000000-0005-0000-0000-0000BB050000}"/>
    <cellStyle name="T_Book1_3_Bang chi tiet phan bo kinh phi HL DQ bien nam 2014." xfId="1352" xr:uid="{00000000-0005-0000-0000-0000BC050000}"/>
    <cellStyle name="T_Book1_3_Biểu ĐM" xfId="1353" xr:uid="{00000000-0005-0000-0000-0000BD050000}"/>
    <cellStyle name="T_Book1_3_Cân đối T-c" xfId="1354" xr:uid="{00000000-0005-0000-0000-0000BE050000}"/>
    <cellStyle name="T_Book1_3_ĐB+YT" xfId="1355" xr:uid="{00000000-0005-0000-0000-0000BF050000}"/>
    <cellStyle name="T_Book1_3_DT 2017(25.10)" xfId="1356" xr:uid="{00000000-0005-0000-0000-0000C0050000}"/>
    <cellStyle name="T_Book1_3_Du toan DQTV  2013 (Dat lam)" xfId="1357" xr:uid="{00000000-0005-0000-0000-0000C1050000}"/>
    <cellStyle name="T_Book1_3_Du toan KP DQTV nam 2013 (Xay dung trinh So thang 9.2012" xfId="1358" xr:uid="{00000000-0005-0000-0000-0000C2050000}"/>
    <cellStyle name="T_Book1_3_Du toan KP DQTV nam 2014 (Ban du toan lan 1 gui di Bo thang 7.2013)" xfId="1359" xr:uid="{00000000-0005-0000-0000-0000C3050000}"/>
    <cellStyle name="T_Book1_3_Du toan KP DQTV, GDQP nam 2014 cua Bo CH" xfId="1360" xr:uid="{00000000-0005-0000-0000-0000C4050000}"/>
    <cellStyle name="T_Book1_3_du toan nam 2012 phan GDQP, Lao (ban chinh thuc)" xfId="1361" xr:uid="{00000000-0005-0000-0000-0000C5050000}"/>
    <cellStyle name="T_Book1_3_du toan nam 2012 phan GDQP, Lao (ban chinh thuc)_Biểu ĐM" xfId="1362" xr:uid="{00000000-0005-0000-0000-0000C6050000}"/>
    <cellStyle name="T_Book1_3_du toan nam 2012 phan GDQP, Lao (ban chinh thuc)_Cân đối T-c" xfId="1363" xr:uid="{00000000-0005-0000-0000-0000C7050000}"/>
    <cellStyle name="T_Book1_3_du toan nam 2012 phan GDQP, Lao (ban chinh thuc)_ĐB+YT" xfId="1364" xr:uid="{00000000-0005-0000-0000-0000C8050000}"/>
    <cellStyle name="T_Book1_3_du toan nam 2012 phan GDQP, Lao (ban chinh thuc)_DT 2017(25.10)" xfId="1365" xr:uid="{00000000-0005-0000-0000-0000C9050000}"/>
    <cellStyle name="T_Book1_3_du toan nam 2012 phan GDQP, Lao (ban chinh thuc)_Mặt bằng 2017" xfId="1366" xr:uid="{00000000-0005-0000-0000-0000CA050000}"/>
    <cellStyle name="T_Book1_3_du toan nam 2012 phan GDQP, Lao (ban chinh thuc)_ngọc lặc" xfId="1367" xr:uid="{00000000-0005-0000-0000-0000CB050000}"/>
    <cellStyle name="T_Book1_3_du toan nam 2012 phan GDQP, Lao (ban chinh thuc)_TH chung" xfId="1368" xr:uid="{00000000-0005-0000-0000-0000CC050000}"/>
    <cellStyle name="T_Book1_3_du toan nam 2012 phan GDQP, Lao (ban chinh thuc)_VINH LOC-MTP2014  (1)" xfId="1369" xr:uid="{00000000-0005-0000-0000-0000CD050000}"/>
    <cellStyle name="T_Book1_3_Mặt bằng 2017" xfId="1370" xr:uid="{00000000-0005-0000-0000-0000CE050000}"/>
    <cellStyle name="T_Book1_3_Phu luc KP" xfId="1371" xr:uid="{00000000-0005-0000-0000-0000CF050000}"/>
    <cellStyle name="T_Book1_3_Quan trang dot 2 2013 (Quan tính)" xfId="1372" xr:uid="{00000000-0005-0000-0000-0000D0050000}"/>
    <cellStyle name="T_Book1_3_TH chung" xfId="1373" xr:uid="{00000000-0005-0000-0000-0000D1050000}"/>
    <cellStyle name="T_Book1_BAo cao chi cuc de dieu" xfId="1374" xr:uid="{00000000-0005-0000-0000-0000D2050000}"/>
    <cellStyle name="T_Book1_Biểu ĐM" xfId="1375" xr:uid="{00000000-0005-0000-0000-0000D3050000}"/>
    <cellStyle name="T_Book1_Bieu mau danh muc du an thuoc CTMTQG nam 2008" xfId="1376" xr:uid="{00000000-0005-0000-0000-0000D4050000}"/>
    <cellStyle name="T_Book1_Bieu mau danh muc du an thuoc CTMTQG nam 2008_Bieu mau 1-2 - gui cac phong" xfId="1377" xr:uid="{00000000-0005-0000-0000-0000D5050000}"/>
    <cellStyle name="T_Book1_Bieu mau danh muc du an thuoc CTMTQG nam 2008_Phu bieu gui cac Phong" xfId="1378" xr:uid="{00000000-0005-0000-0000-0000D6050000}"/>
    <cellStyle name="T_Book1_Bieu mau danh muc du an thuoc CTMTQG nam 2008_Ung truoc von nam 2015 (Von 2014 - 2016)" xfId="1379" xr:uid="{00000000-0005-0000-0000-0000D7050000}"/>
    <cellStyle name="T_Book1_Bieu so 7" xfId="1380" xr:uid="{00000000-0005-0000-0000-0000D8050000}"/>
    <cellStyle name="T_Book1_Bieu tong hop nhu cau ung 2011 da chon loc -Mien nui" xfId="1381" xr:uid="{00000000-0005-0000-0000-0000D9050000}"/>
    <cellStyle name="T_Book1_Bieu tong hop nhu cau ung 2011 da chon loc -Mien nui_Bieu mau 1-2 - gui cac phong" xfId="1382" xr:uid="{00000000-0005-0000-0000-0000DA050000}"/>
    <cellStyle name="T_Book1_Bieu tong hop nhu cau ung 2011 da chon loc -Mien nui_Phu bieu gui cac Phong" xfId="1383" xr:uid="{00000000-0005-0000-0000-0000DB050000}"/>
    <cellStyle name="T_Book1_Bieu tong hop nhu cau ung 2011 da chon loc -Mien nui_Ung truoc von nam 2015 (Von 2014 - 2016)" xfId="1384" xr:uid="{00000000-0005-0000-0000-0000DC050000}"/>
    <cellStyle name="T_Book1_Book1" xfId="1385" xr:uid="{00000000-0005-0000-0000-0000DD050000}"/>
    <cellStyle name="T_Book1_Book1_Bang chi tiet phan bo kinh phi HL DQ bien nam 2014." xfId="1386" xr:uid="{00000000-0005-0000-0000-0000DE050000}"/>
    <cellStyle name="T_Book1_Book1_Cân đối T-c" xfId="1387" xr:uid="{00000000-0005-0000-0000-0000DF050000}"/>
    <cellStyle name="T_Book1_Book1_ĐB+YT" xfId="1388" xr:uid="{00000000-0005-0000-0000-0000E0050000}"/>
    <cellStyle name="T_Book1_Book1_DT 2017(25.10)" xfId="1389" xr:uid="{00000000-0005-0000-0000-0000E1050000}"/>
    <cellStyle name="T_Book1_Book1_Du toan DQTV  2013 (Dat lam)" xfId="1390" xr:uid="{00000000-0005-0000-0000-0000E2050000}"/>
    <cellStyle name="T_Book1_Book1_Du toan KP DQTV nam 2013 (Xay dung trinh So thang 9.2012" xfId="1391" xr:uid="{00000000-0005-0000-0000-0000E3050000}"/>
    <cellStyle name="T_Book1_Book1_Du toan KP DQTV nam 2013 (Xay dung trinh So thang 9.2012_Biểu ĐM" xfId="1392" xr:uid="{00000000-0005-0000-0000-0000E4050000}"/>
    <cellStyle name="T_Book1_Book1_Du toan KP DQTV nam 2013 (Xay dung trinh So thang 9.2012_ngọc lặc" xfId="1393" xr:uid="{00000000-0005-0000-0000-0000E5050000}"/>
    <cellStyle name="T_Book1_Book1_Du toan KP DQTV nam 2013 (Xay dung trinh So thang 9.2012_VINH LOC-MTP2014  (1)" xfId="1394" xr:uid="{00000000-0005-0000-0000-0000E6050000}"/>
    <cellStyle name="T_Book1_Book1_du toan nam 2012 phan GDQP, Lao (ban chinh thuc)" xfId="1395" xr:uid="{00000000-0005-0000-0000-0000E7050000}"/>
    <cellStyle name="T_Book1_Book1_du toan nam 2012 phan GDQP, Lao (ban chinh thuc)_Cân đối T-c" xfId="1396" xr:uid="{00000000-0005-0000-0000-0000E8050000}"/>
    <cellStyle name="T_Book1_Book1_du toan nam 2012 phan GDQP, Lao (ban chinh thuc)_ĐB+YT" xfId="1397" xr:uid="{00000000-0005-0000-0000-0000E9050000}"/>
    <cellStyle name="T_Book1_Book1_du toan nam 2012 phan GDQP, Lao (ban chinh thuc)_DT 2017(25.10)" xfId="1398" xr:uid="{00000000-0005-0000-0000-0000EA050000}"/>
    <cellStyle name="T_Book1_Book1_du toan nam 2012 phan GDQP, Lao (ban chinh thuc)_Mặt bằng 2017" xfId="1399" xr:uid="{00000000-0005-0000-0000-0000EB050000}"/>
    <cellStyle name="T_Book1_Book1_du toan nam 2012 phan GDQP, Lao (ban chinh thuc)_TH chung" xfId="1400" xr:uid="{00000000-0005-0000-0000-0000EC050000}"/>
    <cellStyle name="T_Book1_Book1_Mặt bằng 2017" xfId="1401" xr:uid="{00000000-0005-0000-0000-0000ED050000}"/>
    <cellStyle name="T_Book1_Book1_ngọc lặc" xfId="1402" xr:uid="{00000000-0005-0000-0000-0000EE050000}"/>
    <cellStyle name="T_Book1_Book1_Phu luc KP" xfId="1403" xr:uid="{00000000-0005-0000-0000-0000EF050000}"/>
    <cellStyle name="T_Book1_Book1_Quan trang dot 2 2013 (Quan tính)" xfId="1404" xr:uid="{00000000-0005-0000-0000-0000F0050000}"/>
    <cellStyle name="T_Book1_Book1_TH chung" xfId="1405" xr:uid="{00000000-0005-0000-0000-0000F1050000}"/>
    <cellStyle name="T_Book1_Book1_Trình%20Bộ%20TC%20bổ%20sung%20DT%202013(1)" xfId="1406" xr:uid="{00000000-0005-0000-0000-0000F2050000}"/>
    <cellStyle name="T_Book1_Book1_Trình%20Bộ%20TC%20bổ%20sung%20DT%202013(1)_ĐB+YT" xfId="1407" xr:uid="{00000000-0005-0000-0000-0000F3050000}"/>
    <cellStyle name="T_Book1_Book1_Trình%20Bộ%20TC%20bổ%20sung%20DT%202013(1)_ĐB+YT_DT 2017(25.10)" xfId="1408" xr:uid="{00000000-0005-0000-0000-0000F4050000}"/>
    <cellStyle name="T_Book1_Book1_Trình%20Bộ%20TC%20bổ%20sung%20DT%202013(1)_Mặt bằng 2017" xfId="1409" xr:uid="{00000000-0005-0000-0000-0000F5050000}"/>
    <cellStyle name="T_Book1_Book1_Trình%20Bộ%20TC%20bổ%20sung%20DT%202013(1)_Mặt bằng 2017_DT 2017(25.10)" xfId="1410" xr:uid="{00000000-0005-0000-0000-0000F6050000}"/>
    <cellStyle name="T_Book1_Book1_Trình%20Bộ%20TC%20bổ%20sung%20DT%202013(1)_ngọc lặc" xfId="1411" xr:uid="{00000000-0005-0000-0000-0000F7050000}"/>
    <cellStyle name="T_Book1_Book1_Trình%20Bộ%20TC%20bổ%20sung%20DT%202013(1)_ngọc lặc_DT 2017(25.10)" xfId="1412" xr:uid="{00000000-0005-0000-0000-0000F8050000}"/>
    <cellStyle name="T_Book1_Book1_Trình%20Bộ%20TC%20bổ%20sung%20DT%202013(1)_VINH LOC-MTP2014  (1)" xfId="1413" xr:uid="{00000000-0005-0000-0000-0000F9050000}"/>
    <cellStyle name="T_Book1_Book1_Trình%20Bộ%20TC%20bổ%20sung%20DT%202013(1)_VINH LOC-MTP2014  (1)_DT 2017(25.10)" xfId="1414" xr:uid="{00000000-0005-0000-0000-0000FA050000}"/>
    <cellStyle name="T_Book1_Book1_VINH LOC-MTP2014  (1)" xfId="1415" xr:uid="{00000000-0005-0000-0000-0000FB050000}"/>
    <cellStyle name="T_Book1_Cân đối T-c" xfId="1416" xr:uid="{00000000-0005-0000-0000-0000FC050000}"/>
    <cellStyle name="T_Book1_Chi tiet cac huyen ve DQTV 2013" xfId="1417" xr:uid="{00000000-0005-0000-0000-0000FD050000}"/>
    <cellStyle name="T_Book1_Chitiet" xfId="1418" xr:uid="{00000000-0005-0000-0000-0000FE050000}"/>
    <cellStyle name="T_Book1_Cong trinh co y kien LD_Dang_NN_2011-Tay nguyen-9-10" xfId="1419" xr:uid="{00000000-0005-0000-0000-0000FF050000}"/>
    <cellStyle name="T_Book1_Cong trinh co y kien LD_Dang_NN_2011-Tay nguyen-9-10_Bieu mau 1-2 - gui cac phong" xfId="1420" xr:uid="{00000000-0005-0000-0000-000000060000}"/>
    <cellStyle name="T_Book1_Cong trinh co y kien LD_Dang_NN_2011-Tay nguyen-9-10_Phu bieu gui cac Phong" xfId="1421" xr:uid="{00000000-0005-0000-0000-000001060000}"/>
    <cellStyle name="T_Book1_Cong trinh co y kien LD_Dang_NN_2011-Tay nguyen-9-10_PL3" xfId="1422" xr:uid="{00000000-0005-0000-0000-000002060000}"/>
    <cellStyle name="T_Book1_Cong trinh co y kien LD_Dang_NN_2011-Tay nguyen-9-10_Ung truoc von nam 2015 (Von 2014 - 2016)" xfId="1423" xr:uid="{00000000-0005-0000-0000-000003060000}"/>
    <cellStyle name="T_Book1_CPK" xfId="1424" xr:uid="{00000000-0005-0000-0000-000004060000}"/>
    <cellStyle name="T_Book1_ĐB+YT" xfId="1425" xr:uid="{00000000-0005-0000-0000-000005060000}"/>
    <cellStyle name="T_Book1_DK 2012" xfId="1426" xr:uid="{00000000-0005-0000-0000-000006060000}"/>
    <cellStyle name="T_Book1_DT 2017(06.11)" xfId="1427" xr:uid="{00000000-0005-0000-0000-000007060000}"/>
    <cellStyle name="T_Book1_DT 2017(25.10)" xfId="1428" xr:uid="{00000000-0005-0000-0000-000008060000}"/>
    <cellStyle name="T_Book1_DT thu 2016 (1)" xfId="1429" xr:uid="{00000000-0005-0000-0000-000009060000}"/>
    <cellStyle name="T_Book1_Du an khoi cong moi nam 2010" xfId="1430" xr:uid="{00000000-0005-0000-0000-00000A060000}"/>
    <cellStyle name="T_Book1_Du an khoi cong moi nam 2010_Bieu mau 1-2 - gui cac phong" xfId="1431" xr:uid="{00000000-0005-0000-0000-00000B060000}"/>
    <cellStyle name="T_Book1_Du an khoi cong moi nam 2010_Phu bieu gui cac Phong" xfId="1432" xr:uid="{00000000-0005-0000-0000-00000C060000}"/>
    <cellStyle name="T_Book1_Du an khoi cong moi nam 2010_Ung truoc von nam 2015 (Von 2014 - 2016)" xfId="1433" xr:uid="{00000000-0005-0000-0000-00000D060000}"/>
    <cellStyle name="T_Book1_Du kien ke hoach nguon von can doi ngan sach ngay (25.8.2012)" xfId="1434" xr:uid="{00000000-0005-0000-0000-00000E060000}"/>
    <cellStyle name="T_Book1_Du kien KH TPCP 2013" xfId="1435" xr:uid="{00000000-0005-0000-0000-00000F060000}"/>
    <cellStyle name="T_Book1_du toan phan tang them do tang luong 1150 gui Anh Bac" xfId="1436" xr:uid="{00000000-0005-0000-0000-000010060000}"/>
    <cellStyle name="T_Book1_Hang Tom goi9 9-07(Cau 12 sua)" xfId="1437" xr:uid="{00000000-0005-0000-0000-000011060000}"/>
    <cellStyle name="T_Book1_Ket qua phan bo von nam 2008" xfId="1438" xr:uid="{00000000-0005-0000-0000-000012060000}"/>
    <cellStyle name="T_Book1_Ket qua phan bo von nam 2008_Bieu mau 1-2 - gui cac phong" xfId="1439" xr:uid="{00000000-0005-0000-0000-000013060000}"/>
    <cellStyle name="T_Book1_Ket qua phan bo von nam 2008_Phu bieu gui cac Phong" xfId="1440" xr:uid="{00000000-0005-0000-0000-000014060000}"/>
    <cellStyle name="T_Book1_Ket qua phan bo von nam 2008_Ung truoc von nam 2015 (Von 2014 - 2016)" xfId="1441" xr:uid="{00000000-0005-0000-0000-000015060000}"/>
    <cellStyle name="T_Book1_KH XDCB_2008 lan 2 sua ngay 10-11" xfId="1442" xr:uid="{00000000-0005-0000-0000-000016060000}"/>
    <cellStyle name="T_Book1_KH XDCB_2008 lan 2 sua ngay 10-11_Bieu mau 1-2 - gui cac phong" xfId="1443" xr:uid="{00000000-0005-0000-0000-000017060000}"/>
    <cellStyle name="T_Book1_KH XDCB_2008 lan 2 sua ngay 10-11_Phu bieu gui cac Phong" xfId="1444" xr:uid="{00000000-0005-0000-0000-000018060000}"/>
    <cellStyle name="T_Book1_KH XDCB_2008 lan 2 sua ngay 10-11_Ung truoc von nam 2015 (Von 2014 - 2016)" xfId="1445" xr:uid="{00000000-0005-0000-0000-000019060000}"/>
    <cellStyle name="T_Book1_Khoi luong chinh Hang Tom" xfId="1446" xr:uid="{00000000-0005-0000-0000-00001A060000}"/>
    <cellStyle name="T_Book1_Mặt bằng 2017" xfId="1447" xr:uid="{00000000-0005-0000-0000-00001B060000}"/>
    <cellStyle name="T_Book1_Muc khoan quy PC theo ND 29" xfId="1448" xr:uid="{00000000-0005-0000-0000-00001C060000}"/>
    <cellStyle name="T_Book1_NC" xfId="1449" xr:uid="{00000000-0005-0000-0000-00001D060000}"/>
    <cellStyle name="T_Book1_Nhu cau von ung truoc 2011 Tha h Hoa + Nge An gui TW" xfId="1450" xr:uid="{00000000-0005-0000-0000-00001E060000}"/>
    <cellStyle name="T_Book1_Nhu cau von ung truoc 2011 Tha h Hoa + Nge An gui TW_PL3" xfId="1451" xr:uid="{00000000-0005-0000-0000-00001F060000}"/>
    <cellStyle name="T_Book1_PL3" xfId="1452" xr:uid="{00000000-0005-0000-0000-000020060000}"/>
    <cellStyle name="T_Book1_TH chung" xfId="1453" xr:uid="{00000000-0005-0000-0000-000021060000}"/>
    <cellStyle name="T_Book1_TH ung tren 70%-Ra soat phap ly-8-6 (dung de chuyen vao vu TH)" xfId="1454" xr:uid="{00000000-0005-0000-0000-000022060000}"/>
    <cellStyle name="T_Book1_TH ung tren 70%-Ra soat phap ly-8-6 (dung de chuyen vao vu TH)_Bieu mau 1-2 - gui cac phong" xfId="1455" xr:uid="{00000000-0005-0000-0000-000023060000}"/>
    <cellStyle name="T_Book1_TH ung tren 70%-Ra soat phap ly-8-6 (dung de chuyen vao vu TH)_Phu bieu gui cac Phong" xfId="1456" xr:uid="{00000000-0005-0000-0000-000024060000}"/>
    <cellStyle name="T_Book1_TH ung tren 70%-Ra soat phap ly-8-6 (dung de chuyen vao vu TH)_PL3" xfId="1457" xr:uid="{00000000-0005-0000-0000-000025060000}"/>
    <cellStyle name="T_Book1_TH ung tren 70%-Ra soat phap ly-8-6 (dung de chuyen vao vu TH)_Ung truoc von nam 2015 (Von 2014 - 2016)" xfId="1458" xr:uid="{00000000-0005-0000-0000-000026060000}"/>
    <cellStyle name="T_Book1_TH y kien LD_KH 2010 Ca Nuoc 22-9-2011-Gui ca Vu" xfId="1459" xr:uid="{00000000-0005-0000-0000-000027060000}"/>
    <cellStyle name="T_Book1_TH y kien LD_KH 2010 Ca Nuoc 22-9-2011-Gui ca Vu_Bieu mau 1-2 - gui cac phong" xfId="1460" xr:uid="{00000000-0005-0000-0000-000028060000}"/>
    <cellStyle name="T_Book1_TH y kien LD_KH 2010 Ca Nuoc 22-9-2011-Gui ca Vu_Phu bieu gui cac Phong" xfId="1461" xr:uid="{00000000-0005-0000-0000-000029060000}"/>
    <cellStyle name="T_Book1_TH y kien LD_KH 2010 Ca Nuoc 22-9-2011-Gui ca Vu_PL3" xfId="1462" xr:uid="{00000000-0005-0000-0000-00002A060000}"/>
    <cellStyle name="T_Book1_TH y kien LD_KH 2010 Ca Nuoc 22-9-2011-Gui ca Vu_Ung truoc von nam 2015 (Von 2014 - 2016)" xfId="1463" xr:uid="{00000000-0005-0000-0000-00002B060000}"/>
    <cellStyle name="T_Book1_Thiet bi" xfId="1464" xr:uid="{00000000-0005-0000-0000-00002C060000}"/>
    <cellStyle name="T_Book1_TN - Ho tro khac 2011" xfId="1465" xr:uid="{00000000-0005-0000-0000-00002D060000}"/>
    <cellStyle name="T_Book1_TN - Ho tro khac 2011_Bieu mau 1-2 - gui cac phong" xfId="1466" xr:uid="{00000000-0005-0000-0000-00002E060000}"/>
    <cellStyle name="T_Book1_TN - Ho tro khac 2011_Phu bieu gui cac Phong" xfId="1467" xr:uid="{00000000-0005-0000-0000-00002F060000}"/>
    <cellStyle name="T_Book1_TN - Ho tro khac 2011_PL3" xfId="1468" xr:uid="{00000000-0005-0000-0000-000030060000}"/>
    <cellStyle name="T_Book1_TN - Ho tro khac 2011_Ung truoc von nam 2015 (Von 2014 - 2016)" xfId="1469" xr:uid="{00000000-0005-0000-0000-000031060000}"/>
    <cellStyle name="T_Book1_Tong hop nhu cau von den 30.9.2011 (Bieu tong hop)" xfId="1470" xr:uid="{00000000-0005-0000-0000-000032060000}"/>
    <cellStyle name="T_Book1_Tong_hop_bao_cao_doi_tuong_BTXH_cua_huyen_2012(1)" xfId="1471" xr:uid="{00000000-0005-0000-0000-000033060000}"/>
    <cellStyle name="T_Book1_ung truoc 2011 NSTW Thanh Hoa + Nge An gui Thu 12-5" xfId="1472" xr:uid="{00000000-0005-0000-0000-000034060000}"/>
    <cellStyle name="T_Book1_ung truoc 2011 NSTW Thanh Hoa + Nge An gui Thu 12-5_PL3" xfId="1473" xr:uid="{00000000-0005-0000-0000-000035060000}"/>
    <cellStyle name="T_Book1_Von TPCP nam 2010 - New" xfId="1474" xr:uid="{00000000-0005-0000-0000-000036060000}"/>
    <cellStyle name="T_BTN-dtich5" xfId="1475" xr:uid="{00000000-0005-0000-0000-000037060000}"/>
    <cellStyle name="T_Cân đối T-c" xfId="1476" xr:uid="{00000000-0005-0000-0000-000038060000}"/>
    <cellStyle name="T_Cao do mong cong, phai tuyen" xfId="1477" xr:uid="{00000000-0005-0000-0000-000039060000}"/>
    <cellStyle name="T_Chi tiet cac huyen ve DQTV 2013" xfId="1478" xr:uid="{00000000-0005-0000-0000-00003A060000}"/>
    <cellStyle name="T_Chi tiet cac huyen ve DQTV 2013_ĐB+YT" xfId="1479" xr:uid="{00000000-0005-0000-0000-00003B060000}"/>
    <cellStyle name="T_Chi tiet cac huyen ve DQTV 2013_ĐB+YT_DT 2017(25.10)" xfId="1480" xr:uid="{00000000-0005-0000-0000-00003C060000}"/>
    <cellStyle name="T_Chi tiet cac huyen ve DQTV 2013_Mặt bằng 2017" xfId="1481" xr:uid="{00000000-0005-0000-0000-00003D060000}"/>
    <cellStyle name="T_Chi tiet cac huyen ve DQTV 2013_Mặt bằng 2017_DT 2017(25.10)" xfId="1482" xr:uid="{00000000-0005-0000-0000-00003E060000}"/>
    <cellStyle name="T_Chi tiet cac huyen ve DQTV 2013_ngọc lặc" xfId="1483" xr:uid="{00000000-0005-0000-0000-00003F060000}"/>
    <cellStyle name="T_Chi tiet cac huyen ve DQTV 2013_ngọc lặc_DT 2017(25.10)" xfId="1484" xr:uid="{00000000-0005-0000-0000-000040060000}"/>
    <cellStyle name="T_Chi tiet cac huyen ve DQTV 2013_VINH LOC-MTP2014  (1)" xfId="1485" xr:uid="{00000000-0005-0000-0000-000041060000}"/>
    <cellStyle name="T_Chi tiet cac huyen ve DQTV 2013_VINH LOC-MTP2014  (1)_DT 2017(25.10)" xfId="1486" xr:uid="{00000000-0005-0000-0000-000042060000}"/>
    <cellStyle name="T_ChiÕt tÝnh DZ35" xfId="1487" xr:uid="{00000000-0005-0000-0000-000043060000}"/>
    <cellStyle name="T_ChiÕt tÝnh DZ35_2974" xfId="1488" xr:uid="{00000000-0005-0000-0000-000044060000}"/>
    <cellStyle name="T_ChiÕt tÝnh DZ35_2974_ĐB+YT" xfId="1489" xr:uid="{00000000-0005-0000-0000-000045060000}"/>
    <cellStyle name="T_ChiÕt tÝnh DZ35_2974_ĐB+YT_DT 2017(25.10)" xfId="1490" xr:uid="{00000000-0005-0000-0000-000046060000}"/>
    <cellStyle name="T_ChiÕt tÝnh DZ35_2974_Mặt bằng 2017" xfId="1491" xr:uid="{00000000-0005-0000-0000-000047060000}"/>
    <cellStyle name="T_ChiÕt tÝnh DZ35_2974_Mặt bằng 2017_DT 2017(25.10)" xfId="1492" xr:uid="{00000000-0005-0000-0000-000048060000}"/>
    <cellStyle name="T_ChiÕt tÝnh DZ35_2974_ngọc lặc" xfId="1493" xr:uid="{00000000-0005-0000-0000-000049060000}"/>
    <cellStyle name="T_ChiÕt tÝnh DZ35_2974_ngọc lặc_DT 2017(25.10)" xfId="1494" xr:uid="{00000000-0005-0000-0000-00004A060000}"/>
    <cellStyle name="T_ChiÕt tÝnh DZ35_2974_VINH LOC-MTP2014  (1)" xfId="1495" xr:uid="{00000000-0005-0000-0000-00004B060000}"/>
    <cellStyle name="T_ChiÕt tÝnh DZ35_2974_VINH LOC-MTP2014  (1)_DT 2017(25.10)" xfId="1496" xr:uid="{00000000-0005-0000-0000-00004C060000}"/>
    <cellStyle name="T_ChiÕt tÝnh DZ35_Biểu ĐM" xfId="1497" xr:uid="{00000000-0005-0000-0000-00004D060000}"/>
    <cellStyle name="T_ChiÕt tÝnh DZ35_Biểu ĐM_DT 2017(25.10)" xfId="1498" xr:uid="{00000000-0005-0000-0000-00004E060000}"/>
    <cellStyle name="T_ChiÕt tÝnh DZ35_Cân đối T-c" xfId="1499" xr:uid="{00000000-0005-0000-0000-00004F060000}"/>
    <cellStyle name="T_ChiÕt tÝnh DZ35_DT 2017(25.10)" xfId="1500" xr:uid="{00000000-0005-0000-0000-000050060000}"/>
    <cellStyle name="T_ChiÕt tÝnh DZ35_Mẫu biểu thảo luận DT 2014" xfId="1501" xr:uid="{00000000-0005-0000-0000-000051060000}"/>
    <cellStyle name="T_ChiÕt tÝnh DZ35_Mẫu biểu thảo luận DT 2014_ĐB+YT" xfId="1502" xr:uid="{00000000-0005-0000-0000-000052060000}"/>
    <cellStyle name="T_ChiÕt tÝnh DZ35_Mẫu biểu thảo luận DT 2014_ĐB+YT_DT 2017(25.10)" xfId="1503" xr:uid="{00000000-0005-0000-0000-000053060000}"/>
    <cellStyle name="T_ChiÕt tÝnh DZ35_Mẫu biểu thảo luận DT 2014_Mặt bằng 2017" xfId="1504" xr:uid="{00000000-0005-0000-0000-000054060000}"/>
    <cellStyle name="T_ChiÕt tÝnh DZ35_Mẫu biểu thảo luận DT 2014_Mặt bằng 2017_DT 2017(25.10)" xfId="1505" xr:uid="{00000000-0005-0000-0000-000055060000}"/>
    <cellStyle name="T_ChiÕt tÝnh DZ35_Muc khoan quy PC theo ND 29" xfId="1506" xr:uid="{00000000-0005-0000-0000-000056060000}"/>
    <cellStyle name="T_ChiÕt tÝnh DZ35_Muc khoan quy PC theo ND 29_DT 2017(25.10)" xfId="1507" xr:uid="{00000000-0005-0000-0000-000057060000}"/>
    <cellStyle name="T_ChiÕt tÝnh DZ35_TH chung" xfId="1508" xr:uid="{00000000-0005-0000-0000-000058060000}"/>
    <cellStyle name="T_ChiÕt tÝnh DZ35_TH_PBDT_nam_2013-hoan_chinh_(trinh_HDND.UBND)" xfId="1509" xr:uid="{00000000-0005-0000-0000-000059060000}"/>
    <cellStyle name="T_ChiÕt tÝnh DZ35_TH_PBDT_nam_2013-hoan_chinh_(trinh_HDND.UBND)_Biểu ĐM" xfId="1510" xr:uid="{00000000-0005-0000-0000-00005A060000}"/>
    <cellStyle name="T_ChiÕt tÝnh DZ35_TH_PBDT_nam_2013-hoan_chinh_(trinh_HDND.UBND)_Biểu ĐM_DT 2017(25.10)" xfId="1511" xr:uid="{00000000-0005-0000-0000-00005B060000}"/>
    <cellStyle name="T_ChiÕt tÝnh DZ35_TH_PBDT_nam_2013-hoan_chinh_(trinh_HDND.UBND)_Cân đối T-c" xfId="1512" xr:uid="{00000000-0005-0000-0000-00005C060000}"/>
    <cellStyle name="T_ChiÕt tÝnh DZ35_TH_PBDT_nam_2013-hoan_chinh_(trinh_HDND.UBND)_DT 2017(25.10)" xfId="1513" xr:uid="{00000000-0005-0000-0000-00005D060000}"/>
    <cellStyle name="T_ChiÕt tÝnh DZ35_TH_PBDT_nam_2013-hoan_chinh_(trinh_HDND.UBND)_TH chung" xfId="1514" xr:uid="{00000000-0005-0000-0000-00005E060000}"/>
    <cellStyle name="T_ChiÕt tÝnh DZ35_Tổng%20hợp%20chi%20tiết%20các%20chính%20sách%20BC%20Bộ%20Tài%20Chính%202012(1)" xfId="1515" xr:uid="{00000000-0005-0000-0000-00005F060000}"/>
    <cellStyle name="T_ChiÕt tÝnh DZ35_Tổng%20hợp%20chi%20tiết%20các%20chính%20sách%20BC%20Bộ%20Tài%20Chính%202012(1)_ĐB+YT" xfId="1516" xr:uid="{00000000-0005-0000-0000-000060060000}"/>
    <cellStyle name="T_ChiÕt tÝnh DZ35_Tổng%20hợp%20chi%20tiết%20các%20chính%20sách%20BC%20Bộ%20Tài%20Chính%202012(1)_ĐB+YT_DT 2017(25.10)" xfId="1517" xr:uid="{00000000-0005-0000-0000-000061060000}"/>
    <cellStyle name="T_ChiÕt tÝnh DZ35_Tổng%20hợp%20chi%20tiết%20các%20chính%20sách%20BC%20Bộ%20Tài%20Chính%202012(1)_Mặt bằng 2017" xfId="1518" xr:uid="{00000000-0005-0000-0000-000062060000}"/>
    <cellStyle name="T_ChiÕt tÝnh DZ35_Tổng%20hợp%20chi%20tiết%20các%20chính%20sách%20BC%20Bộ%20Tài%20Chính%202012(1)_Mặt bằng 2017_DT 2017(25.10)" xfId="1519" xr:uid="{00000000-0005-0000-0000-000063060000}"/>
    <cellStyle name="T_ChiÕt tÝnh DZ35_Tổng%20hợp%20chi%20tiết%20các%20chính%20sách%20BC%20Bộ%20Tài%20Chính%202012(1)_ngọc lặc" xfId="1520" xr:uid="{00000000-0005-0000-0000-000064060000}"/>
    <cellStyle name="T_ChiÕt tÝnh DZ35_Tổng%20hợp%20chi%20tiết%20các%20chính%20sách%20BC%20Bộ%20Tài%20Chính%202012(1)_ngọc lặc_DT 2017(25.10)" xfId="1521" xr:uid="{00000000-0005-0000-0000-000065060000}"/>
    <cellStyle name="T_ChiÕt tÝnh DZ35_Tổng%20hợp%20chi%20tiết%20các%20chính%20sách%20BC%20Bộ%20Tài%20Chính%202012(1)_VINH LOC-MTP2014  (1)" xfId="1522" xr:uid="{00000000-0005-0000-0000-000066060000}"/>
    <cellStyle name="T_ChiÕt tÝnh DZ35_Tổng%20hợp%20chi%20tiết%20các%20chính%20sách%20BC%20Bộ%20Tài%20Chính%202012(1)_VINH LOC-MTP2014  (1)_DT 2017(25.10)" xfId="1523" xr:uid="{00000000-0005-0000-0000-000067060000}"/>
    <cellStyle name="T_ChiÕt tÝnh DZ35_Trình%20Bộ%20TC%20bổ%20sung%20DT%202013(1)" xfId="1524" xr:uid="{00000000-0005-0000-0000-000068060000}"/>
    <cellStyle name="T_ChiÕt tÝnh DZ35_Trình%20Bộ%20TC%20bổ%20sung%20DT%202013(1)_ĐB+YT" xfId="1525" xr:uid="{00000000-0005-0000-0000-000069060000}"/>
    <cellStyle name="T_ChiÕt tÝnh DZ35_Trình%20Bộ%20TC%20bổ%20sung%20DT%202013(1)_ĐB+YT_DT 2017(25.10)" xfId="1526" xr:uid="{00000000-0005-0000-0000-00006A060000}"/>
    <cellStyle name="T_ChiÕt tÝnh DZ35_Trình%20Bộ%20TC%20bổ%20sung%20DT%202013(1)_Mặt bằng 2017" xfId="1527" xr:uid="{00000000-0005-0000-0000-00006B060000}"/>
    <cellStyle name="T_ChiÕt tÝnh DZ35_Trình%20Bộ%20TC%20bổ%20sung%20DT%202013(1)_Mặt bằng 2017_DT 2017(25.10)" xfId="1528" xr:uid="{00000000-0005-0000-0000-00006C060000}"/>
    <cellStyle name="T_ChiÕt tÝnh DZ35_Trình%20Bộ%20TC%20bổ%20sung%20DT%202013(1)_ngọc lặc" xfId="1529" xr:uid="{00000000-0005-0000-0000-00006D060000}"/>
    <cellStyle name="T_ChiÕt tÝnh DZ35_Trình%20Bộ%20TC%20bổ%20sung%20DT%202013(1)_ngọc lặc_DT 2017(25.10)" xfId="1530" xr:uid="{00000000-0005-0000-0000-00006E060000}"/>
    <cellStyle name="T_ChiÕt tÝnh DZ35_Trình%20Bộ%20TC%20bổ%20sung%20DT%202013(1)_VINH LOC-MTP2014  (1)" xfId="1531" xr:uid="{00000000-0005-0000-0000-00006F060000}"/>
    <cellStyle name="T_ChiÕt tÝnh DZ35_Trình%20Bộ%20TC%20bổ%20sung%20DT%202013(1)_VINH LOC-MTP2014  (1)_DT 2017(25.10)" xfId="1532" xr:uid="{00000000-0005-0000-0000-000070060000}"/>
    <cellStyle name="T_Chuan bi dau tu nam 2008" xfId="1533" xr:uid="{00000000-0005-0000-0000-000071060000}"/>
    <cellStyle name="T_Chuan bi dau tu nam 2008_Bieu mau 1-2 - gui cac phong" xfId="1534" xr:uid="{00000000-0005-0000-0000-000072060000}"/>
    <cellStyle name="T_Chuan bi dau tu nam 2008_Phu bieu gui cac Phong" xfId="1535" xr:uid="{00000000-0005-0000-0000-000073060000}"/>
    <cellStyle name="T_Chuan bi dau tu nam 2008_Ung truoc von nam 2015 (Von 2014 - 2016)" xfId="1536" xr:uid="{00000000-0005-0000-0000-000074060000}"/>
    <cellStyle name="T_Copy of Bao cao  XDCB 7 thang nam 2008_So KH&amp;DT SUA" xfId="1537" xr:uid="{00000000-0005-0000-0000-000075060000}"/>
    <cellStyle name="T_Copy of Bao cao  XDCB 7 thang nam 2008_So KH&amp;DT SUA_Bieu mau 1-2 - gui cac phong" xfId="1538" xr:uid="{00000000-0005-0000-0000-000076060000}"/>
    <cellStyle name="T_Copy of Bao cao  XDCB 7 thang nam 2008_So KH&amp;DT SUA_Phu bieu gui cac Phong" xfId="1539" xr:uid="{00000000-0005-0000-0000-000077060000}"/>
    <cellStyle name="T_Copy of Bao cao  XDCB 7 thang nam 2008_So KH&amp;DT SUA_Ung truoc von nam 2015 (Von 2014 - 2016)" xfId="1540" xr:uid="{00000000-0005-0000-0000-000078060000}"/>
    <cellStyle name="T_Copy of Du toan dac hien trang B4,B14_2" xfId="1541" xr:uid="{00000000-0005-0000-0000-000079060000}"/>
    <cellStyle name="T_Copy of Du toan dac hien trang B4,B14_2_Bang chi tiet phan bo kinh phi HL DQ bien nam 2014." xfId="1542" xr:uid="{00000000-0005-0000-0000-00007A060000}"/>
    <cellStyle name="T_Copy of Du toan dac hien trang B4,B14_2_ĐB+YT" xfId="1543" xr:uid="{00000000-0005-0000-0000-00007B060000}"/>
    <cellStyle name="T_Copy of Du toan dac hien trang B4,B14_2_ĐB+YT_DT 2017(25.10)" xfId="1544" xr:uid="{00000000-0005-0000-0000-00007C060000}"/>
    <cellStyle name="T_Copy of Du toan dac hien trang B4,B14_2_Du toan DQTV  2013 (Dat lam)" xfId="1545" xr:uid="{00000000-0005-0000-0000-00007D060000}"/>
    <cellStyle name="T_Copy of Du toan dac hien trang B4,B14_2_Du toan KP DQTV nam 2013 (Xay dung trinh So thang 9.2012" xfId="1546" xr:uid="{00000000-0005-0000-0000-00007E060000}"/>
    <cellStyle name="T_Copy of Du toan dac hien trang B4,B14_2_Du toan KP DQTV nam 2013 (Xay dung trinh So thang 9.2012_Biểu ĐM" xfId="1547" xr:uid="{00000000-0005-0000-0000-00007F060000}"/>
    <cellStyle name="T_Copy of Du toan dac hien trang B4,B14_2_Du toan KP DQTV nam 2013 (Xay dung trinh So thang 9.2012_Biểu ĐM_DT 2017(25.10)" xfId="1548" xr:uid="{00000000-0005-0000-0000-000080060000}"/>
    <cellStyle name="T_Copy of Du toan dac hien trang B4,B14_2_Du toan KP DQTV nam 2013 (Xay dung trinh So thang 9.2012_Cân đối T-c" xfId="1549" xr:uid="{00000000-0005-0000-0000-000081060000}"/>
    <cellStyle name="T_Copy of Du toan dac hien trang B4,B14_2_Du toan KP DQTV nam 2013 (Xay dung trinh So thang 9.2012_DT 2017(25.10)" xfId="1550" xr:uid="{00000000-0005-0000-0000-000082060000}"/>
    <cellStyle name="T_Copy of Du toan dac hien trang B4,B14_2_Du toan KP DQTV nam 2013 (Xay dung trinh So thang 9.2012_TH chung" xfId="1551" xr:uid="{00000000-0005-0000-0000-000083060000}"/>
    <cellStyle name="T_Copy of Du toan dac hien trang B4,B14_2_du toan nam 2012 phan GDQP, Lao (ban chinh thuc)" xfId="1552" xr:uid="{00000000-0005-0000-0000-000084060000}"/>
    <cellStyle name="T_Copy of Du toan dac hien trang B4,B14_2_du toan nam 2012 phan GDQP, Lao (ban chinh thuc)_ĐB+YT" xfId="1553" xr:uid="{00000000-0005-0000-0000-000085060000}"/>
    <cellStyle name="T_Copy of Du toan dac hien trang B4,B14_2_du toan nam 2012 phan GDQP, Lao (ban chinh thuc)_ĐB+YT_DT 2017(25.10)" xfId="1554" xr:uid="{00000000-0005-0000-0000-000086060000}"/>
    <cellStyle name="T_Copy of Du toan dac hien trang B4,B14_2_du toan nam 2012 phan GDQP, Lao (ban chinh thuc)_Mặt bằng 2017" xfId="1555" xr:uid="{00000000-0005-0000-0000-000087060000}"/>
    <cellStyle name="T_Copy of Du toan dac hien trang B4,B14_2_du toan nam 2012 phan GDQP, Lao (ban chinh thuc)_Mặt bằng 2017_DT 2017(25.10)" xfId="1556" xr:uid="{00000000-0005-0000-0000-000088060000}"/>
    <cellStyle name="T_Copy of Du toan dac hien trang B4,B14_2_du toan nam 2012 phan GDQP, Lao (ban chinh thuc)_ngọc lặc" xfId="1557" xr:uid="{00000000-0005-0000-0000-000089060000}"/>
    <cellStyle name="T_Copy of Du toan dac hien trang B4,B14_2_du toan nam 2012 phan GDQP, Lao (ban chinh thuc)_ngọc lặc_DT 2017(25.10)" xfId="1558" xr:uid="{00000000-0005-0000-0000-00008A060000}"/>
    <cellStyle name="T_Copy of Du toan dac hien trang B4,B14_2_du toan nam 2012 phan GDQP, Lao (ban chinh thuc)_VINH LOC-MTP2014  (1)" xfId="1559" xr:uid="{00000000-0005-0000-0000-00008B060000}"/>
    <cellStyle name="T_Copy of Du toan dac hien trang B4,B14_2_du toan nam 2012 phan GDQP, Lao (ban chinh thuc)_VINH LOC-MTP2014  (1)_DT 2017(25.10)" xfId="1560" xr:uid="{00000000-0005-0000-0000-00008C060000}"/>
    <cellStyle name="T_Copy of Du toan dac hien trang B4,B14_2_Mặt bằng 2017" xfId="1561" xr:uid="{00000000-0005-0000-0000-00008D060000}"/>
    <cellStyle name="T_Copy of Du toan dac hien trang B4,B14_2_Mặt bằng 2017_DT 2017(25.10)" xfId="1562" xr:uid="{00000000-0005-0000-0000-00008E060000}"/>
    <cellStyle name="T_Copy of Du toan dac hien trang B4,B14_2_Phu luc KP" xfId="1563" xr:uid="{00000000-0005-0000-0000-00008F060000}"/>
    <cellStyle name="T_Copy of Du toan dac hien trang B4,B14_2_Quan trang dot 2 2013 (Quan tính)" xfId="1564" xr:uid="{00000000-0005-0000-0000-000090060000}"/>
    <cellStyle name="T_CPK" xfId="1565" xr:uid="{00000000-0005-0000-0000-000091060000}"/>
    <cellStyle name="T_CPK_DT thu 2016 (1)" xfId="1566" xr:uid="{00000000-0005-0000-0000-000092060000}"/>
    <cellStyle name="T_CPK_PL3" xfId="1567" xr:uid="{00000000-0005-0000-0000-000093060000}"/>
    <cellStyle name="T_CTMTQG 2008" xfId="1568" xr:uid="{00000000-0005-0000-0000-000094060000}"/>
    <cellStyle name="T_CTMTQG 2008_Bieu mau 1-2 - gui cac phong" xfId="1569" xr:uid="{00000000-0005-0000-0000-000095060000}"/>
    <cellStyle name="T_CTMTQG 2008_Bieu mau danh muc du an thuoc CTMTQG nam 2008" xfId="1570" xr:uid="{00000000-0005-0000-0000-000096060000}"/>
    <cellStyle name="T_CTMTQG 2008_Bieu mau danh muc du an thuoc CTMTQG nam 2008_Bieu mau 1-2 - gui cac phong" xfId="1571" xr:uid="{00000000-0005-0000-0000-000097060000}"/>
    <cellStyle name="T_CTMTQG 2008_Bieu mau danh muc du an thuoc CTMTQG nam 2008_Phu bieu gui cac Phong" xfId="1572" xr:uid="{00000000-0005-0000-0000-000098060000}"/>
    <cellStyle name="T_CTMTQG 2008_Bieu mau danh muc du an thuoc CTMTQG nam 2008_Ung truoc von nam 2015 (Von 2014 - 2016)" xfId="1573" xr:uid="{00000000-0005-0000-0000-000099060000}"/>
    <cellStyle name="T_CTMTQG 2008_Hi-Tong hop KQ phan bo KH nam 08- LD fong giao 15-11-08" xfId="1574" xr:uid="{00000000-0005-0000-0000-00009A060000}"/>
    <cellStyle name="T_CTMTQG 2008_Hi-Tong hop KQ phan bo KH nam 08- LD fong giao 15-11-08_Bieu mau 1-2 - gui cac phong" xfId="1575" xr:uid="{00000000-0005-0000-0000-00009B060000}"/>
    <cellStyle name="T_CTMTQG 2008_Hi-Tong hop KQ phan bo KH nam 08- LD fong giao 15-11-08_Phu bieu gui cac Phong" xfId="1576" xr:uid="{00000000-0005-0000-0000-00009C060000}"/>
    <cellStyle name="T_CTMTQG 2008_Hi-Tong hop KQ phan bo KH nam 08- LD fong giao 15-11-08_Ung truoc von nam 2015 (Von 2014 - 2016)" xfId="1577" xr:uid="{00000000-0005-0000-0000-00009D060000}"/>
    <cellStyle name="T_CTMTQG 2008_Ket qua thuc hien nam 2008" xfId="1578" xr:uid="{00000000-0005-0000-0000-00009E060000}"/>
    <cellStyle name="T_CTMTQG 2008_Ket qua thuc hien nam 2008_Bieu mau 1-2 - gui cac phong" xfId="1579" xr:uid="{00000000-0005-0000-0000-00009F060000}"/>
    <cellStyle name="T_CTMTQG 2008_Ket qua thuc hien nam 2008_Phu bieu gui cac Phong" xfId="1580" xr:uid="{00000000-0005-0000-0000-0000A0060000}"/>
    <cellStyle name="T_CTMTQG 2008_Ket qua thuc hien nam 2008_Ung truoc von nam 2015 (Von 2014 - 2016)" xfId="1581" xr:uid="{00000000-0005-0000-0000-0000A1060000}"/>
    <cellStyle name="T_CTMTQG 2008_KH XDCB_2008 lan 1" xfId="1582" xr:uid="{00000000-0005-0000-0000-0000A2060000}"/>
    <cellStyle name="T_CTMTQG 2008_KH XDCB_2008 lan 1 sua ngay 27-10" xfId="1583" xr:uid="{00000000-0005-0000-0000-0000A3060000}"/>
    <cellStyle name="T_CTMTQG 2008_KH XDCB_2008 lan 1 sua ngay 27-10_Bieu mau 1-2 - gui cac phong" xfId="1584" xr:uid="{00000000-0005-0000-0000-0000A4060000}"/>
    <cellStyle name="T_CTMTQG 2008_KH XDCB_2008 lan 1 sua ngay 27-10_Phu bieu gui cac Phong" xfId="1585" xr:uid="{00000000-0005-0000-0000-0000A5060000}"/>
    <cellStyle name="T_CTMTQG 2008_KH XDCB_2008 lan 1 sua ngay 27-10_Ung truoc von nam 2015 (Von 2014 - 2016)" xfId="1586" xr:uid="{00000000-0005-0000-0000-0000A6060000}"/>
    <cellStyle name="T_CTMTQG 2008_KH XDCB_2008 lan 1_Bieu mau 1-2 - gui cac phong" xfId="1587" xr:uid="{00000000-0005-0000-0000-0000A7060000}"/>
    <cellStyle name="T_CTMTQG 2008_KH XDCB_2008 lan 1_Phu bieu gui cac Phong" xfId="1588" xr:uid="{00000000-0005-0000-0000-0000A8060000}"/>
    <cellStyle name="T_CTMTQG 2008_KH XDCB_2008 lan 1_Ung truoc von nam 2015 (Von 2014 - 2016)" xfId="1589" xr:uid="{00000000-0005-0000-0000-0000A9060000}"/>
    <cellStyle name="T_CTMTQG 2008_KH XDCB_2008 lan 2 sua ngay 10-11" xfId="1590" xr:uid="{00000000-0005-0000-0000-0000AA060000}"/>
    <cellStyle name="T_CTMTQG 2008_KH XDCB_2008 lan 2 sua ngay 10-11_Bieu mau 1-2 - gui cac phong" xfId="1591" xr:uid="{00000000-0005-0000-0000-0000AB060000}"/>
    <cellStyle name="T_CTMTQG 2008_KH XDCB_2008 lan 2 sua ngay 10-11_Phu bieu gui cac Phong" xfId="1592" xr:uid="{00000000-0005-0000-0000-0000AC060000}"/>
    <cellStyle name="T_CTMTQG 2008_KH XDCB_2008 lan 2 sua ngay 10-11_Ung truoc von nam 2015 (Von 2014 - 2016)" xfId="1593" xr:uid="{00000000-0005-0000-0000-0000AD060000}"/>
    <cellStyle name="T_CTMTQG 2008_Phu bieu gui cac Phong" xfId="1594" xr:uid="{00000000-0005-0000-0000-0000AE060000}"/>
    <cellStyle name="T_CTMTQG 2008_Ung truoc von nam 2015 (Von 2014 - 2016)" xfId="1595" xr:uid="{00000000-0005-0000-0000-0000AF060000}"/>
    <cellStyle name="T_Don gia 24" xfId="1596" xr:uid="{00000000-0005-0000-0000-0000B0060000}"/>
    <cellStyle name="T_Don gia 24_ĐB+YT" xfId="1597" xr:uid="{00000000-0005-0000-0000-0000B1060000}"/>
    <cellStyle name="T_Don gia 24_ĐB+YT_DT 2017(25.10)" xfId="1598" xr:uid="{00000000-0005-0000-0000-0000B2060000}"/>
    <cellStyle name="T_Don gia 24_Mặt bằng 2017" xfId="1599" xr:uid="{00000000-0005-0000-0000-0000B3060000}"/>
    <cellStyle name="T_Don gia 24_Mặt bằng 2017_DT 2017(25.10)" xfId="1600" xr:uid="{00000000-0005-0000-0000-0000B4060000}"/>
    <cellStyle name="T_Don gia 24_ngọc lặc" xfId="1601" xr:uid="{00000000-0005-0000-0000-0000B5060000}"/>
    <cellStyle name="T_Don gia 24_ngọc lặc_DT 2017(25.10)" xfId="1602" xr:uid="{00000000-0005-0000-0000-0000B6060000}"/>
    <cellStyle name="T_Don gia 24_VINH LOC-MTP2014  (1)" xfId="1603" xr:uid="{00000000-0005-0000-0000-0000B7060000}"/>
    <cellStyle name="T_Don gia 24_VINH LOC-MTP2014  (1)_DT 2017(25.10)" xfId="1604" xr:uid="{00000000-0005-0000-0000-0000B8060000}"/>
    <cellStyle name="T_DT 2017(06.11)" xfId="1605" xr:uid="{00000000-0005-0000-0000-0000B9060000}"/>
    <cellStyle name="T_DT 2017(25.10)" xfId="1606" xr:uid="{00000000-0005-0000-0000-0000BA060000}"/>
    <cellStyle name="T_DT thu 2016 (1)" xfId="1607" xr:uid="{00000000-0005-0000-0000-0000BB060000}"/>
    <cellStyle name="T_Du an khoi cong moi nam 2010" xfId="1608" xr:uid="{00000000-0005-0000-0000-0000BC060000}"/>
    <cellStyle name="T_Du an khoi cong moi nam 2010_Bieu mau 1-2 - gui cac phong" xfId="1609" xr:uid="{00000000-0005-0000-0000-0000BD060000}"/>
    <cellStyle name="T_Du an khoi cong moi nam 2010_Phu bieu gui cac Phong" xfId="1610" xr:uid="{00000000-0005-0000-0000-0000BE060000}"/>
    <cellStyle name="T_Du an khoi cong moi nam 2010_Ung truoc von nam 2015 (Von 2014 - 2016)" xfId="1611" xr:uid="{00000000-0005-0000-0000-0000BF060000}"/>
    <cellStyle name="T_DU AN TKQH VA CHUAN BI DAU TU NAM 2007 sua ngay 9-11" xfId="1612" xr:uid="{00000000-0005-0000-0000-0000C0060000}"/>
    <cellStyle name="T_DU AN TKQH VA CHUAN BI DAU TU NAM 2007 sua ngay 9-11_Bieu mau 1-2 - gui cac phong" xfId="1613" xr:uid="{00000000-0005-0000-0000-0000C1060000}"/>
    <cellStyle name="T_DU AN TKQH VA CHUAN BI DAU TU NAM 2007 sua ngay 9-11_Bieu mau danh muc du an thuoc CTMTQG nam 2008" xfId="1614" xr:uid="{00000000-0005-0000-0000-0000C2060000}"/>
    <cellStyle name="T_DU AN TKQH VA CHUAN BI DAU TU NAM 2007 sua ngay 9-11_Bieu mau danh muc du an thuoc CTMTQG nam 2008_Bieu mau 1-2 - gui cac phong" xfId="1615" xr:uid="{00000000-0005-0000-0000-0000C3060000}"/>
    <cellStyle name="T_DU AN TKQH VA CHUAN BI DAU TU NAM 2007 sua ngay 9-11_Bieu mau danh muc du an thuoc CTMTQG nam 2008_Phu bieu gui cac Phong" xfId="1616" xr:uid="{00000000-0005-0000-0000-0000C4060000}"/>
    <cellStyle name="T_DU AN TKQH VA CHUAN BI DAU TU NAM 2007 sua ngay 9-11_Bieu mau danh muc du an thuoc CTMTQG nam 2008_Ung truoc von nam 2015 (Von 2014 - 2016)" xfId="1617" xr:uid="{00000000-0005-0000-0000-0000C5060000}"/>
    <cellStyle name="T_DU AN TKQH VA CHUAN BI DAU TU NAM 2007 sua ngay 9-11_Du an khoi cong moi nam 2010" xfId="1618" xr:uid="{00000000-0005-0000-0000-0000C6060000}"/>
    <cellStyle name="T_DU AN TKQH VA CHUAN BI DAU TU NAM 2007 sua ngay 9-11_Du an khoi cong moi nam 2010_Bieu mau 1-2 - gui cac phong" xfId="1619" xr:uid="{00000000-0005-0000-0000-0000C7060000}"/>
    <cellStyle name="T_DU AN TKQH VA CHUAN BI DAU TU NAM 2007 sua ngay 9-11_Du an khoi cong moi nam 2010_Phu bieu gui cac Phong" xfId="1620" xr:uid="{00000000-0005-0000-0000-0000C8060000}"/>
    <cellStyle name="T_DU AN TKQH VA CHUAN BI DAU TU NAM 2007 sua ngay 9-11_Du an khoi cong moi nam 2010_Ung truoc von nam 2015 (Von 2014 - 2016)" xfId="1621" xr:uid="{00000000-0005-0000-0000-0000C9060000}"/>
    <cellStyle name="T_DU AN TKQH VA CHUAN BI DAU TU NAM 2007 sua ngay 9-11_Ket qua phan bo von nam 2008" xfId="1622" xr:uid="{00000000-0005-0000-0000-0000CA060000}"/>
    <cellStyle name="T_DU AN TKQH VA CHUAN BI DAU TU NAM 2007 sua ngay 9-11_Ket qua phan bo von nam 2008_Bieu mau 1-2 - gui cac phong" xfId="1623" xr:uid="{00000000-0005-0000-0000-0000CB060000}"/>
    <cellStyle name="T_DU AN TKQH VA CHUAN BI DAU TU NAM 2007 sua ngay 9-11_Ket qua phan bo von nam 2008_Phu bieu gui cac Phong" xfId="1624" xr:uid="{00000000-0005-0000-0000-0000CC060000}"/>
    <cellStyle name="T_DU AN TKQH VA CHUAN BI DAU TU NAM 2007 sua ngay 9-11_Ket qua phan bo von nam 2008_Ung truoc von nam 2015 (Von 2014 - 2016)" xfId="1625" xr:uid="{00000000-0005-0000-0000-0000CD060000}"/>
    <cellStyle name="T_DU AN TKQH VA CHUAN BI DAU TU NAM 2007 sua ngay 9-11_KH XDCB_2008 lan 2 sua ngay 10-11" xfId="1626" xr:uid="{00000000-0005-0000-0000-0000CE060000}"/>
    <cellStyle name="T_DU AN TKQH VA CHUAN BI DAU TU NAM 2007 sua ngay 9-11_KH XDCB_2008 lan 2 sua ngay 10-11_Bieu mau 1-2 - gui cac phong" xfId="1627" xr:uid="{00000000-0005-0000-0000-0000CF060000}"/>
    <cellStyle name="T_DU AN TKQH VA CHUAN BI DAU TU NAM 2007 sua ngay 9-11_KH XDCB_2008 lan 2 sua ngay 10-11_Phu bieu gui cac Phong" xfId="1628" xr:uid="{00000000-0005-0000-0000-0000D0060000}"/>
    <cellStyle name="T_DU AN TKQH VA CHUAN BI DAU TU NAM 2007 sua ngay 9-11_KH XDCB_2008 lan 2 sua ngay 10-11_Ung truoc von nam 2015 (Von 2014 - 2016)" xfId="1629" xr:uid="{00000000-0005-0000-0000-0000D1060000}"/>
    <cellStyle name="T_DU AN TKQH VA CHUAN BI DAU TU NAM 2007 sua ngay 9-11_Phu bieu gui cac Phong" xfId="1630" xr:uid="{00000000-0005-0000-0000-0000D2060000}"/>
    <cellStyle name="T_DU AN TKQH VA CHUAN BI DAU TU NAM 2007 sua ngay 9-11_Ung truoc von nam 2015 (Von 2014 - 2016)" xfId="1631" xr:uid="{00000000-0005-0000-0000-0000D3060000}"/>
    <cellStyle name="T_du toan dieu chinh  20-8-2006" xfId="1632" xr:uid="{00000000-0005-0000-0000-0000D4060000}"/>
    <cellStyle name="T_du toan dieu chinh  20-8-2006_PL3" xfId="1633" xr:uid="{00000000-0005-0000-0000-0000D5060000}"/>
    <cellStyle name="T_Du toan DQTV  2013 (Dat lam)" xfId="1634" xr:uid="{00000000-0005-0000-0000-0000D6060000}"/>
    <cellStyle name="T_Du toan KP DQTV nam 2013 (Xay dung trinh So thang 9.2012" xfId="1635" xr:uid="{00000000-0005-0000-0000-0000D7060000}"/>
    <cellStyle name="T_Du toan KP DQTV nam 2013 (Xay dung trinh So thang 9.2012_Biểu ĐM" xfId="1636" xr:uid="{00000000-0005-0000-0000-0000D8060000}"/>
    <cellStyle name="T_Du toan KP DQTV nam 2013 (Xay dung trinh So thang 9.2012_Biểu ĐM_DT 2017(25.10)" xfId="1637" xr:uid="{00000000-0005-0000-0000-0000D9060000}"/>
    <cellStyle name="T_Du toan KP DQTV nam 2013 (Xay dung trinh So thang 9.2012_Cân đối T-c" xfId="1638" xr:uid="{00000000-0005-0000-0000-0000DA060000}"/>
    <cellStyle name="T_Du toan KP DQTV nam 2013 (Xay dung trinh So thang 9.2012_DT 2017(25.10)" xfId="1639" xr:uid="{00000000-0005-0000-0000-0000DB060000}"/>
    <cellStyle name="T_Du toan KP DQTV nam 2013 (Xay dung trinh So thang 9.2012_TH chung" xfId="1640" xr:uid="{00000000-0005-0000-0000-0000DC060000}"/>
    <cellStyle name="T_du toan nam 2012 phan GDQP, Lao (ban chinh thuc)" xfId="1641" xr:uid="{00000000-0005-0000-0000-0000DD060000}"/>
    <cellStyle name="T_du toan nam 2012 phan GDQP, Lao (ban chinh thuc)_ĐB+YT" xfId="1642" xr:uid="{00000000-0005-0000-0000-0000DE060000}"/>
    <cellStyle name="T_du toan nam 2012 phan GDQP, Lao (ban chinh thuc)_ĐB+YT_DT 2017(25.10)" xfId="1643" xr:uid="{00000000-0005-0000-0000-0000DF060000}"/>
    <cellStyle name="T_du toan nam 2012 phan GDQP, Lao (ban chinh thuc)_Mặt bằng 2017" xfId="1644" xr:uid="{00000000-0005-0000-0000-0000E0060000}"/>
    <cellStyle name="T_du toan nam 2012 phan GDQP, Lao (ban chinh thuc)_Mặt bằng 2017_DT 2017(25.10)" xfId="1645" xr:uid="{00000000-0005-0000-0000-0000E1060000}"/>
    <cellStyle name="T_du toan nam 2012 phan GDQP, Lao (ban chinh thuc)_ngọc lặc" xfId="1646" xr:uid="{00000000-0005-0000-0000-0000E2060000}"/>
    <cellStyle name="T_du toan nam 2012 phan GDQP, Lao (ban chinh thuc)_ngọc lặc_DT 2017(25.10)" xfId="1647" xr:uid="{00000000-0005-0000-0000-0000E3060000}"/>
    <cellStyle name="T_du toan nam 2012 phan GDQP, Lao (ban chinh thuc)_VINH LOC-MTP2014  (1)" xfId="1648" xr:uid="{00000000-0005-0000-0000-0000E4060000}"/>
    <cellStyle name="T_du toan nam 2012 phan GDQP, Lao (ban chinh thuc)_VINH LOC-MTP2014  (1)_DT 2017(25.10)" xfId="1649" xr:uid="{00000000-0005-0000-0000-0000E5060000}"/>
    <cellStyle name="T_Gia thau Hoang Xuan" xfId="1650" xr:uid="{00000000-0005-0000-0000-0000E6060000}"/>
    <cellStyle name="T_Ke hoach KTXH  nam 2009_PKT thang 11 nam 2008" xfId="1651" xr:uid="{00000000-0005-0000-0000-0000E7060000}"/>
    <cellStyle name="T_Ke hoach KTXH  nam 2009_PKT thang 11 nam 2008_Bieu mau 1-2 - gui cac phong" xfId="1652" xr:uid="{00000000-0005-0000-0000-0000E8060000}"/>
    <cellStyle name="T_Ke hoach KTXH  nam 2009_PKT thang 11 nam 2008_Phu bieu gui cac Phong" xfId="1653" xr:uid="{00000000-0005-0000-0000-0000E9060000}"/>
    <cellStyle name="T_Ke hoach KTXH  nam 2009_PKT thang 11 nam 2008_Ung truoc von nam 2015 (Von 2014 - 2016)" xfId="1654" xr:uid="{00000000-0005-0000-0000-0000EA060000}"/>
    <cellStyle name="T_Ket qua dau thau" xfId="1655" xr:uid="{00000000-0005-0000-0000-0000EB060000}"/>
    <cellStyle name="T_Ket qua dau thau_Bieu mau 1-2 - gui cac phong" xfId="1656" xr:uid="{00000000-0005-0000-0000-0000EC060000}"/>
    <cellStyle name="T_Ket qua dau thau_Phu bieu gui cac Phong" xfId="1657" xr:uid="{00000000-0005-0000-0000-0000ED060000}"/>
    <cellStyle name="T_Ket qua dau thau_Ung truoc von nam 2015 (Von 2014 - 2016)" xfId="1658" xr:uid="{00000000-0005-0000-0000-0000EE060000}"/>
    <cellStyle name="T_Ket qua phan bo von nam 2008" xfId="1659" xr:uid="{00000000-0005-0000-0000-0000EF060000}"/>
    <cellStyle name="T_Ket qua phan bo von nam 2008_Bieu mau 1-2 - gui cac phong" xfId="1660" xr:uid="{00000000-0005-0000-0000-0000F0060000}"/>
    <cellStyle name="T_Ket qua phan bo von nam 2008_Phu bieu gui cac Phong" xfId="1661" xr:uid="{00000000-0005-0000-0000-0000F1060000}"/>
    <cellStyle name="T_Ket qua phan bo von nam 2008_Ung truoc von nam 2015 (Von 2014 - 2016)" xfId="1662" xr:uid="{00000000-0005-0000-0000-0000F2060000}"/>
    <cellStyle name="T_KH XDCB_2008 lan 2 sua ngay 10-11" xfId="1663" xr:uid="{00000000-0005-0000-0000-0000F3060000}"/>
    <cellStyle name="T_KH XDCB_2008 lan 2 sua ngay 10-11_Bieu mau 1-2 - gui cac phong" xfId="1664" xr:uid="{00000000-0005-0000-0000-0000F4060000}"/>
    <cellStyle name="T_KH XDCB_2008 lan 2 sua ngay 10-11_Phu bieu gui cac Phong" xfId="1665" xr:uid="{00000000-0005-0000-0000-0000F5060000}"/>
    <cellStyle name="T_KH XDCB_2008 lan 2 sua ngay 10-11_Ung truoc von nam 2015 (Von 2014 - 2016)" xfId="1666" xr:uid="{00000000-0005-0000-0000-0000F6060000}"/>
    <cellStyle name="T_Khai toan" xfId="1667" xr:uid="{00000000-0005-0000-0000-0000F7060000}"/>
    <cellStyle name="T_Khai toan 89NK PA2B OK2" xfId="1668" xr:uid="{00000000-0005-0000-0000-0000F8060000}"/>
    <cellStyle name="T_Khai toan NHA DIEU HANH THUY LOI ko chia giai doan 22-08-2006 chi tiet" xfId="1669" xr:uid="{00000000-0005-0000-0000-0000F9060000}"/>
    <cellStyle name="T_Khai toan TMDT" xfId="1670" xr:uid="{00000000-0005-0000-0000-0000FA060000}"/>
    <cellStyle name="T_Khai toan TMDT_Bang chi tiet phan bo kinh phi HL DQ bien nam 2014." xfId="1671" xr:uid="{00000000-0005-0000-0000-0000FB060000}"/>
    <cellStyle name="T_Khai toan TMDT_ĐB+YT" xfId="1672" xr:uid="{00000000-0005-0000-0000-0000FC060000}"/>
    <cellStyle name="T_Khai toan TMDT_ĐB+YT_DT 2017(25.10)" xfId="1673" xr:uid="{00000000-0005-0000-0000-0000FD060000}"/>
    <cellStyle name="T_Khai toan TMDT_Du toan DQTV  2013 (Dat lam)" xfId="1674" xr:uid="{00000000-0005-0000-0000-0000FE060000}"/>
    <cellStyle name="T_Khai toan TMDT_Du toan KP DQTV nam 2013 (Xay dung trinh So thang 9.2012" xfId="1675" xr:uid="{00000000-0005-0000-0000-0000FF060000}"/>
    <cellStyle name="T_Khai toan TMDT_Du toan KP DQTV nam 2013 (Xay dung trinh So thang 9.2012_Biểu ĐM" xfId="1676" xr:uid="{00000000-0005-0000-0000-000000070000}"/>
    <cellStyle name="T_Khai toan TMDT_Du toan KP DQTV nam 2013 (Xay dung trinh So thang 9.2012_Biểu ĐM_DT 2017(25.10)" xfId="1677" xr:uid="{00000000-0005-0000-0000-000001070000}"/>
    <cellStyle name="T_Khai toan TMDT_Du toan KP DQTV nam 2013 (Xay dung trinh So thang 9.2012_Cân đối T-c" xfId="1678" xr:uid="{00000000-0005-0000-0000-000002070000}"/>
    <cellStyle name="T_Khai toan TMDT_Du toan KP DQTV nam 2013 (Xay dung trinh So thang 9.2012_DT 2017(25.10)" xfId="1679" xr:uid="{00000000-0005-0000-0000-000003070000}"/>
    <cellStyle name="T_Khai toan TMDT_Du toan KP DQTV nam 2013 (Xay dung trinh So thang 9.2012_TH chung" xfId="1680" xr:uid="{00000000-0005-0000-0000-000004070000}"/>
    <cellStyle name="T_Khai toan TMDT_du toan nam 2012 phan GDQP, Lao (ban chinh thuc)" xfId="1681" xr:uid="{00000000-0005-0000-0000-000005070000}"/>
    <cellStyle name="T_Khai toan TMDT_du toan nam 2012 phan GDQP, Lao (ban chinh thuc)_ĐB+YT" xfId="1682" xr:uid="{00000000-0005-0000-0000-000006070000}"/>
    <cellStyle name="T_Khai toan TMDT_du toan nam 2012 phan GDQP, Lao (ban chinh thuc)_ĐB+YT_DT 2017(25.10)" xfId="1683" xr:uid="{00000000-0005-0000-0000-000007070000}"/>
    <cellStyle name="T_Khai toan TMDT_du toan nam 2012 phan GDQP, Lao (ban chinh thuc)_Mặt bằng 2017" xfId="1684" xr:uid="{00000000-0005-0000-0000-000008070000}"/>
    <cellStyle name="T_Khai toan TMDT_du toan nam 2012 phan GDQP, Lao (ban chinh thuc)_Mặt bằng 2017_DT 2017(25.10)" xfId="1685" xr:uid="{00000000-0005-0000-0000-000009070000}"/>
    <cellStyle name="T_Khai toan TMDT_du toan nam 2012 phan GDQP, Lao (ban chinh thuc)_ngọc lặc" xfId="1686" xr:uid="{00000000-0005-0000-0000-00000A070000}"/>
    <cellStyle name="T_Khai toan TMDT_du toan nam 2012 phan GDQP, Lao (ban chinh thuc)_ngọc lặc_DT 2017(25.10)" xfId="1687" xr:uid="{00000000-0005-0000-0000-00000B070000}"/>
    <cellStyle name="T_Khai toan TMDT_du toan nam 2012 phan GDQP, Lao (ban chinh thuc)_VINH LOC-MTP2014  (1)" xfId="1688" xr:uid="{00000000-0005-0000-0000-00000C070000}"/>
    <cellStyle name="T_Khai toan TMDT_du toan nam 2012 phan GDQP, Lao (ban chinh thuc)_VINH LOC-MTP2014  (1)_DT 2017(25.10)" xfId="1689" xr:uid="{00000000-0005-0000-0000-00000D070000}"/>
    <cellStyle name="T_Khai toan TMDT_Mặt bằng 2017" xfId="1690" xr:uid="{00000000-0005-0000-0000-00000E070000}"/>
    <cellStyle name="T_Khai toan TMDT_Mặt bằng 2017_DT 2017(25.10)" xfId="1691" xr:uid="{00000000-0005-0000-0000-00000F070000}"/>
    <cellStyle name="T_Khai toan TMDT_Phu luc KP" xfId="1692" xr:uid="{00000000-0005-0000-0000-000010070000}"/>
    <cellStyle name="T_Khai toan TMDT_Quan trang dot 2 2013 (Quan tính)" xfId="1693" xr:uid="{00000000-0005-0000-0000-000011070000}"/>
    <cellStyle name="T_Khai toan_Bang chi tiet phan bo kinh phi HL DQ bien nam 2014." xfId="1694" xr:uid="{00000000-0005-0000-0000-000012070000}"/>
    <cellStyle name="T_Khai toan_ĐB+YT" xfId="1695" xr:uid="{00000000-0005-0000-0000-000013070000}"/>
    <cellStyle name="T_Khai toan_ĐB+YT_DT 2017(25.10)" xfId="1696" xr:uid="{00000000-0005-0000-0000-000014070000}"/>
    <cellStyle name="T_Khai toan_Du toan DQTV  2013 (Dat lam)" xfId="1697" xr:uid="{00000000-0005-0000-0000-000015070000}"/>
    <cellStyle name="T_Khai toan_Du toan KP DQTV nam 2013 (Xay dung trinh So thang 9.2012" xfId="1698" xr:uid="{00000000-0005-0000-0000-000016070000}"/>
    <cellStyle name="T_Khai toan_Du toan KP DQTV nam 2013 (Xay dung trinh So thang 9.2012_Biểu ĐM" xfId="1699" xr:uid="{00000000-0005-0000-0000-000017070000}"/>
    <cellStyle name="T_Khai toan_Du toan KP DQTV nam 2013 (Xay dung trinh So thang 9.2012_Biểu ĐM_DT 2017(25.10)" xfId="1700" xr:uid="{00000000-0005-0000-0000-000018070000}"/>
    <cellStyle name="T_Khai toan_Du toan KP DQTV nam 2013 (Xay dung trinh So thang 9.2012_Cân đối T-c" xfId="1701" xr:uid="{00000000-0005-0000-0000-000019070000}"/>
    <cellStyle name="T_Khai toan_Du toan KP DQTV nam 2013 (Xay dung trinh So thang 9.2012_DT 2017(25.10)" xfId="1702" xr:uid="{00000000-0005-0000-0000-00001A070000}"/>
    <cellStyle name="T_Khai toan_Du toan KP DQTV nam 2013 (Xay dung trinh So thang 9.2012_TH chung" xfId="1703" xr:uid="{00000000-0005-0000-0000-00001B070000}"/>
    <cellStyle name="T_Khai toan_du toan nam 2012 phan GDQP, Lao (ban chinh thuc)" xfId="1704" xr:uid="{00000000-0005-0000-0000-00001C070000}"/>
    <cellStyle name="T_Khai toan_du toan nam 2012 phan GDQP, Lao (ban chinh thuc)_ĐB+YT" xfId="1705" xr:uid="{00000000-0005-0000-0000-00001D070000}"/>
    <cellStyle name="T_Khai toan_du toan nam 2012 phan GDQP, Lao (ban chinh thuc)_ĐB+YT_DT 2017(25.10)" xfId="1706" xr:uid="{00000000-0005-0000-0000-00001E070000}"/>
    <cellStyle name="T_Khai toan_du toan nam 2012 phan GDQP, Lao (ban chinh thuc)_Mặt bằng 2017" xfId="1707" xr:uid="{00000000-0005-0000-0000-00001F070000}"/>
    <cellStyle name="T_Khai toan_du toan nam 2012 phan GDQP, Lao (ban chinh thuc)_Mặt bằng 2017_DT 2017(25.10)" xfId="1708" xr:uid="{00000000-0005-0000-0000-000020070000}"/>
    <cellStyle name="T_Khai toan_du toan nam 2012 phan GDQP, Lao (ban chinh thuc)_ngọc lặc" xfId="1709" xr:uid="{00000000-0005-0000-0000-000021070000}"/>
    <cellStyle name="T_Khai toan_du toan nam 2012 phan GDQP, Lao (ban chinh thuc)_ngọc lặc_DT 2017(25.10)" xfId="1710" xr:uid="{00000000-0005-0000-0000-000022070000}"/>
    <cellStyle name="T_Khai toan_du toan nam 2012 phan GDQP, Lao (ban chinh thuc)_VINH LOC-MTP2014  (1)" xfId="1711" xr:uid="{00000000-0005-0000-0000-000023070000}"/>
    <cellStyle name="T_Khai toan_du toan nam 2012 phan GDQP, Lao (ban chinh thuc)_VINH LOC-MTP2014  (1)_DT 2017(25.10)" xfId="1712" xr:uid="{00000000-0005-0000-0000-000024070000}"/>
    <cellStyle name="T_Khai toan_Mặt bằng 2017" xfId="1713" xr:uid="{00000000-0005-0000-0000-000025070000}"/>
    <cellStyle name="T_Khai toan_Mặt bằng 2017_DT 2017(25.10)" xfId="1714" xr:uid="{00000000-0005-0000-0000-000026070000}"/>
    <cellStyle name="T_Khai toan_Phu luc KP" xfId="1715" xr:uid="{00000000-0005-0000-0000-000027070000}"/>
    <cellStyle name="T_Khai toan_Quan trang dot 2 2013 (Quan tính)" xfId="1716" xr:uid="{00000000-0005-0000-0000-000028070000}"/>
    <cellStyle name="T_Mẫu biểu thảo luận DT 2014" xfId="1717" xr:uid="{00000000-0005-0000-0000-000029070000}"/>
    <cellStyle name="T_Mẫu biểu thảo luận DT 2014_ĐB+YT" xfId="1718" xr:uid="{00000000-0005-0000-0000-00002A070000}"/>
    <cellStyle name="T_Mẫu biểu thảo luận DT 2014_ĐB+YT_DT 2017(25.10)" xfId="1719" xr:uid="{00000000-0005-0000-0000-00002B070000}"/>
    <cellStyle name="T_Mẫu biểu thảo luận DT 2014_Mặt bằng 2017" xfId="1720" xr:uid="{00000000-0005-0000-0000-00002C070000}"/>
    <cellStyle name="T_Mẫu biểu thảo luận DT 2014_Mặt bằng 2017_DT 2017(25.10)" xfId="1721" xr:uid="{00000000-0005-0000-0000-00002D070000}"/>
    <cellStyle name="T_Me_Tri_6_07" xfId="1722" xr:uid="{00000000-0005-0000-0000-00002E070000}"/>
    <cellStyle name="T_Me_Tri_6_07_PL3" xfId="1723" xr:uid="{00000000-0005-0000-0000-00002F070000}"/>
    <cellStyle name="T_Muc khoan quy PC theo ND 29" xfId="1724" xr:uid="{00000000-0005-0000-0000-000030070000}"/>
    <cellStyle name="T_Muc khoan quy PC theo ND 29_DT 2017(25.10)" xfId="1725" xr:uid="{00000000-0005-0000-0000-000031070000}"/>
    <cellStyle name="T_N2 thay dat (N1-1)" xfId="1726" xr:uid="{00000000-0005-0000-0000-000032070000}"/>
    <cellStyle name="T_N2 thay dat (N1-1)_PL3" xfId="1727" xr:uid="{00000000-0005-0000-0000-000033070000}"/>
    <cellStyle name="T_PAthuc25.05.06 B14 PA1" xfId="1728" xr:uid="{00000000-0005-0000-0000-000034070000}"/>
    <cellStyle name="T_Phu luc KP" xfId="1729" xr:uid="{00000000-0005-0000-0000-000035070000}"/>
    <cellStyle name="T_Phuong an can doi nam 2008" xfId="1730" xr:uid="{00000000-0005-0000-0000-000036070000}"/>
    <cellStyle name="T_Phuong an can doi nam 2008_Bieu mau 1-2 - gui cac phong" xfId="1731" xr:uid="{00000000-0005-0000-0000-000037070000}"/>
    <cellStyle name="T_Phuong an can doi nam 2008_Phu bieu gui cac Phong" xfId="1732" xr:uid="{00000000-0005-0000-0000-000038070000}"/>
    <cellStyle name="T_Phuong an can doi nam 2008_Ung truoc von nam 2015 (Von 2014 - 2016)" xfId="1733" xr:uid="{00000000-0005-0000-0000-000039070000}"/>
    <cellStyle name="T_phuong an gia ban Bien Bac 28-9" xfId="1734" xr:uid="{00000000-0005-0000-0000-00003A070000}"/>
    <cellStyle name="T_phuong an gia ban Bien Bac 28-9_ĐB+YT" xfId="1735" xr:uid="{00000000-0005-0000-0000-00003B070000}"/>
    <cellStyle name="T_phuong an gia ban Bien Bac 28-9_ĐB+YT_DT 2017(25.10)" xfId="1736" xr:uid="{00000000-0005-0000-0000-00003C070000}"/>
    <cellStyle name="T_phuong an gia ban Bien Bac 28-9_Mặt bằng 2017" xfId="1737" xr:uid="{00000000-0005-0000-0000-00003D070000}"/>
    <cellStyle name="T_phuong an gia ban Bien Bac 28-9_Mặt bằng 2017_DT 2017(25.10)" xfId="1738" xr:uid="{00000000-0005-0000-0000-00003E070000}"/>
    <cellStyle name="T_phuong an gia ban Bien Bac 4-11" xfId="1739" xr:uid="{00000000-0005-0000-0000-00003F070000}"/>
    <cellStyle name="T_phuong an gia ban Bien Bac 4-11_ĐB+YT" xfId="1740" xr:uid="{00000000-0005-0000-0000-000040070000}"/>
    <cellStyle name="T_phuong an gia ban Bien Bac 4-11_ĐB+YT_DT 2017(25.10)" xfId="1741" xr:uid="{00000000-0005-0000-0000-000041070000}"/>
    <cellStyle name="T_phuong an gia ban Bien Bac 4-11_Mặt bằng 2017" xfId="1742" xr:uid="{00000000-0005-0000-0000-000042070000}"/>
    <cellStyle name="T_phuong an gia ban Bien Bac 4-11_Mặt bằng 2017_DT 2017(25.10)" xfId="1743" xr:uid="{00000000-0005-0000-0000-000043070000}"/>
    <cellStyle name="T_PL3" xfId="1744" xr:uid="{00000000-0005-0000-0000-000044070000}"/>
    <cellStyle name="T_QT di chuyen ca phe" xfId="1745" xr:uid="{00000000-0005-0000-0000-000045070000}"/>
    <cellStyle name="T_QT di chuyen ca phe_Bang chi tiet phan bo kinh phi HL DQ bien nam 2014." xfId="1746" xr:uid="{00000000-0005-0000-0000-000046070000}"/>
    <cellStyle name="T_QT di chuyen ca phe_ĐB+YT" xfId="1747" xr:uid="{00000000-0005-0000-0000-000047070000}"/>
    <cellStyle name="T_QT di chuyen ca phe_ĐB+YT_DT 2017(25.10)" xfId="1748" xr:uid="{00000000-0005-0000-0000-000048070000}"/>
    <cellStyle name="T_QT di chuyen ca phe_Du toan DQTV  2013 (Dat lam)" xfId="1749" xr:uid="{00000000-0005-0000-0000-000049070000}"/>
    <cellStyle name="T_QT di chuyen ca phe_Du toan KP DQTV nam 2013 (Xay dung trinh So thang 9.2012" xfId="1750" xr:uid="{00000000-0005-0000-0000-00004A070000}"/>
    <cellStyle name="T_QT di chuyen ca phe_Du toan KP DQTV nam 2013 (Xay dung trinh So thang 9.2012_Biểu ĐM" xfId="1751" xr:uid="{00000000-0005-0000-0000-00004B070000}"/>
    <cellStyle name="T_QT di chuyen ca phe_Du toan KP DQTV nam 2013 (Xay dung trinh So thang 9.2012_Biểu ĐM_DT 2017(25.10)" xfId="1752" xr:uid="{00000000-0005-0000-0000-00004C070000}"/>
    <cellStyle name="T_QT di chuyen ca phe_Du toan KP DQTV nam 2013 (Xay dung trinh So thang 9.2012_Cân đối T-c" xfId="1753" xr:uid="{00000000-0005-0000-0000-00004D070000}"/>
    <cellStyle name="T_QT di chuyen ca phe_Du toan KP DQTV nam 2013 (Xay dung trinh So thang 9.2012_DT 2017(25.10)" xfId="1754" xr:uid="{00000000-0005-0000-0000-00004E070000}"/>
    <cellStyle name="T_QT di chuyen ca phe_Du toan KP DQTV nam 2013 (Xay dung trinh So thang 9.2012_TH chung" xfId="1755" xr:uid="{00000000-0005-0000-0000-00004F070000}"/>
    <cellStyle name="T_QT di chuyen ca phe_du toan nam 2012 phan GDQP, Lao (ban chinh thuc)" xfId="1756" xr:uid="{00000000-0005-0000-0000-000050070000}"/>
    <cellStyle name="T_QT di chuyen ca phe_du toan nam 2012 phan GDQP, Lao (ban chinh thuc)_ĐB+YT" xfId="1757" xr:uid="{00000000-0005-0000-0000-000051070000}"/>
    <cellStyle name="T_QT di chuyen ca phe_du toan nam 2012 phan GDQP, Lao (ban chinh thuc)_ĐB+YT_DT 2017(25.10)" xfId="1758" xr:uid="{00000000-0005-0000-0000-000052070000}"/>
    <cellStyle name="T_QT di chuyen ca phe_du toan nam 2012 phan GDQP, Lao (ban chinh thuc)_Mặt bằng 2017" xfId="1759" xr:uid="{00000000-0005-0000-0000-000053070000}"/>
    <cellStyle name="T_QT di chuyen ca phe_du toan nam 2012 phan GDQP, Lao (ban chinh thuc)_Mặt bằng 2017_DT 2017(25.10)" xfId="1760" xr:uid="{00000000-0005-0000-0000-000054070000}"/>
    <cellStyle name="T_QT di chuyen ca phe_du toan nam 2012 phan GDQP, Lao (ban chinh thuc)_ngọc lặc" xfId="1761" xr:uid="{00000000-0005-0000-0000-000055070000}"/>
    <cellStyle name="T_QT di chuyen ca phe_du toan nam 2012 phan GDQP, Lao (ban chinh thuc)_ngọc lặc_DT 2017(25.10)" xfId="1762" xr:uid="{00000000-0005-0000-0000-000056070000}"/>
    <cellStyle name="T_QT di chuyen ca phe_du toan nam 2012 phan GDQP, Lao (ban chinh thuc)_VINH LOC-MTP2014  (1)" xfId="1763" xr:uid="{00000000-0005-0000-0000-000057070000}"/>
    <cellStyle name="T_QT di chuyen ca phe_du toan nam 2012 phan GDQP, Lao (ban chinh thuc)_VINH LOC-MTP2014  (1)_DT 2017(25.10)" xfId="1764" xr:uid="{00000000-0005-0000-0000-000058070000}"/>
    <cellStyle name="T_QT di chuyen ca phe_Mặt bằng 2017" xfId="1765" xr:uid="{00000000-0005-0000-0000-000059070000}"/>
    <cellStyle name="T_QT di chuyen ca phe_Mặt bằng 2017_DT 2017(25.10)" xfId="1766" xr:uid="{00000000-0005-0000-0000-00005A070000}"/>
    <cellStyle name="T_QT di chuyen ca phe_Phu luc KP" xfId="1767" xr:uid="{00000000-0005-0000-0000-00005B070000}"/>
    <cellStyle name="T_QT di chuyen ca phe_Quan trang dot 2 2013 (Quan tính)" xfId="1768" xr:uid="{00000000-0005-0000-0000-00005C070000}"/>
    <cellStyle name="T_Quan trang dot 2 2013 (Quan tính)" xfId="1769" xr:uid="{00000000-0005-0000-0000-00005D070000}"/>
    <cellStyle name="T_Seagame(BTL)" xfId="1770" xr:uid="{00000000-0005-0000-0000-00005E070000}"/>
    <cellStyle name="T_Sheet1" xfId="1771" xr:uid="{00000000-0005-0000-0000-00005F070000}"/>
    <cellStyle name="T_Sheet1_2974" xfId="1772" xr:uid="{00000000-0005-0000-0000-000060070000}"/>
    <cellStyle name="T_Sheet1_2974_ĐB+YT" xfId="1773" xr:uid="{00000000-0005-0000-0000-000061070000}"/>
    <cellStyle name="T_Sheet1_2974_ĐB+YT_DT 2017(25.10)" xfId="1774" xr:uid="{00000000-0005-0000-0000-000062070000}"/>
    <cellStyle name="T_Sheet1_2974_Mặt bằng 2017" xfId="1775" xr:uid="{00000000-0005-0000-0000-000063070000}"/>
    <cellStyle name="T_Sheet1_2974_Mặt bằng 2017_DT 2017(25.10)" xfId="1776" xr:uid="{00000000-0005-0000-0000-000064070000}"/>
    <cellStyle name="T_Sheet1_2974_ngọc lặc" xfId="1777" xr:uid="{00000000-0005-0000-0000-000065070000}"/>
    <cellStyle name="T_Sheet1_2974_ngọc lặc_DT 2017(25.10)" xfId="1778" xr:uid="{00000000-0005-0000-0000-000066070000}"/>
    <cellStyle name="T_Sheet1_2974_VINH LOC-MTP2014  (1)" xfId="1779" xr:uid="{00000000-0005-0000-0000-000067070000}"/>
    <cellStyle name="T_Sheet1_2974_VINH LOC-MTP2014  (1)_DT 2017(25.10)" xfId="1780" xr:uid="{00000000-0005-0000-0000-000068070000}"/>
    <cellStyle name="T_Sheet1_Biểu ĐM" xfId="1781" xr:uid="{00000000-0005-0000-0000-000069070000}"/>
    <cellStyle name="T_Sheet1_Biểu ĐM_DT 2017(25.10)" xfId="1782" xr:uid="{00000000-0005-0000-0000-00006A070000}"/>
    <cellStyle name="T_Sheet1_Cân đối T-c" xfId="1783" xr:uid="{00000000-0005-0000-0000-00006B070000}"/>
    <cellStyle name="T_Sheet1_DT 2017(25.10)" xfId="1784" xr:uid="{00000000-0005-0000-0000-00006C070000}"/>
    <cellStyle name="T_Sheet1_Mẫu biểu thảo luận DT 2014" xfId="1785" xr:uid="{00000000-0005-0000-0000-00006D070000}"/>
    <cellStyle name="T_Sheet1_Mẫu biểu thảo luận DT 2014_ĐB+YT" xfId="1786" xr:uid="{00000000-0005-0000-0000-00006E070000}"/>
    <cellStyle name="T_Sheet1_Mẫu biểu thảo luận DT 2014_ĐB+YT_DT 2017(25.10)" xfId="1787" xr:uid="{00000000-0005-0000-0000-00006F070000}"/>
    <cellStyle name="T_Sheet1_Mẫu biểu thảo luận DT 2014_Mặt bằng 2017" xfId="1788" xr:uid="{00000000-0005-0000-0000-000070070000}"/>
    <cellStyle name="T_Sheet1_Mẫu biểu thảo luận DT 2014_Mặt bằng 2017_DT 2017(25.10)" xfId="1789" xr:uid="{00000000-0005-0000-0000-000071070000}"/>
    <cellStyle name="T_Sheet1_Muc khoan quy PC theo ND 29" xfId="1790" xr:uid="{00000000-0005-0000-0000-000072070000}"/>
    <cellStyle name="T_Sheet1_Muc khoan quy PC theo ND 29_DT 2017(25.10)" xfId="1791" xr:uid="{00000000-0005-0000-0000-000073070000}"/>
    <cellStyle name="T_Sheet1_TH chung" xfId="1792" xr:uid="{00000000-0005-0000-0000-000074070000}"/>
    <cellStyle name="T_Sheet1_TH_PBDT_nam_2013-hoan_chinh_(trinh_HDND.UBND)" xfId="1793" xr:uid="{00000000-0005-0000-0000-000075070000}"/>
    <cellStyle name="T_Sheet1_TH_PBDT_nam_2013-hoan_chinh_(trinh_HDND.UBND)_Biểu ĐM" xfId="1794" xr:uid="{00000000-0005-0000-0000-000076070000}"/>
    <cellStyle name="T_Sheet1_TH_PBDT_nam_2013-hoan_chinh_(trinh_HDND.UBND)_Biểu ĐM_DT 2017(25.10)" xfId="1795" xr:uid="{00000000-0005-0000-0000-000077070000}"/>
    <cellStyle name="T_Sheet1_TH_PBDT_nam_2013-hoan_chinh_(trinh_HDND.UBND)_Cân đối T-c" xfId="1796" xr:uid="{00000000-0005-0000-0000-000078070000}"/>
    <cellStyle name="T_Sheet1_TH_PBDT_nam_2013-hoan_chinh_(trinh_HDND.UBND)_DT 2017(25.10)" xfId="1797" xr:uid="{00000000-0005-0000-0000-000079070000}"/>
    <cellStyle name="T_Sheet1_TH_PBDT_nam_2013-hoan_chinh_(trinh_HDND.UBND)_TH chung" xfId="1798" xr:uid="{00000000-0005-0000-0000-00007A070000}"/>
    <cellStyle name="T_Sheet1_Tổng%20hợp%20chi%20tiết%20các%20chính%20sách%20BC%20Bộ%20Tài%20Chính%202012(1)" xfId="1799" xr:uid="{00000000-0005-0000-0000-00007B070000}"/>
    <cellStyle name="T_Sheet1_Tổng%20hợp%20chi%20tiết%20các%20chính%20sách%20BC%20Bộ%20Tài%20Chính%202012(1)_ĐB+YT" xfId="1800" xr:uid="{00000000-0005-0000-0000-00007C070000}"/>
    <cellStyle name="T_Sheet1_Tổng%20hợp%20chi%20tiết%20các%20chính%20sách%20BC%20Bộ%20Tài%20Chính%202012(1)_ĐB+YT_DT 2017(25.10)" xfId="1801" xr:uid="{00000000-0005-0000-0000-00007D070000}"/>
    <cellStyle name="T_Sheet1_Tổng%20hợp%20chi%20tiết%20các%20chính%20sách%20BC%20Bộ%20Tài%20Chính%202012(1)_Mặt bằng 2017" xfId="1802" xr:uid="{00000000-0005-0000-0000-00007E070000}"/>
    <cellStyle name="T_Sheet1_Tổng%20hợp%20chi%20tiết%20các%20chính%20sách%20BC%20Bộ%20Tài%20Chính%202012(1)_Mặt bằng 2017_DT 2017(25.10)" xfId="1803" xr:uid="{00000000-0005-0000-0000-00007F070000}"/>
    <cellStyle name="T_Sheet1_Tổng%20hợp%20chi%20tiết%20các%20chính%20sách%20BC%20Bộ%20Tài%20Chính%202012(1)_ngọc lặc" xfId="1804" xr:uid="{00000000-0005-0000-0000-000080070000}"/>
    <cellStyle name="T_Sheet1_Tổng%20hợp%20chi%20tiết%20các%20chính%20sách%20BC%20Bộ%20Tài%20Chính%202012(1)_ngọc lặc_DT 2017(25.10)" xfId="1805" xr:uid="{00000000-0005-0000-0000-000081070000}"/>
    <cellStyle name="T_Sheet1_Tổng%20hợp%20chi%20tiết%20các%20chính%20sách%20BC%20Bộ%20Tài%20Chính%202012(1)_VINH LOC-MTP2014  (1)" xfId="1806" xr:uid="{00000000-0005-0000-0000-000082070000}"/>
    <cellStyle name="T_Sheet1_Tổng%20hợp%20chi%20tiết%20các%20chính%20sách%20BC%20Bộ%20Tài%20Chính%202012(1)_VINH LOC-MTP2014  (1)_DT 2017(25.10)" xfId="1807" xr:uid="{00000000-0005-0000-0000-000083070000}"/>
    <cellStyle name="T_Sheet1_Trình%20Bộ%20TC%20bổ%20sung%20DT%202013(1)" xfId="1808" xr:uid="{00000000-0005-0000-0000-000084070000}"/>
    <cellStyle name="T_Sheet1_Trình%20Bộ%20TC%20bổ%20sung%20DT%202013(1)_ĐB+YT" xfId="1809" xr:uid="{00000000-0005-0000-0000-000085070000}"/>
    <cellStyle name="T_Sheet1_Trình%20Bộ%20TC%20bổ%20sung%20DT%202013(1)_ĐB+YT_DT 2017(25.10)" xfId="1810" xr:uid="{00000000-0005-0000-0000-000086070000}"/>
    <cellStyle name="T_Sheet1_Trình%20Bộ%20TC%20bổ%20sung%20DT%202013(1)_Mặt bằng 2017" xfId="1811" xr:uid="{00000000-0005-0000-0000-000087070000}"/>
    <cellStyle name="T_Sheet1_Trình%20Bộ%20TC%20bổ%20sung%20DT%202013(1)_Mặt bằng 2017_DT 2017(25.10)" xfId="1812" xr:uid="{00000000-0005-0000-0000-000088070000}"/>
    <cellStyle name="T_Sheet1_Trình%20Bộ%20TC%20bổ%20sung%20DT%202013(1)_ngọc lặc" xfId="1813" xr:uid="{00000000-0005-0000-0000-000089070000}"/>
    <cellStyle name="T_Sheet1_Trình%20Bộ%20TC%20bổ%20sung%20DT%202013(1)_ngọc lặc_DT 2017(25.10)" xfId="1814" xr:uid="{00000000-0005-0000-0000-00008A070000}"/>
    <cellStyle name="T_Sheet1_Trình%20Bộ%20TC%20bổ%20sung%20DT%202013(1)_VINH LOC-MTP2014  (1)" xfId="1815" xr:uid="{00000000-0005-0000-0000-00008B070000}"/>
    <cellStyle name="T_Sheet1_Trình%20Bộ%20TC%20bổ%20sung%20DT%202013(1)_VINH LOC-MTP2014  (1)_DT 2017(25.10)" xfId="1816" xr:uid="{00000000-0005-0000-0000-00008C070000}"/>
    <cellStyle name="T_So GTVT" xfId="1817" xr:uid="{00000000-0005-0000-0000-00008D070000}"/>
    <cellStyle name="T_So GTVT_Bieu mau 1-2 - gui cac phong" xfId="1818" xr:uid="{00000000-0005-0000-0000-00008E070000}"/>
    <cellStyle name="T_So GTVT_Phu bieu gui cac Phong" xfId="1819" xr:uid="{00000000-0005-0000-0000-00008F070000}"/>
    <cellStyle name="T_So GTVT_Ung truoc von nam 2015 (Von 2014 - 2016)" xfId="1820" xr:uid="{00000000-0005-0000-0000-000090070000}"/>
    <cellStyle name="T_tdc23-1" xfId="1821" xr:uid="{00000000-0005-0000-0000-000091070000}"/>
    <cellStyle name="T_tdc23-1_Bang chi tiet phan bo kinh phi HL DQ bien nam 2014." xfId="1822" xr:uid="{00000000-0005-0000-0000-000092070000}"/>
    <cellStyle name="T_tdc23-1_Cân đối T-c" xfId="1823" xr:uid="{00000000-0005-0000-0000-000093070000}"/>
    <cellStyle name="T_tdc23-1_ĐB+YT" xfId="1824" xr:uid="{00000000-0005-0000-0000-000094070000}"/>
    <cellStyle name="T_tdc23-1_DT 2017(25.10)" xfId="1825" xr:uid="{00000000-0005-0000-0000-000095070000}"/>
    <cellStyle name="T_tdc23-1_Du toan DQTV  2013 (Dat lam)" xfId="1826" xr:uid="{00000000-0005-0000-0000-000096070000}"/>
    <cellStyle name="T_tdc23-1_Du toan KP DQTV nam 2013 (Xay dung trinh So thang 9.2012" xfId="1827" xr:uid="{00000000-0005-0000-0000-000097070000}"/>
    <cellStyle name="T_tdc23-1_Du toan KP DQTV nam 2013 (Xay dung trinh So thang 9.2012_Biểu ĐM" xfId="1828" xr:uid="{00000000-0005-0000-0000-000098070000}"/>
    <cellStyle name="T_tdc23-1_Du toan KP DQTV nam 2013 (Xay dung trinh So thang 9.2012_ngọc lặc" xfId="1829" xr:uid="{00000000-0005-0000-0000-000099070000}"/>
    <cellStyle name="T_tdc23-1_Du toan KP DQTV nam 2013 (Xay dung trinh So thang 9.2012_VINH LOC-MTP2014  (1)" xfId="1830" xr:uid="{00000000-0005-0000-0000-00009A070000}"/>
    <cellStyle name="T_tdc23-1_du toan nam 2012 phan GDQP, Lao (ban chinh thuc)" xfId="1831" xr:uid="{00000000-0005-0000-0000-00009B070000}"/>
    <cellStyle name="T_tdc23-1_du toan nam 2012 phan GDQP, Lao (ban chinh thuc)_Cân đối T-c" xfId="1832" xr:uid="{00000000-0005-0000-0000-00009C070000}"/>
    <cellStyle name="T_tdc23-1_du toan nam 2012 phan GDQP, Lao (ban chinh thuc)_ĐB+YT" xfId="1833" xr:uid="{00000000-0005-0000-0000-00009D070000}"/>
    <cellStyle name="T_tdc23-1_du toan nam 2012 phan GDQP, Lao (ban chinh thuc)_DT 2017(25.10)" xfId="1834" xr:uid="{00000000-0005-0000-0000-00009E070000}"/>
    <cellStyle name="T_tdc23-1_du toan nam 2012 phan GDQP, Lao (ban chinh thuc)_Mặt bằng 2017" xfId="1835" xr:uid="{00000000-0005-0000-0000-00009F070000}"/>
    <cellStyle name="T_tdc23-1_du toan nam 2012 phan GDQP, Lao (ban chinh thuc)_TH chung" xfId="1836" xr:uid="{00000000-0005-0000-0000-0000A0070000}"/>
    <cellStyle name="T_tdc23-1_Mặt bằng 2017" xfId="1837" xr:uid="{00000000-0005-0000-0000-0000A1070000}"/>
    <cellStyle name="T_tdc23-1_ngọc lặc" xfId="1838" xr:uid="{00000000-0005-0000-0000-0000A2070000}"/>
    <cellStyle name="T_tdc23-1_Phu luc KP" xfId="1839" xr:uid="{00000000-0005-0000-0000-0000A3070000}"/>
    <cellStyle name="T_tdc23-1_Quan trang dot 2 2013 (Quan tính)" xfId="1840" xr:uid="{00000000-0005-0000-0000-0000A4070000}"/>
    <cellStyle name="T_tdc23-1_TH chung" xfId="1841" xr:uid="{00000000-0005-0000-0000-0000A5070000}"/>
    <cellStyle name="T_tdc23-1_VINH LOC-MTP2014  (1)" xfId="1842" xr:uid="{00000000-0005-0000-0000-0000A6070000}"/>
    <cellStyle name="T_TDT + duong(8-5-07)" xfId="1843" xr:uid="{00000000-0005-0000-0000-0000A7070000}"/>
    <cellStyle name="T_TDT + duong(8-5-07)_DT thu 2016 (1)" xfId="1844" xr:uid="{00000000-0005-0000-0000-0000A8070000}"/>
    <cellStyle name="T_TDT + duong(8-5-07)_PL3" xfId="1845" xr:uid="{00000000-0005-0000-0000-0000A9070000}"/>
    <cellStyle name="T_TDT + duong(8-5-07)_TW" xfId="1846" xr:uid="{00000000-0005-0000-0000-0000AA070000}"/>
    <cellStyle name="T_TH chung" xfId="1847" xr:uid="{00000000-0005-0000-0000-0000AB070000}"/>
    <cellStyle name="T_TH_PBDT_nam_2013-hoan_chinh_(trinh_HDND.UBND)" xfId="1848" xr:uid="{00000000-0005-0000-0000-0000AC070000}"/>
    <cellStyle name="T_TH_PBDT_nam_2013-hoan_chinh_(trinh_HDND.UBND)_Biểu ĐM" xfId="1849" xr:uid="{00000000-0005-0000-0000-0000AD070000}"/>
    <cellStyle name="T_TH_PBDT_nam_2013-hoan_chinh_(trinh_HDND.UBND)_Biểu ĐM_DT 2017(25.10)" xfId="1850" xr:uid="{00000000-0005-0000-0000-0000AE070000}"/>
    <cellStyle name="T_TH_PBDT_nam_2013-hoan_chinh_(trinh_HDND.UBND)_Cân đối T-c" xfId="1851" xr:uid="{00000000-0005-0000-0000-0000AF070000}"/>
    <cellStyle name="T_TH_PBDT_nam_2013-hoan_chinh_(trinh_HDND.UBND)_DT 2017(25.10)" xfId="1852" xr:uid="{00000000-0005-0000-0000-0000B0070000}"/>
    <cellStyle name="T_TH_PBDT_nam_2013-hoan_chinh_(trinh_HDND.UBND)_TH chung" xfId="1853" xr:uid="{00000000-0005-0000-0000-0000B1070000}"/>
    <cellStyle name="T_tham_tra_du_toan" xfId="1854" xr:uid="{00000000-0005-0000-0000-0000B2070000}"/>
    <cellStyle name="T_tham_tra_du_toan_PL3" xfId="1855" xr:uid="{00000000-0005-0000-0000-0000B3070000}"/>
    <cellStyle name="T_Thiet bi" xfId="1856" xr:uid="{00000000-0005-0000-0000-0000B4070000}"/>
    <cellStyle name="T_Thiet bi_DT thu 2016 (1)" xfId="1857" xr:uid="{00000000-0005-0000-0000-0000B5070000}"/>
    <cellStyle name="T_Thiet bi_PL3" xfId="1858" xr:uid="{00000000-0005-0000-0000-0000B6070000}"/>
    <cellStyle name="T_TKCS" xfId="1859" xr:uid="{00000000-0005-0000-0000-0000B7070000}"/>
    <cellStyle name="T_Tổng%20hợp%20chi%20tiết%20các%20chính%20sách%20BC%20Bộ%20Tài%20Chính%202012(1)" xfId="1860" xr:uid="{00000000-0005-0000-0000-0000B8070000}"/>
    <cellStyle name="T_Tổng%20hợp%20chi%20tiết%20các%20chính%20sách%20BC%20Bộ%20Tài%20Chính%202012(1)_ĐB+YT" xfId="1861" xr:uid="{00000000-0005-0000-0000-0000B9070000}"/>
    <cellStyle name="T_Tổng%20hợp%20chi%20tiết%20các%20chính%20sách%20BC%20Bộ%20Tài%20Chính%202012(1)_ĐB+YT_DT 2017(25.10)" xfId="1862" xr:uid="{00000000-0005-0000-0000-0000BA070000}"/>
    <cellStyle name="T_Tổng%20hợp%20chi%20tiết%20các%20chính%20sách%20BC%20Bộ%20Tài%20Chính%202012(1)_Mặt bằng 2017" xfId="1863" xr:uid="{00000000-0005-0000-0000-0000BB070000}"/>
    <cellStyle name="T_Tổng%20hợp%20chi%20tiết%20các%20chính%20sách%20BC%20Bộ%20Tài%20Chính%202012(1)_Mặt bằng 2017_DT 2017(25.10)" xfId="1864" xr:uid="{00000000-0005-0000-0000-0000BC070000}"/>
    <cellStyle name="T_Tổng%20hợp%20chi%20tiết%20các%20chính%20sách%20BC%20Bộ%20Tài%20Chính%202012(1)_ngọc lặc" xfId="1865" xr:uid="{00000000-0005-0000-0000-0000BD070000}"/>
    <cellStyle name="T_Tổng%20hợp%20chi%20tiết%20các%20chính%20sách%20BC%20Bộ%20Tài%20Chính%202012(1)_ngọc lặc_DT 2017(25.10)" xfId="1866" xr:uid="{00000000-0005-0000-0000-0000BE070000}"/>
    <cellStyle name="T_Tổng%20hợp%20chi%20tiết%20các%20chính%20sách%20BC%20Bộ%20Tài%20Chính%202012(1)_VINH LOC-MTP2014  (1)" xfId="1867" xr:uid="{00000000-0005-0000-0000-0000BF070000}"/>
    <cellStyle name="T_Tổng%20hợp%20chi%20tiết%20các%20chính%20sách%20BC%20Bộ%20Tài%20Chính%202012(1)_VINH LOC-MTP2014  (1)_DT 2017(25.10)" xfId="1868" xr:uid="{00000000-0005-0000-0000-0000C0070000}"/>
    <cellStyle name="T_Trình%20Bộ%20TC%20bổ%20sung%20DT%202013(1)" xfId="1869" xr:uid="{00000000-0005-0000-0000-0000C1070000}"/>
    <cellStyle name="T_Trình%20Bộ%20TC%20bổ%20sung%20DT%202013(1)_ĐB+YT" xfId="1870" xr:uid="{00000000-0005-0000-0000-0000C2070000}"/>
    <cellStyle name="T_Trình%20Bộ%20TC%20bổ%20sung%20DT%202013(1)_ĐB+YT_DT 2017(25.10)" xfId="1871" xr:uid="{00000000-0005-0000-0000-0000C3070000}"/>
    <cellStyle name="T_Trình%20Bộ%20TC%20bổ%20sung%20DT%202013(1)_Mặt bằng 2017" xfId="1872" xr:uid="{00000000-0005-0000-0000-0000C4070000}"/>
    <cellStyle name="T_Trình%20Bộ%20TC%20bổ%20sung%20DT%202013(1)_Mặt bằng 2017_DT 2017(25.10)" xfId="1873" xr:uid="{00000000-0005-0000-0000-0000C5070000}"/>
    <cellStyle name="T_Trình%20Bộ%20TC%20bổ%20sung%20DT%202013(1)_ngọc lặc" xfId="1874" xr:uid="{00000000-0005-0000-0000-0000C6070000}"/>
    <cellStyle name="T_Trình%20Bộ%20TC%20bổ%20sung%20DT%202013(1)_ngọc lặc_DT 2017(25.10)" xfId="1875" xr:uid="{00000000-0005-0000-0000-0000C7070000}"/>
    <cellStyle name="T_Trình%20Bộ%20TC%20bổ%20sung%20DT%202013(1)_VINH LOC-MTP2014  (1)" xfId="1876" xr:uid="{00000000-0005-0000-0000-0000C8070000}"/>
    <cellStyle name="T_Trình%20Bộ%20TC%20bổ%20sung%20DT%202013(1)_VINH LOC-MTP2014  (1)_DT 2017(25.10)" xfId="1877" xr:uid="{00000000-0005-0000-0000-0000C9070000}"/>
    <cellStyle name="T_TW" xfId="1878" xr:uid="{00000000-0005-0000-0000-0000CA070000}"/>
    <cellStyle name="T_ÿÿÿÿÿ" xfId="1879" xr:uid="{00000000-0005-0000-0000-0000CB070000}"/>
    <cellStyle name="T_ÿÿÿÿÿ_PL3" xfId="1880" xr:uid="{00000000-0005-0000-0000-0000CC070000}"/>
    <cellStyle name="tde" xfId="1881" xr:uid="{00000000-0005-0000-0000-0000CD070000}"/>
    <cellStyle name="Text Indent A" xfId="1882" xr:uid="{00000000-0005-0000-0000-0000CE070000}"/>
    <cellStyle name="Text Indent B" xfId="1883" xr:uid="{00000000-0005-0000-0000-0000CF070000}"/>
    <cellStyle name="Text Indent C" xfId="1884" xr:uid="{00000000-0005-0000-0000-0000D0070000}"/>
    <cellStyle name="th" xfId="1885" xr:uid="{00000000-0005-0000-0000-0000D1070000}"/>
    <cellStyle name="than" xfId="1886" xr:uid="{00000000-0005-0000-0000-0000D2070000}"/>
    <cellStyle name="þ_x001d_ð¤_x000c_¯þ_x0014__x000d_¨þU_x0001_À_x0004_ _x0015__x000f__x0001__x0001_" xfId="1887" xr:uid="{00000000-0005-0000-0000-0000D3070000}"/>
    <cellStyle name="þ_x001d_ð·_x000c_æþ'_x000d_ßþU_x0001_Ø_x0005_ü_x0014__x0007__x0001__x0001_" xfId="1888" xr:uid="{00000000-0005-0000-0000-0000D4070000}"/>
    <cellStyle name="þ_x001d_ðÇ%Uý—&amp;Hý9_x0008_Ÿ s_x000a__x0007__x0001__x0001_" xfId="1889" xr:uid="{00000000-0005-0000-0000-0000D5070000}"/>
    <cellStyle name="þ_x001d_ðÇ%Uý—&amp;Hý9_x0008_Ÿ_x0009_s_x000a__x0007__x0001__x0001_" xfId="1890" xr:uid="{00000000-0005-0000-0000-0000D6070000}"/>
    <cellStyle name="þ_x001d_ðK_x000c_Fý_x001b__x000d_9ýU_x0001_Ð_x0008_¦)_x0007__x0001__x0001_" xfId="1891" xr:uid="{00000000-0005-0000-0000-0000D7070000}"/>
    <cellStyle name="thuong-10" xfId="1892" xr:uid="{00000000-0005-0000-0000-0000D8070000}"/>
    <cellStyle name="thuong-10 2" xfId="2010" xr:uid="{00000000-0005-0000-0000-0000D9070000}"/>
    <cellStyle name="thuong-10 3" xfId="2083" xr:uid="{00000000-0005-0000-0000-0000DA070000}"/>
    <cellStyle name="thuong-11" xfId="1893" xr:uid="{00000000-0005-0000-0000-0000DB070000}"/>
    <cellStyle name="Thuyet minh" xfId="1894" xr:uid="{00000000-0005-0000-0000-0000DC070000}"/>
    <cellStyle name="Thuyet minh 2" xfId="2084" xr:uid="{00000000-0005-0000-0000-0000DD070000}"/>
    <cellStyle name="Tien1" xfId="1895" xr:uid="{00000000-0005-0000-0000-0000DE070000}"/>
    <cellStyle name="Tien1 2" xfId="2011" xr:uid="{00000000-0005-0000-0000-0000DF070000}"/>
    <cellStyle name="Tien1 3" xfId="2085" xr:uid="{00000000-0005-0000-0000-0000E0070000}"/>
    <cellStyle name="Tieu_de_2" xfId="1896" xr:uid="{00000000-0005-0000-0000-0000E1070000}"/>
    <cellStyle name="Times New Roman" xfId="1897" xr:uid="{00000000-0005-0000-0000-0000E2070000}"/>
    <cellStyle name="tit1" xfId="1898" xr:uid="{00000000-0005-0000-0000-0000E3070000}"/>
    <cellStyle name="tit2" xfId="1899" xr:uid="{00000000-0005-0000-0000-0000E4070000}"/>
    <cellStyle name="tit3" xfId="1900" xr:uid="{00000000-0005-0000-0000-0000E5070000}"/>
    <cellStyle name="tit4" xfId="1901" xr:uid="{00000000-0005-0000-0000-0000E6070000}"/>
    <cellStyle name="Title 2" xfId="1902" xr:uid="{00000000-0005-0000-0000-0000E7070000}"/>
    <cellStyle name="TitleBig" xfId="1903" xr:uid="{00000000-0005-0000-0000-0000E8070000}"/>
    <cellStyle name="TitleCol" xfId="1904" xr:uid="{00000000-0005-0000-0000-0000E9070000}"/>
    <cellStyle name="TitleSml" xfId="1905" xr:uid="{00000000-0005-0000-0000-0000EA070000}"/>
    <cellStyle name="TitleTme" xfId="1906" xr:uid="{00000000-0005-0000-0000-0000EB070000}"/>
    <cellStyle name="Tong so" xfId="1907" xr:uid="{00000000-0005-0000-0000-0000EC070000}"/>
    <cellStyle name="tong so 1" xfId="1908" xr:uid="{00000000-0005-0000-0000-0000ED070000}"/>
    <cellStyle name="tong so 1 2" xfId="2012" xr:uid="{00000000-0005-0000-0000-0000EE070000}"/>
    <cellStyle name="tong so 1 3" xfId="2087" xr:uid="{00000000-0005-0000-0000-0000EF070000}"/>
    <cellStyle name="Tong so 2" xfId="2086" xr:uid="{00000000-0005-0000-0000-0000F0070000}"/>
    <cellStyle name="Tong so 3" xfId="2032" xr:uid="{00000000-0005-0000-0000-0000F1070000}"/>
    <cellStyle name="Tong so_Phu bieu - Ke hoach phat trien kinh te - xa hoi nam 2018" xfId="1909" xr:uid="{00000000-0005-0000-0000-0000F2070000}"/>
    <cellStyle name="Tongcong" xfId="1910" xr:uid="{00000000-0005-0000-0000-0000F3070000}"/>
    <cellStyle name="Tongcong 2" xfId="2013" xr:uid="{00000000-0005-0000-0000-0000F4070000}"/>
    <cellStyle name="Total 2" xfId="1911" xr:uid="{00000000-0005-0000-0000-0000F5070000}"/>
    <cellStyle name="Total 2 2" xfId="2088" xr:uid="{00000000-0005-0000-0000-0000F6070000}"/>
    <cellStyle name="TotalGra" xfId="1912" xr:uid="{00000000-0005-0000-0000-0000F7070000}"/>
    <cellStyle name="TotalSub" xfId="1913" xr:uid="{00000000-0005-0000-0000-0000F8070000}"/>
    <cellStyle name="trang" xfId="1914" xr:uid="{00000000-0005-0000-0000-0000F9070000}"/>
    <cellStyle name="tt1" xfId="1915" xr:uid="{00000000-0005-0000-0000-0000FA070000}"/>
    <cellStyle name="Tusental (0)_pldt" xfId="1916" xr:uid="{00000000-0005-0000-0000-0000FB070000}"/>
    <cellStyle name="Tusental_pldt" xfId="1917" xr:uid="{00000000-0005-0000-0000-0000FC070000}"/>
    <cellStyle name="Überschrift" xfId="1918" xr:uid="{00000000-0005-0000-0000-0000FD070000}"/>
    <cellStyle name="Überschrift 1" xfId="1919" xr:uid="{00000000-0005-0000-0000-0000FE070000}"/>
    <cellStyle name="Überschrift 2" xfId="1920" xr:uid="{00000000-0005-0000-0000-0000FF070000}"/>
    <cellStyle name="Überschrift 3" xfId="1921" xr:uid="{00000000-0005-0000-0000-000000080000}"/>
    <cellStyle name="Überschrift 4" xfId="1922" xr:uid="{00000000-0005-0000-0000-000001080000}"/>
    <cellStyle name="ux_3_¼­¿ï-¾È»ê" xfId="1923" xr:uid="{00000000-0005-0000-0000-000002080000}"/>
    <cellStyle name="Valuta (0)_CALPREZZ" xfId="1924" xr:uid="{00000000-0005-0000-0000-000003080000}"/>
    <cellStyle name="Valuta_ PESO ELETTR." xfId="1925" xr:uid="{00000000-0005-0000-0000-000004080000}"/>
    <cellStyle name="VANG1" xfId="1926" xr:uid="{00000000-0005-0000-0000-000005080000}"/>
    <cellStyle name="Verknüpfte Zelle" xfId="1927" xr:uid="{00000000-0005-0000-0000-000006080000}"/>
    <cellStyle name="viet" xfId="1928" xr:uid="{00000000-0005-0000-0000-000007080000}"/>
    <cellStyle name="viet2" xfId="1929" xr:uid="{00000000-0005-0000-0000-000008080000}"/>
    <cellStyle name="VLB-GTKÕ" xfId="1930" xr:uid="{00000000-0005-0000-0000-000009080000}"/>
    <cellStyle name="VLB-GTKÕ 2" xfId="2014" xr:uid="{00000000-0005-0000-0000-00000A080000}"/>
    <cellStyle name="VN new romanNormal" xfId="1931" xr:uid="{00000000-0005-0000-0000-00000B080000}"/>
    <cellStyle name="Vn Time 13" xfId="1932" xr:uid="{00000000-0005-0000-0000-00000C080000}"/>
    <cellStyle name="Vn Time 14" xfId="1933" xr:uid="{00000000-0005-0000-0000-00000D080000}"/>
    <cellStyle name="VN time new roman" xfId="1934" xr:uid="{00000000-0005-0000-0000-00000E080000}"/>
    <cellStyle name="vn_time" xfId="1935" xr:uid="{00000000-0005-0000-0000-00000F080000}"/>
    <cellStyle name="vnbo" xfId="1936" xr:uid="{00000000-0005-0000-0000-000010080000}"/>
    <cellStyle name="vnhead1" xfId="1937" xr:uid="{00000000-0005-0000-0000-000011080000}"/>
    <cellStyle name="vnhead2" xfId="1938" xr:uid="{00000000-0005-0000-0000-000012080000}"/>
    <cellStyle name="vnhead3" xfId="1939" xr:uid="{00000000-0005-0000-0000-000013080000}"/>
    <cellStyle name="vnhead4" xfId="1940" xr:uid="{00000000-0005-0000-0000-000014080000}"/>
    <cellStyle name="vntxt1" xfId="1941" xr:uid="{00000000-0005-0000-0000-000015080000}"/>
    <cellStyle name="vntxt1 2" xfId="2089" xr:uid="{00000000-0005-0000-0000-000016080000}"/>
    <cellStyle name="vntxt2" xfId="1942" xr:uid="{00000000-0005-0000-0000-000017080000}"/>
    <cellStyle name="vntxt2 2" xfId="2090" xr:uid="{00000000-0005-0000-0000-000018080000}"/>
    <cellStyle name="W?hrung [0]_35ERI8T2gbIEMixb4v26icuOo" xfId="1943" xr:uid="{00000000-0005-0000-0000-000019080000}"/>
    <cellStyle name="W?hrung_35ERI8T2gbIEMixb4v26icuOo" xfId="1944" xr:uid="{00000000-0005-0000-0000-00001A080000}"/>
    <cellStyle name="Währung [0]_ALLE_ITEMS_280800_EV_NL" xfId="1945" xr:uid="{00000000-0005-0000-0000-00001B080000}"/>
    <cellStyle name="Währung_AKE_100N" xfId="1946" xr:uid="{00000000-0005-0000-0000-00001C080000}"/>
    <cellStyle name="Walutowy [0]_Invoices2001Slovakia" xfId="1947" xr:uid="{00000000-0005-0000-0000-00001D080000}"/>
    <cellStyle name="Walutowy_Invoices2001Slovakia" xfId="1948" xr:uid="{00000000-0005-0000-0000-00001E080000}"/>
    <cellStyle name="Warnender Text" xfId="1949" xr:uid="{00000000-0005-0000-0000-00001F080000}"/>
    <cellStyle name="Warning Text 2" xfId="1950" xr:uid="{00000000-0005-0000-0000-000020080000}"/>
    <cellStyle name="wrap" xfId="1951" xr:uid="{00000000-0005-0000-0000-000021080000}"/>
    <cellStyle name="Wไhrung [0]_35ERI8T2gbIEMixb4v26icuOo" xfId="1952" xr:uid="{00000000-0005-0000-0000-000022080000}"/>
    <cellStyle name="Wไhrung_35ERI8T2gbIEMixb4v26icuOo" xfId="1953" xr:uid="{00000000-0005-0000-0000-000023080000}"/>
    <cellStyle name="xuan" xfId="1954" xr:uid="{00000000-0005-0000-0000-000024080000}"/>
    <cellStyle name="y" xfId="1955" xr:uid="{00000000-0005-0000-0000-000025080000}"/>
    <cellStyle name="Ý kh¸c_B¶ng 1 (2)" xfId="1956" xr:uid="{00000000-0005-0000-0000-000026080000}"/>
    <cellStyle name="Zelle überprüfen" xfId="1957" xr:uid="{00000000-0005-0000-0000-000027080000}"/>
    <cellStyle name=" [0.00]_ Att. 1- Cover" xfId="1958" xr:uid="{00000000-0005-0000-0000-000028080000}"/>
    <cellStyle name="_ Att. 1- Cover" xfId="1959" xr:uid="{00000000-0005-0000-0000-000029080000}"/>
    <cellStyle name="?_ Att. 1- Cover" xfId="1960" xr:uid="{00000000-0005-0000-0000-00002A080000}"/>
    <cellStyle name="똿뗦먛귟 [0.00]_PRODUCT DETAIL Q1" xfId="1961" xr:uid="{00000000-0005-0000-0000-00002B080000}"/>
    <cellStyle name="똿뗦먛귟_PRODUCT DETAIL Q1" xfId="1962" xr:uid="{00000000-0005-0000-0000-00002C080000}"/>
    <cellStyle name="믅됞 [0.00]_PRODUCT DETAIL Q1" xfId="1963" xr:uid="{00000000-0005-0000-0000-00002D080000}"/>
    <cellStyle name="믅됞_PRODUCT DETAIL Q1" xfId="1964" xr:uid="{00000000-0005-0000-0000-00002E080000}"/>
    <cellStyle name="백분율_††††† " xfId="1965" xr:uid="{00000000-0005-0000-0000-00002F080000}"/>
    <cellStyle name="뷭?_BOOKSHIP" xfId="1966" xr:uid="{00000000-0005-0000-0000-000030080000}"/>
    <cellStyle name="안건회계법인" xfId="1967" xr:uid="{00000000-0005-0000-0000-000031080000}"/>
    <cellStyle name="콤맀_Sheet1_총괄표 (수출입) (2)" xfId="1968" xr:uid="{00000000-0005-0000-0000-000032080000}"/>
    <cellStyle name="콤마 [ - 유형1" xfId="1969" xr:uid="{00000000-0005-0000-0000-000033080000}"/>
    <cellStyle name="콤마 [ - 유형2" xfId="1970" xr:uid="{00000000-0005-0000-0000-000034080000}"/>
    <cellStyle name="콤마 [ - 유형3" xfId="1971" xr:uid="{00000000-0005-0000-0000-000035080000}"/>
    <cellStyle name="콤마 [ - 유형4" xfId="1972" xr:uid="{00000000-0005-0000-0000-000036080000}"/>
    <cellStyle name="콤마 [ - 유형5" xfId="1973" xr:uid="{00000000-0005-0000-0000-000037080000}"/>
    <cellStyle name="콤마 [ - 유형6" xfId="1974" xr:uid="{00000000-0005-0000-0000-000038080000}"/>
    <cellStyle name="콤마 [ - 유형7" xfId="1975" xr:uid="{00000000-0005-0000-0000-000039080000}"/>
    <cellStyle name="콤마 [ - 유형8" xfId="1976" xr:uid="{00000000-0005-0000-0000-00003A080000}"/>
    <cellStyle name="콤마 [0]_ 비목별 월별기술 " xfId="1977" xr:uid="{00000000-0005-0000-0000-00003B080000}"/>
    <cellStyle name="콤마_ 비목별 월별기술 " xfId="1978" xr:uid="{00000000-0005-0000-0000-00003C080000}"/>
    <cellStyle name="통화 [0]_††††† " xfId="1979" xr:uid="{00000000-0005-0000-0000-00003D080000}"/>
    <cellStyle name="통화_††††† " xfId="1980" xr:uid="{00000000-0005-0000-0000-00003E080000}"/>
    <cellStyle name="표섀_변경(최종)" xfId="1981" xr:uid="{00000000-0005-0000-0000-00003F080000}"/>
    <cellStyle name="표준_ 97년 경영분석(안)" xfId="1982" xr:uid="{00000000-0005-0000-0000-000040080000}"/>
    <cellStyle name="표줠_Sheet1_1_총괄표 (수출입) (2)" xfId="1983" xr:uid="{00000000-0005-0000-0000-000041080000}"/>
    <cellStyle name="一般_00Q3902REV.1" xfId="1984" xr:uid="{00000000-0005-0000-0000-000042080000}"/>
    <cellStyle name="千分位[0]_00Q3902REV.1" xfId="1985" xr:uid="{00000000-0005-0000-0000-000043080000}"/>
    <cellStyle name="千分位_00Q3902REV.1" xfId="1986" xr:uid="{00000000-0005-0000-0000-000044080000}"/>
    <cellStyle name="桁区切り [0.00]_BE-BQ" xfId="1987" xr:uid="{00000000-0005-0000-0000-000045080000}"/>
    <cellStyle name="桁区切り_BE-BQ" xfId="1988" xr:uid="{00000000-0005-0000-0000-000046080000}"/>
    <cellStyle name="標準_(A1)BOQ " xfId="1989" xr:uid="{00000000-0005-0000-0000-000047080000}"/>
    <cellStyle name="貨幣 [0]_00Q3902REV.1" xfId="1990" xr:uid="{00000000-0005-0000-0000-000048080000}"/>
    <cellStyle name="貨幣[0]_BRE" xfId="1991" xr:uid="{00000000-0005-0000-0000-000049080000}"/>
    <cellStyle name="貨幣_00Q3902REV.1" xfId="1992" xr:uid="{00000000-0005-0000-0000-00004A080000}"/>
    <cellStyle name="通貨 [0.00]_BE-BQ" xfId="1993" xr:uid="{00000000-0005-0000-0000-00004B080000}"/>
    <cellStyle name="通貨_BE-BQ" xfId="1994" xr:uid="{00000000-0005-0000-0000-00004C08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14"/>
  <sheetViews>
    <sheetView zoomScaleNormal="100" workbookViewId="0">
      <selection activeCell="B22" sqref="B22"/>
    </sheetView>
  </sheetViews>
  <sheetFormatPr defaultRowHeight="15.75"/>
  <cols>
    <col min="1" max="1" width="5" style="136" customWidth="1"/>
    <col min="2" max="2" width="37.875" style="145" customWidth="1"/>
    <col min="3" max="3" width="11.625" style="145" customWidth="1"/>
    <col min="4" max="5" width="10.5" style="145" customWidth="1"/>
    <col min="6" max="6" width="12.375" style="145" customWidth="1"/>
    <col min="7" max="7" width="12.75" style="145" customWidth="1"/>
    <col min="8" max="16384" width="9" style="145"/>
  </cols>
  <sheetData>
    <row r="2" spans="1:8" s="135" customFormat="1" ht="92.25" customHeight="1">
      <c r="A2" s="260" t="s">
        <v>507</v>
      </c>
      <c r="B2" s="260"/>
      <c r="C2" s="260"/>
      <c r="D2" s="260"/>
      <c r="E2" s="260"/>
      <c r="F2" s="260"/>
      <c r="G2" s="260"/>
    </row>
    <row r="3" spans="1:8" s="135" customFormat="1">
      <c r="A3" s="259"/>
      <c r="B3" s="259"/>
      <c r="C3" s="259"/>
      <c r="D3" s="259"/>
      <c r="E3" s="259"/>
      <c r="F3" s="259"/>
      <c r="G3" s="259"/>
    </row>
    <row r="4" spans="1:8" s="135" customFormat="1">
      <c r="A4" s="136"/>
      <c r="F4" s="261" t="s">
        <v>0</v>
      </c>
      <c r="G4" s="261"/>
    </row>
    <row r="5" spans="1:8" s="135" customFormat="1" ht="19.5" customHeight="1">
      <c r="A5" s="262" t="s">
        <v>1</v>
      </c>
      <c r="B5" s="262" t="s">
        <v>366</v>
      </c>
      <c r="C5" s="264" t="s">
        <v>231</v>
      </c>
      <c r="D5" s="265" t="s">
        <v>232</v>
      </c>
      <c r="E5" s="266" t="s">
        <v>233</v>
      </c>
      <c r="F5" s="267"/>
      <c r="G5" s="268"/>
    </row>
    <row r="6" spans="1:8" s="135" customFormat="1" ht="94.5">
      <c r="A6" s="263"/>
      <c r="B6" s="263"/>
      <c r="C6" s="264"/>
      <c r="D6" s="265"/>
      <c r="E6" s="137" t="s">
        <v>223</v>
      </c>
      <c r="F6" s="137" t="s">
        <v>234</v>
      </c>
      <c r="G6" s="137" t="s">
        <v>235</v>
      </c>
    </row>
    <row r="7" spans="1:8" s="141" customFormat="1" ht="17.25" customHeight="1">
      <c r="A7" s="138" t="s">
        <v>227</v>
      </c>
      <c r="B7" s="138" t="s">
        <v>228</v>
      </c>
      <c r="C7" s="139">
        <v>1</v>
      </c>
      <c r="D7" s="140">
        <v>2</v>
      </c>
      <c r="E7" s="140">
        <v>3</v>
      </c>
      <c r="F7" s="140">
        <v>4</v>
      </c>
      <c r="G7" s="140">
        <v>5</v>
      </c>
    </row>
    <row r="8" spans="1:8" s="135" customFormat="1" ht="20.25" customHeight="1">
      <c r="A8" s="142"/>
      <c r="B8" s="142" t="s">
        <v>454</v>
      </c>
      <c r="C8" s="179"/>
      <c r="D8" s="179"/>
      <c r="E8" s="179"/>
      <c r="F8" s="179"/>
      <c r="G8" s="179"/>
      <c r="H8" s="143"/>
    </row>
    <row r="9" spans="1:8" s="135" customFormat="1" hidden="1">
      <c r="A9" s="165">
        <v>1</v>
      </c>
      <c r="B9" s="166" t="s">
        <v>236</v>
      </c>
      <c r="C9" s="180">
        <f>SUM(C10:C12)</f>
        <v>410</v>
      </c>
      <c r="D9" s="180">
        <f t="shared" ref="D9:F9" si="0">SUM(D10:D12)</f>
        <v>59</v>
      </c>
      <c r="E9" s="180">
        <f t="shared" si="0"/>
        <v>351</v>
      </c>
      <c r="F9" s="180">
        <f t="shared" si="0"/>
        <v>351</v>
      </c>
      <c r="G9" s="180">
        <v>0</v>
      </c>
    </row>
    <row r="10" spans="1:8" hidden="1">
      <c r="A10" s="144" t="s">
        <v>20</v>
      </c>
      <c r="B10" s="167" t="s">
        <v>407</v>
      </c>
      <c r="C10" s="188">
        <f>D10+E10</f>
        <v>30</v>
      </c>
      <c r="D10" s="188">
        <v>3</v>
      </c>
      <c r="E10" s="188">
        <v>27</v>
      </c>
      <c r="F10" s="188">
        <v>27</v>
      </c>
      <c r="G10" s="181"/>
    </row>
    <row r="11" spans="1:8" hidden="1">
      <c r="A11" s="144" t="s">
        <v>20</v>
      </c>
      <c r="B11" s="167" t="s">
        <v>406</v>
      </c>
      <c r="C11" s="188">
        <f t="shared" ref="C11:C12" si="1">D11+E11</f>
        <v>360</v>
      </c>
      <c r="D11" s="188">
        <v>54</v>
      </c>
      <c r="E11" s="188">
        <v>306</v>
      </c>
      <c r="F11" s="188">
        <v>306</v>
      </c>
      <c r="G11" s="181"/>
    </row>
    <row r="12" spans="1:8" hidden="1">
      <c r="A12" s="144" t="s">
        <v>20</v>
      </c>
      <c r="B12" s="167" t="s">
        <v>455</v>
      </c>
      <c r="C12" s="188">
        <f t="shared" si="1"/>
        <v>20</v>
      </c>
      <c r="D12" s="188">
        <v>2</v>
      </c>
      <c r="E12" s="188">
        <v>18</v>
      </c>
      <c r="F12" s="188">
        <v>18</v>
      </c>
      <c r="G12" s="181"/>
    </row>
    <row r="13" spans="1:8" s="135" customFormat="1" hidden="1">
      <c r="A13" s="144">
        <v>2</v>
      </c>
      <c r="B13" s="168" t="s">
        <v>237</v>
      </c>
      <c r="C13" s="182">
        <f>SUM(C14:C15)</f>
        <v>2500</v>
      </c>
      <c r="D13" s="182">
        <f t="shared" ref="D13:F13" si="2">SUM(D14:D15)</f>
        <v>660</v>
      </c>
      <c r="E13" s="182">
        <f t="shared" si="2"/>
        <v>1840</v>
      </c>
      <c r="F13" s="182">
        <f t="shared" si="2"/>
        <v>1840</v>
      </c>
      <c r="G13" s="182">
        <v>0</v>
      </c>
    </row>
    <row r="14" spans="1:8" hidden="1">
      <c r="A14" s="144" t="s">
        <v>20</v>
      </c>
      <c r="B14" s="146" t="s">
        <v>238</v>
      </c>
      <c r="C14" s="181">
        <v>900</v>
      </c>
      <c r="D14" s="181">
        <v>180</v>
      </c>
      <c r="E14" s="181">
        <v>720</v>
      </c>
      <c r="F14" s="181">
        <v>720</v>
      </c>
      <c r="G14" s="181"/>
    </row>
    <row r="15" spans="1:8" hidden="1">
      <c r="A15" s="144" t="s">
        <v>20</v>
      </c>
      <c r="B15" s="147" t="s">
        <v>239</v>
      </c>
      <c r="C15" s="181">
        <v>1600</v>
      </c>
      <c r="D15" s="181">
        <v>480</v>
      </c>
      <c r="E15" s="181">
        <v>1120</v>
      </c>
      <c r="F15" s="181">
        <v>1120</v>
      </c>
      <c r="G15" s="181"/>
    </row>
    <row r="16" spans="1:8" s="135" customFormat="1" hidden="1">
      <c r="A16" s="159">
        <v>3</v>
      </c>
      <c r="B16" s="169" t="s">
        <v>240</v>
      </c>
      <c r="C16" s="182">
        <f>C17</f>
        <v>220</v>
      </c>
      <c r="D16" s="182">
        <f t="shared" ref="D16:F16" si="3">D17</f>
        <v>66</v>
      </c>
      <c r="E16" s="182">
        <f t="shared" si="3"/>
        <v>154</v>
      </c>
      <c r="F16" s="182">
        <f t="shared" si="3"/>
        <v>154</v>
      </c>
      <c r="G16" s="182">
        <v>0</v>
      </c>
    </row>
    <row r="17" spans="1:7" hidden="1">
      <c r="A17" s="144" t="s">
        <v>20</v>
      </c>
      <c r="B17" s="148" t="s">
        <v>241</v>
      </c>
      <c r="C17" s="181">
        <v>220</v>
      </c>
      <c r="D17" s="181">
        <v>66</v>
      </c>
      <c r="E17" s="181">
        <v>154</v>
      </c>
      <c r="F17" s="181">
        <v>154</v>
      </c>
      <c r="G17" s="181"/>
    </row>
    <row r="18" spans="1:7" s="135" customFormat="1" hidden="1">
      <c r="A18" s="159">
        <v>4</v>
      </c>
      <c r="B18" s="169" t="s">
        <v>456</v>
      </c>
      <c r="C18" s="182">
        <f>C19</f>
        <v>2500</v>
      </c>
      <c r="D18" s="182">
        <f t="shared" ref="D18:G18" si="4">D19</f>
        <v>125</v>
      </c>
      <c r="E18" s="182">
        <f t="shared" si="4"/>
        <v>2375</v>
      </c>
      <c r="F18" s="182">
        <f t="shared" si="4"/>
        <v>688</v>
      </c>
      <c r="G18" s="182">
        <f t="shared" si="4"/>
        <v>1687</v>
      </c>
    </row>
    <row r="19" spans="1:7" hidden="1">
      <c r="A19" s="144" t="s">
        <v>20</v>
      </c>
      <c r="B19" s="149" t="s">
        <v>242</v>
      </c>
      <c r="C19" s="181">
        <v>2500</v>
      </c>
      <c r="D19" s="181">
        <v>125</v>
      </c>
      <c r="E19" s="181">
        <v>2375</v>
      </c>
      <c r="F19" s="181">
        <v>688</v>
      </c>
      <c r="G19" s="181">
        <v>1687</v>
      </c>
    </row>
    <row r="20" spans="1:7" s="172" customFormat="1" hidden="1">
      <c r="A20" s="170">
        <v>5</v>
      </c>
      <c r="B20" s="171" t="s">
        <v>405</v>
      </c>
      <c r="C20" s="183">
        <f>C21</f>
        <v>5</v>
      </c>
      <c r="D20" s="183">
        <f t="shared" ref="D20:G20" si="5">D21</f>
        <v>4</v>
      </c>
      <c r="E20" s="183">
        <f t="shared" si="5"/>
        <v>1</v>
      </c>
      <c r="F20" s="183">
        <f t="shared" si="5"/>
        <v>1</v>
      </c>
      <c r="G20" s="183">
        <f t="shared" si="5"/>
        <v>0</v>
      </c>
    </row>
    <row r="21" spans="1:7" s="152" customFormat="1" hidden="1">
      <c r="A21" s="150" t="s">
        <v>20</v>
      </c>
      <c r="B21" s="151" t="s">
        <v>243</v>
      </c>
      <c r="C21" s="184">
        <v>5</v>
      </c>
      <c r="D21" s="184">
        <v>4</v>
      </c>
      <c r="E21" s="181">
        <v>1</v>
      </c>
      <c r="F21" s="184">
        <v>1</v>
      </c>
      <c r="G21" s="184"/>
    </row>
    <row r="22" spans="1:7" s="172" customFormat="1" ht="19.5" customHeight="1">
      <c r="A22" s="170"/>
      <c r="B22" s="173" t="s">
        <v>514</v>
      </c>
      <c r="C22" s="183">
        <f>SUM(C23:C30)</f>
        <v>1141</v>
      </c>
      <c r="D22" s="183">
        <f>SUM(D23:D30)</f>
        <v>222.1</v>
      </c>
      <c r="E22" s="183">
        <f>SUM(E23:E30)</f>
        <v>918.9</v>
      </c>
      <c r="F22" s="183">
        <f>SUM(F23:F30)</f>
        <v>918.9</v>
      </c>
      <c r="G22" s="183">
        <f t="shared" ref="G22" si="6">SUM(G23:G30)</f>
        <v>0</v>
      </c>
    </row>
    <row r="23" spans="1:7" s="152" customFormat="1" ht="31.5">
      <c r="A23" s="150" t="s">
        <v>20</v>
      </c>
      <c r="B23" s="151" t="s">
        <v>244</v>
      </c>
      <c r="C23" s="190">
        <v>200</v>
      </c>
      <c r="D23" s="190">
        <v>20</v>
      </c>
      <c r="E23" s="181">
        <f>F23+G23</f>
        <v>180</v>
      </c>
      <c r="F23" s="181">
        <f>C23-D23</f>
        <v>180</v>
      </c>
      <c r="G23" s="184"/>
    </row>
    <row r="24" spans="1:7" s="152" customFormat="1">
      <c r="A24" s="150" t="s">
        <v>20</v>
      </c>
      <c r="B24" s="151" t="s">
        <v>245</v>
      </c>
      <c r="C24" s="190">
        <v>150</v>
      </c>
      <c r="D24" s="190">
        <v>15</v>
      </c>
      <c r="E24" s="181">
        <f t="shared" ref="E24:E30" si="7">F24+G24</f>
        <v>135</v>
      </c>
      <c r="F24" s="181">
        <f t="shared" ref="F24:F30" si="8">C24-D24</f>
        <v>135</v>
      </c>
      <c r="G24" s="184"/>
    </row>
    <row r="25" spans="1:7" s="152" customFormat="1">
      <c r="A25" s="150" t="s">
        <v>20</v>
      </c>
      <c r="B25" s="151" t="s">
        <v>246</v>
      </c>
      <c r="C25" s="190">
        <v>90</v>
      </c>
      <c r="D25" s="190">
        <v>9</v>
      </c>
      <c r="E25" s="181">
        <f t="shared" si="7"/>
        <v>81</v>
      </c>
      <c r="F25" s="181">
        <f t="shared" si="8"/>
        <v>81</v>
      </c>
      <c r="G25" s="184"/>
    </row>
    <row r="26" spans="1:7" s="152" customFormat="1" ht="31.5">
      <c r="A26" s="150" t="s">
        <v>20</v>
      </c>
      <c r="B26" s="151" t="s">
        <v>247</v>
      </c>
      <c r="C26" s="190">
        <v>120</v>
      </c>
      <c r="D26" s="190">
        <v>12</v>
      </c>
      <c r="E26" s="181">
        <f t="shared" si="7"/>
        <v>108</v>
      </c>
      <c r="F26" s="181">
        <f t="shared" si="8"/>
        <v>108</v>
      </c>
      <c r="G26" s="184"/>
    </row>
    <row r="27" spans="1:7" s="152" customFormat="1">
      <c r="A27" s="150" t="s">
        <v>20</v>
      </c>
      <c r="B27" s="151" t="s">
        <v>248</v>
      </c>
      <c r="C27" s="190">
        <v>7</v>
      </c>
      <c r="D27" s="190">
        <v>0.7</v>
      </c>
      <c r="E27" s="181">
        <f t="shared" si="7"/>
        <v>6.3</v>
      </c>
      <c r="F27" s="181">
        <f t="shared" si="8"/>
        <v>6.3</v>
      </c>
      <c r="G27" s="184"/>
    </row>
    <row r="28" spans="1:7" s="152" customFormat="1" ht="47.25">
      <c r="A28" s="150" t="s">
        <v>20</v>
      </c>
      <c r="B28" s="151" t="s">
        <v>249</v>
      </c>
      <c r="C28" s="190">
        <v>4</v>
      </c>
      <c r="D28" s="190">
        <v>0.4</v>
      </c>
      <c r="E28" s="181">
        <f t="shared" si="7"/>
        <v>3.6</v>
      </c>
      <c r="F28" s="181">
        <f t="shared" si="8"/>
        <v>3.6</v>
      </c>
      <c r="G28" s="184"/>
    </row>
    <row r="29" spans="1:7" s="152" customFormat="1">
      <c r="A29" s="150" t="s">
        <v>20</v>
      </c>
      <c r="B29" s="151" t="s">
        <v>250</v>
      </c>
      <c r="C29" s="190">
        <v>400</v>
      </c>
      <c r="D29" s="190">
        <v>80</v>
      </c>
      <c r="E29" s="181">
        <f t="shared" si="7"/>
        <v>320</v>
      </c>
      <c r="F29" s="181">
        <f t="shared" si="8"/>
        <v>320</v>
      </c>
      <c r="G29" s="184"/>
    </row>
    <row r="30" spans="1:7" s="152" customFormat="1" ht="47.25">
      <c r="A30" s="241" t="s">
        <v>20</v>
      </c>
      <c r="B30" s="242" t="s">
        <v>251</v>
      </c>
      <c r="C30" s="245">
        <v>170</v>
      </c>
      <c r="D30" s="245">
        <v>85</v>
      </c>
      <c r="E30" s="243">
        <f t="shared" si="7"/>
        <v>85</v>
      </c>
      <c r="F30" s="243">
        <f t="shared" si="8"/>
        <v>85</v>
      </c>
      <c r="G30" s="244"/>
    </row>
    <row r="31" spans="1:7" s="172" customFormat="1" hidden="1">
      <c r="A31" s="238">
        <v>7</v>
      </c>
      <c r="B31" s="239" t="s">
        <v>411</v>
      </c>
      <c r="C31" s="240">
        <f>C32</f>
        <v>80</v>
      </c>
      <c r="D31" s="240">
        <f t="shared" ref="D31:F31" si="9">D32</f>
        <v>8</v>
      </c>
      <c r="E31" s="240">
        <f t="shared" si="9"/>
        <v>72</v>
      </c>
      <c r="F31" s="240">
        <f t="shared" si="9"/>
        <v>72</v>
      </c>
      <c r="G31" s="240">
        <v>0</v>
      </c>
    </row>
    <row r="32" spans="1:7" s="152" customFormat="1" hidden="1">
      <c r="A32" s="150" t="s">
        <v>20</v>
      </c>
      <c r="B32" s="153" t="s">
        <v>252</v>
      </c>
      <c r="C32" s="184">
        <v>80</v>
      </c>
      <c r="D32" s="184">
        <v>8</v>
      </c>
      <c r="E32" s="181">
        <v>72</v>
      </c>
      <c r="F32" s="184">
        <v>72</v>
      </c>
      <c r="G32" s="184"/>
    </row>
    <row r="33" spans="1:7" s="172" customFormat="1" hidden="1">
      <c r="A33" s="170">
        <v>8</v>
      </c>
      <c r="B33" s="173" t="s">
        <v>135</v>
      </c>
      <c r="C33" s="183">
        <f>SUM(C34:C39)</f>
        <v>12060</v>
      </c>
      <c r="D33" s="183">
        <f t="shared" ref="D33:G33" si="10">SUM(D34:D39)</f>
        <v>1806</v>
      </c>
      <c r="E33" s="183">
        <f t="shared" si="10"/>
        <v>10254</v>
      </c>
      <c r="F33" s="183">
        <f t="shared" si="10"/>
        <v>10254</v>
      </c>
      <c r="G33" s="183">
        <f t="shared" si="10"/>
        <v>0</v>
      </c>
    </row>
    <row r="34" spans="1:7" s="152" customFormat="1" hidden="1">
      <c r="A34" s="150" t="s">
        <v>20</v>
      </c>
      <c r="B34" s="154" t="s">
        <v>253</v>
      </c>
      <c r="C34" s="186">
        <v>12000</v>
      </c>
      <c r="D34" s="186">
        <v>1800</v>
      </c>
      <c r="E34" s="186">
        <v>10200</v>
      </c>
      <c r="F34" s="186">
        <v>10200</v>
      </c>
      <c r="G34" s="184"/>
    </row>
    <row r="35" spans="1:7" s="152" customFormat="1" ht="31.5" hidden="1">
      <c r="A35" s="150" t="s">
        <v>20</v>
      </c>
      <c r="B35" s="155" t="s">
        <v>254</v>
      </c>
      <c r="C35" s="185">
        <v>20</v>
      </c>
      <c r="D35" s="185">
        <v>2</v>
      </c>
      <c r="E35" s="186">
        <v>18</v>
      </c>
      <c r="F35" s="186">
        <v>18</v>
      </c>
      <c r="G35" s="184"/>
    </row>
    <row r="36" spans="1:7" s="152" customFormat="1" ht="31.5" hidden="1">
      <c r="A36" s="150" t="s">
        <v>20</v>
      </c>
      <c r="B36" s="155" t="s">
        <v>255</v>
      </c>
      <c r="C36" s="185">
        <v>10</v>
      </c>
      <c r="D36" s="185">
        <v>1</v>
      </c>
      <c r="E36" s="186">
        <v>9</v>
      </c>
      <c r="F36" s="186">
        <v>9</v>
      </c>
      <c r="G36" s="184"/>
    </row>
    <row r="37" spans="1:7" s="152" customFormat="1" ht="31.5" hidden="1">
      <c r="A37" s="150" t="s">
        <v>20</v>
      </c>
      <c r="B37" s="155" t="s">
        <v>256</v>
      </c>
      <c r="C37" s="185">
        <v>10</v>
      </c>
      <c r="D37" s="185">
        <v>1</v>
      </c>
      <c r="E37" s="186">
        <v>9</v>
      </c>
      <c r="F37" s="186">
        <v>9</v>
      </c>
      <c r="G37" s="184"/>
    </row>
    <row r="38" spans="1:7" s="152" customFormat="1" ht="31.5" hidden="1">
      <c r="A38" s="150" t="s">
        <v>20</v>
      </c>
      <c r="B38" s="155" t="s">
        <v>257</v>
      </c>
      <c r="C38" s="185">
        <v>10</v>
      </c>
      <c r="D38" s="185">
        <v>1</v>
      </c>
      <c r="E38" s="186">
        <v>9</v>
      </c>
      <c r="F38" s="186">
        <v>9</v>
      </c>
      <c r="G38" s="184"/>
    </row>
    <row r="39" spans="1:7" s="152" customFormat="1" ht="31.5" hidden="1">
      <c r="A39" s="150" t="s">
        <v>20</v>
      </c>
      <c r="B39" s="155" t="s">
        <v>258</v>
      </c>
      <c r="C39" s="185">
        <v>10</v>
      </c>
      <c r="D39" s="185">
        <v>1</v>
      </c>
      <c r="E39" s="186">
        <v>9</v>
      </c>
      <c r="F39" s="186">
        <v>9</v>
      </c>
      <c r="G39" s="184"/>
    </row>
    <row r="40" spans="1:7" s="172" customFormat="1" hidden="1">
      <c r="A40" s="170">
        <v>9</v>
      </c>
      <c r="B40" s="173" t="s">
        <v>259</v>
      </c>
      <c r="C40" s="183">
        <f>SUM(C41:C42)</f>
        <v>1800</v>
      </c>
      <c r="D40" s="183">
        <f t="shared" ref="D40:G40" si="11">SUM(D41:D42)</f>
        <v>720</v>
      </c>
      <c r="E40" s="183">
        <f t="shared" si="11"/>
        <v>1080</v>
      </c>
      <c r="F40" s="183">
        <f t="shared" si="11"/>
        <v>1080</v>
      </c>
      <c r="G40" s="183">
        <f t="shared" si="11"/>
        <v>0</v>
      </c>
    </row>
    <row r="41" spans="1:7" s="152" customFormat="1" hidden="1">
      <c r="A41" s="150" t="s">
        <v>20</v>
      </c>
      <c r="B41" s="156" t="s">
        <v>260</v>
      </c>
      <c r="C41" s="186">
        <v>1700</v>
      </c>
      <c r="D41" s="184">
        <v>680</v>
      </c>
      <c r="E41" s="186">
        <v>1020</v>
      </c>
      <c r="F41" s="184">
        <v>1020</v>
      </c>
      <c r="G41" s="184"/>
    </row>
    <row r="42" spans="1:7" s="152" customFormat="1" hidden="1">
      <c r="A42" s="150" t="s">
        <v>20</v>
      </c>
      <c r="B42" s="156" t="s">
        <v>261</v>
      </c>
      <c r="C42" s="186">
        <v>100</v>
      </c>
      <c r="D42" s="184">
        <v>40</v>
      </c>
      <c r="E42" s="186">
        <v>60</v>
      </c>
      <c r="F42" s="184">
        <v>60</v>
      </c>
      <c r="G42" s="184"/>
    </row>
    <row r="43" spans="1:7" s="172" customFormat="1" hidden="1">
      <c r="A43" s="170">
        <v>10</v>
      </c>
      <c r="B43" s="173" t="s">
        <v>262</v>
      </c>
      <c r="C43" s="183">
        <f>SUM(C44:C45)</f>
        <v>455</v>
      </c>
      <c r="D43" s="183">
        <v>182</v>
      </c>
      <c r="E43" s="183">
        <v>273</v>
      </c>
      <c r="F43" s="183">
        <v>273</v>
      </c>
      <c r="G43" s="183">
        <v>0</v>
      </c>
    </row>
    <row r="44" spans="1:7" s="152" customFormat="1" hidden="1">
      <c r="A44" s="150" t="s">
        <v>20</v>
      </c>
      <c r="B44" s="153" t="s">
        <v>260</v>
      </c>
      <c r="C44" s="184">
        <v>440</v>
      </c>
      <c r="D44" s="184">
        <v>176</v>
      </c>
      <c r="E44" s="186">
        <v>264</v>
      </c>
      <c r="F44" s="184">
        <v>264</v>
      </c>
      <c r="G44" s="184"/>
    </row>
    <row r="45" spans="1:7" s="152" customFormat="1" hidden="1">
      <c r="A45" s="150" t="s">
        <v>20</v>
      </c>
      <c r="B45" s="156" t="s">
        <v>261</v>
      </c>
      <c r="C45" s="184">
        <v>15</v>
      </c>
      <c r="D45" s="184">
        <v>6</v>
      </c>
      <c r="E45" s="186">
        <v>9</v>
      </c>
      <c r="F45" s="184">
        <v>9</v>
      </c>
      <c r="G45" s="184"/>
    </row>
    <row r="46" spans="1:7" s="135" customFormat="1" hidden="1">
      <c r="A46" s="159">
        <v>11</v>
      </c>
      <c r="B46" s="174" t="s">
        <v>457</v>
      </c>
      <c r="C46" s="182">
        <f>SUM(C47:C54)</f>
        <v>4720</v>
      </c>
      <c r="D46" s="182">
        <f t="shared" ref="D46:F46" si="12">SUM(D47:D54)</f>
        <v>920</v>
      </c>
      <c r="E46" s="182">
        <f t="shared" si="12"/>
        <v>3800</v>
      </c>
      <c r="F46" s="182">
        <f t="shared" si="12"/>
        <v>3800</v>
      </c>
      <c r="G46" s="182">
        <v>0</v>
      </c>
    </row>
    <row r="47" spans="1:7" ht="31.5" hidden="1">
      <c r="A47" s="157" t="s">
        <v>20</v>
      </c>
      <c r="B47" s="167" t="s">
        <v>263</v>
      </c>
      <c r="C47" s="188">
        <f>SUM(D47:E47)</f>
        <v>270</v>
      </c>
      <c r="D47" s="188">
        <v>27</v>
      </c>
      <c r="E47" s="188">
        <f>F47+G47</f>
        <v>243</v>
      </c>
      <c r="F47" s="188">
        <v>243</v>
      </c>
      <c r="G47" s="181"/>
    </row>
    <row r="48" spans="1:7" hidden="1">
      <c r="A48" s="157" t="s">
        <v>20</v>
      </c>
      <c r="B48" s="167" t="s">
        <v>264</v>
      </c>
      <c r="C48" s="188">
        <f t="shared" ref="C48:C49" si="13">SUM(D48:E48)</f>
        <v>30</v>
      </c>
      <c r="D48" s="188">
        <v>3</v>
      </c>
      <c r="E48" s="188">
        <f t="shared" ref="E48:E54" si="14">F48+G48</f>
        <v>27</v>
      </c>
      <c r="F48" s="188">
        <v>27</v>
      </c>
      <c r="G48" s="181"/>
    </row>
    <row r="49" spans="1:7" ht="31.5" hidden="1">
      <c r="A49" s="157" t="s">
        <v>20</v>
      </c>
      <c r="B49" s="167" t="s">
        <v>458</v>
      </c>
      <c r="C49" s="188">
        <f t="shared" si="13"/>
        <v>190</v>
      </c>
      <c r="D49" s="188">
        <v>0</v>
      </c>
      <c r="E49" s="188">
        <f t="shared" si="14"/>
        <v>190</v>
      </c>
      <c r="F49" s="188">
        <v>190</v>
      </c>
      <c r="G49" s="181"/>
    </row>
    <row r="50" spans="1:7" hidden="1">
      <c r="A50" s="157" t="s">
        <v>20</v>
      </c>
      <c r="B50" s="167" t="s">
        <v>291</v>
      </c>
      <c r="C50" s="188">
        <f>SUM(D50:E50)</f>
        <v>200</v>
      </c>
      <c r="D50" s="188">
        <v>60</v>
      </c>
      <c r="E50" s="188">
        <f t="shared" si="14"/>
        <v>140</v>
      </c>
      <c r="F50" s="188">
        <v>140</v>
      </c>
      <c r="G50" s="181"/>
    </row>
    <row r="51" spans="1:7" ht="31.5" hidden="1">
      <c r="A51" s="157" t="s">
        <v>20</v>
      </c>
      <c r="B51" s="167" t="s">
        <v>292</v>
      </c>
      <c r="C51" s="188">
        <f t="shared" ref="C51:C54" si="15">SUM(D51:E51)</f>
        <v>30</v>
      </c>
      <c r="D51" s="188">
        <v>30</v>
      </c>
      <c r="E51" s="188">
        <f t="shared" si="14"/>
        <v>0</v>
      </c>
      <c r="F51" s="188">
        <v>0</v>
      </c>
      <c r="G51" s="181"/>
    </row>
    <row r="52" spans="1:7" ht="31.5" hidden="1">
      <c r="A52" s="157" t="s">
        <v>20</v>
      </c>
      <c r="B52" s="167" t="s">
        <v>293</v>
      </c>
      <c r="C52" s="188">
        <f t="shared" si="15"/>
        <v>1900</v>
      </c>
      <c r="D52" s="188">
        <v>380</v>
      </c>
      <c r="E52" s="188">
        <f t="shared" si="14"/>
        <v>1520</v>
      </c>
      <c r="F52" s="188">
        <v>1520</v>
      </c>
      <c r="G52" s="181"/>
    </row>
    <row r="53" spans="1:7" ht="31.5" hidden="1">
      <c r="A53" s="157" t="s">
        <v>20</v>
      </c>
      <c r="B53" s="167" t="s">
        <v>294</v>
      </c>
      <c r="C53" s="188">
        <f t="shared" si="15"/>
        <v>100</v>
      </c>
      <c r="D53" s="188">
        <v>20</v>
      </c>
      <c r="E53" s="188">
        <f t="shared" si="14"/>
        <v>80</v>
      </c>
      <c r="F53" s="188">
        <v>80</v>
      </c>
      <c r="G53" s="181"/>
    </row>
    <row r="54" spans="1:7" ht="31.5" hidden="1">
      <c r="A54" s="157" t="s">
        <v>20</v>
      </c>
      <c r="B54" s="167" t="s">
        <v>295</v>
      </c>
      <c r="C54" s="188">
        <f t="shared" si="15"/>
        <v>2000</v>
      </c>
      <c r="D54" s="188">
        <v>400</v>
      </c>
      <c r="E54" s="188">
        <f t="shared" si="14"/>
        <v>1600</v>
      </c>
      <c r="F54" s="188">
        <v>1600</v>
      </c>
      <c r="G54" s="181"/>
    </row>
    <row r="55" spans="1:7" hidden="1">
      <c r="A55" s="159">
        <v>12</v>
      </c>
      <c r="B55" s="175" t="s">
        <v>104</v>
      </c>
      <c r="C55" s="182">
        <f>SUM(C56:C60)</f>
        <v>6391</v>
      </c>
      <c r="D55" s="182">
        <f t="shared" ref="D55:G55" si="16">SUM(D56:D60)</f>
        <v>825</v>
      </c>
      <c r="E55" s="182">
        <f t="shared" si="16"/>
        <v>5566</v>
      </c>
      <c r="F55" s="182">
        <f t="shared" si="16"/>
        <v>4945</v>
      </c>
      <c r="G55" s="182">
        <f t="shared" si="16"/>
        <v>621</v>
      </c>
    </row>
    <row r="56" spans="1:7" hidden="1">
      <c r="A56" s="158" t="s">
        <v>18</v>
      </c>
      <c r="B56" s="167" t="s">
        <v>459</v>
      </c>
      <c r="C56" s="188">
        <v>1050</v>
      </c>
      <c r="D56" s="188">
        <v>105</v>
      </c>
      <c r="E56" s="188">
        <v>945</v>
      </c>
      <c r="F56" s="188">
        <v>945</v>
      </c>
      <c r="G56" s="188"/>
    </row>
    <row r="57" spans="1:7" hidden="1">
      <c r="A57" s="158" t="s">
        <v>18</v>
      </c>
      <c r="B57" s="167" t="s">
        <v>460</v>
      </c>
      <c r="C57" s="188">
        <v>2150</v>
      </c>
      <c r="D57" s="188">
        <v>215</v>
      </c>
      <c r="E57" s="188">
        <v>1935</v>
      </c>
      <c r="F57" s="188">
        <v>1935</v>
      </c>
      <c r="G57" s="188"/>
    </row>
    <row r="58" spans="1:7" hidden="1">
      <c r="A58" s="158" t="s">
        <v>18</v>
      </c>
      <c r="B58" s="167" t="s">
        <v>461</v>
      </c>
      <c r="C58" s="188">
        <v>950</v>
      </c>
      <c r="D58" s="188">
        <v>95</v>
      </c>
      <c r="E58" s="188">
        <v>855</v>
      </c>
      <c r="F58" s="188">
        <v>855</v>
      </c>
      <c r="G58" s="188">
        <v>0</v>
      </c>
    </row>
    <row r="59" spans="1:7" hidden="1">
      <c r="A59" s="158" t="s">
        <v>18</v>
      </c>
      <c r="B59" s="167" t="s">
        <v>265</v>
      </c>
      <c r="C59" s="188">
        <f t="shared" ref="C59:C60" si="17">D59+E59</f>
        <v>1241</v>
      </c>
      <c r="D59" s="188">
        <v>310</v>
      </c>
      <c r="E59" s="188">
        <f t="shared" ref="E59:E60" si="18">F59+G59</f>
        <v>931</v>
      </c>
      <c r="F59" s="188">
        <v>310</v>
      </c>
      <c r="G59" s="188">
        <v>621</v>
      </c>
    </row>
    <row r="60" spans="1:7" ht="31.5" hidden="1">
      <c r="A60" s="158" t="s">
        <v>18</v>
      </c>
      <c r="B60" s="167" t="s">
        <v>462</v>
      </c>
      <c r="C60" s="188">
        <f t="shared" si="17"/>
        <v>1000</v>
      </c>
      <c r="D60" s="188">
        <v>100</v>
      </c>
      <c r="E60" s="188">
        <f t="shared" si="18"/>
        <v>900</v>
      </c>
      <c r="F60" s="188">
        <v>900</v>
      </c>
      <c r="G60" s="188">
        <v>0</v>
      </c>
    </row>
    <row r="61" spans="1:7" ht="31.5" hidden="1">
      <c r="A61" s="159">
        <v>13</v>
      </c>
      <c r="B61" s="169" t="s">
        <v>266</v>
      </c>
      <c r="C61" s="182">
        <f>SUM(C62:C67)</f>
        <v>275</v>
      </c>
      <c r="D61" s="182">
        <f t="shared" ref="D61:G61" si="19">SUM(D62:D67)</f>
        <v>74</v>
      </c>
      <c r="E61" s="182">
        <f t="shared" si="19"/>
        <v>201</v>
      </c>
      <c r="F61" s="182">
        <f t="shared" si="19"/>
        <v>201</v>
      </c>
      <c r="G61" s="182">
        <f t="shared" si="19"/>
        <v>0</v>
      </c>
    </row>
    <row r="62" spans="1:7" hidden="1">
      <c r="A62" s="159" t="s">
        <v>18</v>
      </c>
      <c r="B62" s="160" t="s">
        <v>267</v>
      </c>
      <c r="C62" s="181">
        <v>40</v>
      </c>
      <c r="D62" s="181">
        <v>12</v>
      </c>
      <c r="E62" s="181">
        <v>28</v>
      </c>
      <c r="F62" s="181">
        <v>28</v>
      </c>
      <c r="G62" s="181"/>
    </row>
    <row r="63" spans="1:7" ht="31.5" hidden="1">
      <c r="A63" s="159" t="s">
        <v>18</v>
      </c>
      <c r="B63" s="149" t="s">
        <v>268</v>
      </c>
      <c r="C63" s="181">
        <v>10</v>
      </c>
      <c r="D63" s="181">
        <v>3</v>
      </c>
      <c r="E63" s="181">
        <v>7</v>
      </c>
      <c r="F63" s="181">
        <v>7</v>
      </c>
      <c r="G63" s="181"/>
    </row>
    <row r="64" spans="1:7" ht="31.5" hidden="1">
      <c r="A64" s="159" t="s">
        <v>18</v>
      </c>
      <c r="B64" s="149" t="s">
        <v>269</v>
      </c>
      <c r="C64" s="181">
        <v>140</v>
      </c>
      <c r="D64" s="181">
        <v>42</v>
      </c>
      <c r="E64" s="181">
        <v>98</v>
      </c>
      <c r="F64" s="181">
        <v>98</v>
      </c>
      <c r="G64" s="181"/>
    </row>
    <row r="65" spans="1:7" ht="31.5" hidden="1">
      <c r="A65" s="159" t="s">
        <v>18</v>
      </c>
      <c r="B65" s="149" t="s">
        <v>270</v>
      </c>
      <c r="C65" s="181">
        <v>70</v>
      </c>
      <c r="D65" s="181">
        <v>14</v>
      </c>
      <c r="E65" s="181">
        <v>56</v>
      </c>
      <c r="F65" s="181">
        <v>56</v>
      </c>
      <c r="G65" s="181"/>
    </row>
    <row r="66" spans="1:7" ht="47.25" hidden="1">
      <c r="A66" s="159" t="s">
        <v>18</v>
      </c>
      <c r="B66" s="149" t="s">
        <v>271</v>
      </c>
      <c r="C66" s="181">
        <v>5</v>
      </c>
      <c r="D66" s="181">
        <v>1</v>
      </c>
      <c r="E66" s="181">
        <v>4</v>
      </c>
      <c r="F66" s="181">
        <v>4</v>
      </c>
      <c r="G66" s="181"/>
    </row>
    <row r="67" spans="1:7" ht="31.5" hidden="1">
      <c r="A67" s="159" t="s">
        <v>18</v>
      </c>
      <c r="B67" s="149" t="s">
        <v>272</v>
      </c>
      <c r="C67" s="181">
        <v>10</v>
      </c>
      <c r="D67" s="181">
        <v>2</v>
      </c>
      <c r="E67" s="181">
        <v>8</v>
      </c>
      <c r="F67" s="181">
        <v>8</v>
      </c>
      <c r="G67" s="181"/>
    </row>
    <row r="68" spans="1:7" hidden="1">
      <c r="A68" s="159">
        <v>14</v>
      </c>
      <c r="B68" s="169" t="s">
        <v>273</v>
      </c>
      <c r="C68" s="182">
        <f>SUM(C69:C72)</f>
        <v>1200</v>
      </c>
      <c r="D68" s="182">
        <f t="shared" ref="D68:G68" si="20">SUM(D69:D72)</f>
        <v>120</v>
      </c>
      <c r="E68" s="182">
        <f t="shared" si="20"/>
        <v>1080</v>
      </c>
      <c r="F68" s="182">
        <f t="shared" si="20"/>
        <v>1080</v>
      </c>
      <c r="G68" s="182">
        <f t="shared" si="20"/>
        <v>0</v>
      </c>
    </row>
    <row r="69" spans="1:7" ht="31.5" hidden="1">
      <c r="A69" s="159" t="s">
        <v>18</v>
      </c>
      <c r="B69" s="149" t="s">
        <v>274</v>
      </c>
      <c r="C69" s="181">
        <v>700</v>
      </c>
      <c r="D69" s="181">
        <v>70</v>
      </c>
      <c r="E69" s="181">
        <v>630</v>
      </c>
      <c r="F69" s="181">
        <v>630</v>
      </c>
      <c r="G69" s="181"/>
    </row>
    <row r="70" spans="1:7" hidden="1">
      <c r="A70" s="159" t="s">
        <v>18</v>
      </c>
      <c r="B70" s="149" t="s">
        <v>275</v>
      </c>
      <c r="C70" s="181">
        <v>450</v>
      </c>
      <c r="D70" s="181">
        <v>45</v>
      </c>
      <c r="E70" s="181">
        <v>405</v>
      </c>
      <c r="F70" s="181">
        <v>405</v>
      </c>
      <c r="G70" s="181"/>
    </row>
    <row r="71" spans="1:7" ht="31.5" hidden="1">
      <c r="A71" s="159" t="s">
        <v>18</v>
      </c>
      <c r="B71" s="149" t="s">
        <v>276</v>
      </c>
      <c r="C71" s="181">
        <v>40</v>
      </c>
      <c r="D71" s="181">
        <v>4</v>
      </c>
      <c r="E71" s="181">
        <v>36</v>
      </c>
      <c r="F71" s="181">
        <v>36</v>
      </c>
      <c r="G71" s="181"/>
    </row>
    <row r="72" spans="1:7" ht="31.5" hidden="1">
      <c r="A72" s="159" t="s">
        <v>18</v>
      </c>
      <c r="B72" s="149" t="s">
        <v>277</v>
      </c>
      <c r="C72" s="181">
        <v>10</v>
      </c>
      <c r="D72" s="181">
        <v>1</v>
      </c>
      <c r="E72" s="181">
        <v>9</v>
      </c>
      <c r="F72" s="181">
        <v>9</v>
      </c>
      <c r="G72" s="181"/>
    </row>
    <row r="73" spans="1:7" s="135" customFormat="1" hidden="1">
      <c r="A73" s="159">
        <v>15</v>
      </c>
      <c r="B73" s="174" t="s">
        <v>408</v>
      </c>
      <c r="C73" s="182">
        <f>C74</f>
        <v>300</v>
      </c>
      <c r="D73" s="182">
        <f t="shared" ref="D73:G73" si="21">D74</f>
        <v>60</v>
      </c>
      <c r="E73" s="182">
        <f t="shared" si="21"/>
        <v>240</v>
      </c>
      <c r="F73" s="182">
        <f t="shared" si="21"/>
        <v>240</v>
      </c>
      <c r="G73" s="182">
        <f t="shared" si="21"/>
        <v>0</v>
      </c>
    </row>
    <row r="74" spans="1:7" ht="47.25" hidden="1">
      <c r="A74" s="158" t="s">
        <v>18</v>
      </c>
      <c r="B74" s="149" t="s">
        <v>278</v>
      </c>
      <c r="C74" s="181">
        <v>300</v>
      </c>
      <c r="D74" s="181">
        <v>60</v>
      </c>
      <c r="E74" s="181">
        <v>240</v>
      </c>
      <c r="F74" s="181">
        <v>240</v>
      </c>
      <c r="G74" s="181"/>
    </row>
    <row r="75" spans="1:7" hidden="1">
      <c r="A75" s="159">
        <v>16</v>
      </c>
      <c r="B75" s="176" t="s">
        <v>224</v>
      </c>
      <c r="C75" s="182">
        <f>C76</f>
        <v>50</v>
      </c>
      <c r="D75" s="182">
        <f t="shared" ref="D75:G75" si="22">D76</f>
        <v>10</v>
      </c>
      <c r="E75" s="182">
        <f t="shared" si="22"/>
        <v>40</v>
      </c>
      <c r="F75" s="182">
        <f t="shared" si="22"/>
        <v>40</v>
      </c>
      <c r="G75" s="182">
        <f t="shared" si="22"/>
        <v>0</v>
      </c>
    </row>
    <row r="76" spans="1:7" ht="31.5" hidden="1">
      <c r="A76" s="158" t="s">
        <v>18</v>
      </c>
      <c r="B76" s="149" t="s">
        <v>279</v>
      </c>
      <c r="C76" s="181">
        <v>50</v>
      </c>
      <c r="D76" s="181">
        <v>10</v>
      </c>
      <c r="E76" s="181">
        <v>40</v>
      </c>
      <c r="F76" s="181">
        <v>40</v>
      </c>
      <c r="G76" s="181"/>
    </row>
    <row r="77" spans="1:7" hidden="1">
      <c r="A77" s="158">
        <v>17</v>
      </c>
      <c r="B77" s="171" t="s">
        <v>463</v>
      </c>
      <c r="C77" s="189">
        <f>SUM(C78:C80)</f>
        <v>85</v>
      </c>
      <c r="D77" s="189">
        <f t="shared" ref="D77:F77" si="23">SUM(D78:D80)</f>
        <v>17</v>
      </c>
      <c r="E77" s="189">
        <f t="shared" si="23"/>
        <v>68</v>
      </c>
      <c r="F77" s="189">
        <f t="shared" si="23"/>
        <v>68</v>
      </c>
      <c r="G77" s="181"/>
    </row>
    <row r="78" spans="1:7" ht="45.75" hidden="1" customHeight="1">
      <c r="A78" s="158" t="s">
        <v>18</v>
      </c>
      <c r="B78" s="167" t="s">
        <v>288</v>
      </c>
      <c r="C78" s="188">
        <v>50</v>
      </c>
      <c r="D78" s="188">
        <v>10</v>
      </c>
      <c r="E78" s="188">
        <v>40</v>
      </c>
      <c r="F78" s="188">
        <v>40</v>
      </c>
      <c r="G78" s="181"/>
    </row>
    <row r="79" spans="1:7" ht="31.5" hidden="1">
      <c r="A79" s="158" t="s">
        <v>18</v>
      </c>
      <c r="B79" s="167" t="s">
        <v>289</v>
      </c>
      <c r="C79" s="188">
        <v>10</v>
      </c>
      <c r="D79" s="188">
        <v>2</v>
      </c>
      <c r="E79" s="188">
        <v>8</v>
      </c>
      <c r="F79" s="188">
        <v>8</v>
      </c>
      <c r="G79" s="181"/>
    </row>
    <row r="80" spans="1:7" ht="31.5" hidden="1">
      <c r="A80" s="158" t="s">
        <v>18</v>
      </c>
      <c r="B80" s="167" t="s">
        <v>290</v>
      </c>
      <c r="C80" s="188">
        <v>25</v>
      </c>
      <c r="D80" s="188">
        <v>5</v>
      </c>
      <c r="E80" s="188">
        <v>20</v>
      </c>
      <c r="F80" s="188">
        <v>20</v>
      </c>
      <c r="G80" s="181"/>
    </row>
    <row r="81" spans="1:7" s="135" customFormat="1" ht="31.5" hidden="1">
      <c r="A81" s="159">
        <v>18</v>
      </c>
      <c r="B81" s="169" t="s">
        <v>280</v>
      </c>
      <c r="C81" s="182">
        <f>SUM(C82:C84)</f>
        <v>1200</v>
      </c>
      <c r="D81" s="182">
        <f t="shared" ref="D81:G81" si="24">SUM(D82:D84)</f>
        <v>390</v>
      </c>
      <c r="E81" s="182">
        <f t="shared" si="24"/>
        <v>810</v>
      </c>
      <c r="F81" s="182">
        <f t="shared" si="24"/>
        <v>810</v>
      </c>
      <c r="G81" s="182">
        <f t="shared" si="24"/>
        <v>0</v>
      </c>
    </row>
    <row r="82" spans="1:7" ht="47.25" hidden="1">
      <c r="A82" s="158" t="s">
        <v>18</v>
      </c>
      <c r="B82" s="149" t="s">
        <v>281</v>
      </c>
      <c r="C82" s="181">
        <v>300</v>
      </c>
      <c r="D82" s="181">
        <v>60</v>
      </c>
      <c r="E82" s="181">
        <v>240</v>
      </c>
      <c r="F82" s="181">
        <v>240</v>
      </c>
      <c r="G82" s="181"/>
    </row>
    <row r="83" spans="1:7" ht="47.25" hidden="1">
      <c r="A83" s="158" t="s">
        <v>18</v>
      </c>
      <c r="B83" s="149" t="s">
        <v>282</v>
      </c>
      <c r="C83" s="181">
        <v>400</v>
      </c>
      <c r="D83" s="181">
        <v>80</v>
      </c>
      <c r="E83" s="181">
        <v>320</v>
      </c>
      <c r="F83" s="181">
        <v>320</v>
      </c>
      <c r="G83" s="181"/>
    </row>
    <row r="84" spans="1:7" ht="31.5" hidden="1">
      <c r="A84" s="158" t="s">
        <v>18</v>
      </c>
      <c r="B84" s="149" t="s">
        <v>283</v>
      </c>
      <c r="C84" s="181">
        <v>500</v>
      </c>
      <c r="D84" s="181">
        <v>250</v>
      </c>
      <c r="E84" s="181">
        <v>250</v>
      </c>
      <c r="F84" s="181">
        <v>250</v>
      </c>
      <c r="G84" s="181"/>
    </row>
    <row r="85" spans="1:7" ht="31.5" hidden="1">
      <c r="A85" s="159">
        <v>19</v>
      </c>
      <c r="B85" s="169" t="s">
        <v>285</v>
      </c>
      <c r="C85" s="182">
        <f>SUM(C86:C87)</f>
        <v>70</v>
      </c>
      <c r="D85" s="182">
        <f t="shared" ref="D85:G85" si="25">SUM(D86:D87)</f>
        <v>14</v>
      </c>
      <c r="E85" s="182">
        <f t="shared" si="25"/>
        <v>56</v>
      </c>
      <c r="F85" s="182">
        <f t="shared" si="25"/>
        <v>56</v>
      </c>
      <c r="G85" s="182">
        <f t="shared" si="25"/>
        <v>0</v>
      </c>
    </row>
    <row r="86" spans="1:7" ht="47.25" hidden="1">
      <c r="A86" s="158" t="s">
        <v>18</v>
      </c>
      <c r="B86" s="149" t="s">
        <v>286</v>
      </c>
      <c r="C86" s="181">
        <v>40</v>
      </c>
      <c r="D86" s="181">
        <v>8</v>
      </c>
      <c r="E86" s="181">
        <v>32</v>
      </c>
      <c r="F86" s="181">
        <v>32</v>
      </c>
      <c r="G86" s="181"/>
    </row>
    <row r="87" spans="1:7" ht="31.5" hidden="1">
      <c r="A87" s="158" t="s">
        <v>18</v>
      </c>
      <c r="B87" s="149" t="s">
        <v>287</v>
      </c>
      <c r="C87" s="181">
        <v>30</v>
      </c>
      <c r="D87" s="181">
        <v>6</v>
      </c>
      <c r="E87" s="181">
        <v>24</v>
      </c>
      <c r="F87" s="181">
        <v>24</v>
      </c>
      <c r="G87" s="181"/>
    </row>
    <row r="88" spans="1:7" s="135" customFormat="1" ht="31.5" hidden="1">
      <c r="A88" s="159">
        <v>20</v>
      </c>
      <c r="B88" s="177" t="s">
        <v>465</v>
      </c>
      <c r="C88" s="182">
        <f>SUM(C89:C90)</f>
        <v>25</v>
      </c>
      <c r="D88" s="182">
        <f t="shared" ref="D88:G88" si="26">SUM(D89:D90)</f>
        <v>8</v>
      </c>
      <c r="E88" s="182">
        <f t="shared" si="26"/>
        <v>17</v>
      </c>
      <c r="F88" s="182">
        <f t="shared" si="26"/>
        <v>17</v>
      </c>
      <c r="G88" s="182">
        <f t="shared" si="26"/>
        <v>0</v>
      </c>
    </row>
    <row r="89" spans="1:7" ht="31.5" hidden="1">
      <c r="A89" s="158" t="s">
        <v>18</v>
      </c>
      <c r="B89" s="149" t="s">
        <v>296</v>
      </c>
      <c r="C89" s="190">
        <v>15</v>
      </c>
      <c r="D89" s="190">
        <v>6</v>
      </c>
      <c r="E89" s="181">
        <v>9</v>
      </c>
      <c r="F89" s="190">
        <v>9</v>
      </c>
      <c r="G89" s="191"/>
    </row>
    <row r="90" spans="1:7" ht="31.5" hidden="1">
      <c r="A90" s="158" t="s">
        <v>18</v>
      </c>
      <c r="B90" s="149" t="s">
        <v>297</v>
      </c>
      <c r="C90" s="181">
        <v>10</v>
      </c>
      <c r="D90" s="181">
        <v>2</v>
      </c>
      <c r="E90" s="181">
        <v>8</v>
      </c>
      <c r="F90" s="181">
        <v>8</v>
      </c>
      <c r="G90" s="181"/>
    </row>
    <row r="91" spans="1:7" s="135" customFormat="1" hidden="1">
      <c r="A91" s="159">
        <v>21</v>
      </c>
      <c r="B91" s="169" t="s">
        <v>298</v>
      </c>
      <c r="C91" s="182">
        <f>SUM(C92:C95)</f>
        <v>41650</v>
      </c>
      <c r="D91" s="182">
        <f t="shared" ref="D91:G91" si="27">SUM(D92:D95)</f>
        <v>1050</v>
      </c>
      <c r="E91" s="182">
        <f t="shared" si="27"/>
        <v>40600</v>
      </c>
      <c r="F91" s="182">
        <f t="shared" si="27"/>
        <v>40600</v>
      </c>
      <c r="G91" s="182">
        <f t="shared" si="27"/>
        <v>0</v>
      </c>
    </row>
    <row r="92" spans="1:7" hidden="1">
      <c r="A92" s="158" t="s">
        <v>18</v>
      </c>
      <c r="B92" s="149" t="s">
        <v>299</v>
      </c>
      <c r="C92" s="190">
        <v>5200</v>
      </c>
      <c r="D92" s="190">
        <v>1040</v>
      </c>
      <c r="E92" s="190">
        <v>4160</v>
      </c>
      <c r="F92" s="190">
        <v>4160</v>
      </c>
      <c r="G92" s="181"/>
    </row>
    <row r="93" spans="1:7" ht="31.5" hidden="1">
      <c r="A93" s="158" t="s">
        <v>18</v>
      </c>
      <c r="B93" s="149" t="s">
        <v>300</v>
      </c>
      <c r="C93" s="190">
        <v>400</v>
      </c>
      <c r="D93" s="190"/>
      <c r="E93" s="190">
        <v>400</v>
      </c>
      <c r="F93" s="190">
        <v>400</v>
      </c>
      <c r="G93" s="181"/>
    </row>
    <row r="94" spans="1:7" ht="31.5" hidden="1">
      <c r="A94" s="158" t="s">
        <v>18</v>
      </c>
      <c r="B94" s="149" t="s">
        <v>301</v>
      </c>
      <c r="C94" s="190">
        <v>50</v>
      </c>
      <c r="D94" s="190">
        <v>10</v>
      </c>
      <c r="E94" s="190">
        <v>40</v>
      </c>
      <c r="F94" s="190">
        <v>40</v>
      </c>
      <c r="G94" s="181"/>
    </row>
    <row r="95" spans="1:7" ht="31.5" hidden="1">
      <c r="A95" s="158"/>
      <c r="B95" s="149" t="s">
        <v>302</v>
      </c>
      <c r="C95" s="190">
        <v>36000</v>
      </c>
      <c r="D95" s="190"/>
      <c r="E95" s="190">
        <v>36000</v>
      </c>
      <c r="F95" s="190">
        <v>36000</v>
      </c>
      <c r="G95" s="181"/>
    </row>
    <row r="96" spans="1:7" hidden="1">
      <c r="A96" s="159">
        <v>22</v>
      </c>
      <c r="B96" s="176" t="s">
        <v>303</v>
      </c>
      <c r="C96" s="182">
        <f>SUM(C97:C104)</f>
        <v>530</v>
      </c>
      <c r="D96" s="182">
        <f t="shared" ref="D96:G96" si="28">SUM(D97:D104)</f>
        <v>245</v>
      </c>
      <c r="E96" s="182">
        <f t="shared" si="28"/>
        <v>285</v>
      </c>
      <c r="F96" s="182">
        <f t="shared" si="28"/>
        <v>285</v>
      </c>
      <c r="G96" s="182">
        <f t="shared" si="28"/>
        <v>0</v>
      </c>
    </row>
    <row r="97" spans="1:7" ht="47.25" hidden="1">
      <c r="A97" s="178" t="s">
        <v>18</v>
      </c>
      <c r="B97" s="167" t="s">
        <v>464</v>
      </c>
      <c r="C97" s="188">
        <v>120</v>
      </c>
      <c r="D97" s="188">
        <v>24</v>
      </c>
      <c r="E97" s="188">
        <f>F97</f>
        <v>96</v>
      </c>
      <c r="F97" s="188">
        <f>C97-D97</f>
        <v>96</v>
      </c>
      <c r="G97" s="181"/>
    </row>
    <row r="98" spans="1:7" ht="31.5" hidden="1">
      <c r="A98" s="178" t="s">
        <v>18</v>
      </c>
      <c r="B98" s="167" t="s">
        <v>304</v>
      </c>
      <c r="C98" s="188">
        <v>50</v>
      </c>
      <c r="D98" s="188">
        <v>50</v>
      </c>
      <c r="E98" s="188">
        <f t="shared" ref="E98:E103" si="29">F98</f>
        <v>0</v>
      </c>
      <c r="F98" s="188">
        <f t="shared" ref="F98:F103" si="30">C98-D98</f>
        <v>0</v>
      </c>
      <c r="G98" s="181"/>
    </row>
    <row r="99" spans="1:7" ht="47.25" hidden="1">
      <c r="A99" s="178" t="s">
        <v>18</v>
      </c>
      <c r="B99" s="167" t="s">
        <v>305</v>
      </c>
      <c r="C99" s="188">
        <v>30</v>
      </c>
      <c r="D99" s="188">
        <v>30</v>
      </c>
      <c r="E99" s="188">
        <f t="shared" si="29"/>
        <v>0</v>
      </c>
      <c r="F99" s="188">
        <f t="shared" si="30"/>
        <v>0</v>
      </c>
      <c r="G99" s="181"/>
    </row>
    <row r="100" spans="1:7" ht="47.25" hidden="1">
      <c r="A100" s="178" t="s">
        <v>18</v>
      </c>
      <c r="B100" s="167" t="s">
        <v>306</v>
      </c>
      <c r="C100" s="188">
        <v>60</v>
      </c>
      <c r="D100" s="188">
        <v>60</v>
      </c>
      <c r="E100" s="188">
        <f t="shared" si="29"/>
        <v>0</v>
      </c>
      <c r="F100" s="188">
        <f t="shared" si="30"/>
        <v>0</v>
      </c>
      <c r="G100" s="181"/>
    </row>
    <row r="101" spans="1:7" hidden="1">
      <c r="A101" s="178" t="s">
        <v>18</v>
      </c>
      <c r="B101" s="167" t="s">
        <v>307</v>
      </c>
      <c r="C101" s="188">
        <v>60</v>
      </c>
      <c r="D101" s="188">
        <v>60</v>
      </c>
      <c r="E101" s="188">
        <f t="shared" si="29"/>
        <v>0</v>
      </c>
      <c r="F101" s="188">
        <f t="shared" si="30"/>
        <v>0</v>
      </c>
      <c r="G101" s="181"/>
    </row>
    <row r="102" spans="1:7" hidden="1">
      <c r="A102" s="178" t="s">
        <v>18</v>
      </c>
      <c r="B102" s="167" t="s">
        <v>308</v>
      </c>
      <c r="C102" s="188">
        <v>80</v>
      </c>
      <c r="D102" s="188">
        <v>8</v>
      </c>
      <c r="E102" s="188">
        <f t="shared" si="29"/>
        <v>72</v>
      </c>
      <c r="F102" s="188">
        <f t="shared" si="30"/>
        <v>72</v>
      </c>
      <c r="G102" s="181"/>
    </row>
    <row r="103" spans="1:7" ht="31.5" hidden="1">
      <c r="A103" s="178" t="s">
        <v>18</v>
      </c>
      <c r="B103" s="167" t="s">
        <v>309</v>
      </c>
      <c r="C103" s="188">
        <v>10</v>
      </c>
      <c r="D103" s="188">
        <v>1</v>
      </c>
      <c r="E103" s="188">
        <f t="shared" si="29"/>
        <v>9</v>
      </c>
      <c r="F103" s="188">
        <f t="shared" si="30"/>
        <v>9</v>
      </c>
      <c r="G103" s="181"/>
    </row>
    <row r="104" spans="1:7" ht="31.5" hidden="1">
      <c r="A104" s="178" t="s">
        <v>18</v>
      </c>
      <c r="B104" s="167" t="s">
        <v>284</v>
      </c>
      <c r="C104" s="188">
        <v>120</v>
      </c>
      <c r="D104" s="188">
        <v>12</v>
      </c>
      <c r="E104" s="188">
        <f>F104+G104</f>
        <v>108</v>
      </c>
      <c r="F104" s="188">
        <v>108</v>
      </c>
      <c r="G104" s="181"/>
    </row>
    <row r="105" spans="1:7" s="135" customFormat="1" hidden="1">
      <c r="A105" s="159">
        <v>23</v>
      </c>
      <c r="B105" s="177" t="s">
        <v>310</v>
      </c>
      <c r="C105" s="182">
        <f>C106</f>
        <v>200</v>
      </c>
      <c r="D105" s="182">
        <f t="shared" ref="D105:G105" si="31">D106</f>
        <v>40</v>
      </c>
      <c r="E105" s="182">
        <f t="shared" si="31"/>
        <v>160</v>
      </c>
      <c r="F105" s="182">
        <f t="shared" si="31"/>
        <v>160</v>
      </c>
      <c r="G105" s="182">
        <f t="shared" si="31"/>
        <v>0</v>
      </c>
    </row>
    <row r="106" spans="1:7" hidden="1">
      <c r="A106" s="158" t="s">
        <v>18</v>
      </c>
      <c r="B106" s="161" t="s">
        <v>311</v>
      </c>
      <c r="C106" s="181">
        <v>200</v>
      </c>
      <c r="D106" s="181">
        <v>40</v>
      </c>
      <c r="E106" s="181">
        <v>160</v>
      </c>
      <c r="F106" s="181">
        <v>160</v>
      </c>
      <c r="G106" s="181"/>
    </row>
    <row r="107" spans="1:7" s="135" customFormat="1" hidden="1">
      <c r="A107" s="159">
        <v>24</v>
      </c>
      <c r="B107" s="177" t="s">
        <v>312</v>
      </c>
      <c r="C107" s="182">
        <f>C108</f>
        <v>1800</v>
      </c>
      <c r="D107" s="182">
        <f t="shared" ref="D107:G107" si="32">D108</f>
        <v>360</v>
      </c>
      <c r="E107" s="182">
        <f t="shared" si="32"/>
        <v>1440</v>
      </c>
      <c r="F107" s="182">
        <f t="shared" si="32"/>
        <v>1440</v>
      </c>
      <c r="G107" s="182">
        <f t="shared" si="32"/>
        <v>0</v>
      </c>
    </row>
    <row r="108" spans="1:7" hidden="1">
      <c r="A108" s="158" t="s">
        <v>18</v>
      </c>
      <c r="B108" s="161" t="s">
        <v>313</v>
      </c>
      <c r="C108" s="181">
        <v>1800</v>
      </c>
      <c r="D108" s="181">
        <v>360</v>
      </c>
      <c r="E108" s="181">
        <v>1440</v>
      </c>
      <c r="F108" s="181">
        <v>1440</v>
      </c>
      <c r="G108" s="181"/>
    </row>
    <row r="109" spans="1:7" s="135" customFormat="1" ht="31.5" hidden="1">
      <c r="A109" s="159">
        <v>25</v>
      </c>
      <c r="B109" s="174" t="s">
        <v>409</v>
      </c>
      <c r="C109" s="182">
        <f>C110</f>
        <v>2900</v>
      </c>
      <c r="D109" s="182">
        <f t="shared" ref="D109:G109" si="33">D110</f>
        <v>580</v>
      </c>
      <c r="E109" s="182">
        <f t="shared" si="33"/>
        <v>2320</v>
      </c>
      <c r="F109" s="182">
        <f t="shared" si="33"/>
        <v>2320</v>
      </c>
      <c r="G109" s="182">
        <f t="shared" si="33"/>
        <v>0</v>
      </c>
    </row>
    <row r="110" spans="1:7" hidden="1">
      <c r="A110" s="158" t="s">
        <v>18</v>
      </c>
      <c r="B110" s="161" t="s">
        <v>410</v>
      </c>
      <c r="C110" s="181">
        <v>2900</v>
      </c>
      <c r="D110" s="181">
        <v>580</v>
      </c>
      <c r="E110" s="181">
        <v>2320</v>
      </c>
      <c r="F110" s="181">
        <v>2320</v>
      </c>
      <c r="G110" s="181"/>
    </row>
    <row r="111" spans="1:7" s="135" customFormat="1" hidden="1">
      <c r="A111" s="159">
        <v>26</v>
      </c>
      <c r="B111" s="177" t="s">
        <v>198</v>
      </c>
      <c r="C111" s="182">
        <f>C112</f>
        <v>200</v>
      </c>
      <c r="D111" s="182">
        <f t="shared" ref="D111:G111" si="34">D112</f>
        <v>40</v>
      </c>
      <c r="E111" s="182">
        <f t="shared" si="34"/>
        <v>160</v>
      </c>
      <c r="F111" s="182">
        <f t="shared" si="34"/>
        <v>160</v>
      </c>
      <c r="G111" s="182">
        <f t="shared" si="34"/>
        <v>0</v>
      </c>
    </row>
    <row r="112" spans="1:7" hidden="1">
      <c r="A112" s="162" t="s">
        <v>18</v>
      </c>
      <c r="B112" s="163" t="s">
        <v>314</v>
      </c>
      <c r="C112" s="187">
        <v>200</v>
      </c>
      <c r="D112" s="187">
        <v>40</v>
      </c>
      <c r="E112" s="187">
        <v>160</v>
      </c>
      <c r="F112" s="187">
        <v>160</v>
      </c>
      <c r="G112" s="187"/>
    </row>
    <row r="114" spans="1:7" ht="52.5" hidden="1" customHeight="1">
      <c r="A114" s="258" t="s">
        <v>315</v>
      </c>
      <c r="B114" s="258"/>
      <c r="C114" s="258"/>
      <c r="D114" s="258"/>
      <c r="E114" s="258"/>
      <c r="F114" s="258"/>
      <c r="G114" s="258"/>
    </row>
  </sheetData>
  <mergeCells count="9">
    <mergeCell ref="A114:G114"/>
    <mergeCell ref="A3:G3"/>
    <mergeCell ref="A2:G2"/>
    <mergeCell ref="F4:G4"/>
    <mergeCell ref="A5:A6"/>
    <mergeCell ref="B5:B6"/>
    <mergeCell ref="C5:C6"/>
    <mergeCell ref="D5:D6"/>
    <mergeCell ref="E5:G5"/>
  </mergeCells>
  <pageMargins left="0.98425196850393704" right="0.51181102362204722" top="0.51181102362204722" bottom="0.51181102362204722" header="0.31496062992125984" footer="0.51181102362204722"/>
  <pageSetup paperSize="9" scale="80" firstPageNumber="148" fitToHeight="0"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00B050"/>
    <pageSetUpPr fitToPage="1"/>
  </sheetPr>
  <dimension ref="A1:AP616"/>
  <sheetViews>
    <sheetView showZeros="0" tabSelected="1" zoomScaleNormal="100" workbookViewId="0">
      <pane xSplit="3" ySplit="6" topLeftCell="D7" activePane="bottomRight" state="frozen"/>
      <selection pane="topRight" activeCell="E1" sqref="E1"/>
      <selection pane="bottomLeft" activeCell="A10" sqref="A10"/>
      <selection pane="bottomRight" activeCell="D501" sqref="D501"/>
    </sheetView>
  </sheetViews>
  <sheetFormatPr defaultColWidth="9" defaultRowHeight="15.75" outlineLevelRow="1" outlineLevelCol="1"/>
  <cols>
    <col min="1" max="1" width="5.25" style="2" customWidth="1"/>
    <col min="2" max="2" width="46.875" style="112" customWidth="1"/>
    <col min="3" max="3" width="8.25" style="2" hidden="1" customWidth="1" outlineLevel="1"/>
    <col min="4" max="4" width="9.125" style="2" customWidth="1" collapsed="1"/>
    <col min="5" max="6" width="7.5" style="2" customWidth="1"/>
    <col min="7" max="7" width="8.25" style="2" customWidth="1"/>
    <col min="8" max="8" width="7.5" style="2" customWidth="1"/>
    <col min="9" max="9" width="6.375" style="2" customWidth="1"/>
    <col min="10" max="10" width="6.25" style="2" customWidth="1"/>
    <col min="11" max="11" width="6" style="2" customWidth="1"/>
    <col min="12" max="12" width="7.375" style="2" customWidth="1"/>
    <col min="13" max="13" width="6.25" style="2" customWidth="1"/>
    <col min="14" max="14" width="6.75" style="2" customWidth="1"/>
    <col min="15" max="15" width="6.375" style="2" customWidth="1"/>
    <col min="16" max="16" width="5.625" style="2" customWidth="1"/>
    <col min="17" max="17" width="12.5" style="1" customWidth="1" outlineLevel="1"/>
    <col min="18" max="18" width="10.625" style="1" customWidth="1" outlineLevel="1"/>
    <col min="19" max="19" width="10.625" style="1" hidden="1" customWidth="1" outlineLevel="1" collapsed="1"/>
    <col min="20" max="20" width="9.25" style="1" hidden="1" customWidth="1" outlineLevel="1" collapsed="1"/>
    <col min="21" max="24" width="9.25" style="1" hidden="1" customWidth="1" outlineLevel="1"/>
    <col min="25" max="25" width="7.875" style="1" hidden="1" customWidth="1" outlineLevel="1"/>
    <col min="26" max="26" width="13.375" style="1" hidden="1" customWidth="1" outlineLevel="1"/>
    <col min="27" max="27" width="9" style="2"/>
    <col min="28" max="29" width="9.75" style="2" bestFit="1" customWidth="1"/>
    <col min="30" max="234" width="9" style="2"/>
    <col min="235" max="235" width="4.625" style="2" customWidth="1"/>
    <col min="236" max="236" width="43" style="2" customWidth="1"/>
    <col min="237" max="238" width="0" style="2" hidden="1" customWidth="1"/>
    <col min="239" max="239" width="9.75" style="2" customWidth="1"/>
    <col min="240" max="240" width="7.875" style="2" customWidth="1"/>
    <col min="241" max="241" width="6.625" style="2" customWidth="1"/>
    <col min="242" max="242" width="6.5" style="2" customWidth="1"/>
    <col min="243" max="243" width="7.125" style="2" customWidth="1"/>
    <col min="244" max="244" width="6.625" style="2" customWidth="1"/>
    <col min="245" max="245" width="6.375" style="2" customWidth="1"/>
    <col min="246" max="246" width="6.25" style="2" customWidth="1"/>
    <col min="247" max="248" width="5.625" style="2" customWidth="1"/>
    <col min="249" max="249" width="6.25" style="2" customWidth="1"/>
    <col min="250" max="251" width="6.375" style="2" customWidth="1"/>
    <col min="252" max="252" width="6" style="2" customWidth="1"/>
    <col min="253" max="253" width="9.875" style="2" customWidth="1"/>
    <col min="254" max="265" width="9" style="2" customWidth="1"/>
    <col min="266" max="490" width="9" style="2"/>
    <col min="491" max="491" width="4.625" style="2" customWidth="1"/>
    <col min="492" max="492" width="43" style="2" customWidth="1"/>
    <col min="493" max="494" width="0" style="2" hidden="1" customWidth="1"/>
    <col min="495" max="495" width="9.75" style="2" customWidth="1"/>
    <col min="496" max="496" width="7.875" style="2" customWidth="1"/>
    <col min="497" max="497" width="6.625" style="2" customWidth="1"/>
    <col min="498" max="498" width="6.5" style="2" customWidth="1"/>
    <col min="499" max="499" width="7.125" style="2" customWidth="1"/>
    <col min="500" max="500" width="6.625" style="2" customWidth="1"/>
    <col min="501" max="501" width="6.375" style="2" customWidth="1"/>
    <col min="502" max="502" width="6.25" style="2" customWidth="1"/>
    <col min="503" max="504" width="5.625" style="2" customWidth="1"/>
    <col min="505" max="505" width="6.25" style="2" customWidth="1"/>
    <col min="506" max="507" width="6.375" style="2" customWidth="1"/>
    <col min="508" max="508" width="6" style="2" customWidth="1"/>
    <col min="509" max="509" width="9.875" style="2" customWidth="1"/>
    <col min="510" max="521" width="9" style="2" customWidth="1"/>
    <col min="522" max="746" width="9" style="2"/>
    <col min="747" max="747" width="4.625" style="2" customWidth="1"/>
    <col min="748" max="748" width="43" style="2" customWidth="1"/>
    <col min="749" max="750" width="0" style="2" hidden="1" customWidth="1"/>
    <col min="751" max="751" width="9.75" style="2" customWidth="1"/>
    <col min="752" max="752" width="7.875" style="2" customWidth="1"/>
    <col min="753" max="753" width="6.625" style="2" customWidth="1"/>
    <col min="754" max="754" width="6.5" style="2" customWidth="1"/>
    <col min="755" max="755" width="7.125" style="2" customWidth="1"/>
    <col min="756" max="756" width="6.625" style="2" customWidth="1"/>
    <col min="757" max="757" width="6.375" style="2" customWidth="1"/>
    <col min="758" max="758" width="6.25" style="2" customWidth="1"/>
    <col min="759" max="760" width="5.625" style="2" customWidth="1"/>
    <col min="761" max="761" width="6.25" style="2" customWidth="1"/>
    <col min="762" max="763" width="6.375" style="2" customWidth="1"/>
    <col min="764" max="764" width="6" style="2" customWidth="1"/>
    <col min="765" max="765" width="9.875" style="2" customWidth="1"/>
    <col min="766" max="777" width="9" style="2" customWidth="1"/>
    <col min="778" max="1002" width="9" style="2"/>
    <col min="1003" max="1003" width="4.625" style="2" customWidth="1"/>
    <col min="1004" max="1004" width="43" style="2" customWidth="1"/>
    <col min="1005" max="1006" width="0" style="2" hidden="1" customWidth="1"/>
    <col min="1007" max="1007" width="9.75" style="2" customWidth="1"/>
    <col min="1008" max="1008" width="7.875" style="2" customWidth="1"/>
    <col min="1009" max="1009" width="6.625" style="2" customWidth="1"/>
    <col min="1010" max="1010" width="6.5" style="2" customWidth="1"/>
    <col min="1011" max="1011" width="7.125" style="2" customWidth="1"/>
    <col min="1012" max="1012" width="6.625" style="2" customWidth="1"/>
    <col min="1013" max="1013" width="6.375" style="2" customWidth="1"/>
    <col min="1014" max="1014" width="6.25" style="2" customWidth="1"/>
    <col min="1015" max="1016" width="5.625" style="2" customWidth="1"/>
    <col min="1017" max="1017" width="6.25" style="2" customWidth="1"/>
    <col min="1018" max="1019" width="6.375" style="2" customWidth="1"/>
    <col min="1020" max="1020" width="6" style="2" customWidth="1"/>
    <col min="1021" max="1021" width="9.875" style="2" customWidth="1"/>
    <col min="1022" max="1033" width="9" style="2" customWidth="1"/>
    <col min="1034" max="1258" width="9" style="2"/>
    <col min="1259" max="1259" width="4.625" style="2" customWidth="1"/>
    <col min="1260" max="1260" width="43" style="2" customWidth="1"/>
    <col min="1261" max="1262" width="0" style="2" hidden="1" customWidth="1"/>
    <col min="1263" max="1263" width="9.75" style="2" customWidth="1"/>
    <col min="1264" max="1264" width="7.875" style="2" customWidth="1"/>
    <col min="1265" max="1265" width="6.625" style="2" customWidth="1"/>
    <col min="1266" max="1266" width="6.5" style="2" customWidth="1"/>
    <col min="1267" max="1267" width="7.125" style="2" customWidth="1"/>
    <col min="1268" max="1268" width="6.625" style="2" customWidth="1"/>
    <col min="1269" max="1269" width="6.375" style="2" customWidth="1"/>
    <col min="1270" max="1270" width="6.25" style="2" customWidth="1"/>
    <col min="1271" max="1272" width="5.625" style="2" customWidth="1"/>
    <col min="1273" max="1273" width="6.25" style="2" customWidth="1"/>
    <col min="1274" max="1275" width="6.375" style="2" customWidth="1"/>
    <col min="1276" max="1276" width="6" style="2" customWidth="1"/>
    <col min="1277" max="1277" width="9.875" style="2" customWidth="1"/>
    <col min="1278" max="1289" width="9" style="2" customWidth="1"/>
    <col min="1290" max="1514" width="9" style="2"/>
    <col min="1515" max="1515" width="4.625" style="2" customWidth="1"/>
    <col min="1516" max="1516" width="43" style="2" customWidth="1"/>
    <col min="1517" max="1518" width="0" style="2" hidden="1" customWidth="1"/>
    <col min="1519" max="1519" width="9.75" style="2" customWidth="1"/>
    <col min="1520" max="1520" width="7.875" style="2" customWidth="1"/>
    <col min="1521" max="1521" width="6.625" style="2" customWidth="1"/>
    <col min="1522" max="1522" width="6.5" style="2" customWidth="1"/>
    <col min="1523" max="1523" width="7.125" style="2" customWidth="1"/>
    <col min="1524" max="1524" width="6.625" style="2" customWidth="1"/>
    <col min="1525" max="1525" width="6.375" style="2" customWidth="1"/>
    <col min="1526" max="1526" width="6.25" style="2" customWidth="1"/>
    <col min="1527" max="1528" width="5.625" style="2" customWidth="1"/>
    <col min="1529" max="1529" width="6.25" style="2" customWidth="1"/>
    <col min="1530" max="1531" width="6.375" style="2" customWidth="1"/>
    <col min="1532" max="1532" width="6" style="2" customWidth="1"/>
    <col min="1533" max="1533" width="9.875" style="2" customWidth="1"/>
    <col min="1534" max="1545" width="9" style="2" customWidth="1"/>
    <col min="1546" max="1770" width="9" style="2"/>
    <col min="1771" max="1771" width="4.625" style="2" customWidth="1"/>
    <col min="1772" max="1772" width="43" style="2" customWidth="1"/>
    <col min="1773" max="1774" width="0" style="2" hidden="1" customWidth="1"/>
    <col min="1775" max="1775" width="9.75" style="2" customWidth="1"/>
    <col min="1776" max="1776" width="7.875" style="2" customWidth="1"/>
    <col min="1777" max="1777" width="6.625" style="2" customWidth="1"/>
    <col min="1778" max="1778" width="6.5" style="2" customWidth="1"/>
    <col min="1779" max="1779" width="7.125" style="2" customWidth="1"/>
    <col min="1780" max="1780" width="6.625" style="2" customWidth="1"/>
    <col min="1781" max="1781" width="6.375" style="2" customWidth="1"/>
    <col min="1782" max="1782" width="6.25" style="2" customWidth="1"/>
    <col min="1783" max="1784" width="5.625" style="2" customWidth="1"/>
    <col min="1785" max="1785" width="6.25" style="2" customWidth="1"/>
    <col min="1786" max="1787" width="6.375" style="2" customWidth="1"/>
    <col min="1788" max="1788" width="6" style="2" customWidth="1"/>
    <col min="1789" max="1789" width="9.875" style="2" customWidth="1"/>
    <col min="1790" max="1801" width="9" style="2" customWidth="1"/>
    <col min="1802" max="2026" width="9" style="2"/>
    <col min="2027" max="2027" width="4.625" style="2" customWidth="1"/>
    <col min="2028" max="2028" width="43" style="2" customWidth="1"/>
    <col min="2029" max="2030" width="0" style="2" hidden="1" customWidth="1"/>
    <col min="2031" max="2031" width="9.75" style="2" customWidth="1"/>
    <col min="2032" max="2032" width="7.875" style="2" customWidth="1"/>
    <col min="2033" max="2033" width="6.625" style="2" customWidth="1"/>
    <col min="2034" max="2034" width="6.5" style="2" customWidth="1"/>
    <col min="2035" max="2035" width="7.125" style="2" customWidth="1"/>
    <col min="2036" max="2036" width="6.625" style="2" customWidth="1"/>
    <col min="2037" max="2037" width="6.375" style="2" customWidth="1"/>
    <col min="2038" max="2038" width="6.25" style="2" customWidth="1"/>
    <col min="2039" max="2040" width="5.625" style="2" customWidth="1"/>
    <col min="2041" max="2041" width="6.25" style="2" customWidth="1"/>
    <col min="2042" max="2043" width="6.375" style="2" customWidth="1"/>
    <col min="2044" max="2044" width="6" style="2" customWidth="1"/>
    <col min="2045" max="2045" width="9.875" style="2" customWidth="1"/>
    <col min="2046" max="2057" width="9" style="2" customWidth="1"/>
    <col min="2058" max="2282" width="9" style="2"/>
    <col min="2283" max="2283" width="4.625" style="2" customWidth="1"/>
    <col min="2284" max="2284" width="43" style="2" customWidth="1"/>
    <col min="2285" max="2286" width="0" style="2" hidden="1" customWidth="1"/>
    <col min="2287" max="2287" width="9.75" style="2" customWidth="1"/>
    <col min="2288" max="2288" width="7.875" style="2" customWidth="1"/>
    <col min="2289" max="2289" width="6.625" style="2" customWidth="1"/>
    <col min="2290" max="2290" width="6.5" style="2" customWidth="1"/>
    <col min="2291" max="2291" width="7.125" style="2" customWidth="1"/>
    <col min="2292" max="2292" width="6.625" style="2" customWidth="1"/>
    <col min="2293" max="2293" width="6.375" style="2" customWidth="1"/>
    <col min="2294" max="2294" width="6.25" style="2" customWidth="1"/>
    <col min="2295" max="2296" width="5.625" style="2" customWidth="1"/>
    <col min="2297" max="2297" width="6.25" style="2" customWidth="1"/>
    <col min="2298" max="2299" width="6.375" style="2" customWidth="1"/>
    <col min="2300" max="2300" width="6" style="2" customWidth="1"/>
    <col min="2301" max="2301" width="9.875" style="2" customWidth="1"/>
    <col min="2302" max="2313" width="9" style="2" customWidth="1"/>
    <col min="2314" max="2538" width="9" style="2"/>
    <col min="2539" max="2539" width="4.625" style="2" customWidth="1"/>
    <col min="2540" max="2540" width="43" style="2" customWidth="1"/>
    <col min="2541" max="2542" width="0" style="2" hidden="1" customWidth="1"/>
    <col min="2543" max="2543" width="9.75" style="2" customWidth="1"/>
    <col min="2544" max="2544" width="7.875" style="2" customWidth="1"/>
    <col min="2545" max="2545" width="6.625" style="2" customWidth="1"/>
    <col min="2546" max="2546" width="6.5" style="2" customWidth="1"/>
    <col min="2547" max="2547" width="7.125" style="2" customWidth="1"/>
    <col min="2548" max="2548" width="6.625" style="2" customWidth="1"/>
    <col min="2549" max="2549" width="6.375" style="2" customWidth="1"/>
    <col min="2550" max="2550" width="6.25" style="2" customWidth="1"/>
    <col min="2551" max="2552" width="5.625" style="2" customWidth="1"/>
    <col min="2553" max="2553" width="6.25" style="2" customWidth="1"/>
    <col min="2554" max="2555" width="6.375" style="2" customWidth="1"/>
    <col min="2556" max="2556" width="6" style="2" customWidth="1"/>
    <col min="2557" max="2557" width="9.875" style="2" customWidth="1"/>
    <col min="2558" max="2569" width="9" style="2" customWidth="1"/>
    <col min="2570" max="2794" width="9" style="2"/>
    <col min="2795" max="2795" width="4.625" style="2" customWidth="1"/>
    <col min="2796" max="2796" width="43" style="2" customWidth="1"/>
    <col min="2797" max="2798" width="0" style="2" hidden="1" customWidth="1"/>
    <col min="2799" max="2799" width="9.75" style="2" customWidth="1"/>
    <col min="2800" max="2800" width="7.875" style="2" customWidth="1"/>
    <col min="2801" max="2801" width="6.625" style="2" customWidth="1"/>
    <col min="2802" max="2802" width="6.5" style="2" customWidth="1"/>
    <col min="2803" max="2803" width="7.125" style="2" customWidth="1"/>
    <col min="2804" max="2804" width="6.625" style="2" customWidth="1"/>
    <col min="2805" max="2805" width="6.375" style="2" customWidth="1"/>
    <col min="2806" max="2806" width="6.25" style="2" customWidth="1"/>
    <col min="2807" max="2808" width="5.625" style="2" customWidth="1"/>
    <col min="2809" max="2809" width="6.25" style="2" customWidth="1"/>
    <col min="2810" max="2811" width="6.375" style="2" customWidth="1"/>
    <col min="2812" max="2812" width="6" style="2" customWidth="1"/>
    <col min="2813" max="2813" width="9.875" style="2" customWidth="1"/>
    <col min="2814" max="2825" width="9" style="2" customWidth="1"/>
    <col min="2826" max="3050" width="9" style="2"/>
    <col min="3051" max="3051" width="4.625" style="2" customWidth="1"/>
    <col min="3052" max="3052" width="43" style="2" customWidth="1"/>
    <col min="3053" max="3054" width="0" style="2" hidden="1" customWidth="1"/>
    <col min="3055" max="3055" width="9.75" style="2" customWidth="1"/>
    <col min="3056" max="3056" width="7.875" style="2" customWidth="1"/>
    <col min="3057" max="3057" width="6.625" style="2" customWidth="1"/>
    <col min="3058" max="3058" width="6.5" style="2" customWidth="1"/>
    <col min="3059" max="3059" width="7.125" style="2" customWidth="1"/>
    <col min="3060" max="3060" width="6.625" style="2" customWidth="1"/>
    <col min="3061" max="3061" width="6.375" style="2" customWidth="1"/>
    <col min="3062" max="3062" width="6.25" style="2" customWidth="1"/>
    <col min="3063" max="3064" width="5.625" style="2" customWidth="1"/>
    <col min="3065" max="3065" width="6.25" style="2" customWidth="1"/>
    <col min="3066" max="3067" width="6.375" style="2" customWidth="1"/>
    <col min="3068" max="3068" width="6" style="2" customWidth="1"/>
    <col min="3069" max="3069" width="9.875" style="2" customWidth="1"/>
    <col min="3070" max="3081" width="9" style="2" customWidth="1"/>
    <col min="3082" max="3306" width="9" style="2"/>
    <col min="3307" max="3307" width="4.625" style="2" customWidth="1"/>
    <col min="3308" max="3308" width="43" style="2" customWidth="1"/>
    <col min="3309" max="3310" width="0" style="2" hidden="1" customWidth="1"/>
    <col min="3311" max="3311" width="9.75" style="2" customWidth="1"/>
    <col min="3312" max="3312" width="7.875" style="2" customWidth="1"/>
    <col min="3313" max="3313" width="6.625" style="2" customWidth="1"/>
    <col min="3314" max="3314" width="6.5" style="2" customWidth="1"/>
    <col min="3315" max="3315" width="7.125" style="2" customWidth="1"/>
    <col min="3316" max="3316" width="6.625" style="2" customWidth="1"/>
    <col min="3317" max="3317" width="6.375" style="2" customWidth="1"/>
    <col min="3318" max="3318" width="6.25" style="2" customWidth="1"/>
    <col min="3319" max="3320" width="5.625" style="2" customWidth="1"/>
    <col min="3321" max="3321" width="6.25" style="2" customWidth="1"/>
    <col min="3322" max="3323" width="6.375" style="2" customWidth="1"/>
    <col min="3324" max="3324" width="6" style="2" customWidth="1"/>
    <col min="3325" max="3325" width="9.875" style="2" customWidth="1"/>
    <col min="3326" max="3337" width="9" style="2" customWidth="1"/>
    <col min="3338" max="3562" width="9" style="2"/>
    <col min="3563" max="3563" width="4.625" style="2" customWidth="1"/>
    <col min="3564" max="3564" width="43" style="2" customWidth="1"/>
    <col min="3565" max="3566" width="0" style="2" hidden="1" customWidth="1"/>
    <col min="3567" max="3567" width="9.75" style="2" customWidth="1"/>
    <col min="3568" max="3568" width="7.875" style="2" customWidth="1"/>
    <col min="3569" max="3569" width="6.625" style="2" customWidth="1"/>
    <col min="3570" max="3570" width="6.5" style="2" customWidth="1"/>
    <col min="3571" max="3571" width="7.125" style="2" customWidth="1"/>
    <col min="3572" max="3572" width="6.625" style="2" customWidth="1"/>
    <col min="3573" max="3573" width="6.375" style="2" customWidth="1"/>
    <col min="3574" max="3574" width="6.25" style="2" customWidth="1"/>
    <col min="3575" max="3576" width="5.625" style="2" customWidth="1"/>
    <col min="3577" max="3577" width="6.25" style="2" customWidth="1"/>
    <col min="3578" max="3579" width="6.375" style="2" customWidth="1"/>
    <col min="3580" max="3580" width="6" style="2" customWidth="1"/>
    <col min="3581" max="3581" width="9.875" style="2" customWidth="1"/>
    <col min="3582" max="3593" width="9" style="2" customWidth="1"/>
    <col min="3594" max="3818" width="9" style="2"/>
    <col min="3819" max="3819" width="4.625" style="2" customWidth="1"/>
    <col min="3820" max="3820" width="43" style="2" customWidth="1"/>
    <col min="3821" max="3822" width="0" style="2" hidden="1" customWidth="1"/>
    <col min="3823" max="3823" width="9.75" style="2" customWidth="1"/>
    <col min="3824" max="3824" width="7.875" style="2" customWidth="1"/>
    <col min="3825" max="3825" width="6.625" style="2" customWidth="1"/>
    <col min="3826" max="3826" width="6.5" style="2" customWidth="1"/>
    <col min="3827" max="3827" width="7.125" style="2" customWidth="1"/>
    <col min="3828" max="3828" width="6.625" style="2" customWidth="1"/>
    <col min="3829" max="3829" width="6.375" style="2" customWidth="1"/>
    <col min="3830" max="3830" width="6.25" style="2" customWidth="1"/>
    <col min="3831" max="3832" width="5.625" style="2" customWidth="1"/>
    <col min="3833" max="3833" width="6.25" style="2" customWidth="1"/>
    <col min="3834" max="3835" width="6.375" style="2" customWidth="1"/>
    <col min="3836" max="3836" width="6" style="2" customWidth="1"/>
    <col min="3837" max="3837" width="9.875" style="2" customWidth="1"/>
    <col min="3838" max="3849" width="9" style="2" customWidth="1"/>
    <col min="3850" max="4074" width="9" style="2"/>
    <col min="4075" max="4075" width="4.625" style="2" customWidth="1"/>
    <col min="4076" max="4076" width="43" style="2" customWidth="1"/>
    <col min="4077" max="4078" width="0" style="2" hidden="1" customWidth="1"/>
    <col min="4079" max="4079" width="9.75" style="2" customWidth="1"/>
    <col min="4080" max="4080" width="7.875" style="2" customWidth="1"/>
    <col min="4081" max="4081" width="6.625" style="2" customWidth="1"/>
    <col min="4082" max="4082" width="6.5" style="2" customWidth="1"/>
    <col min="4083" max="4083" width="7.125" style="2" customWidth="1"/>
    <col min="4084" max="4084" width="6.625" style="2" customWidth="1"/>
    <col min="4085" max="4085" width="6.375" style="2" customWidth="1"/>
    <col min="4086" max="4086" width="6.25" style="2" customWidth="1"/>
    <col min="4087" max="4088" width="5.625" style="2" customWidth="1"/>
    <col min="4089" max="4089" width="6.25" style="2" customWidth="1"/>
    <col min="4090" max="4091" width="6.375" style="2" customWidth="1"/>
    <col min="4092" max="4092" width="6" style="2" customWidth="1"/>
    <col min="4093" max="4093" width="9.875" style="2" customWidth="1"/>
    <col min="4094" max="4105" width="9" style="2" customWidth="1"/>
    <col min="4106" max="4330" width="9" style="2"/>
    <col min="4331" max="4331" width="4.625" style="2" customWidth="1"/>
    <col min="4332" max="4332" width="43" style="2" customWidth="1"/>
    <col min="4333" max="4334" width="0" style="2" hidden="1" customWidth="1"/>
    <col min="4335" max="4335" width="9.75" style="2" customWidth="1"/>
    <col min="4336" max="4336" width="7.875" style="2" customWidth="1"/>
    <col min="4337" max="4337" width="6.625" style="2" customWidth="1"/>
    <col min="4338" max="4338" width="6.5" style="2" customWidth="1"/>
    <col min="4339" max="4339" width="7.125" style="2" customWidth="1"/>
    <col min="4340" max="4340" width="6.625" style="2" customWidth="1"/>
    <col min="4341" max="4341" width="6.375" style="2" customWidth="1"/>
    <col min="4342" max="4342" width="6.25" style="2" customWidth="1"/>
    <col min="4343" max="4344" width="5.625" style="2" customWidth="1"/>
    <col min="4345" max="4345" width="6.25" style="2" customWidth="1"/>
    <col min="4346" max="4347" width="6.375" style="2" customWidth="1"/>
    <col min="4348" max="4348" width="6" style="2" customWidth="1"/>
    <col min="4349" max="4349" width="9.875" style="2" customWidth="1"/>
    <col min="4350" max="4361" width="9" style="2" customWidth="1"/>
    <col min="4362" max="4586" width="9" style="2"/>
    <col min="4587" max="4587" width="4.625" style="2" customWidth="1"/>
    <col min="4588" max="4588" width="43" style="2" customWidth="1"/>
    <col min="4589" max="4590" width="0" style="2" hidden="1" customWidth="1"/>
    <col min="4591" max="4591" width="9.75" style="2" customWidth="1"/>
    <col min="4592" max="4592" width="7.875" style="2" customWidth="1"/>
    <col min="4593" max="4593" width="6.625" style="2" customWidth="1"/>
    <col min="4594" max="4594" width="6.5" style="2" customWidth="1"/>
    <col min="4595" max="4595" width="7.125" style="2" customWidth="1"/>
    <col min="4596" max="4596" width="6.625" style="2" customWidth="1"/>
    <col min="4597" max="4597" width="6.375" style="2" customWidth="1"/>
    <col min="4598" max="4598" width="6.25" style="2" customWidth="1"/>
    <col min="4599" max="4600" width="5.625" style="2" customWidth="1"/>
    <col min="4601" max="4601" width="6.25" style="2" customWidth="1"/>
    <col min="4602" max="4603" width="6.375" style="2" customWidth="1"/>
    <col min="4604" max="4604" width="6" style="2" customWidth="1"/>
    <col min="4605" max="4605" width="9.875" style="2" customWidth="1"/>
    <col min="4606" max="4617" width="9" style="2" customWidth="1"/>
    <col min="4618" max="4842" width="9" style="2"/>
    <col min="4843" max="4843" width="4.625" style="2" customWidth="1"/>
    <col min="4844" max="4844" width="43" style="2" customWidth="1"/>
    <col min="4845" max="4846" width="0" style="2" hidden="1" customWidth="1"/>
    <col min="4847" max="4847" width="9.75" style="2" customWidth="1"/>
    <col min="4848" max="4848" width="7.875" style="2" customWidth="1"/>
    <col min="4849" max="4849" width="6.625" style="2" customWidth="1"/>
    <col min="4850" max="4850" width="6.5" style="2" customWidth="1"/>
    <col min="4851" max="4851" width="7.125" style="2" customWidth="1"/>
    <col min="4852" max="4852" width="6.625" style="2" customWidth="1"/>
    <col min="4853" max="4853" width="6.375" style="2" customWidth="1"/>
    <col min="4854" max="4854" width="6.25" style="2" customWidth="1"/>
    <col min="4855" max="4856" width="5.625" style="2" customWidth="1"/>
    <col min="4857" max="4857" width="6.25" style="2" customWidth="1"/>
    <col min="4858" max="4859" width="6.375" style="2" customWidth="1"/>
    <col min="4860" max="4860" width="6" style="2" customWidth="1"/>
    <col min="4861" max="4861" width="9.875" style="2" customWidth="1"/>
    <col min="4862" max="4873" width="9" style="2" customWidth="1"/>
    <col min="4874" max="5098" width="9" style="2"/>
    <col min="5099" max="5099" width="4.625" style="2" customWidth="1"/>
    <col min="5100" max="5100" width="43" style="2" customWidth="1"/>
    <col min="5101" max="5102" width="0" style="2" hidden="1" customWidth="1"/>
    <col min="5103" max="5103" width="9.75" style="2" customWidth="1"/>
    <col min="5104" max="5104" width="7.875" style="2" customWidth="1"/>
    <col min="5105" max="5105" width="6.625" style="2" customWidth="1"/>
    <col min="5106" max="5106" width="6.5" style="2" customWidth="1"/>
    <col min="5107" max="5107" width="7.125" style="2" customWidth="1"/>
    <col min="5108" max="5108" width="6.625" style="2" customWidth="1"/>
    <col min="5109" max="5109" width="6.375" style="2" customWidth="1"/>
    <col min="5110" max="5110" width="6.25" style="2" customWidth="1"/>
    <col min="5111" max="5112" width="5.625" style="2" customWidth="1"/>
    <col min="5113" max="5113" width="6.25" style="2" customWidth="1"/>
    <col min="5114" max="5115" width="6.375" style="2" customWidth="1"/>
    <col min="5116" max="5116" width="6" style="2" customWidth="1"/>
    <col min="5117" max="5117" width="9.875" style="2" customWidth="1"/>
    <col min="5118" max="5129" width="9" style="2" customWidth="1"/>
    <col min="5130" max="5354" width="9" style="2"/>
    <col min="5355" max="5355" width="4.625" style="2" customWidth="1"/>
    <col min="5356" max="5356" width="43" style="2" customWidth="1"/>
    <col min="5357" max="5358" width="0" style="2" hidden="1" customWidth="1"/>
    <col min="5359" max="5359" width="9.75" style="2" customWidth="1"/>
    <col min="5360" max="5360" width="7.875" style="2" customWidth="1"/>
    <col min="5361" max="5361" width="6.625" style="2" customWidth="1"/>
    <col min="5362" max="5362" width="6.5" style="2" customWidth="1"/>
    <col min="5363" max="5363" width="7.125" style="2" customWidth="1"/>
    <col min="5364" max="5364" width="6.625" style="2" customWidth="1"/>
    <col min="5365" max="5365" width="6.375" style="2" customWidth="1"/>
    <col min="5366" max="5366" width="6.25" style="2" customWidth="1"/>
    <col min="5367" max="5368" width="5.625" style="2" customWidth="1"/>
    <col min="5369" max="5369" width="6.25" style="2" customWidth="1"/>
    <col min="5370" max="5371" width="6.375" style="2" customWidth="1"/>
    <col min="5372" max="5372" width="6" style="2" customWidth="1"/>
    <col min="5373" max="5373" width="9.875" style="2" customWidth="1"/>
    <col min="5374" max="5385" width="9" style="2" customWidth="1"/>
    <col min="5386" max="5610" width="9" style="2"/>
    <col min="5611" max="5611" width="4.625" style="2" customWidth="1"/>
    <col min="5612" max="5612" width="43" style="2" customWidth="1"/>
    <col min="5613" max="5614" width="0" style="2" hidden="1" customWidth="1"/>
    <col min="5615" max="5615" width="9.75" style="2" customWidth="1"/>
    <col min="5616" max="5616" width="7.875" style="2" customWidth="1"/>
    <col min="5617" max="5617" width="6.625" style="2" customWidth="1"/>
    <col min="5618" max="5618" width="6.5" style="2" customWidth="1"/>
    <col min="5619" max="5619" width="7.125" style="2" customWidth="1"/>
    <col min="5620" max="5620" width="6.625" style="2" customWidth="1"/>
    <col min="5621" max="5621" width="6.375" style="2" customWidth="1"/>
    <col min="5622" max="5622" width="6.25" style="2" customWidth="1"/>
    <col min="5623" max="5624" width="5.625" style="2" customWidth="1"/>
    <col min="5625" max="5625" width="6.25" style="2" customWidth="1"/>
    <col min="5626" max="5627" width="6.375" style="2" customWidth="1"/>
    <col min="5628" max="5628" width="6" style="2" customWidth="1"/>
    <col min="5629" max="5629" width="9.875" style="2" customWidth="1"/>
    <col min="5630" max="5641" width="9" style="2" customWidth="1"/>
    <col min="5642" max="5866" width="9" style="2"/>
    <col min="5867" max="5867" width="4.625" style="2" customWidth="1"/>
    <col min="5868" max="5868" width="43" style="2" customWidth="1"/>
    <col min="5869" max="5870" width="0" style="2" hidden="1" customWidth="1"/>
    <col min="5871" max="5871" width="9.75" style="2" customWidth="1"/>
    <col min="5872" max="5872" width="7.875" style="2" customWidth="1"/>
    <col min="5873" max="5873" width="6.625" style="2" customWidth="1"/>
    <col min="5874" max="5874" width="6.5" style="2" customWidth="1"/>
    <col min="5875" max="5875" width="7.125" style="2" customWidth="1"/>
    <col min="5876" max="5876" width="6.625" style="2" customWidth="1"/>
    <col min="5877" max="5877" width="6.375" style="2" customWidth="1"/>
    <col min="5878" max="5878" width="6.25" style="2" customWidth="1"/>
    <col min="5879" max="5880" width="5.625" style="2" customWidth="1"/>
    <col min="5881" max="5881" width="6.25" style="2" customWidth="1"/>
    <col min="5882" max="5883" width="6.375" style="2" customWidth="1"/>
    <col min="5884" max="5884" width="6" style="2" customWidth="1"/>
    <col min="5885" max="5885" width="9.875" style="2" customWidth="1"/>
    <col min="5886" max="5897" width="9" style="2" customWidth="1"/>
    <col min="5898" max="6122" width="9" style="2"/>
    <col min="6123" max="6123" width="4.625" style="2" customWidth="1"/>
    <col min="6124" max="6124" width="43" style="2" customWidth="1"/>
    <col min="6125" max="6126" width="0" style="2" hidden="1" customWidth="1"/>
    <col min="6127" max="6127" width="9.75" style="2" customWidth="1"/>
    <col min="6128" max="6128" width="7.875" style="2" customWidth="1"/>
    <col min="6129" max="6129" width="6.625" style="2" customWidth="1"/>
    <col min="6130" max="6130" width="6.5" style="2" customWidth="1"/>
    <col min="6131" max="6131" width="7.125" style="2" customWidth="1"/>
    <col min="6132" max="6132" width="6.625" style="2" customWidth="1"/>
    <col min="6133" max="6133" width="6.375" style="2" customWidth="1"/>
    <col min="6134" max="6134" width="6.25" style="2" customWidth="1"/>
    <col min="6135" max="6136" width="5.625" style="2" customWidth="1"/>
    <col min="6137" max="6137" width="6.25" style="2" customWidth="1"/>
    <col min="6138" max="6139" width="6.375" style="2" customWidth="1"/>
    <col min="6140" max="6140" width="6" style="2" customWidth="1"/>
    <col min="6141" max="6141" width="9.875" style="2" customWidth="1"/>
    <col min="6142" max="6153" width="9" style="2" customWidth="1"/>
    <col min="6154" max="6378" width="9" style="2"/>
    <col min="6379" max="6379" width="4.625" style="2" customWidth="1"/>
    <col min="6380" max="6380" width="43" style="2" customWidth="1"/>
    <col min="6381" max="6382" width="0" style="2" hidden="1" customWidth="1"/>
    <col min="6383" max="6383" width="9.75" style="2" customWidth="1"/>
    <col min="6384" max="6384" width="7.875" style="2" customWidth="1"/>
    <col min="6385" max="6385" width="6.625" style="2" customWidth="1"/>
    <col min="6386" max="6386" width="6.5" style="2" customWidth="1"/>
    <col min="6387" max="6387" width="7.125" style="2" customWidth="1"/>
    <col min="6388" max="6388" width="6.625" style="2" customWidth="1"/>
    <col min="6389" max="6389" width="6.375" style="2" customWidth="1"/>
    <col min="6390" max="6390" width="6.25" style="2" customWidth="1"/>
    <col min="6391" max="6392" width="5.625" style="2" customWidth="1"/>
    <col min="6393" max="6393" width="6.25" style="2" customWidth="1"/>
    <col min="6394" max="6395" width="6.375" style="2" customWidth="1"/>
    <col min="6396" max="6396" width="6" style="2" customWidth="1"/>
    <col min="6397" max="6397" width="9.875" style="2" customWidth="1"/>
    <col min="6398" max="6409" width="9" style="2" customWidth="1"/>
    <col min="6410" max="6634" width="9" style="2"/>
    <col min="6635" max="6635" width="4.625" style="2" customWidth="1"/>
    <col min="6636" max="6636" width="43" style="2" customWidth="1"/>
    <col min="6637" max="6638" width="0" style="2" hidden="1" customWidth="1"/>
    <col min="6639" max="6639" width="9.75" style="2" customWidth="1"/>
    <col min="6640" max="6640" width="7.875" style="2" customWidth="1"/>
    <col min="6641" max="6641" width="6.625" style="2" customWidth="1"/>
    <col min="6642" max="6642" width="6.5" style="2" customWidth="1"/>
    <col min="6643" max="6643" width="7.125" style="2" customWidth="1"/>
    <col min="6644" max="6644" width="6.625" style="2" customWidth="1"/>
    <col min="6645" max="6645" width="6.375" style="2" customWidth="1"/>
    <col min="6646" max="6646" width="6.25" style="2" customWidth="1"/>
    <col min="6647" max="6648" width="5.625" style="2" customWidth="1"/>
    <col min="6649" max="6649" width="6.25" style="2" customWidth="1"/>
    <col min="6650" max="6651" width="6.375" style="2" customWidth="1"/>
    <col min="6652" max="6652" width="6" style="2" customWidth="1"/>
    <col min="6653" max="6653" width="9.875" style="2" customWidth="1"/>
    <col min="6654" max="6665" width="9" style="2" customWidth="1"/>
    <col min="6666" max="6890" width="9" style="2"/>
    <col min="6891" max="6891" width="4.625" style="2" customWidth="1"/>
    <col min="6892" max="6892" width="43" style="2" customWidth="1"/>
    <col min="6893" max="6894" width="0" style="2" hidden="1" customWidth="1"/>
    <col min="6895" max="6895" width="9.75" style="2" customWidth="1"/>
    <col min="6896" max="6896" width="7.875" style="2" customWidth="1"/>
    <col min="6897" max="6897" width="6.625" style="2" customWidth="1"/>
    <col min="6898" max="6898" width="6.5" style="2" customWidth="1"/>
    <col min="6899" max="6899" width="7.125" style="2" customWidth="1"/>
    <col min="6900" max="6900" width="6.625" style="2" customWidth="1"/>
    <col min="6901" max="6901" width="6.375" style="2" customWidth="1"/>
    <col min="6902" max="6902" width="6.25" style="2" customWidth="1"/>
    <col min="6903" max="6904" width="5.625" style="2" customWidth="1"/>
    <col min="6905" max="6905" width="6.25" style="2" customWidth="1"/>
    <col min="6906" max="6907" width="6.375" style="2" customWidth="1"/>
    <col min="6908" max="6908" width="6" style="2" customWidth="1"/>
    <col min="6909" max="6909" width="9.875" style="2" customWidth="1"/>
    <col min="6910" max="6921" width="9" style="2" customWidth="1"/>
    <col min="6922" max="7146" width="9" style="2"/>
    <col min="7147" max="7147" width="4.625" style="2" customWidth="1"/>
    <col min="7148" max="7148" width="43" style="2" customWidth="1"/>
    <col min="7149" max="7150" width="0" style="2" hidden="1" customWidth="1"/>
    <col min="7151" max="7151" width="9.75" style="2" customWidth="1"/>
    <col min="7152" max="7152" width="7.875" style="2" customWidth="1"/>
    <col min="7153" max="7153" width="6.625" style="2" customWidth="1"/>
    <col min="7154" max="7154" width="6.5" style="2" customWidth="1"/>
    <col min="7155" max="7155" width="7.125" style="2" customWidth="1"/>
    <col min="7156" max="7156" width="6.625" style="2" customWidth="1"/>
    <col min="7157" max="7157" width="6.375" style="2" customWidth="1"/>
    <col min="7158" max="7158" width="6.25" style="2" customWidth="1"/>
    <col min="7159" max="7160" width="5.625" style="2" customWidth="1"/>
    <col min="7161" max="7161" width="6.25" style="2" customWidth="1"/>
    <col min="7162" max="7163" width="6.375" style="2" customWidth="1"/>
    <col min="7164" max="7164" width="6" style="2" customWidth="1"/>
    <col min="7165" max="7165" width="9.875" style="2" customWidth="1"/>
    <col min="7166" max="7177" width="9" style="2" customWidth="1"/>
    <col min="7178" max="7402" width="9" style="2"/>
    <col min="7403" max="7403" width="4.625" style="2" customWidth="1"/>
    <col min="7404" max="7404" width="43" style="2" customWidth="1"/>
    <col min="7405" max="7406" width="0" style="2" hidden="1" customWidth="1"/>
    <col min="7407" max="7407" width="9.75" style="2" customWidth="1"/>
    <col min="7408" max="7408" width="7.875" style="2" customWidth="1"/>
    <col min="7409" max="7409" width="6.625" style="2" customWidth="1"/>
    <col min="7410" max="7410" width="6.5" style="2" customWidth="1"/>
    <col min="7411" max="7411" width="7.125" style="2" customWidth="1"/>
    <col min="7412" max="7412" width="6.625" style="2" customWidth="1"/>
    <col min="7413" max="7413" width="6.375" style="2" customWidth="1"/>
    <col min="7414" max="7414" width="6.25" style="2" customWidth="1"/>
    <col min="7415" max="7416" width="5.625" style="2" customWidth="1"/>
    <col min="7417" max="7417" width="6.25" style="2" customWidth="1"/>
    <col min="7418" max="7419" width="6.375" style="2" customWidth="1"/>
    <col min="7420" max="7420" width="6" style="2" customWidth="1"/>
    <col min="7421" max="7421" width="9.875" style="2" customWidth="1"/>
    <col min="7422" max="7433" width="9" style="2" customWidth="1"/>
    <col min="7434" max="7658" width="9" style="2"/>
    <col min="7659" max="7659" width="4.625" style="2" customWidth="1"/>
    <col min="7660" max="7660" width="43" style="2" customWidth="1"/>
    <col min="7661" max="7662" width="0" style="2" hidden="1" customWidth="1"/>
    <col min="7663" max="7663" width="9.75" style="2" customWidth="1"/>
    <col min="7664" max="7664" width="7.875" style="2" customWidth="1"/>
    <col min="7665" max="7665" width="6.625" style="2" customWidth="1"/>
    <col min="7666" max="7666" width="6.5" style="2" customWidth="1"/>
    <col min="7667" max="7667" width="7.125" style="2" customWidth="1"/>
    <col min="7668" max="7668" width="6.625" style="2" customWidth="1"/>
    <col min="7669" max="7669" width="6.375" style="2" customWidth="1"/>
    <col min="7670" max="7670" width="6.25" style="2" customWidth="1"/>
    <col min="7671" max="7672" width="5.625" style="2" customWidth="1"/>
    <col min="7673" max="7673" width="6.25" style="2" customWidth="1"/>
    <col min="7674" max="7675" width="6.375" style="2" customWidth="1"/>
    <col min="7676" max="7676" width="6" style="2" customWidth="1"/>
    <col min="7677" max="7677" width="9.875" style="2" customWidth="1"/>
    <col min="7678" max="7689" width="9" style="2" customWidth="1"/>
    <col min="7690" max="7914" width="9" style="2"/>
    <col min="7915" max="7915" width="4.625" style="2" customWidth="1"/>
    <col min="7916" max="7916" width="43" style="2" customWidth="1"/>
    <col min="7917" max="7918" width="0" style="2" hidden="1" customWidth="1"/>
    <col min="7919" max="7919" width="9.75" style="2" customWidth="1"/>
    <col min="7920" max="7920" width="7.875" style="2" customWidth="1"/>
    <col min="7921" max="7921" width="6.625" style="2" customWidth="1"/>
    <col min="7922" max="7922" width="6.5" style="2" customWidth="1"/>
    <col min="7923" max="7923" width="7.125" style="2" customWidth="1"/>
    <col min="7924" max="7924" width="6.625" style="2" customWidth="1"/>
    <col min="7925" max="7925" width="6.375" style="2" customWidth="1"/>
    <col min="7926" max="7926" width="6.25" style="2" customWidth="1"/>
    <col min="7927" max="7928" width="5.625" style="2" customWidth="1"/>
    <col min="7929" max="7929" width="6.25" style="2" customWidth="1"/>
    <col min="7930" max="7931" width="6.375" style="2" customWidth="1"/>
    <col min="7932" max="7932" width="6" style="2" customWidth="1"/>
    <col min="7933" max="7933" width="9.875" style="2" customWidth="1"/>
    <col min="7934" max="7945" width="9" style="2" customWidth="1"/>
    <col min="7946" max="8170" width="9" style="2"/>
    <col min="8171" max="8171" width="4.625" style="2" customWidth="1"/>
    <col min="8172" max="8172" width="43" style="2" customWidth="1"/>
    <col min="8173" max="8174" width="0" style="2" hidden="1" customWidth="1"/>
    <col min="8175" max="8175" width="9.75" style="2" customWidth="1"/>
    <col min="8176" max="8176" width="7.875" style="2" customWidth="1"/>
    <col min="8177" max="8177" width="6.625" style="2" customWidth="1"/>
    <col min="8178" max="8178" width="6.5" style="2" customWidth="1"/>
    <col min="8179" max="8179" width="7.125" style="2" customWidth="1"/>
    <col min="8180" max="8180" width="6.625" style="2" customWidth="1"/>
    <col min="8181" max="8181" width="6.375" style="2" customWidth="1"/>
    <col min="8182" max="8182" width="6.25" style="2" customWidth="1"/>
    <col min="8183" max="8184" width="5.625" style="2" customWidth="1"/>
    <col min="8185" max="8185" width="6.25" style="2" customWidth="1"/>
    <col min="8186" max="8187" width="6.375" style="2" customWidth="1"/>
    <col min="8188" max="8188" width="6" style="2" customWidth="1"/>
    <col min="8189" max="8189" width="9.875" style="2" customWidth="1"/>
    <col min="8190" max="8201" width="9" style="2" customWidth="1"/>
    <col min="8202" max="8426" width="9" style="2"/>
    <col min="8427" max="8427" width="4.625" style="2" customWidth="1"/>
    <col min="8428" max="8428" width="43" style="2" customWidth="1"/>
    <col min="8429" max="8430" width="0" style="2" hidden="1" customWidth="1"/>
    <col min="8431" max="8431" width="9.75" style="2" customWidth="1"/>
    <col min="8432" max="8432" width="7.875" style="2" customWidth="1"/>
    <col min="8433" max="8433" width="6.625" style="2" customWidth="1"/>
    <col min="8434" max="8434" width="6.5" style="2" customWidth="1"/>
    <col min="8435" max="8435" width="7.125" style="2" customWidth="1"/>
    <col min="8436" max="8436" width="6.625" style="2" customWidth="1"/>
    <col min="8437" max="8437" width="6.375" style="2" customWidth="1"/>
    <col min="8438" max="8438" width="6.25" style="2" customWidth="1"/>
    <col min="8439" max="8440" width="5.625" style="2" customWidth="1"/>
    <col min="8441" max="8441" width="6.25" style="2" customWidth="1"/>
    <col min="8442" max="8443" width="6.375" style="2" customWidth="1"/>
    <col min="8444" max="8444" width="6" style="2" customWidth="1"/>
    <col min="8445" max="8445" width="9.875" style="2" customWidth="1"/>
    <col min="8446" max="8457" width="9" style="2" customWidth="1"/>
    <col min="8458" max="8682" width="9" style="2"/>
    <col min="8683" max="8683" width="4.625" style="2" customWidth="1"/>
    <col min="8684" max="8684" width="43" style="2" customWidth="1"/>
    <col min="8685" max="8686" width="0" style="2" hidden="1" customWidth="1"/>
    <col min="8687" max="8687" width="9.75" style="2" customWidth="1"/>
    <col min="8688" max="8688" width="7.875" style="2" customWidth="1"/>
    <col min="8689" max="8689" width="6.625" style="2" customWidth="1"/>
    <col min="8690" max="8690" width="6.5" style="2" customWidth="1"/>
    <col min="8691" max="8691" width="7.125" style="2" customWidth="1"/>
    <col min="8692" max="8692" width="6.625" style="2" customWidth="1"/>
    <col min="8693" max="8693" width="6.375" style="2" customWidth="1"/>
    <col min="8694" max="8694" width="6.25" style="2" customWidth="1"/>
    <col min="8695" max="8696" width="5.625" style="2" customWidth="1"/>
    <col min="8697" max="8697" width="6.25" style="2" customWidth="1"/>
    <col min="8698" max="8699" width="6.375" style="2" customWidth="1"/>
    <col min="8700" max="8700" width="6" style="2" customWidth="1"/>
    <col min="8701" max="8701" width="9.875" style="2" customWidth="1"/>
    <col min="8702" max="8713" width="9" style="2" customWidth="1"/>
    <col min="8714" max="8938" width="9" style="2"/>
    <col min="8939" max="8939" width="4.625" style="2" customWidth="1"/>
    <col min="8940" max="8940" width="43" style="2" customWidth="1"/>
    <col min="8941" max="8942" width="0" style="2" hidden="1" customWidth="1"/>
    <col min="8943" max="8943" width="9.75" style="2" customWidth="1"/>
    <col min="8944" max="8944" width="7.875" style="2" customWidth="1"/>
    <col min="8945" max="8945" width="6.625" style="2" customWidth="1"/>
    <col min="8946" max="8946" width="6.5" style="2" customWidth="1"/>
    <col min="8947" max="8947" width="7.125" style="2" customWidth="1"/>
    <col min="8948" max="8948" width="6.625" style="2" customWidth="1"/>
    <col min="8949" max="8949" width="6.375" style="2" customWidth="1"/>
    <col min="8950" max="8950" width="6.25" style="2" customWidth="1"/>
    <col min="8951" max="8952" width="5.625" style="2" customWidth="1"/>
    <col min="8953" max="8953" width="6.25" style="2" customWidth="1"/>
    <col min="8954" max="8955" width="6.375" style="2" customWidth="1"/>
    <col min="8956" max="8956" width="6" style="2" customWidth="1"/>
    <col min="8957" max="8957" width="9.875" style="2" customWidth="1"/>
    <col min="8958" max="8969" width="9" style="2" customWidth="1"/>
    <col min="8970" max="9194" width="9" style="2"/>
    <col min="9195" max="9195" width="4.625" style="2" customWidth="1"/>
    <col min="9196" max="9196" width="43" style="2" customWidth="1"/>
    <col min="9197" max="9198" width="0" style="2" hidden="1" customWidth="1"/>
    <col min="9199" max="9199" width="9.75" style="2" customWidth="1"/>
    <col min="9200" max="9200" width="7.875" style="2" customWidth="1"/>
    <col min="9201" max="9201" width="6.625" style="2" customWidth="1"/>
    <col min="9202" max="9202" width="6.5" style="2" customWidth="1"/>
    <col min="9203" max="9203" width="7.125" style="2" customWidth="1"/>
    <col min="9204" max="9204" width="6.625" style="2" customWidth="1"/>
    <col min="9205" max="9205" width="6.375" style="2" customWidth="1"/>
    <col min="9206" max="9206" width="6.25" style="2" customWidth="1"/>
    <col min="9207" max="9208" width="5.625" style="2" customWidth="1"/>
    <col min="9209" max="9209" width="6.25" style="2" customWidth="1"/>
    <col min="9210" max="9211" width="6.375" style="2" customWidth="1"/>
    <col min="9212" max="9212" width="6" style="2" customWidth="1"/>
    <col min="9213" max="9213" width="9.875" style="2" customWidth="1"/>
    <col min="9214" max="9225" width="9" style="2" customWidth="1"/>
    <col min="9226" max="9450" width="9" style="2"/>
    <col min="9451" max="9451" width="4.625" style="2" customWidth="1"/>
    <col min="9452" max="9452" width="43" style="2" customWidth="1"/>
    <col min="9453" max="9454" width="0" style="2" hidden="1" customWidth="1"/>
    <col min="9455" max="9455" width="9.75" style="2" customWidth="1"/>
    <col min="9456" max="9456" width="7.875" style="2" customWidth="1"/>
    <col min="9457" max="9457" width="6.625" style="2" customWidth="1"/>
    <col min="9458" max="9458" width="6.5" style="2" customWidth="1"/>
    <col min="9459" max="9459" width="7.125" style="2" customWidth="1"/>
    <col min="9460" max="9460" width="6.625" style="2" customWidth="1"/>
    <col min="9461" max="9461" width="6.375" style="2" customWidth="1"/>
    <col min="9462" max="9462" width="6.25" style="2" customWidth="1"/>
    <col min="9463" max="9464" width="5.625" style="2" customWidth="1"/>
    <col min="9465" max="9465" width="6.25" style="2" customWidth="1"/>
    <col min="9466" max="9467" width="6.375" style="2" customWidth="1"/>
    <col min="9468" max="9468" width="6" style="2" customWidth="1"/>
    <col min="9469" max="9469" width="9.875" style="2" customWidth="1"/>
    <col min="9470" max="9481" width="9" style="2" customWidth="1"/>
    <col min="9482" max="9706" width="9" style="2"/>
    <col min="9707" max="9707" width="4.625" style="2" customWidth="1"/>
    <col min="9708" max="9708" width="43" style="2" customWidth="1"/>
    <col min="9709" max="9710" width="0" style="2" hidden="1" customWidth="1"/>
    <col min="9711" max="9711" width="9.75" style="2" customWidth="1"/>
    <col min="9712" max="9712" width="7.875" style="2" customWidth="1"/>
    <col min="9713" max="9713" width="6.625" style="2" customWidth="1"/>
    <col min="9714" max="9714" width="6.5" style="2" customWidth="1"/>
    <col min="9715" max="9715" width="7.125" style="2" customWidth="1"/>
    <col min="9716" max="9716" width="6.625" style="2" customWidth="1"/>
    <col min="9717" max="9717" width="6.375" style="2" customWidth="1"/>
    <col min="9718" max="9718" width="6.25" style="2" customWidth="1"/>
    <col min="9719" max="9720" width="5.625" style="2" customWidth="1"/>
    <col min="9721" max="9721" width="6.25" style="2" customWidth="1"/>
    <col min="9722" max="9723" width="6.375" style="2" customWidth="1"/>
    <col min="9724" max="9724" width="6" style="2" customWidth="1"/>
    <col min="9725" max="9725" width="9.875" style="2" customWidth="1"/>
    <col min="9726" max="9737" width="9" style="2" customWidth="1"/>
    <col min="9738" max="9962" width="9" style="2"/>
    <col min="9963" max="9963" width="4.625" style="2" customWidth="1"/>
    <col min="9964" max="9964" width="43" style="2" customWidth="1"/>
    <col min="9965" max="9966" width="0" style="2" hidden="1" customWidth="1"/>
    <col min="9967" max="9967" width="9.75" style="2" customWidth="1"/>
    <col min="9968" max="9968" width="7.875" style="2" customWidth="1"/>
    <col min="9969" max="9969" width="6.625" style="2" customWidth="1"/>
    <col min="9970" max="9970" width="6.5" style="2" customWidth="1"/>
    <col min="9971" max="9971" width="7.125" style="2" customWidth="1"/>
    <col min="9972" max="9972" width="6.625" style="2" customWidth="1"/>
    <col min="9973" max="9973" width="6.375" style="2" customWidth="1"/>
    <col min="9974" max="9974" width="6.25" style="2" customWidth="1"/>
    <col min="9975" max="9976" width="5.625" style="2" customWidth="1"/>
    <col min="9977" max="9977" width="6.25" style="2" customWidth="1"/>
    <col min="9978" max="9979" width="6.375" style="2" customWidth="1"/>
    <col min="9980" max="9980" width="6" style="2" customWidth="1"/>
    <col min="9981" max="9981" width="9.875" style="2" customWidth="1"/>
    <col min="9982" max="9993" width="9" style="2" customWidth="1"/>
    <col min="9994" max="10218" width="9" style="2"/>
    <col min="10219" max="10219" width="4.625" style="2" customWidth="1"/>
    <col min="10220" max="10220" width="43" style="2" customWidth="1"/>
    <col min="10221" max="10222" width="0" style="2" hidden="1" customWidth="1"/>
    <col min="10223" max="10223" width="9.75" style="2" customWidth="1"/>
    <col min="10224" max="10224" width="7.875" style="2" customWidth="1"/>
    <col min="10225" max="10225" width="6.625" style="2" customWidth="1"/>
    <col min="10226" max="10226" width="6.5" style="2" customWidth="1"/>
    <col min="10227" max="10227" width="7.125" style="2" customWidth="1"/>
    <col min="10228" max="10228" width="6.625" style="2" customWidth="1"/>
    <col min="10229" max="10229" width="6.375" style="2" customWidth="1"/>
    <col min="10230" max="10230" width="6.25" style="2" customWidth="1"/>
    <col min="10231" max="10232" width="5.625" style="2" customWidth="1"/>
    <col min="10233" max="10233" width="6.25" style="2" customWidth="1"/>
    <col min="10234" max="10235" width="6.375" style="2" customWidth="1"/>
    <col min="10236" max="10236" width="6" style="2" customWidth="1"/>
    <col min="10237" max="10237" width="9.875" style="2" customWidth="1"/>
    <col min="10238" max="10249" width="9" style="2" customWidth="1"/>
    <col min="10250" max="10474" width="9" style="2"/>
    <col min="10475" max="10475" width="4.625" style="2" customWidth="1"/>
    <col min="10476" max="10476" width="43" style="2" customWidth="1"/>
    <col min="10477" max="10478" width="0" style="2" hidden="1" customWidth="1"/>
    <col min="10479" max="10479" width="9.75" style="2" customWidth="1"/>
    <col min="10480" max="10480" width="7.875" style="2" customWidth="1"/>
    <col min="10481" max="10481" width="6.625" style="2" customWidth="1"/>
    <col min="10482" max="10482" width="6.5" style="2" customWidth="1"/>
    <col min="10483" max="10483" width="7.125" style="2" customWidth="1"/>
    <col min="10484" max="10484" width="6.625" style="2" customWidth="1"/>
    <col min="10485" max="10485" width="6.375" style="2" customWidth="1"/>
    <col min="10486" max="10486" width="6.25" style="2" customWidth="1"/>
    <col min="10487" max="10488" width="5.625" style="2" customWidth="1"/>
    <col min="10489" max="10489" width="6.25" style="2" customWidth="1"/>
    <col min="10490" max="10491" width="6.375" style="2" customWidth="1"/>
    <col min="10492" max="10492" width="6" style="2" customWidth="1"/>
    <col min="10493" max="10493" width="9.875" style="2" customWidth="1"/>
    <col min="10494" max="10505" width="9" style="2" customWidth="1"/>
    <col min="10506" max="10730" width="9" style="2"/>
    <col min="10731" max="10731" width="4.625" style="2" customWidth="1"/>
    <col min="10732" max="10732" width="43" style="2" customWidth="1"/>
    <col min="10733" max="10734" width="0" style="2" hidden="1" customWidth="1"/>
    <col min="10735" max="10735" width="9.75" style="2" customWidth="1"/>
    <col min="10736" max="10736" width="7.875" style="2" customWidth="1"/>
    <col min="10737" max="10737" width="6.625" style="2" customWidth="1"/>
    <col min="10738" max="10738" width="6.5" style="2" customWidth="1"/>
    <col min="10739" max="10739" width="7.125" style="2" customWidth="1"/>
    <col min="10740" max="10740" width="6.625" style="2" customWidth="1"/>
    <col min="10741" max="10741" width="6.375" style="2" customWidth="1"/>
    <col min="10742" max="10742" width="6.25" style="2" customWidth="1"/>
    <col min="10743" max="10744" width="5.625" style="2" customWidth="1"/>
    <col min="10745" max="10745" width="6.25" style="2" customWidth="1"/>
    <col min="10746" max="10747" width="6.375" style="2" customWidth="1"/>
    <col min="10748" max="10748" width="6" style="2" customWidth="1"/>
    <col min="10749" max="10749" width="9.875" style="2" customWidth="1"/>
    <col min="10750" max="10761" width="9" style="2" customWidth="1"/>
    <col min="10762" max="10986" width="9" style="2"/>
    <col min="10987" max="10987" width="4.625" style="2" customWidth="1"/>
    <col min="10988" max="10988" width="43" style="2" customWidth="1"/>
    <col min="10989" max="10990" width="0" style="2" hidden="1" customWidth="1"/>
    <col min="10991" max="10991" width="9.75" style="2" customWidth="1"/>
    <col min="10992" max="10992" width="7.875" style="2" customWidth="1"/>
    <col min="10993" max="10993" width="6.625" style="2" customWidth="1"/>
    <col min="10994" max="10994" width="6.5" style="2" customWidth="1"/>
    <col min="10995" max="10995" width="7.125" style="2" customWidth="1"/>
    <col min="10996" max="10996" width="6.625" style="2" customWidth="1"/>
    <col min="10997" max="10997" width="6.375" style="2" customWidth="1"/>
    <col min="10998" max="10998" width="6.25" style="2" customWidth="1"/>
    <col min="10999" max="11000" width="5.625" style="2" customWidth="1"/>
    <col min="11001" max="11001" width="6.25" style="2" customWidth="1"/>
    <col min="11002" max="11003" width="6.375" style="2" customWidth="1"/>
    <col min="11004" max="11004" width="6" style="2" customWidth="1"/>
    <col min="11005" max="11005" width="9.875" style="2" customWidth="1"/>
    <col min="11006" max="11017" width="9" style="2" customWidth="1"/>
    <col min="11018" max="11242" width="9" style="2"/>
    <col min="11243" max="11243" width="4.625" style="2" customWidth="1"/>
    <col min="11244" max="11244" width="43" style="2" customWidth="1"/>
    <col min="11245" max="11246" width="0" style="2" hidden="1" customWidth="1"/>
    <col min="11247" max="11247" width="9.75" style="2" customWidth="1"/>
    <col min="11248" max="11248" width="7.875" style="2" customWidth="1"/>
    <col min="11249" max="11249" width="6.625" style="2" customWidth="1"/>
    <col min="11250" max="11250" width="6.5" style="2" customWidth="1"/>
    <col min="11251" max="11251" width="7.125" style="2" customWidth="1"/>
    <col min="11252" max="11252" width="6.625" style="2" customWidth="1"/>
    <col min="11253" max="11253" width="6.375" style="2" customWidth="1"/>
    <col min="11254" max="11254" width="6.25" style="2" customWidth="1"/>
    <col min="11255" max="11256" width="5.625" style="2" customWidth="1"/>
    <col min="11257" max="11257" width="6.25" style="2" customWidth="1"/>
    <col min="11258" max="11259" width="6.375" style="2" customWidth="1"/>
    <col min="11260" max="11260" width="6" style="2" customWidth="1"/>
    <col min="11261" max="11261" width="9.875" style="2" customWidth="1"/>
    <col min="11262" max="11273" width="9" style="2" customWidth="1"/>
    <col min="11274" max="11498" width="9" style="2"/>
    <col min="11499" max="11499" width="4.625" style="2" customWidth="1"/>
    <col min="11500" max="11500" width="43" style="2" customWidth="1"/>
    <col min="11501" max="11502" width="0" style="2" hidden="1" customWidth="1"/>
    <col min="11503" max="11503" width="9.75" style="2" customWidth="1"/>
    <col min="11504" max="11504" width="7.875" style="2" customWidth="1"/>
    <col min="11505" max="11505" width="6.625" style="2" customWidth="1"/>
    <col min="11506" max="11506" width="6.5" style="2" customWidth="1"/>
    <col min="11507" max="11507" width="7.125" style="2" customWidth="1"/>
    <col min="11508" max="11508" width="6.625" style="2" customWidth="1"/>
    <col min="11509" max="11509" width="6.375" style="2" customWidth="1"/>
    <col min="11510" max="11510" width="6.25" style="2" customWidth="1"/>
    <col min="11511" max="11512" width="5.625" style="2" customWidth="1"/>
    <col min="11513" max="11513" width="6.25" style="2" customWidth="1"/>
    <col min="11514" max="11515" width="6.375" style="2" customWidth="1"/>
    <col min="11516" max="11516" width="6" style="2" customWidth="1"/>
    <col min="11517" max="11517" width="9.875" style="2" customWidth="1"/>
    <col min="11518" max="11529" width="9" style="2" customWidth="1"/>
    <col min="11530" max="11754" width="9" style="2"/>
    <col min="11755" max="11755" width="4.625" style="2" customWidth="1"/>
    <col min="11756" max="11756" width="43" style="2" customWidth="1"/>
    <col min="11757" max="11758" width="0" style="2" hidden="1" customWidth="1"/>
    <col min="11759" max="11759" width="9.75" style="2" customWidth="1"/>
    <col min="11760" max="11760" width="7.875" style="2" customWidth="1"/>
    <col min="11761" max="11761" width="6.625" style="2" customWidth="1"/>
    <col min="11762" max="11762" width="6.5" style="2" customWidth="1"/>
    <col min="11763" max="11763" width="7.125" style="2" customWidth="1"/>
    <col min="11764" max="11764" width="6.625" style="2" customWidth="1"/>
    <col min="11765" max="11765" width="6.375" style="2" customWidth="1"/>
    <col min="11766" max="11766" width="6.25" style="2" customWidth="1"/>
    <col min="11767" max="11768" width="5.625" style="2" customWidth="1"/>
    <col min="11769" max="11769" width="6.25" style="2" customWidth="1"/>
    <col min="11770" max="11771" width="6.375" style="2" customWidth="1"/>
    <col min="11772" max="11772" width="6" style="2" customWidth="1"/>
    <col min="11773" max="11773" width="9.875" style="2" customWidth="1"/>
    <col min="11774" max="11785" width="9" style="2" customWidth="1"/>
    <col min="11786" max="12010" width="9" style="2"/>
    <col min="12011" max="12011" width="4.625" style="2" customWidth="1"/>
    <col min="12012" max="12012" width="43" style="2" customWidth="1"/>
    <col min="12013" max="12014" width="0" style="2" hidden="1" customWidth="1"/>
    <col min="12015" max="12015" width="9.75" style="2" customWidth="1"/>
    <col min="12016" max="12016" width="7.875" style="2" customWidth="1"/>
    <col min="12017" max="12017" width="6.625" style="2" customWidth="1"/>
    <col min="12018" max="12018" width="6.5" style="2" customWidth="1"/>
    <col min="12019" max="12019" width="7.125" style="2" customWidth="1"/>
    <col min="12020" max="12020" width="6.625" style="2" customWidth="1"/>
    <col min="12021" max="12021" width="6.375" style="2" customWidth="1"/>
    <col min="12022" max="12022" width="6.25" style="2" customWidth="1"/>
    <col min="12023" max="12024" width="5.625" style="2" customWidth="1"/>
    <col min="12025" max="12025" width="6.25" style="2" customWidth="1"/>
    <col min="12026" max="12027" width="6.375" style="2" customWidth="1"/>
    <col min="12028" max="12028" width="6" style="2" customWidth="1"/>
    <col min="12029" max="12029" width="9.875" style="2" customWidth="1"/>
    <col min="12030" max="12041" width="9" style="2" customWidth="1"/>
    <col min="12042" max="12266" width="9" style="2"/>
    <col min="12267" max="12267" width="4.625" style="2" customWidth="1"/>
    <col min="12268" max="12268" width="43" style="2" customWidth="1"/>
    <col min="12269" max="12270" width="0" style="2" hidden="1" customWidth="1"/>
    <col min="12271" max="12271" width="9.75" style="2" customWidth="1"/>
    <col min="12272" max="12272" width="7.875" style="2" customWidth="1"/>
    <col min="12273" max="12273" width="6.625" style="2" customWidth="1"/>
    <col min="12274" max="12274" width="6.5" style="2" customWidth="1"/>
    <col min="12275" max="12275" width="7.125" style="2" customWidth="1"/>
    <col min="12276" max="12276" width="6.625" style="2" customWidth="1"/>
    <col min="12277" max="12277" width="6.375" style="2" customWidth="1"/>
    <col min="12278" max="12278" width="6.25" style="2" customWidth="1"/>
    <col min="12279" max="12280" width="5.625" style="2" customWidth="1"/>
    <col min="12281" max="12281" width="6.25" style="2" customWidth="1"/>
    <col min="12282" max="12283" width="6.375" style="2" customWidth="1"/>
    <col min="12284" max="12284" width="6" style="2" customWidth="1"/>
    <col min="12285" max="12285" width="9.875" style="2" customWidth="1"/>
    <col min="12286" max="12297" width="9" style="2" customWidth="1"/>
    <col min="12298" max="12522" width="9" style="2"/>
    <col min="12523" max="12523" width="4.625" style="2" customWidth="1"/>
    <col min="12524" max="12524" width="43" style="2" customWidth="1"/>
    <col min="12525" max="12526" width="0" style="2" hidden="1" customWidth="1"/>
    <col min="12527" max="12527" width="9.75" style="2" customWidth="1"/>
    <col min="12528" max="12528" width="7.875" style="2" customWidth="1"/>
    <col min="12529" max="12529" width="6.625" style="2" customWidth="1"/>
    <col min="12530" max="12530" width="6.5" style="2" customWidth="1"/>
    <col min="12531" max="12531" width="7.125" style="2" customWidth="1"/>
    <col min="12532" max="12532" width="6.625" style="2" customWidth="1"/>
    <col min="12533" max="12533" width="6.375" style="2" customWidth="1"/>
    <col min="12534" max="12534" width="6.25" style="2" customWidth="1"/>
    <col min="12535" max="12536" width="5.625" style="2" customWidth="1"/>
    <col min="12537" max="12537" width="6.25" style="2" customWidth="1"/>
    <col min="12538" max="12539" width="6.375" style="2" customWidth="1"/>
    <col min="12540" max="12540" width="6" style="2" customWidth="1"/>
    <col min="12541" max="12541" width="9.875" style="2" customWidth="1"/>
    <col min="12542" max="12553" width="9" style="2" customWidth="1"/>
    <col min="12554" max="12778" width="9" style="2"/>
    <col min="12779" max="12779" width="4.625" style="2" customWidth="1"/>
    <col min="12780" max="12780" width="43" style="2" customWidth="1"/>
    <col min="12781" max="12782" width="0" style="2" hidden="1" customWidth="1"/>
    <col min="12783" max="12783" width="9.75" style="2" customWidth="1"/>
    <col min="12784" max="12784" width="7.875" style="2" customWidth="1"/>
    <col min="12785" max="12785" width="6.625" style="2" customWidth="1"/>
    <col min="12786" max="12786" width="6.5" style="2" customWidth="1"/>
    <col min="12787" max="12787" width="7.125" style="2" customWidth="1"/>
    <col min="12788" max="12788" width="6.625" style="2" customWidth="1"/>
    <col min="12789" max="12789" width="6.375" style="2" customWidth="1"/>
    <col min="12790" max="12790" width="6.25" style="2" customWidth="1"/>
    <col min="12791" max="12792" width="5.625" style="2" customWidth="1"/>
    <col min="12793" max="12793" width="6.25" style="2" customWidth="1"/>
    <col min="12794" max="12795" width="6.375" style="2" customWidth="1"/>
    <col min="12796" max="12796" width="6" style="2" customWidth="1"/>
    <col min="12797" max="12797" width="9.875" style="2" customWidth="1"/>
    <col min="12798" max="12809" width="9" style="2" customWidth="1"/>
    <col min="12810" max="13034" width="9" style="2"/>
    <col min="13035" max="13035" width="4.625" style="2" customWidth="1"/>
    <col min="13036" max="13036" width="43" style="2" customWidth="1"/>
    <col min="13037" max="13038" width="0" style="2" hidden="1" customWidth="1"/>
    <col min="13039" max="13039" width="9.75" style="2" customWidth="1"/>
    <col min="13040" max="13040" width="7.875" style="2" customWidth="1"/>
    <col min="13041" max="13041" width="6.625" style="2" customWidth="1"/>
    <col min="13042" max="13042" width="6.5" style="2" customWidth="1"/>
    <col min="13043" max="13043" width="7.125" style="2" customWidth="1"/>
    <col min="13044" max="13044" width="6.625" style="2" customWidth="1"/>
    <col min="13045" max="13045" width="6.375" style="2" customWidth="1"/>
    <col min="13046" max="13046" width="6.25" style="2" customWidth="1"/>
    <col min="13047" max="13048" width="5.625" style="2" customWidth="1"/>
    <col min="13049" max="13049" width="6.25" style="2" customWidth="1"/>
    <col min="13050" max="13051" width="6.375" style="2" customWidth="1"/>
    <col min="13052" max="13052" width="6" style="2" customWidth="1"/>
    <col min="13053" max="13053" width="9.875" style="2" customWidth="1"/>
    <col min="13054" max="13065" width="9" style="2" customWidth="1"/>
    <col min="13066" max="13290" width="9" style="2"/>
    <col min="13291" max="13291" width="4.625" style="2" customWidth="1"/>
    <col min="13292" max="13292" width="43" style="2" customWidth="1"/>
    <col min="13293" max="13294" width="0" style="2" hidden="1" customWidth="1"/>
    <col min="13295" max="13295" width="9.75" style="2" customWidth="1"/>
    <col min="13296" max="13296" width="7.875" style="2" customWidth="1"/>
    <col min="13297" max="13297" width="6.625" style="2" customWidth="1"/>
    <col min="13298" max="13298" width="6.5" style="2" customWidth="1"/>
    <col min="13299" max="13299" width="7.125" style="2" customWidth="1"/>
    <col min="13300" max="13300" width="6.625" style="2" customWidth="1"/>
    <col min="13301" max="13301" width="6.375" style="2" customWidth="1"/>
    <col min="13302" max="13302" width="6.25" style="2" customWidth="1"/>
    <col min="13303" max="13304" width="5.625" style="2" customWidth="1"/>
    <col min="13305" max="13305" width="6.25" style="2" customWidth="1"/>
    <col min="13306" max="13307" width="6.375" style="2" customWidth="1"/>
    <col min="13308" max="13308" width="6" style="2" customWidth="1"/>
    <col min="13309" max="13309" width="9.875" style="2" customWidth="1"/>
    <col min="13310" max="13321" width="9" style="2" customWidth="1"/>
    <col min="13322" max="13546" width="9" style="2"/>
    <col min="13547" max="13547" width="4.625" style="2" customWidth="1"/>
    <col min="13548" max="13548" width="43" style="2" customWidth="1"/>
    <col min="13549" max="13550" width="0" style="2" hidden="1" customWidth="1"/>
    <col min="13551" max="13551" width="9.75" style="2" customWidth="1"/>
    <col min="13552" max="13552" width="7.875" style="2" customWidth="1"/>
    <col min="13553" max="13553" width="6.625" style="2" customWidth="1"/>
    <col min="13554" max="13554" width="6.5" style="2" customWidth="1"/>
    <col min="13555" max="13555" width="7.125" style="2" customWidth="1"/>
    <col min="13556" max="13556" width="6.625" style="2" customWidth="1"/>
    <col min="13557" max="13557" width="6.375" style="2" customWidth="1"/>
    <col min="13558" max="13558" width="6.25" style="2" customWidth="1"/>
    <col min="13559" max="13560" width="5.625" style="2" customWidth="1"/>
    <col min="13561" max="13561" width="6.25" style="2" customWidth="1"/>
    <col min="13562" max="13563" width="6.375" style="2" customWidth="1"/>
    <col min="13564" max="13564" width="6" style="2" customWidth="1"/>
    <col min="13565" max="13565" width="9.875" style="2" customWidth="1"/>
    <col min="13566" max="13577" width="9" style="2" customWidth="1"/>
    <col min="13578" max="13802" width="9" style="2"/>
    <col min="13803" max="13803" width="4.625" style="2" customWidth="1"/>
    <col min="13804" max="13804" width="43" style="2" customWidth="1"/>
    <col min="13805" max="13806" width="0" style="2" hidden="1" customWidth="1"/>
    <col min="13807" max="13807" width="9.75" style="2" customWidth="1"/>
    <col min="13808" max="13808" width="7.875" style="2" customWidth="1"/>
    <col min="13809" max="13809" width="6.625" style="2" customWidth="1"/>
    <col min="13810" max="13810" width="6.5" style="2" customWidth="1"/>
    <col min="13811" max="13811" width="7.125" style="2" customWidth="1"/>
    <col min="13812" max="13812" width="6.625" style="2" customWidth="1"/>
    <col min="13813" max="13813" width="6.375" style="2" customWidth="1"/>
    <col min="13814" max="13814" width="6.25" style="2" customWidth="1"/>
    <col min="13815" max="13816" width="5.625" style="2" customWidth="1"/>
    <col min="13817" max="13817" width="6.25" style="2" customWidth="1"/>
    <col min="13818" max="13819" width="6.375" style="2" customWidth="1"/>
    <col min="13820" max="13820" width="6" style="2" customWidth="1"/>
    <col min="13821" max="13821" width="9.875" style="2" customWidth="1"/>
    <col min="13822" max="13833" width="9" style="2" customWidth="1"/>
    <col min="13834" max="14058" width="9" style="2"/>
    <col min="14059" max="14059" width="4.625" style="2" customWidth="1"/>
    <col min="14060" max="14060" width="43" style="2" customWidth="1"/>
    <col min="14061" max="14062" width="0" style="2" hidden="1" customWidth="1"/>
    <col min="14063" max="14063" width="9.75" style="2" customWidth="1"/>
    <col min="14064" max="14064" width="7.875" style="2" customWidth="1"/>
    <col min="14065" max="14065" width="6.625" style="2" customWidth="1"/>
    <col min="14066" max="14066" width="6.5" style="2" customWidth="1"/>
    <col min="14067" max="14067" width="7.125" style="2" customWidth="1"/>
    <col min="14068" max="14068" width="6.625" style="2" customWidth="1"/>
    <col min="14069" max="14069" width="6.375" style="2" customWidth="1"/>
    <col min="14070" max="14070" width="6.25" style="2" customWidth="1"/>
    <col min="14071" max="14072" width="5.625" style="2" customWidth="1"/>
    <col min="14073" max="14073" width="6.25" style="2" customWidth="1"/>
    <col min="14074" max="14075" width="6.375" style="2" customWidth="1"/>
    <col min="14076" max="14076" width="6" style="2" customWidth="1"/>
    <col min="14077" max="14077" width="9.875" style="2" customWidth="1"/>
    <col min="14078" max="14089" width="9" style="2" customWidth="1"/>
    <col min="14090" max="14314" width="9" style="2"/>
    <col min="14315" max="14315" width="4.625" style="2" customWidth="1"/>
    <col min="14316" max="14316" width="43" style="2" customWidth="1"/>
    <col min="14317" max="14318" width="0" style="2" hidden="1" customWidth="1"/>
    <col min="14319" max="14319" width="9.75" style="2" customWidth="1"/>
    <col min="14320" max="14320" width="7.875" style="2" customWidth="1"/>
    <col min="14321" max="14321" width="6.625" style="2" customWidth="1"/>
    <col min="14322" max="14322" width="6.5" style="2" customWidth="1"/>
    <col min="14323" max="14323" width="7.125" style="2" customWidth="1"/>
    <col min="14324" max="14324" width="6.625" style="2" customWidth="1"/>
    <col min="14325" max="14325" width="6.375" style="2" customWidth="1"/>
    <col min="14326" max="14326" width="6.25" style="2" customWidth="1"/>
    <col min="14327" max="14328" width="5.625" style="2" customWidth="1"/>
    <col min="14329" max="14329" width="6.25" style="2" customWidth="1"/>
    <col min="14330" max="14331" width="6.375" style="2" customWidth="1"/>
    <col min="14332" max="14332" width="6" style="2" customWidth="1"/>
    <col min="14333" max="14333" width="9.875" style="2" customWidth="1"/>
    <col min="14334" max="14345" width="9" style="2" customWidth="1"/>
    <col min="14346" max="14570" width="9" style="2"/>
    <col min="14571" max="14571" width="4.625" style="2" customWidth="1"/>
    <col min="14572" max="14572" width="43" style="2" customWidth="1"/>
    <col min="14573" max="14574" width="0" style="2" hidden="1" customWidth="1"/>
    <col min="14575" max="14575" width="9.75" style="2" customWidth="1"/>
    <col min="14576" max="14576" width="7.875" style="2" customWidth="1"/>
    <col min="14577" max="14577" width="6.625" style="2" customWidth="1"/>
    <col min="14578" max="14578" width="6.5" style="2" customWidth="1"/>
    <col min="14579" max="14579" width="7.125" style="2" customWidth="1"/>
    <col min="14580" max="14580" width="6.625" style="2" customWidth="1"/>
    <col min="14581" max="14581" width="6.375" style="2" customWidth="1"/>
    <col min="14582" max="14582" width="6.25" style="2" customWidth="1"/>
    <col min="14583" max="14584" width="5.625" style="2" customWidth="1"/>
    <col min="14585" max="14585" width="6.25" style="2" customWidth="1"/>
    <col min="14586" max="14587" width="6.375" style="2" customWidth="1"/>
    <col min="14588" max="14588" width="6" style="2" customWidth="1"/>
    <col min="14589" max="14589" width="9.875" style="2" customWidth="1"/>
    <col min="14590" max="14601" width="9" style="2" customWidth="1"/>
    <col min="14602" max="14826" width="9" style="2"/>
    <col min="14827" max="14827" width="4.625" style="2" customWidth="1"/>
    <col min="14828" max="14828" width="43" style="2" customWidth="1"/>
    <col min="14829" max="14830" width="0" style="2" hidden="1" customWidth="1"/>
    <col min="14831" max="14831" width="9.75" style="2" customWidth="1"/>
    <col min="14832" max="14832" width="7.875" style="2" customWidth="1"/>
    <col min="14833" max="14833" width="6.625" style="2" customWidth="1"/>
    <col min="14834" max="14834" width="6.5" style="2" customWidth="1"/>
    <col min="14835" max="14835" width="7.125" style="2" customWidth="1"/>
    <col min="14836" max="14836" width="6.625" style="2" customWidth="1"/>
    <col min="14837" max="14837" width="6.375" style="2" customWidth="1"/>
    <col min="14838" max="14838" width="6.25" style="2" customWidth="1"/>
    <col min="14839" max="14840" width="5.625" style="2" customWidth="1"/>
    <col min="14841" max="14841" width="6.25" style="2" customWidth="1"/>
    <col min="14842" max="14843" width="6.375" style="2" customWidth="1"/>
    <col min="14844" max="14844" width="6" style="2" customWidth="1"/>
    <col min="14845" max="14845" width="9.875" style="2" customWidth="1"/>
    <col min="14846" max="14857" width="9" style="2" customWidth="1"/>
    <col min="14858" max="15082" width="9" style="2"/>
    <col min="15083" max="15083" width="4.625" style="2" customWidth="1"/>
    <col min="15084" max="15084" width="43" style="2" customWidth="1"/>
    <col min="15085" max="15086" width="0" style="2" hidden="1" customWidth="1"/>
    <col min="15087" max="15087" width="9.75" style="2" customWidth="1"/>
    <col min="15088" max="15088" width="7.875" style="2" customWidth="1"/>
    <col min="15089" max="15089" width="6.625" style="2" customWidth="1"/>
    <col min="15090" max="15090" width="6.5" style="2" customWidth="1"/>
    <col min="15091" max="15091" width="7.125" style="2" customWidth="1"/>
    <col min="15092" max="15092" width="6.625" style="2" customWidth="1"/>
    <col min="15093" max="15093" width="6.375" style="2" customWidth="1"/>
    <col min="15094" max="15094" width="6.25" style="2" customWidth="1"/>
    <col min="15095" max="15096" width="5.625" style="2" customWidth="1"/>
    <col min="15097" max="15097" width="6.25" style="2" customWidth="1"/>
    <col min="15098" max="15099" width="6.375" style="2" customWidth="1"/>
    <col min="15100" max="15100" width="6" style="2" customWidth="1"/>
    <col min="15101" max="15101" width="9.875" style="2" customWidth="1"/>
    <col min="15102" max="15113" width="9" style="2" customWidth="1"/>
    <col min="15114" max="15338" width="9" style="2"/>
    <col min="15339" max="15339" width="4.625" style="2" customWidth="1"/>
    <col min="15340" max="15340" width="43" style="2" customWidth="1"/>
    <col min="15341" max="15342" width="0" style="2" hidden="1" customWidth="1"/>
    <col min="15343" max="15343" width="9.75" style="2" customWidth="1"/>
    <col min="15344" max="15344" width="7.875" style="2" customWidth="1"/>
    <col min="15345" max="15345" width="6.625" style="2" customWidth="1"/>
    <col min="15346" max="15346" width="6.5" style="2" customWidth="1"/>
    <col min="15347" max="15347" width="7.125" style="2" customWidth="1"/>
    <col min="15348" max="15348" width="6.625" style="2" customWidth="1"/>
    <col min="15349" max="15349" width="6.375" style="2" customWidth="1"/>
    <col min="15350" max="15350" width="6.25" style="2" customWidth="1"/>
    <col min="15351" max="15352" width="5.625" style="2" customWidth="1"/>
    <col min="15353" max="15353" width="6.25" style="2" customWidth="1"/>
    <col min="15354" max="15355" width="6.375" style="2" customWidth="1"/>
    <col min="15356" max="15356" width="6" style="2" customWidth="1"/>
    <col min="15357" max="15357" width="9.875" style="2" customWidth="1"/>
    <col min="15358" max="15369" width="9" style="2" customWidth="1"/>
    <col min="15370" max="15594" width="9" style="2"/>
    <col min="15595" max="15595" width="4.625" style="2" customWidth="1"/>
    <col min="15596" max="15596" width="43" style="2" customWidth="1"/>
    <col min="15597" max="15598" width="0" style="2" hidden="1" customWidth="1"/>
    <col min="15599" max="15599" width="9.75" style="2" customWidth="1"/>
    <col min="15600" max="15600" width="7.875" style="2" customWidth="1"/>
    <col min="15601" max="15601" width="6.625" style="2" customWidth="1"/>
    <col min="15602" max="15602" width="6.5" style="2" customWidth="1"/>
    <col min="15603" max="15603" width="7.125" style="2" customWidth="1"/>
    <col min="15604" max="15604" width="6.625" style="2" customWidth="1"/>
    <col min="15605" max="15605" width="6.375" style="2" customWidth="1"/>
    <col min="15606" max="15606" width="6.25" style="2" customWidth="1"/>
    <col min="15607" max="15608" width="5.625" style="2" customWidth="1"/>
    <col min="15609" max="15609" width="6.25" style="2" customWidth="1"/>
    <col min="15610" max="15611" width="6.375" style="2" customWidth="1"/>
    <col min="15612" max="15612" width="6" style="2" customWidth="1"/>
    <col min="15613" max="15613" width="9.875" style="2" customWidth="1"/>
    <col min="15614" max="15625" width="9" style="2" customWidth="1"/>
    <col min="15626" max="15850" width="9" style="2"/>
    <col min="15851" max="15851" width="4.625" style="2" customWidth="1"/>
    <col min="15852" max="15852" width="43" style="2" customWidth="1"/>
    <col min="15853" max="15854" width="0" style="2" hidden="1" customWidth="1"/>
    <col min="15855" max="15855" width="9.75" style="2" customWidth="1"/>
    <col min="15856" max="15856" width="7.875" style="2" customWidth="1"/>
    <col min="15857" max="15857" width="6.625" style="2" customWidth="1"/>
    <col min="15858" max="15858" width="6.5" style="2" customWidth="1"/>
    <col min="15859" max="15859" width="7.125" style="2" customWidth="1"/>
    <col min="15860" max="15860" width="6.625" style="2" customWidth="1"/>
    <col min="15861" max="15861" width="6.375" style="2" customWidth="1"/>
    <col min="15862" max="15862" width="6.25" style="2" customWidth="1"/>
    <col min="15863" max="15864" width="5.625" style="2" customWidth="1"/>
    <col min="15865" max="15865" width="6.25" style="2" customWidth="1"/>
    <col min="15866" max="15867" width="6.375" style="2" customWidth="1"/>
    <col min="15868" max="15868" width="6" style="2" customWidth="1"/>
    <col min="15869" max="15869" width="9.875" style="2" customWidth="1"/>
    <col min="15870" max="15881" width="9" style="2" customWidth="1"/>
    <col min="15882" max="16106" width="9" style="2"/>
    <col min="16107" max="16107" width="4.625" style="2" customWidth="1"/>
    <col min="16108" max="16108" width="43" style="2" customWidth="1"/>
    <col min="16109" max="16110" width="0" style="2" hidden="1" customWidth="1"/>
    <col min="16111" max="16111" width="9.75" style="2" customWidth="1"/>
    <col min="16112" max="16112" width="7.875" style="2" customWidth="1"/>
    <col min="16113" max="16113" width="6.625" style="2" customWidth="1"/>
    <col min="16114" max="16114" width="6.5" style="2" customWidth="1"/>
    <col min="16115" max="16115" width="7.125" style="2" customWidth="1"/>
    <col min="16116" max="16116" width="6.625" style="2" customWidth="1"/>
    <col min="16117" max="16117" width="6.375" style="2" customWidth="1"/>
    <col min="16118" max="16118" width="6.25" style="2" customWidth="1"/>
    <col min="16119" max="16120" width="5.625" style="2" customWidth="1"/>
    <col min="16121" max="16121" width="6.25" style="2" customWidth="1"/>
    <col min="16122" max="16123" width="6.375" style="2" customWidth="1"/>
    <col min="16124" max="16124" width="6" style="2" customWidth="1"/>
    <col min="16125" max="16125" width="9.875" style="2" customWidth="1"/>
    <col min="16126" max="16137" width="9" style="2" customWidth="1"/>
    <col min="16138" max="16384" width="9" style="2"/>
  </cols>
  <sheetData>
    <row r="1" spans="1:30" ht="56.25" customHeight="1">
      <c r="A1" s="283" t="s">
        <v>508</v>
      </c>
      <c r="B1" s="284"/>
      <c r="C1" s="284"/>
      <c r="D1" s="284"/>
      <c r="E1" s="284"/>
      <c r="F1" s="284"/>
      <c r="G1" s="284"/>
      <c r="H1" s="284"/>
      <c r="I1" s="284"/>
      <c r="J1" s="284"/>
      <c r="K1" s="284"/>
      <c r="L1" s="284"/>
      <c r="M1" s="284"/>
      <c r="N1" s="284"/>
      <c r="O1" s="284"/>
      <c r="P1" s="284"/>
      <c r="Q1" s="284"/>
      <c r="R1" s="284"/>
      <c r="S1" s="284"/>
      <c r="T1" s="284"/>
      <c r="U1" s="133"/>
      <c r="V1" s="133"/>
      <c r="W1" s="133"/>
      <c r="X1" s="133"/>
      <c r="Y1" s="2"/>
      <c r="Z1" s="2"/>
    </row>
    <row r="2" spans="1:30">
      <c r="A2" s="285"/>
      <c r="B2" s="285"/>
      <c r="C2" s="49"/>
      <c r="D2" s="3"/>
      <c r="E2" s="4"/>
      <c r="F2" s="5"/>
      <c r="G2" s="5"/>
      <c r="H2" s="5"/>
      <c r="I2" s="5"/>
      <c r="J2" s="5"/>
      <c r="K2" s="5"/>
      <c r="L2" s="5"/>
      <c r="M2" s="5"/>
      <c r="N2" s="257"/>
      <c r="O2" s="257"/>
      <c r="P2" s="257"/>
      <c r="Q2" s="290" t="s">
        <v>0</v>
      </c>
      <c r="R2" s="290"/>
      <c r="S2" s="257"/>
      <c r="T2" s="257"/>
      <c r="U2" s="105"/>
      <c r="V2" s="105"/>
      <c r="W2" s="105"/>
      <c r="X2" s="105"/>
      <c r="Y2" s="2"/>
      <c r="Z2" s="2"/>
    </row>
    <row r="3" spans="1:30" ht="15.75" customHeight="1">
      <c r="A3" s="273" t="s">
        <v>1</v>
      </c>
      <c r="B3" s="274" t="s">
        <v>440</v>
      </c>
      <c r="C3" s="270" t="s">
        <v>200</v>
      </c>
      <c r="D3" s="270" t="s">
        <v>513</v>
      </c>
      <c r="E3" s="280" t="s">
        <v>2</v>
      </c>
      <c r="F3" s="281"/>
      <c r="G3" s="281"/>
      <c r="H3" s="281"/>
      <c r="I3" s="281"/>
      <c r="J3" s="281"/>
      <c r="K3" s="281"/>
      <c r="L3" s="281"/>
      <c r="M3" s="281"/>
      <c r="N3" s="281"/>
      <c r="O3" s="281"/>
      <c r="P3" s="282"/>
      <c r="Q3" s="270" t="s">
        <v>473</v>
      </c>
      <c r="R3" s="270" t="s">
        <v>225</v>
      </c>
      <c r="S3" s="286" t="s">
        <v>472</v>
      </c>
      <c r="T3" s="286" t="s">
        <v>229</v>
      </c>
      <c r="U3" s="33"/>
      <c r="V3" s="33"/>
      <c r="W3" s="33"/>
      <c r="X3" s="33"/>
      <c r="Y3" s="33"/>
      <c r="Z3" s="33"/>
    </row>
    <row r="4" spans="1:30" ht="15.6" customHeight="1">
      <c r="A4" s="273"/>
      <c r="B4" s="275"/>
      <c r="C4" s="271"/>
      <c r="D4" s="271"/>
      <c r="E4" s="277" t="s">
        <v>446</v>
      </c>
      <c r="F4" s="277" t="s">
        <v>447</v>
      </c>
      <c r="G4" s="277" t="s">
        <v>448</v>
      </c>
      <c r="H4" s="277" t="s">
        <v>3</v>
      </c>
      <c r="I4" s="277" t="s">
        <v>467</v>
      </c>
      <c r="J4" s="277" t="s">
        <v>442</v>
      </c>
      <c r="K4" s="277" t="s">
        <v>443</v>
      </c>
      <c r="L4" s="277" t="s">
        <v>444</v>
      </c>
      <c r="M4" s="277" t="s">
        <v>445</v>
      </c>
      <c r="N4" s="277" t="s">
        <v>439</v>
      </c>
      <c r="O4" s="277" t="s">
        <v>4</v>
      </c>
      <c r="P4" s="277" t="s">
        <v>5</v>
      </c>
      <c r="Q4" s="271"/>
      <c r="R4" s="288"/>
      <c r="S4" s="287"/>
      <c r="T4" s="287"/>
      <c r="U4" s="34"/>
      <c r="V4" s="34"/>
      <c r="W4" s="34"/>
      <c r="X4" s="34"/>
      <c r="Y4" s="34"/>
      <c r="Z4" s="34"/>
    </row>
    <row r="5" spans="1:30" ht="106.5" customHeight="1">
      <c r="A5" s="273"/>
      <c r="B5" s="276"/>
      <c r="C5" s="272"/>
      <c r="D5" s="272"/>
      <c r="E5" s="278"/>
      <c r="F5" s="279"/>
      <c r="G5" s="279"/>
      <c r="H5" s="278"/>
      <c r="I5" s="278"/>
      <c r="J5" s="278"/>
      <c r="K5" s="278"/>
      <c r="L5" s="278"/>
      <c r="M5" s="278"/>
      <c r="N5" s="278"/>
      <c r="O5" s="279"/>
      <c r="P5" s="279"/>
      <c r="Q5" s="272"/>
      <c r="R5" s="289"/>
      <c r="S5" s="287"/>
      <c r="T5" s="287"/>
      <c r="U5" s="34"/>
      <c r="V5" s="116">
        <f>U451-W451</f>
        <v>-5344</v>
      </c>
      <c r="W5" s="34"/>
      <c r="X5" s="34"/>
      <c r="Y5" s="34"/>
    </row>
    <row r="6" spans="1:30" s="52" customFormat="1" ht="18.75" hidden="1" customHeight="1">
      <c r="A6" s="57"/>
      <c r="B6" s="108"/>
      <c r="C6" s="58">
        <f>C451-C500</f>
        <v>0</v>
      </c>
      <c r="D6" s="58"/>
      <c r="E6" s="58"/>
      <c r="F6" s="58"/>
      <c r="G6" s="58"/>
      <c r="H6" s="58"/>
      <c r="I6" s="58"/>
      <c r="J6" s="58"/>
      <c r="K6" s="58"/>
      <c r="L6" s="58"/>
      <c r="M6" s="58"/>
      <c r="N6" s="58"/>
      <c r="O6" s="58"/>
      <c r="P6" s="58"/>
      <c r="Q6" s="58"/>
      <c r="R6" s="58"/>
      <c r="S6" s="58"/>
      <c r="T6" s="197"/>
      <c r="U6" s="116"/>
      <c r="V6" s="45"/>
      <c r="W6" s="45"/>
      <c r="X6" s="45"/>
      <c r="Y6" s="45"/>
      <c r="Z6" s="48"/>
      <c r="AA6" s="32"/>
      <c r="AB6" s="32"/>
      <c r="AC6" s="50"/>
      <c r="AD6" s="32"/>
    </row>
    <row r="7" spans="1:30" s="52" customFormat="1" ht="12" hidden="1">
      <c r="A7" s="59" t="s">
        <v>7</v>
      </c>
      <c r="B7" s="60" t="s">
        <v>23</v>
      </c>
      <c r="C7" s="61">
        <v>328421</v>
      </c>
      <c r="D7" s="62">
        <f>D8+D45+D62</f>
        <v>303770.45</v>
      </c>
      <c r="E7" s="62">
        <f t="shared" ref="E7:R7" si="0">E8+E45+E62</f>
        <v>27753</v>
      </c>
      <c r="F7" s="62">
        <f t="shared" si="0"/>
        <v>0</v>
      </c>
      <c r="G7" s="62">
        <f t="shared" si="0"/>
        <v>27805</v>
      </c>
      <c r="H7" s="62">
        <f t="shared" si="0"/>
        <v>0</v>
      </c>
      <c r="I7" s="62">
        <f t="shared" si="0"/>
        <v>0</v>
      </c>
      <c r="J7" s="62">
        <f t="shared" si="0"/>
        <v>6852</v>
      </c>
      <c r="K7" s="62">
        <f t="shared" si="0"/>
        <v>0</v>
      </c>
      <c r="L7" s="62">
        <f t="shared" si="0"/>
        <v>0</v>
      </c>
      <c r="M7" s="62">
        <f t="shared" si="0"/>
        <v>9022</v>
      </c>
      <c r="N7" s="62">
        <f t="shared" si="0"/>
        <v>232338.45</v>
      </c>
      <c r="O7" s="62">
        <f t="shared" si="0"/>
        <v>0</v>
      </c>
      <c r="P7" s="62">
        <f t="shared" si="0"/>
        <v>0</v>
      </c>
      <c r="Q7" s="62">
        <f t="shared" si="0"/>
        <v>0</v>
      </c>
      <c r="R7" s="62">
        <f t="shared" si="0"/>
        <v>0</v>
      </c>
      <c r="S7" s="62"/>
      <c r="T7" s="62"/>
      <c r="U7" s="116">
        <f t="shared" ref="U7:U43" si="1">D7-E7-F7-G7-H7-I7-J7-K7-L7-M7-N7-O7-P7</f>
        <v>0</v>
      </c>
      <c r="V7" s="35"/>
      <c r="W7" s="35"/>
      <c r="X7" s="45"/>
      <c r="Y7" s="45"/>
      <c r="Z7" s="35"/>
      <c r="AA7" s="32"/>
      <c r="AB7" s="32"/>
      <c r="AC7" s="51"/>
    </row>
    <row r="8" spans="1:30" s="6" customFormat="1" ht="12" hidden="1">
      <c r="A8" s="63" t="s">
        <v>8</v>
      </c>
      <c r="B8" s="64" t="s">
        <v>24</v>
      </c>
      <c r="C8" s="65">
        <v>269737</v>
      </c>
      <c r="D8" s="66">
        <f>D9+D14+D18+D13</f>
        <v>244749.45</v>
      </c>
      <c r="E8" s="66">
        <f t="shared" ref="E8:T8" si="2">E9+E14+E18+E13</f>
        <v>0</v>
      </c>
      <c r="F8" s="66">
        <f t="shared" si="2"/>
        <v>0</v>
      </c>
      <c r="G8" s="66">
        <f t="shared" si="2"/>
        <v>3487</v>
      </c>
      <c r="H8" s="66">
        <f t="shared" si="2"/>
        <v>0</v>
      </c>
      <c r="I8" s="66">
        <f t="shared" si="2"/>
        <v>0</v>
      </c>
      <c r="J8" s="66">
        <f t="shared" si="2"/>
        <v>6852</v>
      </c>
      <c r="K8" s="66">
        <f t="shared" si="2"/>
        <v>0</v>
      </c>
      <c r="L8" s="66">
        <f t="shared" si="2"/>
        <v>0</v>
      </c>
      <c r="M8" s="66">
        <f t="shared" si="2"/>
        <v>9022</v>
      </c>
      <c r="N8" s="66">
        <f t="shared" si="2"/>
        <v>225388.45</v>
      </c>
      <c r="O8" s="66">
        <f t="shared" si="2"/>
        <v>0</v>
      </c>
      <c r="P8" s="66">
        <f t="shared" si="2"/>
        <v>0</v>
      </c>
      <c r="Q8" s="66">
        <f t="shared" si="2"/>
        <v>0</v>
      </c>
      <c r="R8" s="66">
        <f t="shared" si="2"/>
        <v>0</v>
      </c>
      <c r="S8" s="66"/>
      <c r="T8" s="66">
        <f t="shared" si="2"/>
        <v>0</v>
      </c>
      <c r="U8" s="116">
        <f t="shared" si="1"/>
        <v>0</v>
      </c>
      <c r="V8" s="35"/>
      <c r="W8" s="35"/>
      <c r="X8" s="45"/>
      <c r="Y8" s="45"/>
      <c r="Z8" s="35"/>
      <c r="AA8" s="32"/>
    </row>
    <row r="9" spans="1:30" s="7" customFormat="1" ht="12" hidden="1">
      <c r="A9" s="67" t="s">
        <v>19</v>
      </c>
      <c r="B9" s="68" t="s">
        <v>25</v>
      </c>
      <c r="C9" s="69">
        <v>76239</v>
      </c>
      <c r="D9" s="70">
        <f t="shared" ref="D9:D17" si="3">SUM(E9:P9)</f>
        <v>62860</v>
      </c>
      <c r="E9" s="70"/>
      <c r="F9" s="70"/>
      <c r="G9" s="70"/>
      <c r="H9" s="70"/>
      <c r="I9" s="70"/>
      <c r="J9" s="70"/>
      <c r="K9" s="70"/>
      <c r="L9" s="70"/>
      <c r="M9" s="70"/>
      <c r="N9" s="70">
        <f>SUM(N10:N12)</f>
        <v>62860</v>
      </c>
      <c r="O9" s="70"/>
      <c r="P9" s="70"/>
      <c r="Q9" s="70"/>
      <c r="R9" s="70"/>
      <c r="S9" s="70"/>
      <c r="T9" s="70"/>
      <c r="U9" s="116">
        <f t="shared" si="1"/>
        <v>0</v>
      </c>
      <c r="V9" s="36"/>
      <c r="W9" s="36"/>
      <c r="X9" s="45"/>
      <c r="Y9" s="45"/>
      <c r="Z9" s="40"/>
      <c r="AA9" s="32"/>
      <c r="AB9" s="9"/>
    </row>
    <row r="10" spans="1:30" s="7" customFormat="1" ht="12" hidden="1">
      <c r="A10" s="71" t="s">
        <v>18</v>
      </c>
      <c r="B10" s="72" t="s">
        <v>26</v>
      </c>
      <c r="C10" s="73">
        <v>63025</v>
      </c>
      <c r="D10" s="74">
        <f t="shared" si="3"/>
        <v>55528</v>
      </c>
      <c r="E10" s="74"/>
      <c r="F10" s="74"/>
      <c r="G10" s="74"/>
      <c r="H10" s="74"/>
      <c r="I10" s="74"/>
      <c r="J10" s="74"/>
      <c r="K10" s="74"/>
      <c r="L10" s="74"/>
      <c r="M10" s="74"/>
      <c r="N10" s="74">
        <v>55528</v>
      </c>
      <c r="O10" s="74"/>
      <c r="P10" s="74"/>
      <c r="Q10" s="74"/>
      <c r="R10" s="74"/>
      <c r="S10" s="74"/>
      <c r="T10" s="74"/>
      <c r="U10" s="116">
        <f t="shared" si="1"/>
        <v>0</v>
      </c>
      <c r="V10" s="37"/>
      <c r="W10" s="37"/>
      <c r="X10" s="45"/>
      <c r="Y10" s="45"/>
      <c r="Z10" s="40"/>
      <c r="AA10" s="32"/>
      <c r="AB10" s="9"/>
    </row>
    <row r="11" spans="1:30" s="7" customFormat="1" ht="12" hidden="1">
      <c r="A11" s="71" t="s">
        <v>20</v>
      </c>
      <c r="B11" s="72" t="s">
        <v>27</v>
      </c>
      <c r="C11" s="73">
        <v>7111</v>
      </c>
      <c r="D11" s="74">
        <f t="shared" si="3"/>
        <v>759</v>
      </c>
      <c r="E11" s="74"/>
      <c r="F11" s="74"/>
      <c r="G11" s="74"/>
      <c r="H11" s="74"/>
      <c r="I11" s="74"/>
      <c r="J11" s="74"/>
      <c r="K11" s="74"/>
      <c r="L11" s="74"/>
      <c r="M11" s="74"/>
      <c r="N11" s="74">
        <v>759</v>
      </c>
      <c r="O11" s="74"/>
      <c r="P11" s="74"/>
      <c r="Q11" s="74"/>
      <c r="R11" s="74"/>
      <c r="S11" s="74"/>
      <c r="T11" s="74"/>
      <c r="U11" s="116">
        <f t="shared" si="1"/>
        <v>0</v>
      </c>
      <c r="V11" s="37"/>
      <c r="W11" s="37"/>
      <c r="X11" s="45"/>
      <c r="Y11" s="45"/>
      <c r="Z11" s="37"/>
      <c r="AA11" s="32"/>
    </row>
    <row r="12" spans="1:30" s="7" customFormat="1" ht="12" hidden="1">
      <c r="A12" s="71" t="s">
        <v>18</v>
      </c>
      <c r="B12" s="72" t="s">
        <v>28</v>
      </c>
      <c r="C12" s="73">
        <v>6103</v>
      </c>
      <c r="D12" s="74">
        <f t="shared" si="3"/>
        <v>6573</v>
      </c>
      <c r="E12" s="74"/>
      <c r="F12" s="74"/>
      <c r="G12" s="74"/>
      <c r="H12" s="74"/>
      <c r="I12" s="74"/>
      <c r="J12" s="74"/>
      <c r="K12" s="74"/>
      <c r="L12" s="74"/>
      <c r="M12" s="74"/>
      <c r="N12" s="74">
        <v>6573</v>
      </c>
      <c r="O12" s="74"/>
      <c r="P12" s="74"/>
      <c r="Q12" s="74"/>
      <c r="R12" s="74"/>
      <c r="S12" s="74"/>
      <c r="T12" s="74"/>
      <c r="U12" s="116">
        <f t="shared" si="1"/>
        <v>0</v>
      </c>
      <c r="V12" s="37"/>
      <c r="W12" s="37"/>
      <c r="X12" s="45"/>
      <c r="Y12" s="45"/>
      <c r="Z12" s="37"/>
      <c r="AA12" s="32"/>
    </row>
    <row r="13" spans="1:30" s="7" customFormat="1" ht="12" hidden="1">
      <c r="A13" s="67" t="s">
        <v>21</v>
      </c>
      <c r="B13" s="68" t="s">
        <v>222</v>
      </c>
      <c r="C13" s="69">
        <v>3170</v>
      </c>
      <c r="D13" s="70">
        <f t="shared" si="3"/>
        <v>2733</v>
      </c>
      <c r="E13" s="70"/>
      <c r="F13" s="70"/>
      <c r="G13" s="70"/>
      <c r="H13" s="70"/>
      <c r="I13" s="70"/>
      <c r="J13" s="70"/>
      <c r="K13" s="70"/>
      <c r="L13" s="70"/>
      <c r="M13" s="70"/>
      <c r="N13" s="70">
        <v>2733</v>
      </c>
      <c r="O13" s="70"/>
      <c r="P13" s="70"/>
      <c r="Q13" s="70"/>
      <c r="R13" s="70"/>
      <c r="S13" s="70"/>
      <c r="T13" s="70"/>
      <c r="U13" s="116">
        <f t="shared" si="1"/>
        <v>0</v>
      </c>
      <c r="V13" s="36"/>
      <c r="W13" s="36"/>
      <c r="X13" s="45"/>
      <c r="Y13" s="45"/>
      <c r="Z13" s="40"/>
      <c r="AA13" s="32"/>
      <c r="AB13" s="9"/>
    </row>
    <row r="14" spans="1:30" s="7" customFormat="1" ht="12" hidden="1">
      <c r="A14" s="67" t="s">
        <v>22</v>
      </c>
      <c r="B14" s="68" t="s">
        <v>29</v>
      </c>
      <c r="C14" s="69">
        <v>8182</v>
      </c>
      <c r="D14" s="70">
        <f t="shared" si="3"/>
        <v>6958.45</v>
      </c>
      <c r="E14" s="70"/>
      <c r="F14" s="70"/>
      <c r="G14" s="70"/>
      <c r="H14" s="70"/>
      <c r="I14" s="70"/>
      <c r="J14" s="70"/>
      <c r="K14" s="70"/>
      <c r="L14" s="70"/>
      <c r="M14" s="70"/>
      <c r="N14" s="70">
        <f>SUM(N15:N17)</f>
        <v>6958.45</v>
      </c>
      <c r="O14" s="70"/>
      <c r="P14" s="70"/>
      <c r="Q14" s="70">
        <f>SUM(Q15:Q17)</f>
        <v>0</v>
      </c>
      <c r="R14" s="70"/>
      <c r="S14" s="70"/>
      <c r="T14" s="70"/>
      <c r="U14" s="116">
        <f t="shared" si="1"/>
        <v>0</v>
      </c>
      <c r="V14" s="36"/>
      <c r="W14" s="36"/>
      <c r="X14" s="45"/>
      <c r="Y14" s="45"/>
      <c r="Z14" s="36"/>
      <c r="AA14" s="32"/>
    </row>
    <row r="15" spans="1:30" s="7" customFormat="1" ht="12" hidden="1">
      <c r="A15" s="71" t="s">
        <v>18</v>
      </c>
      <c r="B15" s="72" t="s">
        <v>26</v>
      </c>
      <c r="C15" s="73">
        <v>6808</v>
      </c>
      <c r="D15" s="74">
        <f t="shared" si="3"/>
        <v>6120.45</v>
      </c>
      <c r="E15" s="74"/>
      <c r="F15" s="74"/>
      <c r="G15" s="74"/>
      <c r="H15" s="74"/>
      <c r="I15" s="74"/>
      <c r="J15" s="74"/>
      <c r="K15" s="74"/>
      <c r="L15" s="74"/>
      <c r="M15" s="74"/>
      <c r="N15" s="74">
        <f>203*33.5*0.9</f>
        <v>6120.45</v>
      </c>
      <c r="O15" s="74"/>
      <c r="P15" s="74"/>
      <c r="Q15" s="74"/>
      <c r="R15" s="74"/>
      <c r="S15" s="74"/>
      <c r="T15" s="74"/>
      <c r="U15" s="116">
        <f t="shared" si="1"/>
        <v>0</v>
      </c>
      <c r="V15" s="37"/>
      <c r="W15" s="37"/>
      <c r="X15" s="45"/>
      <c r="Y15" s="45"/>
      <c r="Z15" s="37"/>
      <c r="AA15" s="32"/>
    </row>
    <row r="16" spans="1:30" s="7" customFormat="1" ht="12" hidden="1">
      <c r="A16" s="71" t="s">
        <v>20</v>
      </c>
      <c r="B16" s="72" t="s">
        <v>27</v>
      </c>
      <c r="C16" s="73">
        <v>748</v>
      </c>
      <c r="D16" s="74">
        <f t="shared" si="3"/>
        <v>95</v>
      </c>
      <c r="E16" s="74"/>
      <c r="F16" s="74"/>
      <c r="G16" s="74"/>
      <c r="H16" s="74"/>
      <c r="I16" s="74"/>
      <c r="J16" s="74"/>
      <c r="K16" s="74"/>
      <c r="L16" s="74"/>
      <c r="M16" s="74"/>
      <c r="N16" s="74">
        <v>95</v>
      </c>
      <c r="O16" s="74"/>
      <c r="P16" s="74"/>
      <c r="Q16" s="74"/>
      <c r="R16" s="74"/>
      <c r="S16" s="74"/>
      <c r="T16" s="74"/>
      <c r="U16" s="116">
        <f t="shared" si="1"/>
        <v>0</v>
      </c>
      <c r="V16" s="37"/>
      <c r="W16" s="37"/>
      <c r="X16" s="45"/>
      <c r="Y16" s="45"/>
      <c r="Z16" s="37"/>
      <c r="AA16" s="32"/>
    </row>
    <row r="17" spans="1:27" s="7" customFormat="1" ht="12" hidden="1">
      <c r="A17" s="71" t="s">
        <v>18</v>
      </c>
      <c r="B17" s="72" t="s">
        <v>28</v>
      </c>
      <c r="C17" s="73">
        <v>626</v>
      </c>
      <c r="D17" s="74">
        <f t="shared" si="3"/>
        <v>743</v>
      </c>
      <c r="E17" s="74"/>
      <c r="F17" s="74"/>
      <c r="G17" s="74"/>
      <c r="H17" s="74"/>
      <c r="I17" s="74"/>
      <c r="J17" s="74"/>
      <c r="K17" s="74"/>
      <c r="L17" s="74"/>
      <c r="M17" s="74"/>
      <c r="N17" s="74">
        <v>743</v>
      </c>
      <c r="O17" s="74"/>
      <c r="P17" s="74"/>
      <c r="Q17" s="74"/>
      <c r="R17" s="74"/>
      <c r="S17" s="74"/>
      <c r="T17" s="74"/>
      <c r="U17" s="116">
        <f t="shared" si="1"/>
        <v>0</v>
      </c>
      <c r="V17" s="37"/>
      <c r="W17" s="37"/>
      <c r="X17" s="45"/>
      <c r="Y17" s="45"/>
      <c r="Z17" s="37"/>
      <c r="AA17" s="32"/>
    </row>
    <row r="18" spans="1:27" s="7" customFormat="1" ht="12" hidden="1">
      <c r="A18" s="67" t="s">
        <v>40</v>
      </c>
      <c r="B18" s="68" t="s">
        <v>412</v>
      </c>
      <c r="C18" s="70">
        <f t="shared" ref="C18:M18" si="4">SUM(C19:C44)</f>
        <v>182146</v>
      </c>
      <c r="D18" s="70">
        <f t="shared" ref="D18:D35" si="5">SUM(E18:P18)</f>
        <v>172198</v>
      </c>
      <c r="E18" s="70">
        <f t="shared" si="4"/>
        <v>0</v>
      </c>
      <c r="F18" s="70">
        <f t="shared" si="4"/>
        <v>0</v>
      </c>
      <c r="G18" s="70">
        <f t="shared" si="4"/>
        <v>3487</v>
      </c>
      <c r="H18" s="70">
        <f t="shared" si="4"/>
        <v>0</v>
      </c>
      <c r="I18" s="70">
        <f t="shared" si="4"/>
        <v>0</v>
      </c>
      <c r="J18" s="70">
        <f t="shared" si="4"/>
        <v>6852</v>
      </c>
      <c r="K18" s="70">
        <f t="shared" si="4"/>
        <v>0</v>
      </c>
      <c r="L18" s="70">
        <f t="shared" si="4"/>
        <v>0</v>
      </c>
      <c r="M18" s="70">
        <f t="shared" si="4"/>
        <v>9022</v>
      </c>
      <c r="N18" s="70">
        <f>SUM(N19:N44)</f>
        <v>152837</v>
      </c>
      <c r="O18" s="70">
        <f t="shared" ref="O18:T18" si="6">SUM(O19:O43)</f>
        <v>0</v>
      </c>
      <c r="P18" s="70">
        <f t="shared" si="6"/>
        <v>0</v>
      </c>
      <c r="Q18" s="70">
        <f t="shared" si="6"/>
        <v>0</v>
      </c>
      <c r="R18" s="70">
        <f t="shared" si="6"/>
        <v>0</v>
      </c>
      <c r="S18" s="70"/>
      <c r="T18" s="70">
        <f t="shared" si="6"/>
        <v>0</v>
      </c>
      <c r="U18" s="116">
        <f t="shared" si="1"/>
        <v>0</v>
      </c>
      <c r="V18" s="36"/>
      <c r="W18" s="36"/>
      <c r="X18" s="45"/>
      <c r="Y18" s="45"/>
      <c r="Z18" s="36"/>
      <c r="AA18" s="32"/>
    </row>
    <row r="19" spans="1:27" s="8" customFormat="1" ht="12" hidden="1">
      <c r="A19" s="71" t="s">
        <v>18</v>
      </c>
      <c r="B19" s="72" t="s">
        <v>31</v>
      </c>
      <c r="C19" s="73">
        <v>14702</v>
      </c>
      <c r="D19" s="74">
        <f t="shared" si="5"/>
        <v>14702</v>
      </c>
      <c r="E19" s="74"/>
      <c r="F19" s="74"/>
      <c r="G19" s="74"/>
      <c r="H19" s="74"/>
      <c r="I19" s="74"/>
      <c r="J19" s="74"/>
      <c r="K19" s="74"/>
      <c r="L19" s="74"/>
      <c r="M19" s="74"/>
      <c r="N19" s="74">
        <f>13864+838</f>
        <v>14702</v>
      </c>
      <c r="O19" s="74"/>
      <c r="P19" s="74"/>
      <c r="Q19" s="74"/>
      <c r="R19" s="74"/>
      <c r="S19" s="74"/>
      <c r="T19" s="74"/>
      <c r="U19" s="116">
        <f t="shared" si="1"/>
        <v>0</v>
      </c>
      <c r="V19" s="37"/>
      <c r="W19" s="37"/>
      <c r="X19" s="45"/>
      <c r="Y19" s="45"/>
      <c r="Z19" s="37"/>
      <c r="AA19" s="32"/>
    </row>
    <row r="20" spans="1:27" s="8" customFormat="1" ht="12" hidden="1">
      <c r="A20" s="71" t="s">
        <v>18</v>
      </c>
      <c r="B20" s="72" t="s">
        <v>32</v>
      </c>
      <c r="C20" s="73">
        <v>440</v>
      </c>
      <c r="D20" s="74">
        <f t="shared" si="5"/>
        <v>440</v>
      </c>
      <c r="E20" s="74"/>
      <c r="F20" s="74"/>
      <c r="G20" s="74"/>
      <c r="H20" s="74"/>
      <c r="I20" s="74"/>
      <c r="J20" s="74"/>
      <c r="K20" s="74"/>
      <c r="L20" s="74"/>
      <c r="M20" s="74"/>
      <c r="N20" s="74">
        <v>440</v>
      </c>
      <c r="O20" s="74"/>
      <c r="P20" s="74"/>
      <c r="Q20" s="74"/>
      <c r="R20" s="74"/>
      <c r="S20" s="74"/>
      <c r="T20" s="74"/>
      <c r="U20" s="116">
        <f t="shared" si="1"/>
        <v>0</v>
      </c>
      <c r="V20" s="37"/>
      <c r="W20" s="37"/>
      <c r="X20" s="45"/>
      <c r="Y20" s="45"/>
      <c r="Z20" s="37"/>
      <c r="AA20" s="32"/>
    </row>
    <row r="21" spans="1:27" s="8" customFormat="1" ht="12" hidden="1">
      <c r="A21" s="71" t="s">
        <v>18</v>
      </c>
      <c r="B21" s="72" t="s">
        <v>33</v>
      </c>
      <c r="C21" s="73">
        <v>2125</v>
      </c>
      <c r="D21" s="74">
        <f t="shared" si="5"/>
        <v>1850</v>
      </c>
      <c r="E21" s="74"/>
      <c r="F21" s="74"/>
      <c r="G21" s="74"/>
      <c r="H21" s="74"/>
      <c r="I21" s="74"/>
      <c r="J21" s="74"/>
      <c r="K21" s="74"/>
      <c r="L21" s="74"/>
      <c r="M21" s="74"/>
      <c r="N21" s="74">
        <v>1850</v>
      </c>
      <c r="O21" s="74"/>
      <c r="P21" s="74"/>
      <c r="Q21" s="74"/>
      <c r="R21" s="74"/>
      <c r="S21" s="74"/>
      <c r="T21" s="74"/>
      <c r="U21" s="116">
        <f t="shared" si="1"/>
        <v>0</v>
      </c>
      <c r="V21" s="37"/>
      <c r="W21" s="37"/>
      <c r="X21" s="45"/>
      <c r="Y21" s="45"/>
      <c r="Z21" s="37"/>
      <c r="AA21" s="32"/>
    </row>
    <row r="22" spans="1:27" s="8" customFormat="1" ht="12" hidden="1">
      <c r="A22" s="71" t="s">
        <v>18</v>
      </c>
      <c r="B22" s="72" t="s">
        <v>34</v>
      </c>
      <c r="C22" s="73">
        <v>2751</v>
      </c>
      <c r="D22" s="74">
        <f t="shared" si="5"/>
        <v>2682</v>
      </c>
      <c r="E22" s="74"/>
      <c r="F22" s="74"/>
      <c r="G22" s="74"/>
      <c r="H22" s="74"/>
      <c r="I22" s="74"/>
      <c r="J22" s="74"/>
      <c r="K22" s="74"/>
      <c r="L22" s="74"/>
      <c r="M22" s="74"/>
      <c r="N22" s="74">
        <v>2682</v>
      </c>
      <c r="O22" s="74"/>
      <c r="P22" s="74"/>
      <c r="Q22" s="74"/>
      <c r="R22" s="74"/>
      <c r="S22" s="74"/>
      <c r="T22" s="74"/>
      <c r="U22" s="116">
        <f t="shared" si="1"/>
        <v>0</v>
      </c>
      <c r="V22" s="37"/>
      <c r="W22" s="37"/>
      <c r="X22" s="45"/>
      <c r="Y22" s="45"/>
      <c r="Z22" s="37"/>
      <c r="AA22" s="32"/>
    </row>
    <row r="23" spans="1:27" s="9" customFormat="1" ht="24" hidden="1">
      <c r="A23" s="75" t="s">
        <v>20</v>
      </c>
      <c r="B23" s="72" t="s">
        <v>416</v>
      </c>
      <c r="C23" s="73">
        <v>5962</v>
      </c>
      <c r="D23" s="74">
        <f t="shared" si="5"/>
        <v>6106</v>
      </c>
      <c r="E23" s="74"/>
      <c r="F23" s="74"/>
      <c r="G23" s="74"/>
      <c r="H23" s="74"/>
      <c r="I23" s="74"/>
      <c r="J23" s="74">
        <v>6106</v>
      </c>
      <c r="K23" s="74"/>
      <c r="L23" s="74"/>
      <c r="M23" s="74"/>
      <c r="N23" s="74"/>
      <c r="O23" s="74"/>
      <c r="P23" s="74"/>
      <c r="Q23" s="74"/>
      <c r="R23" s="74"/>
      <c r="S23" s="74"/>
      <c r="T23" s="74"/>
      <c r="U23" s="116">
        <f t="shared" si="1"/>
        <v>0</v>
      </c>
      <c r="V23" s="37"/>
      <c r="W23" s="37"/>
      <c r="X23" s="45"/>
      <c r="Y23" s="45"/>
      <c r="Z23" s="37"/>
      <c r="AA23" s="32"/>
    </row>
    <row r="24" spans="1:27" s="9" customFormat="1" ht="24" hidden="1">
      <c r="A24" s="75" t="s">
        <v>18</v>
      </c>
      <c r="B24" s="72" t="s">
        <v>469</v>
      </c>
      <c r="C24" s="73">
        <v>2000</v>
      </c>
      <c r="D24" s="74">
        <f t="shared" si="5"/>
        <v>746</v>
      </c>
      <c r="E24" s="74"/>
      <c r="F24" s="74"/>
      <c r="G24" s="74"/>
      <c r="H24" s="74"/>
      <c r="I24" s="74"/>
      <c r="J24" s="74">
        <v>746</v>
      </c>
      <c r="K24" s="74"/>
      <c r="L24" s="74"/>
      <c r="M24" s="74"/>
      <c r="N24" s="74"/>
      <c r="O24" s="74"/>
      <c r="P24" s="74"/>
      <c r="Q24" s="74"/>
      <c r="R24" s="74"/>
      <c r="S24" s="74"/>
      <c r="T24" s="74"/>
      <c r="U24" s="116">
        <f t="shared" si="1"/>
        <v>0</v>
      </c>
      <c r="V24" s="37"/>
      <c r="W24" s="37"/>
      <c r="X24" s="45"/>
      <c r="Y24" s="45"/>
      <c r="Z24" s="37"/>
      <c r="AA24" s="32"/>
    </row>
    <row r="25" spans="1:27" s="9" customFormat="1" ht="24" hidden="1">
      <c r="A25" s="75" t="s">
        <v>20</v>
      </c>
      <c r="B25" s="72" t="s">
        <v>470</v>
      </c>
      <c r="C25" s="73">
        <v>2623</v>
      </c>
      <c r="D25" s="74">
        <f t="shared" si="5"/>
        <v>2290</v>
      </c>
      <c r="E25" s="74"/>
      <c r="F25" s="74"/>
      <c r="G25" s="74"/>
      <c r="H25" s="74"/>
      <c r="I25" s="74"/>
      <c r="J25" s="74"/>
      <c r="K25" s="74"/>
      <c r="L25" s="74"/>
      <c r="M25" s="74"/>
      <c r="N25" s="74">
        <v>2290</v>
      </c>
      <c r="O25" s="74"/>
      <c r="P25" s="74"/>
      <c r="Q25" s="74"/>
      <c r="R25" s="74"/>
      <c r="S25" s="74"/>
      <c r="T25" s="74"/>
      <c r="U25" s="116">
        <f t="shared" si="1"/>
        <v>0</v>
      </c>
      <c r="V25" s="37"/>
      <c r="W25" s="37"/>
      <c r="X25" s="45"/>
      <c r="Y25" s="45"/>
      <c r="Z25" s="37"/>
      <c r="AA25" s="32"/>
    </row>
    <row r="26" spans="1:27" s="9" customFormat="1" ht="24" hidden="1">
      <c r="A26" s="75" t="s">
        <v>20</v>
      </c>
      <c r="B26" s="72" t="s">
        <v>35</v>
      </c>
      <c r="C26" s="73">
        <v>540</v>
      </c>
      <c r="D26" s="74">
        <f t="shared" si="5"/>
        <v>370</v>
      </c>
      <c r="E26" s="74"/>
      <c r="F26" s="74"/>
      <c r="G26" s="74">
        <v>370</v>
      </c>
      <c r="H26" s="74"/>
      <c r="I26" s="74"/>
      <c r="J26" s="74"/>
      <c r="K26" s="74"/>
      <c r="L26" s="74"/>
      <c r="M26" s="74"/>
      <c r="N26" s="74"/>
      <c r="O26" s="74"/>
      <c r="P26" s="74"/>
      <c r="Q26" s="74"/>
      <c r="R26" s="74"/>
      <c r="S26" s="74"/>
      <c r="T26" s="74"/>
      <c r="U26" s="116">
        <f t="shared" si="1"/>
        <v>0</v>
      </c>
      <c r="V26" s="37"/>
      <c r="W26" s="37"/>
      <c r="X26" s="45"/>
      <c r="Y26" s="45"/>
      <c r="Z26" s="37"/>
      <c r="AA26" s="32"/>
    </row>
    <row r="27" spans="1:27" s="8" customFormat="1" ht="12" hidden="1">
      <c r="A27" s="71" t="s">
        <v>20</v>
      </c>
      <c r="B27" s="72" t="s">
        <v>339</v>
      </c>
      <c r="C27" s="73">
        <v>3149</v>
      </c>
      <c r="D27" s="74">
        <f t="shared" si="5"/>
        <v>3117</v>
      </c>
      <c r="E27" s="74"/>
      <c r="F27" s="74"/>
      <c r="G27" s="74">
        <v>3117</v>
      </c>
      <c r="H27" s="74"/>
      <c r="I27" s="74"/>
      <c r="J27" s="74"/>
      <c r="K27" s="74"/>
      <c r="L27" s="74"/>
      <c r="M27" s="74"/>
      <c r="N27" s="74"/>
      <c r="O27" s="74"/>
      <c r="P27" s="74"/>
      <c r="Q27" s="74"/>
      <c r="R27" s="74"/>
      <c r="S27" s="74"/>
      <c r="T27" s="74"/>
      <c r="U27" s="116">
        <f t="shared" si="1"/>
        <v>0</v>
      </c>
      <c r="V27" s="37"/>
      <c r="W27" s="37"/>
      <c r="X27" s="45"/>
      <c r="Y27" s="45"/>
      <c r="Z27" s="37"/>
      <c r="AA27" s="32"/>
    </row>
    <row r="28" spans="1:27" s="8" customFormat="1" ht="12" hidden="1">
      <c r="A28" s="71" t="s">
        <v>20</v>
      </c>
      <c r="B28" s="72" t="s">
        <v>36</v>
      </c>
      <c r="C28" s="73">
        <v>18355</v>
      </c>
      <c r="D28" s="74">
        <f t="shared" si="5"/>
        <v>16414</v>
      </c>
      <c r="E28" s="74"/>
      <c r="F28" s="74"/>
      <c r="G28" s="74">
        <v>0</v>
      </c>
      <c r="H28" s="74"/>
      <c r="I28" s="74"/>
      <c r="J28" s="74"/>
      <c r="K28" s="74"/>
      <c r="L28" s="74"/>
      <c r="M28" s="74"/>
      <c r="N28" s="74">
        <v>16414</v>
      </c>
      <c r="O28" s="74"/>
      <c r="P28" s="74"/>
      <c r="Q28" s="74"/>
      <c r="R28" s="74"/>
      <c r="S28" s="74"/>
      <c r="T28" s="74"/>
      <c r="U28" s="116">
        <f t="shared" si="1"/>
        <v>0</v>
      </c>
      <c r="V28" s="37"/>
      <c r="W28" s="37"/>
      <c r="X28" s="45"/>
      <c r="Y28" s="45"/>
      <c r="Z28" s="37"/>
      <c r="AA28" s="32"/>
    </row>
    <row r="29" spans="1:27" s="8" customFormat="1" ht="24" hidden="1">
      <c r="A29" s="71" t="s">
        <v>20</v>
      </c>
      <c r="B29" s="72" t="s">
        <v>413</v>
      </c>
      <c r="C29" s="73">
        <v>555</v>
      </c>
      <c r="D29" s="74">
        <f t="shared" si="5"/>
        <v>450</v>
      </c>
      <c r="E29" s="74"/>
      <c r="F29" s="74"/>
      <c r="G29" s="74"/>
      <c r="H29" s="74"/>
      <c r="I29" s="74"/>
      <c r="J29" s="74"/>
      <c r="K29" s="74"/>
      <c r="L29" s="74"/>
      <c r="M29" s="74"/>
      <c r="N29" s="74">
        <v>450</v>
      </c>
      <c r="O29" s="74"/>
      <c r="P29" s="74"/>
      <c r="Q29" s="74"/>
      <c r="R29" s="74"/>
      <c r="S29" s="74"/>
      <c r="T29" s="74"/>
      <c r="U29" s="116">
        <f t="shared" si="1"/>
        <v>0</v>
      </c>
      <c r="V29" s="37"/>
      <c r="W29" s="37"/>
      <c r="X29" s="45"/>
      <c r="Y29" s="45"/>
      <c r="Z29" s="37"/>
      <c r="AA29" s="32"/>
    </row>
    <row r="30" spans="1:27" s="10" customFormat="1" ht="24" hidden="1">
      <c r="A30" s="76" t="s">
        <v>20</v>
      </c>
      <c r="B30" s="72" t="s">
        <v>415</v>
      </c>
      <c r="C30" s="73">
        <v>430</v>
      </c>
      <c r="D30" s="74">
        <f t="shared" si="5"/>
        <v>0</v>
      </c>
      <c r="E30" s="74"/>
      <c r="F30" s="74"/>
      <c r="G30" s="74"/>
      <c r="H30" s="74"/>
      <c r="I30" s="74"/>
      <c r="J30" s="74"/>
      <c r="K30" s="74"/>
      <c r="L30" s="74"/>
      <c r="M30" s="74"/>
      <c r="N30" s="74"/>
      <c r="O30" s="74"/>
      <c r="P30" s="74"/>
      <c r="Q30" s="74"/>
      <c r="R30" s="74"/>
      <c r="S30" s="74"/>
      <c r="T30" s="74"/>
      <c r="U30" s="116">
        <f t="shared" si="1"/>
        <v>0</v>
      </c>
      <c r="V30" s="37"/>
      <c r="W30" s="37"/>
      <c r="X30" s="45"/>
      <c r="Y30" s="45"/>
      <c r="Z30" s="37"/>
      <c r="AA30" s="32"/>
    </row>
    <row r="31" spans="1:27" s="8" customFormat="1" ht="12" hidden="1">
      <c r="A31" s="71" t="s">
        <v>18</v>
      </c>
      <c r="B31" s="72" t="s">
        <v>37</v>
      </c>
      <c r="C31" s="73">
        <v>216</v>
      </c>
      <c r="D31" s="74">
        <f t="shared" si="5"/>
        <v>486</v>
      </c>
      <c r="E31" s="74"/>
      <c r="F31" s="74"/>
      <c r="G31" s="74"/>
      <c r="H31" s="74"/>
      <c r="I31" s="74"/>
      <c r="J31" s="74"/>
      <c r="K31" s="74"/>
      <c r="L31" s="74"/>
      <c r="M31" s="74"/>
      <c r="N31" s="74">
        <v>486</v>
      </c>
      <c r="O31" s="74"/>
      <c r="P31" s="74"/>
      <c r="Q31" s="74"/>
      <c r="R31" s="74"/>
      <c r="S31" s="74"/>
      <c r="T31" s="74"/>
      <c r="U31" s="116">
        <f t="shared" si="1"/>
        <v>0</v>
      </c>
      <c r="V31" s="37"/>
      <c r="W31" s="37"/>
      <c r="X31" s="45"/>
      <c r="Y31" s="45"/>
      <c r="Z31" s="37"/>
      <c r="AA31" s="32"/>
    </row>
    <row r="32" spans="1:27" s="8" customFormat="1" ht="36" hidden="1">
      <c r="A32" s="71" t="s">
        <v>20</v>
      </c>
      <c r="B32" s="72" t="s">
        <v>38</v>
      </c>
      <c r="C32" s="73">
        <v>2219</v>
      </c>
      <c r="D32" s="74">
        <f t="shared" si="5"/>
        <v>2747</v>
      </c>
      <c r="E32" s="74"/>
      <c r="F32" s="74"/>
      <c r="G32" s="74"/>
      <c r="H32" s="74"/>
      <c r="I32" s="74"/>
      <c r="J32" s="74"/>
      <c r="K32" s="74"/>
      <c r="L32" s="74"/>
      <c r="M32" s="74"/>
      <c r="N32" s="74">
        <v>2747</v>
      </c>
      <c r="O32" s="74"/>
      <c r="P32" s="74"/>
      <c r="Q32" s="74"/>
      <c r="R32" s="74"/>
      <c r="S32" s="74"/>
      <c r="T32" s="74"/>
      <c r="U32" s="116">
        <f t="shared" si="1"/>
        <v>0</v>
      </c>
      <c r="V32" s="37"/>
      <c r="W32" s="37"/>
      <c r="X32" s="45"/>
      <c r="Y32" s="45"/>
      <c r="Z32" s="37"/>
      <c r="AA32" s="32"/>
    </row>
    <row r="33" spans="1:27" s="8" customFormat="1" ht="12" hidden="1">
      <c r="A33" s="71" t="s">
        <v>20</v>
      </c>
      <c r="B33" s="77" t="s">
        <v>39</v>
      </c>
      <c r="C33" s="73">
        <v>235</v>
      </c>
      <c r="D33" s="74">
        <f t="shared" si="5"/>
        <v>221</v>
      </c>
      <c r="E33" s="74"/>
      <c r="F33" s="74"/>
      <c r="G33" s="74"/>
      <c r="H33" s="74"/>
      <c r="I33" s="74"/>
      <c r="J33" s="74"/>
      <c r="K33" s="74"/>
      <c r="L33" s="74"/>
      <c r="M33" s="74"/>
      <c r="N33" s="74">
        <v>221</v>
      </c>
      <c r="O33" s="74"/>
      <c r="P33" s="74"/>
      <c r="Q33" s="74"/>
      <c r="R33" s="74"/>
      <c r="S33" s="74"/>
      <c r="T33" s="74"/>
      <c r="U33" s="116">
        <f t="shared" si="1"/>
        <v>0</v>
      </c>
      <c r="V33" s="37"/>
      <c r="W33" s="37"/>
      <c r="X33" s="45"/>
      <c r="Y33" s="45"/>
      <c r="Z33" s="37"/>
      <c r="AA33" s="32"/>
    </row>
    <row r="34" spans="1:27" s="8" customFormat="1" ht="12" hidden="1">
      <c r="A34" s="71" t="s">
        <v>20</v>
      </c>
      <c r="B34" s="77" t="s">
        <v>201</v>
      </c>
      <c r="C34" s="73">
        <v>1300</v>
      </c>
      <c r="D34" s="74">
        <f t="shared" si="5"/>
        <v>0</v>
      </c>
      <c r="E34" s="74"/>
      <c r="F34" s="74"/>
      <c r="G34" s="74"/>
      <c r="H34" s="74"/>
      <c r="I34" s="74"/>
      <c r="J34" s="74"/>
      <c r="K34" s="74"/>
      <c r="L34" s="74"/>
      <c r="M34" s="74"/>
      <c r="N34" s="74"/>
      <c r="O34" s="74"/>
      <c r="P34" s="74"/>
      <c r="Q34" s="74"/>
      <c r="R34" s="74"/>
      <c r="S34" s="74"/>
      <c r="T34" s="74"/>
      <c r="U34" s="116">
        <f t="shared" si="1"/>
        <v>0</v>
      </c>
      <c r="V34" s="37"/>
      <c r="W34" s="37"/>
      <c r="X34" s="45"/>
      <c r="Y34" s="45"/>
      <c r="Z34" s="37"/>
      <c r="AA34" s="32"/>
    </row>
    <row r="35" spans="1:27" s="8" customFormat="1" ht="12" hidden="1">
      <c r="A35" s="71" t="s">
        <v>20</v>
      </c>
      <c r="B35" s="77" t="s">
        <v>230</v>
      </c>
      <c r="C35" s="73">
        <v>600</v>
      </c>
      <c r="D35" s="74">
        <f t="shared" si="5"/>
        <v>0</v>
      </c>
      <c r="E35" s="74"/>
      <c r="F35" s="74"/>
      <c r="G35" s="74"/>
      <c r="H35" s="74"/>
      <c r="I35" s="74"/>
      <c r="J35" s="74"/>
      <c r="K35" s="74"/>
      <c r="L35" s="74"/>
      <c r="M35" s="74"/>
      <c r="N35" s="74"/>
      <c r="O35" s="74"/>
      <c r="P35" s="74"/>
      <c r="Q35" s="74"/>
      <c r="R35" s="74"/>
      <c r="S35" s="74"/>
      <c r="T35" s="74"/>
      <c r="U35" s="116">
        <f t="shared" si="1"/>
        <v>0</v>
      </c>
      <c r="V35" s="37"/>
      <c r="W35" s="37"/>
      <c r="X35" s="45"/>
      <c r="Y35" s="45"/>
      <c r="Z35" s="37"/>
      <c r="AA35" s="32"/>
    </row>
    <row r="36" spans="1:27" s="8" customFormat="1" ht="12" hidden="1">
      <c r="A36" s="71" t="s">
        <v>20</v>
      </c>
      <c r="B36" s="72" t="s">
        <v>42</v>
      </c>
      <c r="C36" s="73">
        <v>98020</v>
      </c>
      <c r="D36" s="74">
        <f t="shared" ref="D36:D44" si="7">SUM(E36:P36)</f>
        <v>109417</v>
      </c>
      <c r="E36" s="74"/>
      <c r="F36" s="74"/>
      <c r="G36" s="74"/>
      <c r="H36" s="74"/>
      <c r="I36" s="74"/>
      <c r="J36" s="74"/>
      <c r="K36" s="74"/>
      <c r="L36" s="74"/>
      <c r="M36" s="74"/>
      <c r="N36" s="74">
        <v>109417</v>
      </c>
      <c r="O36" s="74"/>
      <c r="P36" s="74"/>
      <c r="Q36" s="74"/>
      <c r="R36" s="74"/>
      <c r="S36" s="74"/>
      <c r="T36" s="74"/>
      <c r="U36" s="116">
        <f t="shared" si="1"/>
        <v>0</v>
      </c>
      <c r="V36" s="37"/>
      <c r="W36" s="37"/>
      <c r="X36" s="45"/>
      <c r="Y36" s="45"/>
      <c r="Z36" s="37"/>
      <c r="AA36" s="32"/>
    </row>
    <row r="37" spans="1:27" s="8" customFormat="1" ht="12" hidden="1">
      <c r="A37" s="71" t="s">
        <v>20</v>
      </c>
      <c r="B37" s="72" t="s">
        <v>317</v>
      </c>
      <c r="C37" s="73">
        <v>15617</v>
      </c>
      <c r="D37" s="74">
        <f t="shared" si="7"/>
        <v>0</v>
      </c>
      <c r="E37" s="74"/>
      <c r="F37" s="74"/>
      <c r="G37" s="74"/>
      <c r="H37" s="74"/>
      <c r="I37" s="74"/>
      <c r="J37" s="74"/>
      <c r="K37" s="74"/>
      <c r="L37" s="74"/>
      <c r="M37" s="74"/>
      <c r="N37" s="74"/>
      <c r="O37" s="74"/>
      <c r="P37" s="74"/>
      <c r="Q37" s="74"/>
      <c r="R37" s="74"/>
      <c r="S37" s="74"/>
      <c r="T37" s="74"/>
      <c r="U37" s="116">
        <f t="shared" si="1"/>
        <v>0</v>
      </c>
      <c r="V37" s="37"/>
      <c r="W37" s="37"/>
      <c r="X37" s="45"/>
      <c r="Y37" s="45"/>
      <c r="Z37" s="37"/>
      <c r="AA37" s="32"/>
    </row>
    <row r="38" spans="1:27" s="8" customFormat="1" ht="24" hidden="1">
      <c r="A38" s="71" t="s">
        <v>20</v>
      </c>
      <c r="B38" s="72" t="s">
        <v>43</v>
      </c>
      <c r="C38" s="73">
        <v>1079</v>
      </c>
      <c r="D38" s="74">
        <f t="shared" si="7"/>
        <v>0</v>
      </c>
      <c r="E38" s="74"/>
      <c r="F38" s="74"/>
      <c r="G38" s="74"/>
      <c r="H38" s="74"/>
      <c r="I38" s="74"/>
      <c r="J38" s="74"/>
      <c r="K38" s="74"/>
      <c r="L38" s="74"/>
      <c r="M38" s="74"/>
      <c r="N38" s="74"/>
      <c r="O38" s="74"/>
      <c r="P38" s="74"/>
      <c r="Q38" s="74"/>
      <c r="R38" s="74"/>
      <c r="S38" s="74"/>
      <c r="T38" s="74"/>
      <c r="U38" s="116">
        <f t="shared" si="1"/>
        <v>0</v>
      </c>
      <c r="V38" s="37"/>
      <c r="W38" s="37"/>
      <c r="X38" s="45"/>
      <c r="Y38" s="45"/>
      <c r="Z38" s="37"/>
      <c r="AA38" s="32"/>
    </row>
    <row r="39" spans="1:27" s="8" customFormat="1" ht="12" hidden="1">
      <c r="A39" s="71" t="s">
        <v>20</v>
      </c>
      <c r="B39" s="72" t="s">
        <v>44</v>
      </c>
      <c r="C39" s="73">
        <v>9022</v>
      </c>
      <c r="D39" s="74">
        <f t="shared" si="7"/>
        <v>9022</v>
      </c>
      <c r="E39" s="74"/>
      <c r="F39" s="74"/>
      <c r="G39" s="74"/>
      <c r="H39" s="74"/>
      <c r="I39" s="74"/>
      <c r="J39" s="74"/>
      <c r="K39" s="74"/>
      <c r="L39" s="74"/>
      <c r="M39" s="74">
        <v>9022</v>
      </c>
      <c r="N39" s="74"/>
      <c r="O39" s="74"/>
      <c r="P39" s="74"/>
      <c r="Q39" s="74"/>
      <c r="R39" s="74"/>
      <c r="S39" s="74"/>
      <c r="T39" s="74"/>
      <c r="U39" s="116">
        <f t="shared" si="1"/>
        <v>0</v>
      </c>
      <c r="V39" s="37"/>
      <c r="W39" s="37"/>
      <c r="X39" s="45"/>
      <c r="Y39" s="45"/>
      <c r="Z39" s="37"/>
      <c r="AA39" s="32"/>
    </row>
    <row r="40" spans="1:27" s="8" customFormat="1" ht="41.25" hidden="1" customHeight="1">
      <c r="A40" s="71" t="s">
        <v>20</v>
      </c>
      <c r="B40" s="72" t="s">
        <v>414</v>
      </c>
      <c r="C40" s="73">
        <v>73</v>
      </c>
      <c r="D40" s="74">
        <f t="shared" si="7"/>
        <v>73</v>
      </c>
      <c r="E40" s="74"/>
      <c r="F40" s="74"/>
      <c r="G40" s="74"/>
      <c r="H40" s="74"/>
      <c r="I40" s="74"/>
      <c r="J40" s="74"/>
      <c r="K40" s="74"/>
      <c r="L40" s="74"/>
      <c r="M40" s="74"/>
      <c r="N40" s="74">
        <v>73</v>
      </c>
      <c r="O40" s="74"/>
      <c r="P40" s="74"/>
      <c r="Q40" s="74"/>
      <c r="R40" s="74"/>
      <c r="S40" s="74"/>
      <c r="T40" s="74"/>
      <c r="U40" s="116">
        <f t="shared" si="1"/>
        <v>0</v>
      </c>
      <c r="V40" s="37"/>
      <c r="W40" s="37"/>
      <c r="X40" s="45"/>
      <c r="Y40" s="45"/>
      <c r="Z40" s="37"/>
      <c r="AA40" s="32"/>
    </row>
    <row r="41" spans="1:27" s="11" customFormat="1" ht="36" hidden="1">
      <c r="A41" s="78" t="s">
        <v>20</v>
      </c>
      <c r="B41" s="72" t="s">
        <v>45</v>
      </c>
      <c r="C41" s="73">
        <v>50</v>
      </c>
      <c r="D41" s="74">
        <f t="shared" si="7"/>
        <v>0</v>
      </c>
      <c r="E41" s="74"/>
      <c r="F41" s="74"/>
      <c r="G41" s="74"/>
      <c r="H41" s="74"/>
      <c r="I41" s="74"/>
      <c r="J41" s="74"/>
      <c r="K41" s="74"/>
      <c r="L41" s="74"/>
      <c r="M41" s="74"/>
      <c r="N41" s="74"/>
      <c r="O41" s="74"/>
      <c r="P41" s="74"/>
      <c r="Q41" s="74"/>
      <c r="R41" s="74"/>
      <c r="S41" s="74"/>
      <c r="T41" s="74"/>
      <c r="U41" s="116">
        <f t="shared" si="1"/>
        <v>0</v>
      </c>
      <c r="V41" s="37"/>
      <c r="W41" s="37"/>
      <c r="X41" s="45"/>
      <c r="Y41" s="45"/>
      <c r="Z41" s="37"/>
      <c r="AA41" s="32"/>
    </row>
    <row r="42" spans="1:27" s="11" customFormat="1" ht="36" hidden="1">
      <c r="A42" s="78" t="s">
        <v>20</v>
      </c>
      <c r="B42" s="72" t="s">
        <v>46</v>
      </c>
      <c r="C42" s="73">
        <v>20</v>
      </c>
      <c r="D42" s="74">
        <f t="shared" si="7"/>
        <v>0</v>
      </c>
      <c r="E42" s="74"/>
      <c r="F42" s="74"/>
      <c r="G42" s="74"/>
      <c r="H42" s="74"/>
      <c r="I42" s="74"/>
      <c r="J42" s="74"/>
      <c r="K42" s="74"/>
      <c r="L42" s="74"/>
      <c r="M42" s="74"/>
      <c r="N42" s="74"/>
      <c r="O42" s="74"/>
      <c r="P42" s="74"/>
      <c r="Q42" s="74"/>
      <c r="R42" s="74"/>
      <c r="S42" s="74"/>
      <c r="T42" s="74"/>
      <c r="U42" s="116">
        <f t="shared" si="1"/>
        <v>0</v>
      </c>
      <c r="V42" s="37"/>
      <c r="W42" s="37"/>
      <c r="X42" s="45"/>
      <c r="Y42" s="45"/>
      <c r="Z42" s="37"/>
      <c r="AA42" s="32"/>
    </row>
    <row r="43" spans="1:27" s="28" customFormat="1" ht="24" hidden="1">
      <c r="A43" s="79" t="s">
        <v>20</v>
      </c>
      <c r="B43" s="80" t="s">
        <v>47</v>
      </c>
      <c r="C43" s="81">
        <v>63</v>
      </c>
      <c r="D43" s="74">
        <f t="shared" si="7"/>
        <v>0</v>
      </c>
      <c r="E43" s="82"/>
      <c r="F43" s="82"/>
      <c r="G43" s="82"/>
      <c r="H43" s="82"/>
      <c r="I43" s="82"/>
      <c r="J43" s="82"/>
      <c r="K43" s="82"/>
      <c r="L43" s="82"/>
      <c r="M43" s="82"/>
      <c r="N43" s="82"/>
      <c r="O43" s="82"/>
      <c r="P43" s="82"/>
      <c r="Q43" s="82"/>
      <c r="R43" s="82"/>
      <c r="S43" s="82"/>
      <c r="T43" s="82"/>
      <c r="U43" s="116">
        <f t="shared" si="1"/>
        <v>0</v>
      </c>
      <c r="V43" s="43"/>
      <c r="W43" s="43"/>
      <c r="X43" s="45"/>
      <c r="Y43" s="45"/>
      <c r="Z43" s="43"/>
      <c r="AA43" s="44"/>
    </row>
    <row r="44" spans="1:27" s="28" customFormat="1" ht="12" hidden="1">
      <c r="A44" s="198"/>
      <c r="B44" s="199" t="s">
        <v>471</v>
      </c>
      <c r="C44" s="200"/>
      <c r="D44" s="74">
        <f t="shared" si="7"/>
        <v>1065</v>
      </c>
      <c r="E44" s="201"/>
      <c r="F44" s="201"/>
      <c r="G44" s="201"/>
      <c r="H44" s="201"/>
      <c r="I44" s="201"/>
      <c r="J44" s="201"/>
      <c r="K44" s="201"/>
      <c r="L44" s="201"/>
      <c r="M44" s="201"/>
      <c r="N44" s="201">
        <v>1065</v>
      </c>
      <c r="O44" s="201"/>
      <c r="P44" s="201"/>
      <c r="Q44" s="201"/>
      <c r="R44" s="201"/>
      <c r="S44" s="201"/>
      <c r="T44" s="201"/>
      <c r="U44" s="116"/>
      <c r="V44" s="43"/>
      <c r="W44" s="43"/>
      <c r="X44" s="45"/>
      <c r="Y44" s="45"/>
      <c r="Z44" s="43"/>
      <c r="AA44" s="44"/>
    </row>
    <row r="45" spans="1:27" s="6" customFormat="1" ht="12" hidden="1">
      <c r="A45" s="63" t="s">
        <v>9</v>
      </c>
      <c r="B45" s="64" t="s">
        <v>49</v>
      </c>
      <c r="C45" s="65">
        <v>23981</v>
      </c>
      <c r="D45" s="66">
        <f t="shared" ref="D45:R45" si="8">D46+D50+D53+D56+D49</f>
        <v>24318</v>
      </c>
      <c r="E45" s="66">
        <f t="shared" si="8"/>
        <v>0</v>
      </c>
      <c r="F45" s="66">
        <f t="shared" si="8"/>
        <v>0</v>
      </c>
      <c r="G45" s="66">
        <f t="shared" si="8"/>
        <v>24318</v>
      </c>
      <c r="H45" s="66">
        <f t="shared" si="8"/>
        <v>0</v>
      </c>
      <c r="I45" s="66">
        <f t="shared" si="8"/>
        <v>0</v>
      </c>
      <c r="J45" s="66">
        <f t="shared" si="8"/>
        <v>0</v>
      </c>
      <c r="K45" s="66">
        <f t="shared" si="8"/>
        <v>0</v>
      </c>
      <c r="L45" s="66">
        <f t="shared" si="8"/>
        <v>0</v>
      </c>
      <c r="M45" s="66">
        <f t="shared" si="8"/>
        <v>0</v>
      </c>
      <c r="N45" s="66">
        <f t="shared" si="8"/>
        <v>0</v>
      </c>
      <c r="O45" s="66">
        <f t="shared" si="8"/>
        <v>0</v>
      </c>
      <c r="P45" s="66">
        <f t="shared" si="8"/>
        <v>0</v>
      </c>
      <c r="Q45" s="66">
        <f t="shared" si="8"/>
        <v>0</v>
      </c>
      <c r="R45" s="66">
        <f t="shared" si="8"/>
        <v>0</v>
      </c>
      <c r="S45" s="66"/>
      <c r="T45" s="66"/>
      <c r="U45" s="116">
        <f t="shared" ref="U45:U61" si="9">D45-E45-F45-G45-H45-I45-J45-K45-L45-M45-N45-O45-P45</f>
        <v>0</v>
      </c>
      <c r="V45" s="35"/>
      <c r="W45" s="35"/>
      <c r="X45" s="45"/>
      <c r="Y45" s="45"/>
      <c r="Z45" s="35"/>
      <c r="AA45" s="32"/>
    </row>
    <row r="46" spans="1:27" s="12" customFormat="1" ht="12" hidden="1">
      <c r="A46" s="67" t="s">
        <v>19</v>
      </c>
      <c r="B46" s="68" t="s">
        <v>25</v>
      </c>
      <c r="C46" s="69">
        <v>18129</v>
      </c>
      <c r="D46" s="70">
        <f t="shared" ref="D46:D52" si="10">SUM(E46:P46)</f>
        <v>18466</v>
      </c>
      <c r="E46" s="70"/>
      <c r="F46" s="70"/>
      <c r="G46" s="70">
        <f>SUM(G47:G48)</f>
        <v>18466</v>
      </c>
      <c r="H46" s="70"/>
      <c r="I46" s="70"/>
      <c r="J46" s="70"/>
      <c r="K46" s="70"/>
      <c r="L46" s="70"/>
      <c r="M46" s="70"/>
      <c r="N46" s="70"/>
      <c r="O46" s="70"/>
      <c r="P46" s="70"/>
      <c r="Q46" s="70"/>
      <c r="R46" s="70"/>
      <c r="S46" s="70"/>
      <c r="T46" s="70"/>
      <c r="U46" s="116">
        <f t="shared" si="9"/>
        <v>0</v>
      </c>
      <c r="V46" s="36"/>
      <c r="W46" s="36"/>
      <c r="X46" s="45"/>
      <c r="Y46" s="45"/>
      <c r="Z46" s="36"/>
      <c r="AA46" s="32"/>
    </row>
    <row r="47" spans="1:27" s="12" customFormat="1" ht="12" hidden="1">
      <c r="A47" s="71" t="s">
        <v>18</v>
      </c>
      <c r="B47" s="72" t="s">
        <v>50</v>
      </c>
      <c r="C47" s="69">
        <v>17630</v>
      </c>
      <c r="D47" s="74">
        <f t="shared" si="10"/>
        <v>17952</v>
      </c>
      <c r="E47" s="74"/>
      <c r="F47" s="74"/>
      <c r="G47" s="74">
        <v>17952</v>
      </c>
      <c r="H47" s="74"/>
      <c r="I47" s="74"/>
      <c r="J47" s="74"/>
      <c r="K47" s="74"/>
      <c r="L47" s="74"/>
      <c r="M47" s="74"/>
      <c r="N47" s="74"/>
      <c r="O47" s="74"/>
      <c r="P47" s="74"/>
      <c r="Q47" s="74"/>
      <c r="R47" s="74"/>
      <c r="S47" s="74"/>
      <c r="T47" s="74"/>
      <c r="U47" s="116">
        <f t="shared" si="9"/>
        <v>0</v>
      </c>
      <c r="V47" s="37"/>
      <c r="W47" s="37"/>
      <c r="X47" s="45"/>
      <c r="Y47" s="45"/>
      <c r="Z47" s="37"/>
      <c r="AA47" s="32"/>
    </row>
    <row r="48" spans="1:27" s="12" customFormat="1" ht="12" hidden="1">
      <c r="A48" s="71" t="s">
        <v>18</v>
      </c>
      <c r="B48" s="72" t="s">
        <v>28</v>
      </c>
      <c r="C48" s="69">
        <v>499</v>
      </c>
      <c r="D48" s="74">
        <f t="shared" si="10"/>
        <v>514</v>
      </c>
      <c r="E48" s="74"/>
      <c r="F48" s="74"/>
      <c r="G48" s="74">
        <v>514</v>
      </c>
      <c r="H48" s="74"/>
      <c r="I48" s="74"/>
      <c r="J48" s="74"/>
      <c r="K48" s="74"/>
      <c r="L48" s="74"/>
      <c r="M48" s="74"/>
      <c r="N48" s="74"/>
      <c r="O48" s="74"/>
      <c r="P48" s="74"/>
      <c r="Q48" s="74"/>
      <c r="R48" s="74"/>
      <c r="S48" s="74"/>
      <c r="T48" s="74"/>
      <c r="U48" s="116">
        <f t="shared" si="9"/>
        <v>0</v>
      </c>
      <c r="V48" s="37"/>
      <c r="W48" s="37"/>
      <c r="X48" s="45"/>
      <c r="Y48" s="45"/>
      <c r="Z48" s="37"/>
      <c r="AA48" s="32"/>
    </row>
    <row r="49" spans="1:28" s="7" customFormat="1" ht="12" hidden="1">
      <c r="A49" s="67" t="s">
        <v>21</v>
      </c>
      <c r="B49" s="68" t="s">
        <v>222</v>
      </c>
      <c r="C49" s="69">
        <v>941</v>
      </c>
      <c r="D49" s="70">
        <f t="shared" si="10"/>
        <v>941</v>
      </c>
      <c r="E49" s="70"/>
      <c r="F49" s="70"/>
      <c r="G49" s="70">
        <v>941</v>
      </c>
      <c r="H49" s="70"/>
      <c r="I49" s="70"/>
      <c r="J49" s="70"/>
      <c r="K49" s="70"/>
      <c r="L49" s="70"/>
      <c r="M49" s="70"/>
      <c r="N49" s="70"/>
      <c r="O49" s="70"/>
      <c r="P49" s="70"/>
      <c r="Q49" s="70"/>
      <c r="R49" s="70"/>
      <c r="S49" s="70"/>
      <c r="T49" s="70"/>
      <c r="U49" s="116">
        <f t="shared" si="9"/>
        <v>0</v>
      </c>
      <c r="V49" s="36"/>
      <c r="W49" s="36"/>
      <c r="X49" s="45"/>
      <c r="Y49" s="45"/>
      <c r="Z49" s="40"/>
      <c r="AA49" s="32"/>
      <c r="AB49" s="9"/>
    </row>
    <row r="50" spans="1:28" s="12" customFormat="1" ht="12" hidden="1">
      <c r="A50" s="67" t="s">
        <v>22</v>
      </c>
      <c r="B50" s="68" t="s">
        <v>29</v>
      </c>
      <c r="C50" s="69">
        <v>2052</v>
      </c>
      <c r="D50" s="70">
        <f t="shared" si="10"/>
        <v>2052</v>
      </c>
      <c r="E50" s="70"/>
      <c r="F50" s="70"/>
      <c r="G50" s="70">
        <f>SUM(G51:G52)</f>
        <v>2052</v>
      </c>
      <c r="H50" s="70"/>
      <c r="I50" s="70"/>
      <c r="J50" s="70"/>
      <c r="K50" s="70"/>
      <c r="L50" s="70"/>
      <c r="M50" s="70"/>
      <c r="N50" s="70"/>
      <c r="O50" s="70"/>
      <c r="P50" s="70"/>
      <c r="Q50" s="70">
        <f>Q51+Q52</f>
        <v>0</v>
      </c>
      <c r="R50" s="70">
        <f>R51+R52</f>
        <v>0</v>
      </c>
      <c r="S50" s="70"/>
      <c r="T50" s="70"/>
      <c r="U50" s="116">
        <f t="shared" si="9"/>
        <v>0</v>
      </c>
      <c r="V50" s="36"/>
      <c r="W50" s="36"/>
      <c r="X50" s="45"/>
      <c r="Y50" s="45"/>
      <c r="Z50" s="36"/>
      <c r="AA50" s="32"/>
    </row>
    <row r="51" spans="1:28" s="12" customFormat="1" ht="12" hidden="1">
      <c r="A51" s="71" t="s">
        <v>18</v>
      </c>
      <c r="B51" s="72" t="s">
        <v>50</v>
      </c>
      <c r="C51" s="69">
        <v>1995</v>
      </c>
      <c r="D51" s="74">
        <f t="shared" si="10"/>
        <v>1995</v>
      </c>
      <c r="E51" s="74"/>
      <c r="F51" s="74"/>
      <c r="G51" s="74">
        <v>1995</v>
      </c>
      <c r="H51" s="74"/>
      <c r="I51" s="74"/>
      <c r="J51" s="74"/>
      <c r="K51" s="74"/>
      <c r="L51" s="74"/>
      <c r="M51" s="74"/>
      <c r="N51" s="74"/>
      <c r="O51" s="74"/>
      <c r="P51" s="74"/>
      <c r="Q51" s="74"/>
      <c r="R51" s="74"/>
      <c r="S51" s="74"/>
      <c r="T51" s="74"/>
      <c r="U51" s="116">
        <f t="shared" si="9"/>
        <v>0</v>
      </c>
      <c r="V51" s="37"/>
      <c r="W51" s="37"/>
      <c r="X51" s="45"/>
      <c r="Y51" s="45"/>
      <c r="Z51" s="37"/>
      <c r="AA51" s="32"/>
    </row>
    <row r="52" spans="1:28" s="12" customFormat="1" ht="12" hidden="1">
      <c r="A52" s="71" t="s">
        <v>18</v>
      </c>
      <c r="B52" s="72" t="s">
        <v>28</v>
      </c>
      <c r="C52" s="69">
        <v>57</v>
      </c>
      <c r="D52" s="74">
        <f t="shared" si="10"/>
        <v>57</v>
      </c>
      <c r="E52" s="74"/>
      <c r="F52" s="74"/>
      <c r="G52" s="74">
        <v>57</v>
      </c>
      <c r="H52" s="74"/>
      <c r="I52" s="74"/>
      <c r="J52" s="74"/>
      <c r="K52" s="74"/>
      <c r="L52" s="74"/>
      <c r="M52" s="74"/>
      <c r="N52" s="74"/>
      <c r="O52" s="74"/>
      <c r="P52" s="74"/>
      <c r="Q52" s="74"/>
      <c r="R52" s="74"/>
      <c r="S52" s="74"/>
      <c r="T52" s="74"/>
      <c r="U52" s="116">
        <f t="shared" si="9"/>
        <v>0</v>
      </c>
      <c r="V52" s="37"/>
      <c r="W52" s="37"/>
      <c r="X52" s="45"/>
      <c r="Y52" s="45"/>
      <c r="Z52" s="37"/>
      <c r="AA52" s="32"/>
    </row>
    <row r="53" spans="1:28" s="12" customFormat="1" ht="12" hidden="1">
      <c r="A53" s="67" t="s">
        <v>40</v>
      </c>
      <c r="B53" s="68" t="s">
        <v>30</v>
      </c>
      <c r="C53" s="69">
        <v>940</v>
      </c>
      <c r="D53" s="70">
        <f t="shared" ref="D53:P53" si="11">SUM(D54:D55)</f>
        <v>940</v>
      </c>
      <c r="E53" s="70">
        <f t="shared" si="11"/>
        <v>0</v>
      </c>
      <c r="F53" s="70">
        <f t="shared" si="11"/>
        <v>0</v>
      </c>
      <c r="G53" s="70">
        <f t="shared" si="11"/>
        <v>940</v>
      </c>
      <c r="H53" s="70">
        <f t="shared" si="11"/>
        <v>0</v>
      </c>
      <c r="I53" s="70">
        <f t="shared" si="11"/>
        <v>0</v>
      </c>
      <c r="J53" s="70">
        <f t="shared" si="11"/>
        <v>0</v>
      </c>
      <c r="K53" s="70">
        <f t="shared" si="11"/>
        <v>0</v>
      </c>
      <c r="L53" s="70">
        <f t="shared" si="11"/>
        <v>0</v>
      </c>
      <c r="M53" s="70">
        <f t="shared" si="11"/>
        <v>0</v>
      </c>
      <c r="N53" s="70">
        <f t="shared" si="11"/>
        <v>0</v>
      </c>
      <c r="O53" s="70">
        <f t="shared" si="11"/>
        <v>0</v>
      </c>
      <c r="P53" s="70">
        <f t="shared" si="11"/>
        <v>0</v>
      </c>
      <c r="Q53" s="70">
        <f>SUM(Q54:Q55)</f>
        <v>0</v>
      </c>
      <c r="R53" s="70"/>
      <c r="S53" s="70"/>
      <c r="T53" s="70"/>
      <c r="U53" s="116">
        <f t="shared" si="9"/>
        <v>0</v>
      </c>
      <c r="V53" s="36"/>
      <c r="W53" s="36"/>
      <c r="X53" s="45"/>
      <c r="Y53" s="45"/>
      <c r="Z53" s="36"/>
      <c r="AA53" s="32"/>
    </row>
    <row r="54" spans="1:28" s="11" customFormat="1" ht="24" hidden="1">
      <c r="A54" s="75" t="s">
        <v>20</v>
      </c>
      <c r="B54" s="109" t="s">
        <v>51</v>
      </c>
      <c r="C54" s="73">
        <v>650</v>
      </c>
      <c r="D54" s="74">
        <f>SUM(E54:P54)</f>
        <v>650</v>
      </c>
      <c r="E54" s="74"/>
      <c r="F54" s="74"/>
      <c r="G54" s="74">
        <v>650</v>
      </c>
      <c r="H54" s="74"/>
      <c r="I54" s="74"/>
      <c r="J54" s="74"/>
      <c r="K54" s="74"/>
      <c r="L54" s="74"/>
      <c r="M54" s="74"/>
      <c r="N54" s="74"/>
      <c r="O54" s="74"/>
      <c r="P54" s="74"/>
      <c r="Q54" s="74"/>
      <c r="R54" s="74"/>
      <c r="S54" s="74"/>
      <c r="T54" s="74"/>
      <c r="U54" s="116">
        <f t="shared" si="9"/>
        <v>0</v>
      </c>
      <c r="V54" s="37"/>
      <c r="W54" s="37"/>
      <c r="X54" s="45"/>
      <c r="Y54" s="45"/>
      <c r="Z54" s="37"/>
      <c r="AA54" s="32"/>
    </row>
    <row r="55" spans="1:28" s="8" customFormat="1" ht="24" hidden="1">
      <c r="A55" s="71" t="s">
        <v>20</v>
      </c>
      <c r="B55" s="72" t="s">
        <v>52</v>
      </c>
      <c r="C55" s="73">
        <v>290</v>
      </c>
      <c r="D55" s="74">
        <f>SUM(E55:P55)</f>
        <v>290</v>
      </c>
      <c r="E55" s="74"/>
      <c r="F55" s="74"/>
      <c r="G55" s="74">
        <v>290</v>
      </c>
      <c r="H55" s="74"/>
      <c r="I55" s="74"/>
      <c r="J55" s="74"/>
      <c r="K55" s="74"/>
      <c r="L55" s="74"/>
      <c r="M55" s="74"/>
      <c r="N55" s="74"/>
      <c r="O55" s="74"/>
      <c r="P55" s="74"/>
      <c r="Q55" s="74"/>
      <c r="R55" s="74"/>
      <c r="S55" s="74"/>
      <c r="T55" s="74"/>
      <c r="U55" s="116">
        <f t="shared" si="9"/>
        <v>0</v>
      </c>
      <c r="V55" s="37"/>
      <c r="W55" s="37"/>
      <c r="X55" s="45"/>
      <c r="Y55" s="45"/>
      <c r="Z55" s="37"/>
      <c r="AA55" s="32"/>
    </row>
    <row r="56" spans="1:28" s="12" customFormat="1" ht="12" hidden="1">
      <c r="A56" s="67" t="s">
        <v>48</v>
      </c>
      <c r="B56" s="68" t="s">
        <v>41</v>
      </c>
      <c r="C56" s="69">
        <v>1919</v>
      </c>
      <c r="D56" s="70">
        <f t="shared" ref="D56:Q56" si="12">SUM(D57:D61)</f>
        <v>1919</v>
      </c>
      <c r="E56" s="70">
        <f t="shared" si="12"/>
        <v>0</v>
      </c>
      <c r="F56" s="70">
        <f t="shared" si="12"/>
        <v>0</v>
      </c>
      <c r="G56" s="70">
        <f t="shared" si="12"/>
        <v>1919</v>
      </c>
      <c r="H56" s="70">
        <f t="shared" si="12"/>
        <v>0</v>
      </c>
      <c r="I56" s="70">
        <f t="shared" si="12"/>
        <v>0</v>
      </c>
      <c r="J56" s="70">
        <f t="shared" si="12"/>
        <v>0</v>
      </c>
      <c r="K56" s="70">
        <f t="shared" si="12"/>
        <v>0</v>
      </c>
      <c r="L56" s="70">
        <f t="shared" si="12"/>
        <v>0</v>
      </c>
      <c r="M56" s="70">
        <f t="shared" si="12"/>
        <v>0</v>
      </c>
      <c r="N56" s="70">
        <f t="shared" si="12"/>
        <v>0</v>
      </c>
      <c r="O56" s="70">
        <f t="shared" si="12"/>
        <v>0</v>
      </c>
      <c r="P56" s="70">
        <f t="shared" si="12"/>
        <v>0</v>
      </c>
      <c r="Q56" s="70">
        <f t="shared" si="12"/>
        <v>0</v>
      </c>
      <c r="R56" s="70"/>
      <c r="S56" s="70"/>
      <c r="T56" s="70"/>
      <c r="U56" s="116">
        <f t="shared" si="9"/>
        <v>0</v>
      </c>
      <c r="V56" s="36"/>
      <c r="W56" s="36"/>
      <c r="X56" s="45"/>
      <c r="Y56" s="45"/>
      <c r="Z56" s="36"/>
      <c r="AA56" s="32"/>
    </row>
    <row r="57" spans="1:28" s="11" customFormat="1" ht="36" hidden="1">
      <c r="A57" s="75" t="s">
        <v>20</v>
      </c>
      <c r="B57" s="109" t="s">
        <v>53</v>
      </c>
      <c r="C57" s="73">
        <v>757</v>
      </c>
      <c r="D57" s="74">
        <f>SUM(E57:P57)</f>
        <v>757</v>
      </c>
      <c r="E57" s="74"/>
      <c r="F57" s="74"/>
      <c r="G57" s="74">
        <v>757</v>
      </c>
      <c r="H57" s="74"/>
      <c r="I57" s="74"/>
      <c r="J57" s="74"/>
      <c r="K57" s="74"/>
      <c r="L57" s="74"/>
      <c r="M57" s="74"/>
      <c r="N57" s="74"/>
      <c r="O57" s="74"/>
      <c r="P57" s="74"/>
      <c r="Q57" s="74"/>
      <c r="R57" s="74"/>
      <c r="S57" s="74"/>
      <c r="T57" s="74"/>
      <c r="U57" s="116">
        <f t="shared" si="9"/>
        <v>0</v>
      </c>
      <c r="V57" s="37"/>
      <c r="W57" s="37"/>
      <c r="X57" s="45"/>
      <c r="Y57" s="45"/>
      <c r="Z57" s="37"/>
      <c r="AA57" s="32"/>
    </row>
    <row r="58" spans="1:28" s="11" customFormat="1" ht="43.5" hidden="1" customHeight="1" outlineLevel="1">
      <c r="A58" s="75" t="s">
        <v>20</v>
      </c>
      <c r="B58" s="109" t="s">
        <v>54</v>
      </c>
      <c r="C58" s="73">
        <v>250</v>
      </c>
      <c r="D58" s="74">
        <f>SUM(E58:P58)</f>
        <v>250</v>
      </c>
      <c r="E58" s="74"/>
      <c r="F58" s="74"/>
      <c r="G58" s="74">
        <v>250</v>
      </c>
      <c r="H58" s="74"/>
      <c r="I58" s="74"/>
      <c r="J58" s="74"/>
      <c r="K58" s="74"/>
      <c r="L58" s="74"/>
      <c r="M58" s="74"/>
      <c r="N58" s="74"/>
      <c r="O58" s="74"/>
      <c r="P58" s="74"/>
      <c r="Q58" s="74"/>
      <c r="R58" s="74"/>
      <c r="S58" s="74"/>
      <c r="T58" s="74"/>
      <c r="U58" s="116">
        <f t="shared" si="9"/>
        <v>0</v>
      </c>
      <c r="V58" s="37"/>
      <c r="W58" s="37"/>
      <c r="X58" s="45"/>
      <c r="Y58" s="45"/>
      <c r="Z58" s="37"/>
      <c r="AA58" s="32"/>
    </row>
    <row r="59" spans="1:28" s="11" customFormat="1" ht="39.75" hidden="1" customHeight="1">
      <c r="A59" s="75" t="s">
        <v>20</v>
      </c>
      <c r="B59" s="109" t="s">
        <v>340</v>
      </c>
      <c r="C59" s="73">
        <v>350</v>
      </c>
      <c r="D59" s="74">
        <f>SUM(E59:P59)</f>
        <v>350</v>
      </c>
      <c r="E59" s="74"/>
      <c r="F59" s="74"/>
      <c r="G59" s="74">
        <v>350</v>
      </c>
      <c r="H59" s="74"/>
      <c r="I59" s="74"/>
      <c r="J59" s="74"/>
      <c r="K59" s="74"/>
      <c r="L59" s="74"/>
      <c r="M59" s="74"/>
      <c r="N59" s="74"/>
      <c r="O59" s="74"/>
      <c r="P59" s="74"/>
      <c r="Q59" s="74"/>
      <c r="R59" s="74"/>
      <c r="S59" s="74"/>
      <c r="T59" s="74"/>
      <c r="U59" s="116">
        <f t="shared" si="9"/>
        <v>0</v>
      </c>
      <c r="V59" s="37"/>
      <c r="W59" s="37"/>
      <c r="X59" s="45"/>
      <c r="Y59" s="45"/>
      <c r="Z59" s="37"/>
      <c r="AA59" s="32"/>
    </row>
    <row r="60" spans="1:28" s="11" customFormat="1" ht="36" hidden="1" outlineLevel="1">
      <c r="A60" s="75" t="s">
        <v>20</v>
      </c>
      <c r="B60" s="109" t="s">
        <v>318</v>
      </c>
      <c r="C60" s="73">
        <v>235</v>
      </c>
      <c r="D60" s="74">
        <f>SUM(E60:P60)</f>
        <v>235</v>
      </c>
      <c r="E60" s="74"/>
      <c r="F60" s="74"/>
      <c r="G60" s="74">
        <v>235</v>
      </c>
      <c r="H60" s="74"/>
      <c r="I60" s="74"/>
      <c r="J60" s="74"/>
      <c r="K60" s="74"/>
      <c r="L60" s="74"/>
      <c r="M60" s="74"/>
      <c r="N60" s="74"/>
      <c r="O60" s="74"/>
      <c r="P60" s="74"/>
      <c r="Q60" s="74"/>
      <c r="R60" s="74"/>
      <c r="S60" s="74"/>
      <c r="T60" s="74"/>
      <c r="U60" s="116">
        <f t="shared" si="9"/>
        <v>0</v>
      </c>
      <c r="V60" s="37"/>
      <c r="W60" s="37"/>
      <c r="X60" s="45"/>
      <c r="Y60" s="45"/>
      <c r="Z60" s="37"/>
      <c r="AA60" s="32"/>
    </row>
    <row r="61" spans="1:28" s="11" customFormat="1" ht="36" hidden="1" outlineLevel="1">
      <c r="A61" s="75" t="s">
        <v>20</v>
      </c>
      <c r="B61" s="109" t="s">
        <v>341</v>
      </c>
      <c r="C61" s="73">
        <v>327</v>
      </c>
      <c r="D61" s="74">
        <f>SUM(E61:P61)</f>
        <v>327</v>
      </c>
      <c r="E61" s="74"/>
      <c r="F61" s="74"/>
      <c r="G61" s="74">
        <v>327</v>
      </c>
      <c r="H61" s="74"/>
      <c r="I61" s="74"/>
      <c r="J61" s="74"/>
      <c r="K61" s="74"/>
      <c r="L61" s="74"/>
      <c r="M61" s="74"/>
      <c r="N61" s="74"/>
      <c r="O61" s="74"/>
      <c r="P61" s="74"/>
      <c r="Q61" s="74"/>
      <c r="R61" s="74"/>
      <c r="S61" s="74"/>
      <c r="T61" s="74"/>
      <c r="U61" s="116">
        <f t="shared" si="9"/>
        <v>0</v>
      </c>
      <c r="V61" s="37"/>
      <c r="W61" s="37"/>
      <c r="X61" s="45"/>
      <c r="Y61" s="45"/>
      <c r="Z61" s="37"/>
      <c r="AA61" s="32"/>
    </row>
    <row r="62" spans="1:28" s="196" customFormat="1" ht="12.75" hidden="1">
      <c r="A62" s="192" t="s">
        <v>431</v>
      </c>
      <c r="B62" s="193" t="s">
        <v>432</v>
      </c>
      <c r="C62" s="194">
        <v>34703</v>
      </c>
      <c r="D62" s="194">
        <f>D63+D66+D67+D70</f>
        <v>34703</v>
      </c>
      <c r="E62" s="194">
        <f>E63+E66+E67+E70</f>
        <v>27753</v>
      </c>
      <c r="F62" s="194">
        <f t="shared" ref="F62:T62" si="13">F63+F66+F67+F70</f>
        <v>0</v>
      </c>
      <c r="G62" s="194">
        <f t="shared" si="13"/>
        <v>0</v>
      </c>
      <c r="H62" s="194">
        <f t="shared" si="13"/>
        <v>0</v>
      </c>
      <c r="I62" s="194">
        <f t="shared" si="13"/>
        <v>0</v>
      </c>
      <c r="J62" s="194">
        <f t="shared" si="13"/>
        <v>0</v>
      </c>
      <c r="K62" s="194">
        <f t="shared" si="13"/>
        <v>0</v>
      </c>
      <c r="L62" s="194">
        <f t="shared" si="13"/>
        <v>0</v>
      </c>
      <c r="M62" s="194">
        <f t="shared" si="13"/>
        <v>0</v>
      </c>
      <c r="N62" s="194">
        <f t="shared" si="13"/>
        <v>6950</v>
      </c>
      <c r="O62" s="194">
        <f t="shared" si="13"/>
        <v>0</v>
      </c>
      <c r="P62" s="194">
        <f t="shared" si="13"/>
        <v>0</v>
      </c>
      <c r="Q62" s="194">
        <f t="shared" si="13"/>
        <v>0</v>
      </c>
      <c r="R62" s="194">
        <f t="shared" si="13"/>
        <v>0</v>
      </c>
      <c r="S62" s="194"/>
      <c r="T62" s="194">
        <f t="shared" si="13"/>
        <v>0</v>
      </c>
      <c r="U62" s="195">
        <f>SUM(E62:P62)</f>
        <v>34703</v>
      </c>
      <c r="V62" s="195"/>
    </row>
    <row r="63" spans="1:28" s="54" customFormat="1" ht="12.75" hidden="1">
      <c r="A63" s="129" t="s">
        <v>19</v>
      </c>
      <c r="B63" s="130" t="s">
        <v>25</v>
      </c>
      <c r="C63" s="131">
        <v>5461</v>
      </c>
      <c r="D63" s="131">
        <f>D64+D65</f>
        <v>5461</v>
      </c>
      <c r="E63" s="131">
        <f t="shared" ref="E63:T63" si="14">E64+E65</f>
        <v>0</v>
      </c>
      <c r="F63" s="131">
        <f t="shared" si="14"/>
        <v>0</v>
      </c>
      <c r="G63" s="131">
        <f t="shared" si="14"/>
        <v>0</v>
      </c>
      <c r="H63" s="131">
        <f t="shared" si="14"/>
        <v>0</v>
      </c>
      <c r="I63" s="131">
        <f t="shared" si="14"/>
        <v>0</v>
      </c>
      <c r="J63" s="131">
        <f t="shared" si="14"/>
        <v>0</v>
      </c>
      <c r="K63" s="131">
        <f t="shared" si="14"/>
        <v>0</v>
      </c>
      <c r="L63" s="131">
        <f t="shared" si="14"/>
        <v>0</v>
      </c>
      <c r="M63" s="131">
        <f t="shared" si="14"/>
        <v>0</v>
      </c>
      <c r="N63" s="131">
        <f t="shared" si="14"/>
        <v>5461</v>
      </c>
      <c r="O63" s="131">
        <f t="shared" si="14"/>
        <v>0</v>
      </c>
      <c r="P63" s="131">
        <f t="shared" si="14"/>
        <v>0</v>
      </c>
      <c r="Q63" s="131">
        <f t="shared" si="14"/>
        <v>0</v>
      </c>
      <c r="R63" s="131">
        <f t="shared" si="14"/>
        <v>0</v>
      </c>
      <c r="S63" s="131"/>
      <c r="T63" s="131">
        <f t="shared" si="14"/>
        <v>0</v>
      </c>
      <c r="U63" s="132"/>
      <c r="V63" s="132"/>
    </row>
    <row r="64" spans="1:28" s="55" customFormat="1" ht="12.75" hidden="1">
      <c r="A64" s="123" t="s">
        <v>20</v>
      </c>
      <c r="B64" s="120" t="s">
        <v>27</v>
      </c>
      <c r="C64" s="121">
        <v>5288</v>
      </c>
      <c r="D64" s="121">
        <f>SUM(E64:P64)</f>
        <v>5288</v>
      </c>
      <c r="E64" s="121"/>
      <c r="F64" s="121"/>
      <c r="G64" s="121"/>
      <c r="H64" s="121"/>
      <c r="I64" s="121"/>
      <c r="J64" s="121"/>
      <c r="K64" s="121"/>
      <c r="L64" s="121"/>
      <c r="M64" s="121"/>
      <c r="N64" s="121">
        <v>5288</v>
      </c>
      <c r="O64" s="121"/>
      <c r="P64" s="121"/>
      <c r="Q64" s="121"/>
      <c r="R64" s="121"/>
      <c r="S64" s="121"/>
      <c r="T64" s="121"/>
      <c r="U64" s="122"/>
      <c r="V64" s="122"/>
    </row>
    <row r="65" spans="1:28" s="55" customFormat="1" ht="12.75" hidden="1">
      <c r="A65" s="123" t="s">
        <v>20</v>
      </c>
      <c r="B65" s="120" t="s">
        <v>28</v>
      </c>
      <c r="C65" s="121">
        <v>173</v>
      </c>
      <c r="D65" s="121">
        <f>SUM(E65:P65)</f>
        <v>173</v>
      </c>
      <c r="E65" s="121"/>
      <c r="F65" s="121"/>
      <c r="G65" s="121"/>
      <c r="H65" s="121"/>
      <c r="I65" s="121"/>
      <c r="J65" s="121"/>
      <c r="K65" s="121"/>
      <c r="L65" s="121"/>
      <c r="M65" s="121"/>
      <c r="N65" s="121">
        <v>173</v>
      </c>
      <c r="O65" s="121"/>
      <c r="P65" s="121"/>
      <c r="Q65" s="121"/>
      <c r="R65" s="121"/>
      <c r="S65" s="121"/>
      <c r="T65" s="121"/>
      <c r="U65" s="122"/>
      <c r="V65" s="122"/>
    </row>
    <row r="66" spans="1:28" s="7" customFormat="1" ht="12" hidden="1">
      <c r="A66" s="67" t="s">
        <v>21</v>
      </c>
      <c r="B66" s="68" t="s">
        <v>222</v>
      </c>
      <c r="C66" s="69">
        <v>697</v>
      </c>
      <c r="D66" s="70">
        <f>SUM(E66:P66)</f>
        <v>697</v>
      </c>
      <c r="E66" s="70"/>
      <c r="F66" s="70"/>
      <c r="G66" s="70"/>
      <c r="H66" s="70"/>
      <c r="I66" s="70"/>
      <c r="J66" s="70"/>
      <c r="K66" s="70"/>
      <c r="L66" s="70"/>
      <c r="M66" s="70"/>
      <c r="N66" s="70">
        <v>697</v>
      </c>
      <c r="O66" s="70"/>
      <c r="P66" s="70"/>
      <c r="Q66" s="70"/>
      <c r="R66" s="70"/>
      <c r="S66" s="70"/>
      <c r="T66" s="70"/>
      <c r="U66" s="116">
        <f>D66-E66-F66-G66-H66-I66-J66-K66-L66-M66-N66-O66-P66</f>
        <v>0</v>
      </c>
      <c r="V66" s="36"/>
      <c r="W66" s="36"/>
      <c r="X66" s="45"/>
      <c r="Y66" s="45"/>
      <c r="Z66" s="40"/>
      <c r="AA66" s="32"/>
      <c r="AB66" s="9"/>
    </row>
    <row r="67" spans="1:28" s="7" customFormat="1" ht="12" hidden="1">
      <c r="A67" s="67" t="s">
        <v>22</v>
      </c>
      <c r="B67" s="68" t="s">
        <v>29</v>
      </c>
      <c r="C67" s="69">
        <v>496</v>
      </c>
      <c r="D67" s="70">
        <f t="shared" ref="D67:P67" si="15">SUM(D68:D69)</f>
        <v>496</v>
      </c>
      <c r="E67" s="70">
        <f t="shared" si="15"/>
        <v>0</v>
      </c>
      <c r="F67" s="70">
        <f t="shared" si="15"/>
        <v>0</v>
      </c>
      <c r="G67" s="70">
        <f t="shared" si="15"/>
        <v>0</v>
      </c>
      <c r="H67" s="70">
        <f t="shared" si="15"/>
        <v>0</v>
      </c>
      <c r="I67" s="70">
        <f t="shared" si="15"/>
        <v>0</v>
      </c>
      <c r="J67" s="70">
        <f t="shared" si="15"/>
        <v>0</v>
      </c>
      <c r="K67" s="70">
        <f t="shared" si="15"/>
        <v>0</v>
      </c>
      <c r="L67" s="70">
        <f t="shared" si="15"/>
        <v>0</v>
      </c>
      <c r="M67" s="70">
        <f t="shared" si="15"/>
        <v>0</v>
      </c>
      <c r="N67" s="70">
        <f t="shared" si="15"/>
        <v>496</v>
      </c>
      <c r="O67" s="70">
        <f t="shared" si="15"/>
        <v>0</v>
      </c>
      <c r="P67" s="70">
        <f t="shared" si="15"/>
        <v>0</v>
      </c>
      <c r="Q67" s="70"/>
      <c r="R67" s="70"/>
      <c r="S67" s="70"/>
      <c r="T67" s="70"/>
      <c r="U67" s="116">
        <f>D67-E67-F67-G67-H67-I67-J67-K67-L67-M67-N67-O67-P67</f>
        <v>0</v>
      </c>
      <c r="V67" s="36"/>
      <c r="W67" s="36"/>
      <c r="X67" s="45"/>
      <c r="Y67" s="45"/>
      <c r="Z67" s="36"/>
      <c r="AA67" s="32"/>
    </row>
    <row r="68" spans="1:28" s="13" customFormat="1" ht="12.75" hidden="1">
      <c r="A68" s="71" t="s">
        <v>18</v>
      </c>
      <c r="B68" s="120" t="s">
        <v>27</v>
      </c>
      <c r="C68" s="73">
        <v>481</v>
      </c>
      <c r="D68" s="74">
        <f>SUM(E68:P68)</f>
        <v>481</v>
      </c>
      <c r="E68" s="74"/>
      <c r="F68" s="74"/>
      <c r="G68" s="74"/>
      <c r="H68" s="74"/>
      <c r="I68" s="74"/>
      <c r="J68" s="74"/>
      <c r="K68" s="74"/>
      <c r="L68" s="74"/>
      <c r="M68" s="74"/>
      <c r="N68" s="74">
        <v>481</v>
      </c>
      <c r="O68" s="74"/>
      <c r="P68" s="74"/>
      <c r="Q68" s="74"/>
      <c r="R68" s="74"/>
      <c r="S68" s="74"/>
      <c r="T68" s="74"/>
      <c r="U68" s="116">
        <f>D68-E68-F68-G68-H68-I68-J68-K68-L68-M68-N68-O68-P68</f>
        <v>0</v>
      </c>
      <c r="V68" s="37"/>
      <c r="W68" s="37"/>
      <c r="X68" s="45"/>
      <c r="Y68" s="45"/>
      <c r="Z68" s="37"/>
      <c r="AA68" s="32"/>
    </row>
    <row r="69" spans="1:28" s="13" customFormat="1" ht="12.75" hidden="1">
      <c r="A69" s="71" t="s">
        <v>18</v>
      </c>
      <c r="B69" s="120" t="s">
        <v>28</v>
      </c>
      <c r="C69" s="73">
        <v>15</v>
      </c>
      <c r="D69" s="74">
        <f>SUM(E69:P69)</f>
        <v>15</v>
      </c>
      <c r="E69" s="74"/>
      <c r="F69" s="74"/>
      <c r="G69" s="74"/>
      <c r="H69" s="74"/>
      <c r="I69" s="74"/>
      <c r="J69" s="74"/>
      <c r="K69" s="74"/>
      <c r="L69" s="74"/>
      <c r="M69" s="74"/>
      <c r="N69" s="74">
        <v>15</v>
      </c>
      <c r="O69" s="74"/>
      <c r="P69" s="74"/>
      <c r="Q69" s="74"/>
      <c r="R69" s="74"/>
      <c r="S69" s="74"/>
      <c r="T69" s="74"/>
      <c r="U69" s="116">
        <f>D69-E69-F69-G69-H69-I69-J69-K69-L69-M69-N69-O69-P69</f>
        <v>0</v>
      </c>
      <c r="V69" s="37"/>
      <c r="W69" s="37"/>
      <c r="X69" s="45"/>
      <c r="Y69" s="45"/>
      <c r="Z69" s="37"/>
      <c r="AA69" s="32"/>
    </row>
    <row r="70" spans="1:28" s="7" customFormat="1" ht="12" hidden="1">
      <c r="A70" s="124" t="s">
        <v>40</v>
      </c>
      <c r="B70" s="125" t="s">
        <v>412</v>
      </c>
      <c r="C70" s="126">
        <v>28049</v>
      </c>
      <c r="D70" s="127">
        <f>D71+D72</f>
        <v>28049</v>
      </c>
      <c r="E70" s="127">
        <f t="shared" ref="E70:P70" si="16">E71+E72</f>
        <v>27753</v>
      </c>
      <c r="F70" s="127">
        <f t="shared" si="16"/>
        <v>0</v>
      </c>
      <c r="G70" s="127">
        <f t="shared" si="16"/>
        <v>0</v>
      </c>
      <c r="H70" s="127">
        <f t="shared" si="16"/>
        <v>0</v>
      </c>
      <c r="I70" s="127">
        <f t="shared" si="16"/>
        <v>0</v>
      </c>
      <c r="J70" s="127">
        <f t="shared" si="16"/>
        <v>0</v>
      </c>
      <c r="K70" s="127">
        <f t="shared" si="16"/>
        <v>0</v>
      </c>
      <c r="L70" s="127">
        <f t="shared" si="16"/>
        <v>0</v>
      </c>
      <c r="M70" s="127">
        <f t="shared" si="16"/>
        <v>0</v>
      </c>
      <c r="N70" s="127">
        <f t="shared" si="16"/>
        <v>296</v>
      </c>
      <c r="O70" s="127">
        <f t="shared" si="16"/>
        <v>0</v>
      </c>
      <c r="P70" s="127">
        <f t="shared" si="16"/>
        <v>0</v>
      </c>
      <c r="Q70" s="127"/>
      <c r="R70" s="127"/>
      <c r="S70" s="127"/>
      <c r="T70" s="127"/>
      <c r="U70" s="132"/>
      <c r="V70" s="132"/>
      <c r="W70" s="36"/>
      <c r="X70" s="36"/>
      <c r="Y70" s="118"/>
      <c r="Z70" s="118"/>
      <c r="AA70" s="36"/>
      <c r="AB70" s="128"/>
    </row>
    <row r="71" spans="1:28" s="13" customFormat="1" ht="12" hidden="1">
      <c r="A71" s="117" t="s">
        <v>20</v>
      </c>
      <c r="B71" s="106" t="s">
        <v>434</v>
      </c>
      <c r="C71" s="113">
        <v>27753</v>
      </c>
      <c r="D71" s="74">
        <f>SUM(E71:P71)</f>
        <v>27753</v>
      </c>
      <c r="E71" s="114">
        <v>27753</v>
      </c>
      <c r="F71" s="114"/>
      <c r="G71" s="114"/>
      <c r="H71" s="114"/>
      <c r="I71" s="114"/>
      <c r="J71" s="114"/>
      <c r="K71" s="114"/>
      <c r="L71" s="114"/>
      <c r="M71" s="114"/>
      <c r="N71" s="114"/>
      <c r="O71" s="114"/>
      <c r="P71" s="114"/>
      <c r="Q71" s="114"/>
      <c r="R71" s="114"/>
      <c r="S71" s="114"/>
      <c r="T71" s="114"/>
      <c r="U71" s="132"/>
      <c r="V71" s="132"/>
      <c r="W71" s="37"/>
      <c r="X71" s="37"/>
      <c r="Y71" s="118"/>
      <c r="Z71" s="118"/>
      <c r="AA71" s="37"/>
      <c r="AB71" s="119"/>
    </row>
    <row r="72" spans="1:28" s="13" customFormat="1" ht="12" hidden="1">
      <c r="A72" s="117" t="s">
        <v>20</v>
      </c>
      <c r="B72" s="106" t="s">
        <v>433</v>
      </c>
      <c r="C72" s="113">
        <v>296</v>
      </c>
      <c r="D72" s="74">
        <f>SUM(E72:P72)</f>
        <v>296</v>
      </c>
      <c r="E72" s="114"/>
      <c r="F72" s="114"/>
      <c r="G72" s="114"/>
      <c r="H72" s="114"/>
      <c r="I72" s="114"/>
      <c r="J72" s="114"/>
      <c r="K72" s="114"/>
      <c r="L72" s="114"/>
      <c r="M72" s="114"/>
      <c r="N72" s="114">
        <v>296</v>
      </c>
      <c r="O72" s="114"/>
      <c r="P72" s="114"/>
      <c r="Q72" s="114"/>
      <c r="R72" s="114"/>
      <c r="S72" s="114"/>
      <c r="T72" s="114"/>
      <c r="U72" s="132"/>
      <c r="V72" s="132"/>
      <c r="W72" s="37"/>
      <c r="X72" s="37"/>
      <c r="Y72" s="118"/>
      <c r="Z72" s="118"/>
      <c r="AA72" s="37"/>
      <c r="AB72" s="119"/>
    </row>
    <row r="73" spans="1:28" s="6" customFormat="1" ht="12" hidden="1">
      <c r="A73" s="83">
        <v>2</v>
      </c>
      <c r="B73" s="64" t="s">
        <v>55</v>
      </c>
      <c r="C73" s="65">
        <v>29646</v>
      </c>
      <c r="D73" s="66">
        <f t="shared" ref="D73:R73" si="17">D74+D78+D81+D77</f>
        <v>29646</v>
      </c>
      <c r="E73" s="66">
        <f t="shared" si="17"/>
        <v>0</v>
      </c>
      <c r="F73" s="66">
        <f t="shared" si="17"/>
        <v>0</v>
      </c>
      <c r="G73" s="66">
        <f t="shared" si="17"/>
        <v>0</v>
      </c>
      <c r="H73" s="66">
        <f t="shared" si="17"/>
        <v>0</v>
      </c>
      <c r="I73" s="66">
        <f t="shared" si="17"/>
        <v>0</v>
      </c>
      <c r="J73" s="66">
        <f t="shared" si="17"/>
        <v>914</v>
      </c>
      <c r="K73" s="66">
        <f t="shared" si="17"/>
        <v>0</v>
      </c>
      <c r="L73" s="66">
        <f t="shared" si="17"/>
        <v>0</v>
      </c>
      <c r="M73" s="66">
        <f t="shared" si="17"/>
        <v>0</v>
      </c>
      <c r="N73" s="66">
        <f t="shared" si="17"/>
        <v>28732</v>
      </c>
      <c r="O73" s="66">
        <f t="shared" si="17"/>
        <v>0</v>
      </c>
      <c r="P73" s="66">
        <f t="shared" si="17"/>
        <v>0</v>
      </c>
      <c r="Q73" s="66">
        <f t="shared" si="17"/>
        <v>0</v>
      </c>
      <c r="R73" s="66">
        <f t="shared" si="17"/>
        <v>0</v>
      </c>
      <c r="S73" s="66"/>
      <c r="T73" s="66"/>
      <c r="U73" s="116">
        <f t="shared" ref="U73:U103" si="18">D73-E73-F73-G73-H73-I73-J73-K73-L73-M73-N73-O73-P73</f>
        <v>0</v>
      </c>
      <c r="V73" s="35"/>
      <c r="W73" s="35"/>
      <c r="X73" s="45"/>
      <c r="Y73" s="45"/>
      <c r="Z73" s="35"/>
      <c r="AA73" s="32"/>
    </row>
    <row r="74" spans="1:28" s="7" customFormat="1" ht="12" hidden="1">
      <c r="A74" s="67" t="s">
        <v>19</v>
      </c>
      <c r="B74" s="68" t="s">
        <v>25</v>
      </c>
      <c r="C74" s="69">
        <v>10004</v>
      </c>
      <c r="D74" s="70">
        <f t="shared" ref="D74:P74" si="19">SUM(D75:D76)</f>
        <v>10004</v>
      </c>
      <c r="E74" s="70">
        <f t="shared" si="19"/>
        <v>0</v>
      </c>
      <c r="F74" s="70">
        <f t="shared" si="19"/>
        <v>0</v>
      </c>
      <c r="G74" s="70">
        <f t="shared" si="19"/>
        <v>0</v>
      </c>
      <c r="H74" s="70">
        <f t="shared" si="19"/>
        <v>0</v>
      </c>
      <c r="I74" s="70">
        <f t="shared" si="19"/>
        <v>0</v>
      </c>
      <c r="J74" s="70">
        <f t="shared" si="19"/>
        <v>0</v>
      </c>
      <c r="K74" s="70">
        <f t="shared" si="19"/>
        <v>0</v>
      </c>
      <c r="L74" s="70">
        <f t="shared" si="19"/>
        <v>0</v>
      </c>
      <c r="M74" s="70">
        <f t="shared" si="19"/>
        <v>0</v>
      </c>
      <c r="N74" s="70">
        <f t="shared" si="19"/>
        <v>10004</v>
      </c>
      <c r="O74" s="70">
        <f t="shared" si="19"/>
        <v>0</v>
      </c>
      <c r="P74" s="70">
        <f t="shared" si="19"/>
        <v>0</v>
      </c>
      <c r="Q74" s="70">
        <f>SUM(Q75:Q76)</f>
        <v>0</v>
      </c>
      <c r="R74" s="70"/>
      <c r="S74" s="70"/>
      <c r="T74" s="70"/>
      <c r="U74" s="116">
        <f t="shared" si="18"/>
        <v>0</v>
      </c>
      <c r="V74" s="36"/>
      <c r="W74" s="36"/>
      <c r="X74" s="45"/>
      <c r="Y74" s="45"/>
      <c r="Z74" s="35"/>
      <c r="AA74" s="32"/>
    </row>
    <row r="75" spans="1:28" s="13" customFormat="1" ht="12" hidden="1">
      <c r="A75" s="71" t="s">
        <v>18</v>
      </c>
      <c r="B75" s="72" t="s">
        <v>50</v>
      </c>
      <c r="C75" s="73">
        <v>8705</v>
      </c>
      <c r="D75" s="74">
        <f>SUM(E75:P75)</f>
        <v>8705</v>
      </c>
      <c r="E75" s="74"/>
      <c r="F75" s="74"/>
      <c r="G75" s="74"/>
      <c r="H75" s="74"/>
      <c r="I75" s="74"/>
      <c r="J75" s="74"/>
      <c r="K75" s="74"/>
      <c r="L75" s="74"/>
      <c r="M75" s="74"/>
      <c r="N75" s="74">
        <v>8705</v>
      </c>
      <c r="O75" s="74"/>
      <c r="P75" s="74"/>
      <c r="Q75" s="74"/>
      <c r="R75" s="74"/>
      <c r="S75" s="74"/>
      <c r="T75" s="74"/>
      <c r="U75" s="116">
        <f t="shared" si="18"/>
        <v>0</v>
      </c>
      <c r="V75" s="37"/>
      <c r="W75" s="37"/>
      <c r="X75" s="45"/>
      <c r="Y75" s="45"/>
      <c r="Z75" s="37"/>
      <c r="AA75" s="32"/>
    </row>
    <row r="76" spans="1:28" s="13" customFormat="1" ht="12" hidden="1">
      <c r="A76" s="71" t="s">
        <v>18</v>
      </c>
      <c r="B76" s="72" t="s">
        <v>28</v>
      </c>
      <c r="C76" s="73">
        <v>1299</v>
      </c>
      <c r="D76" s="74">
        <f>SUM(E76:P76)</f>
        <v>1299</v>
      </c>
      <c r="E76" s="74"/>
      <c r="F76" s="74"/>
      <c r="G76" s="74"/>
      <c r="H76" s="74"/>
      <c r="I76" s="74"/>
      <c r="J76" s="74"/>
      <c r="K76" s="74"/>
      <c r="L76" s="74"/>
      <c r="M76" s="74"/>
      <c r="N76" s="74">
        <v>1299</v>
      </c>
      <c r="O76" s="74"/>
      <c r="P76" s="74"/>
      <c r="Q76" s="74"/>
      <c r="R76" s="74"/>
      <c r="S76" s="74"/>
      <c r="T76" s="74"/>
      <c r="U76" s="116">
        <f t="shared" si="18"/>
        <v>0</v>
      </c>
      <c r="V76" s="37"/>
      <c r="W76" s="37"/>
      <c r="X76" s="45"/>
      <c r="Y76" s="45"/>
      <c r="Z76" s="37"/>
      <c r="AA76" s="32"/>
    </row>
    <row r="77" spans="1:28" s="7" customFormat="1" ht="12" hidden="1">
      <c r="A77" s="67" t="s">
        <v>21</v>
      </c>
      <c r="B77" s="68" t="s">
        <v>222</v>
      </c>
      <c r="C77" s="69">
        <v>443</v>
      </c>
      <c r="D77" s="70">
        <f>SUM(E77:P77)</f>
        <v>443</v>
      </c>
      <c r="E77" s="70"/>
      <c r="F77" s="70"/>
      <c r="G77" s="70"/>
      <c r="H77" s="70"/>
      <c r="I77" s="70"/>
      <c r="J77" s="70"/>
      <c r="K77" s="70"/>
      <c r="L77" s="70"/>
      <c r="M77" s="70"/>
      <c r="N77" s="70">
        <v>443</v>
      </c>
      <c r="O77" s="70"/>
      <c r="P77" s="70"/>
      <c r="Q77" s="70"/>
      <c r="R77" s="70"/>
      <c r="S77" s="70"/>
      <c r="T77" s="70"/>
      <c r="U77" s="116">
        <f t="shared" si="18"/>
        <v>0</v>
      </c>
      <c r="V77" s="36"/>
      <c r="W77" s="36"/>
      <c r="X77" s="45"/>
      <c r="Y77" s="45"/>
      <c r="Z77" s="40"/>
      <c r="AA77" s="32"/>
      <c r="AB77" s="9"/>
    </row>
    <row r="78" spans="1:28" s="7" customFormat="1" ht="12" hidden="1">
      <c r="A78" s="67" t="s">
        <v>22</v>
      </c>
      <c r="B78" s="68" t="s">
        <v>29</v>
      </c>
      <c r="C78" s="69">
        <v>1221</v>
      </c>
      <c r="D78" s="70">
        <f t="shared" ref="D78:P78" si="20">SUM(D79:D80)</f>
        <v>1221</v>
      </c>
      <c r="E78" s="70">
        <f t="shared" si="20"/>
        <v>0</v>
      </c>
      <c r="F78" s="70">
        <f t="shared" si="20"/>
        <v>0</v>
      </c>
      <c r="G78" s="70">
        <f t="shared" si="20"/>
        <v>0</v>
      </c>
      <c r="H78" s="70">
        <f t="shared" si="20"/>
        <v>0</v>
      </c>
      <c r="I78" s="70">
        <f t="shared" si="20"/>
        <v>0</v>
      </c>
      <c r="J78" s="70">
        <f t="shared" si="20"/>
        <v>0</v>
      </c>
      <c r="K78" s="70">
        <f t="shared" si="20"/>
        <v>0</v>
      </c>
      <c r="L78" s="70">
        <f t="shared" si="20"/>
        <v>0</v>
      </c>
      <c r="M78" s="70">
        <f t="shared" si="20"/>
        <v>0</v>
      </c>
      <c r="N78" s="70">
        <f t="shared" si="20"/>
        <v>1221</v>
      </c>
      <c r="O78" s="70">
        <f t="shared" si="20"/>
        <v>0</v>
      </c>
      <c r="P78" s="70">
        <f t="shared" si="20"/>
        <v>0</v>
      </c>
      <c r="Q78" s="70"/>
      <c r="R78" s="70"/>
      <c r="S78" s="70"/>
      <c r="T78" s="70"/>
      <c r="U78" s="116">
        <f t="shared" si="18"/>
        <v>0</v>
      </c>
      <c r="V78" s="36"/>
      <c r="W78" s="36"/>
      <c r="X78" s="45"/>
      <c r="Y78" s="45"/>
      <c r="Z78" s="36"/>
      <c r="AA78" s="32"/>
    </row>
    <row r="79" spans="1:28" s="13" customFormat="1" ht="12" hidden="1">
      <c r="A79" s="71" t="s">
        <v>18</v>
      </c>
      <c r="B79" s="72" t="s">
        <v>50</v>
      </c>
      <c r="C79" s="73">
        <v>1085</v>
      </c>
      <c r="D79" s="74">
        <f>SUM(E79:P79)</f>
        <v>1085</v>
      </c>
      <c r="E79" s="74"/>
      <c r="F79" s="74"/>
      <c r="G79" s="74"/>
      <c r="H79" s="74"/>
      <c r="I79" s="74"/>
      <c r="J79" s="74"/>
      <c r="K79" s="74"/>
      <c r="L79" s="74"/>
      <c r="M79" s="74"/>
      <c r="N79" s="74">
        <v>1085</v>
      </c>
      <c r="O79" s="74"/>
      <c r="P79" s="74"/>
      <c r="Q79" s="74"/>
      <c r="R79" s="74"/>
      <c r="S79" s="74"/>
      <c r="T79" s="74"/>
      <c r="U79" s="116">
        <f t="shared" si="18"/>
        <v>0</v>
      </c>
      <c r="V79" s="37"/>
      <c r="W79" s="37"/>
      <c r="X79" s="45"/>
      <c r="Y79" s="45"/>
      <c r="Z79" s="37"/>
      <c r="AA79" s="32"/>
    </row>
    <row r="80" spans="1:28" s="13" customFormat="1" ht="12" hidden="1">
      <c r="A80" s="71" t="s">
        <v>18</v>
      </c>
      <c r="B80" s="72" t="s">
        <v>28</v>
      </c>
      <c r="C80" s="73">
        <v>136</v>
      </c>
      <c r="D80" s="74">
        <f>SUM(E80:P80)</f>
        <v>136</v>
      </c>
      <c r="E80" s="74"/>
      <c r="F80" s="74"/>
      <c r="G80" s="74"/>
      <c r="H80" s="74"/>
      <c r="I80" s="74"/>
      <c r="J80" s="74"/>
      <c r="K80" s="74"/>
      <c r="L80" s="74"/>
      <c r="M80" s="74"/>
      <c r="N80" s="74">
        <v>136</v>
      </c>
      <c r="O80" s="74"/>
      <c r="P80" s="74"/>
      <c r="Q80" s="74"/>
      <c r="R80" s="74"/>
      <c r="S80" s="74"/>
      <c r="T80" s="74"/>
      <c r="U80" s="116">
        <f t="shared" si="18"/>
        <v>0</v>
      </c>
      <c r="V80" s="37"/>
      <c r="W80" s="37"/>
      <c r="X80" s="45"/>
      <c r="Y80" s="45"/>
      <c r="Z80" s="37"/>
      <c r="AA80" s="32"/>
    </row>
    <row r="81" spans="1:27" s="7" customFormat="1" ht="12" hidden="1">
      <c r="A81" s="67" t="s">
        <v>40</v>
      </c>
      <c r="B81" s="68" t="s">
        <v>56</v>
      </c>
      <c r="C81" s="69">
        <v>17978</v>
      </c>
      <c r="D81" s="70">
        <f t="shared" ref="D81:Q81" si="21">SUM(D82:D97)</f>
        <v>17978</v>
      </c>
      <c r="E81" s="70">
        <f t="shared" si="21"/>
        <v>0</v>
      </c>
      <c r="F81" s="70">
        <f t="shared" si="21"/>
        <v>0</v>
      </c>
      <c r="G81" s="70">
        <f t="shared" si="21"/>
        <v>0</v>
      </c>
      <c r="H81" s="70">
        <f t="shared" si="21"/>
        <v>0</v>
      </c>
      <c r="I81" s="70">
        <f t="shared" si="21"/>
        <v>0</v>
      </c>
      <c r="J81" s="70">
        <f t="shared" si="21"/>
        <v>914</v>
      </c>
      <c r="K81" s="70">
        <f t="shared" si="21"/>
        <v>0</v>
      </c>
      <c r="L81" s="70">
        <f t="shared" si="21"/>
        <v>0</v>
      </c>
      <c r="M81" s="70">
        <f t="shared" si="21"/>
        <v>0</v>
      </c>
      <c r="N81" s="70">
        <f t="shared" si="21"/>
        <v>17064</v>
      </c>
      <c r="O81" s="70">
        <f t="shared" si="21"/>
        <v>0</v>
      </c>
      <c r="P81" s="70">
        <f t="shared" si="21"/>
        <v>0</v>
      </c>
      <c r="Q81" s="70">
        <f t="shared" si="21"/>
        <v>0</v>
      </c>
      <c r="R81" s="70"/>
      <c r="S81" s="70"/>
      <c r="T81" s="70"/>
      <c r="U81" s="116">
        <f t="shared" si="18"/>
        <v>0</v>
      </c>
      <c r="V81" s="36"/>
      <c r="W81" s="36"/>
      <c r="X81" s="45"/>
      <c r="Y81" s="45"/>
      <c r="Z81" s="36"/>
      <c r="AA81" s="32"/>
    </row>
    <row r="82" spans="1:27" s="8" customFormat="1" ht="36" hidden="1">
      <c r="A82" s="71" t="s">
        <v>20</v>
      </c>
      <c r="B82" s="72" t="s">
        <v>57</v>
      </c>
      <c r="C82" s="73">
        <v>7417</v>
      </c>
      <c r="D82" s="74">
        <f t="shared" ref="D82:D97" si="22">SUM(E82:P82)</f>
        <v>7417</v>
      </c>
      <c r="E82" s="74"/>
      <c r="F82" s="74"/>
      <c r="G82" s="74"/>
      <c r="H82" s="74"/>
      <c r="I82" s="74"/>
      <c r="J82" s="74"/>
      <c r="K82" s="74"/>
      <c r="L82" s="74"/>
      <c r="M82" s="74"/>
      <c r="N82" s="74">
        <v>7417</v>
      </c>
      <c r="O82" s="74"/>
      <c r="P82" s="74"/>
      <c r="Q82" s="74"/>
      <c r="R82" s="74"/>
      <c r="S82" s="74"/>
      <c r="T82" s="74"/>
      <c r="U82" s="116">
        <f t="shared" si="18"/>
        <v>0</v>
      </c>
      <c r="V82" s="37"/>
      <c r="W82" s="37"/>
      <c r="X82" s="45"/>
      <c r="Y82" s="45"/>
      <c r="Z82" s="37"/>
      <c r="AA82" s="32"/>
    </row>
    <row r="83" spans="1:27" s="8" customFormat="1" ht="12" hidden="1">
      <c r="A83" s="71" t="s">
        <v>20</v>
      </c>
      <c r="B83" s="72" t="s">
        <v>58</v>
      </c>
      <c r="C83" s="73">
        <v>300</v>
      </c>
      <c r="D83" s="74">
        <f t="shared" si="22"/>
        <v>300</v>
      </c>
      <c r="E83" s="74"/>
      <c r="F83" s="74"/>
      <c r="G83" s="74"/>
      <c r="H83" s="74"/>
      <c r="I83" s="74"/>
      <c r="J83" s="74"/>
      <c r="K83" s="74"/>
      <c r="L83" s="74"/>
      <c r="M83" s="74"/>
      <c r="N83" s="74">
        <v>300</v>
      </c>
      <c r="O83" s="74"/>
      <c r="P83" s="74"/>
      <c r="Q83" s="74"/>
      <c r="R83" s="74"/>
      <c r="S83" s="74"/>
      <c r="T83" s="74"/>
      <c r="U83" s="116">
        <f t="shared" si="18"/>
        <v>0</v>
      </c>
      <c r="V83" s="37"/>
      <c r="W83" s="37"/>
      <c r="X83" s="45"/>
      <c r="Y83" s="45"/>
      <c r="Z83" s="37"/>
      <c r="AA83" s="32"/>
    </row>
    <row r="84" spans="1:27" s="9" customFormat="1" ht="12" hidden="1">
      <c r="A84" s="75" t="s">
        <v>20</v>
      </c>
      <c r="B84" s="72" t="s">
        <v>342</v>
      </c>
      <c r="C84" s="73">
        <v>2407</v>
      </c>
      <c r="D84" s="74">
        <f t="shared" si="22"/>
        <v>2407</v>
      </c>
      <c r="E84" s="74"/>
      <c r="F84" s="74"/>
      <c r="G84" s="74"/>
      <c r="H84" s="74"/>
      <c r="I84" s="74"/>
      <c r="J84" s="74"/>
      <c r="K84" s="74"/>
      <c r="L84" s="74"/>
      <c r="M84" s="74"/>
      <c r="N84" s="74">
        <v>2407</v>
      </c>
      <c r="O84" s="74"/>
      <c r="P84" s="74"/>
      <c r="Q84" s="74"/>
      <c r="R84" s="74"/>
      <c r="S84" s="74"/>
      <c r="T84" s="74"/>
      <c r="U84" s="116">
        <f t="shared" si="18"/>
        <v>0</v>
      </c>
      <c r="V84" s="37"/>
      <c r="W84" s="37"/>
      <c r="X84" s="45"/>
      <c r="Y84" s="45"/>
      <c r="Z84" s="37"/>
      <c r="AA84" s="32"/>
    </row>
    <row r="85" spans="1:27" s="8" customFormat="1" ht="12" hidden="1">
      <c r="A85" s="71" t="s">
        <v>20</v>
      </c>
      <c r="B85" s="72" t="s">
        <v>59</v>
      </c>
      <c r="C85" s="73">
        <v>486</v>
      </c>
      <c r="D85" s="74">
        <f t="shared" si="22"/>
        <v>486</v>
      </c>
      <c r="E85" s="74"/>
      <c r="F85" s="74"/>
      <c r="G85" s="74"/>
      <c r="H85" s="74"/>
      <c r="I85" s="74"/>
      <c r="J85" s="74">
        <v>486</v>
      </c>
      <c r="K85" s="74"/>
      <c r="L85" s="74"/>
      <c r="M85" s="74"/>
      <c r="N85" s="74"/>
      <c r="O85" s="74"/>
      <c r="P85" s="74"/>
      <c r="Q85" s="74"/>
      <c r="R85" s="74"/>
      <c r="S85" s="74"/>
      <c r="T85" s="74"/>
      <c r="U85" s="116">
        <f t="shared" si="18"/>
        <v>0</v>
      </c>
      <c r="V85" s="37"/>
      <c r="W85" s="37"/>
      <c r="X85" s="45"/>
      <c r="Y85" s="45"/>
      <c r="Z85" s="37"/>
      <c r="AA85" s="32"/>
    </row>
    <row r="86" spans="1:27" s="9" customFormat="1" ht="12" hidden="1">
      <c r="A86" s="75" t="s">
        <v>20</v>
      </c>
      <c r="B86" s="72" t="s">
        <v>319</v>
      </c>
      <c r="C86" s="73">
        <v>330</v>
      </c>
      <c r="D86" s="74">
        <f t="shared" si="22"/>
        <v>330</v>
      </c>
      <c r="E86" s="74"/>
      <c r="F86" s="74"/>
      <c r="G86" s="74"/>
      <c r="H86" s="74"/>
      <c r="I86" s="74"/>
      <c r="J86" s="74"/>
      <c r="K86" s="74"/>
      <c r="L86" s="74"/>
      <c r="M86" s="74"/>
      <c r="N86" s="74">
        <v>330</v>
      </c>
      <c r="O86" s="74"/>
      <c r="P86" s="74"/>
      <c r="Q86" s="74"/>
      <c r="R86" s="74"/>
      <c r="S86" s="74"/>
      <c r="T86" s="74"/>
      <c r="U86" s="116">
        <f t="shared" si="18"/>
        <v>0</v>
      </c>
      <c r="V86" s="37"/>
      <c r="W86" s="37"/>
      <c r="X86" s="45"/>
      <c r="Y86" s="45"/>
      <c r="Z86" s="37"/>
      <c r="AA86" s="32"/>
    </row>
    <row r="87" spans="1:27" s="8" customFormat="1" ht="12" hidden="1">
      <c r="A87" s="71" t="s">
        <v>20</v>
      </c>
      <c r="B87" s="72" t="s">
        <v>60</v>
      </c>
      <c r="C87" s="73">
        <v>399</v>
      </c>
      <c r="D87" s="74">
        <f t="shared" si="22"/>
        <v>399</v>
      </c>
      <c r="E87" s="74"/>
      <c r="F87" s="74"/>
      <c r="G87" s="74"/>
      <c r="H87" s="74"/>
      <c r="I87" s="74"/>
      <c r="J87" s="74"/>
      <c r="K87" s="74"/>
      <c r="L87" s="74"/>
      <c r="M87" s="74"/>
      <c r="N87" s="74">
        <v>399</v>
      </c>
      <c r="O87" s="74"/>
      <c r="P87" s="74"/>
      <c r="Q87" s="74"/>
      <c r="R87" s="74"/>
      <c r="S87" s="74"/>
      <c r="T87" s="74"/>
      <c r="U87" s="116">
        <f t="shared" si="18"/>
        <v>0</v>
      </c>
      <c r="V87" s="37"/>
      <c r="W87" s="37"/>
      <c r="X87" s="45"/>
      <c r="Y87" s="45"/>
      <c r="Z87" s="37"/>
      <c r="AA87" s="32"/>
    </row>
    <row r="88" spans="1:27" s="8" customFormat="1" ht="12" hidden="1">
      <c r="A88" s="71" t="s">
        <v>20</v>
      </c>
      <c r="B88" s="72" t="s">
        <v>61</v>
      </c>
      <c r="C88" s="73">
        <v>2639</v>
      </c>
      <c r="D88" s="74">
        <f t="shared" si="22"/>
        <v>2639</v>
      </c>
      <c r="E88" s="74"/>
      <c r="F88" s="74"/>
      <c r="G88" s="74"/>
      <c r="H88" s="74"/>
      <c r="I88" s="74"/>
      <c r="J88" s="74"/>
      <c r="K88" s="74"/>
      <c r="L88" s="74"/>
      <c r="M88" s="74"/>
      <c r="N88" s="74">
        <v>2639</v>
      </c>
      <c r="O88" s="74"/>
      <c r="P88" s="74"/>
      <c r="Q88" s="74"/>
      <c r="R88" s="74"/>
      <c r="S88" s="74"/>
      <c r="T88" s="74"/>
      <c r="U88" s="116">
        <f t="shared" si="18"/>
        <v>0</v>
      </c>
      <c r="V88" s="37"/>
      <c r="W88" s="37"/>
      <c r="X88" s="45"/>
      <c r="Y88" s="45"/>
      <c r="Z88" s="37"/>
      <c r="AA88" s="32"/>
    </row>
    <row r="89" spans="1:27" s="8" customFormat="1" ht="24" hidden="1">
      <c r="A89" s="71" t="s">
        <v>20</v>
      </c>
      <c r="B89" s="72" t="s">
        <v>62</v>
      </c>
      <c r="C89" s="73">
        <v>386</v>
      </c>
      <c r="D89" s="74">
        <f t="shared" si="22"/>
        <v>386</v>
      </c>
      <c r="E89" s="74"/>
      <c r="F89" s="74"/>
      <c r="G89" s="74"/>
      <c r="H89" s="74"/>
      <c r="I89" s="74"/>
      <c r="J89" s="74"/>
      <c r="K89" s="74"/>
      <c r="L89" s="74"/>
      <c r="M89" s="74"/>
      <c r="N89" s="74">
        <v>386</v>
      </c>
      <c r="O89" s="74"/>
      <c r="P89" s="74"/>
      <c r="Q89" s="74"/>
      <c r="R89" s="74"/>
      <c r="S89" s="74"/>
      <c r="T89" s="74"/>
      <c r="U89" s="116">
        <f t="shared" si="18"/>
        <v>0</v>
      </c>
      <c r="V89" s="37"/>
      <c r="W89" s="37"/>
      <c r="X89" s="45"/>
      <c r="Y89" s="45"/>
      <c r="Z89" s="37"/>
      <c r="AA89" s="32"/>
    </row>
    <row r="90" spans="1:27" s="9" customFormat="1" ht="24" hidden="1">
      <c r="A90" s="71" t="s">
        <v>20</v>
      </c>
      <c r="B90" s="72" t="s">
        <v>63</v>
      </c>
      <c r="C90" s="73">
        <v>72</v>
      </c>
      <c r="D90" s="74">
        <f t="shared" si="22"/>
        <v>72</v>
      </c>
      <c r="E90" s="74"/>
      <c r="F90" s="74">
        <v>0</v>
      </c>
      <c r="G90" s="74"/>
      <c r="H90" s="74"/>
      <c r="I90" s="74"/>
      <c r="J90" s="74">
        <v>72</v>
      </c>
      <c r="K90" s="74"/>
      <c r="L90" s="74"/>
      <c r="M90" s="74"/>
      <c r="N90" s="74"/>
      <c r="O90" s="74"/>
      <c r="P90" s="74"/>
      <c r="Q90" s="74"/>
      <c r="R90" s="74"/>
      <c r="S90" s="74"/>
      <c r="T90" s="74"/>
      <c r="U90" s="116">
        <f t="shared" si="18"/>
        <v>0</v>
      </c>
      <c r="V90" s="37"/>
      <c r="W90" s="37"/>
      <c r="X90" s="45"/>
      <c r="Y90" s="45"/>
      <c r="Z90" s="37"/>
      <c r="AA90" s="32"/>
    </row>
    <row r="91" spans="1:27" s="9" customFormat="1" ht="12" hidden="1">
      <c r="A91" s="75" t="s">
        <v>18</v>
      </c>
      <c r="B91" s="72" t="s">
        <v>64</v>
      </c>
      <c r="C91" s="73">
        <v>145</v>
      </c>
      <c r="D91" s="74">
        <f t="shared" si="22"/>
        <v>145</v>
      </c>
      <c r="E91" s="74"/>
      <c r="F91" s="74"/>
      <c r="G91" s="74"/>
      <c r="H91" s="74"/>
      <c r="I91" s="74"/>
      <c r="J91" s="74"/>
      <c r="K91" s="74"/>
      <c r="L91" s="74"/>
      <c r="M91" s="74"/>
      <c r="N91" s="74">
        <v>145</v>
      </c>
      <c r="O91" s="74"/>
      <c r="P91" s="74"/>
      <c r="Q91" s="74"/>
      <c r="R91" s="74"/>
      <c r="S91" s="74"/>
      <c r="T91" s="74"/>
      <c r="U91" s="116">
        <f t="shared" si="18"/>
        <v>0</v>
      </c>
      <c r="V91" s="37"/>
      <c r="W91" s="37"/>
      <c r="X91" s="45"/>
      <c r="Y91" s="45"/>
      <c r="Z91" s="37"/>
      <c r="AA91" s="32"/>
    </row>
    <row r="92" spans="1:27" s="8" customFormat="1" ht="24" hidden="1">
      <c r="A92" s="71" t="s">
        <v>20</v>
      </c>
      <c r="B92" s="72" t="s">
        <v>363</v>
      </c>
      <c r="C92" s="73">
        <v>150</v>
      </c>
      <c r="D92" s="74">
        <f t="shared" si="22"/>
        <v>150</v>
      </c>
      <c r="E92" s="74"/>
      <c r="F92" s="74"/>
      <c r="G92" s="74"/>
      <c r="H92" s="74"/>
      <c r="I92" s="74"/>
      <c r="J92" s="74"/>
      <c r="K92" s="74"/>
      <c r="L92" s="74"/>
      <c r="M92" s="74"/>
      <c r="N92" s="74">
        <v>150</v>
      </c>
      <c r="O92" s="74"/>
      <c r="P92" s="74"/>
      <c r="Q92" s="74"/>
      <c r="R92" s="74"/>
      <c r="S92" s="74"/>
      <c r="T92" s="74"/>
      <c r="U92" s="116">
        <f t="shared" si="18"/>
        <v>0</v>
      </c>
      <c r="V92" s="37"/>
      <c r="W92" s="37"/>
      <c r="X92" s="45"/>
      <c r="Y92" s="45"/>
      <c r="Z92" s="37"/>
      <c r="AA92" s="32"/>
    </row>
    <row r="93" spans="1:27" s="8" customFormat="1" ht="12" hidden="1" outlineLevel="1">
      <c r="A93" s="71" t="s">
        <v>20</v>
      </c>
      <c r="B93" s="72" t="s">
        <v>65</v>
      </c>
      <c r="C93" s="73">
        <v>231</v>
      </c>
      <c r="D93" s="74">
        <f t="shared" si="22"/>
        <v>231</v>
      </c>
      <c r="E93" s="74"/>
      <c r="F93" s="74"/>
      <c r="G93" s="74"/>
      <c r="H93" s="74"/>
      <c r="I93" s="74"/>
      <c r="J93" s="74"/>
      <c r="K93" s="74"/>
      <c r="L93" s="74"/>
      <c r="M93" s="74"/>
      <c r="N93" s="74">
        <v>231</v>
      </c>
      <c r="O93" s="74"/>
      <c r="P93" s="74"/>
      <c r="Q93" s="74"/>
      <c r="R93" s="74"/>
      <c r="S93" s="74"/>
      <c r="T93" s="74"/>
      <c r="U93" s="116">
        <f t="shared" si="18"/>
        <v>0</v>
      </c>
      <c r="V93" s="37"/>
      <c r="W93" s="37"/>
      <c r="X93" s="45"/>
      <c r="Y93" s="45"/>
      <c r="Z93" s="37"/>
      <c r="AA93" s="32"/>
    </row>
    <row r="94" spans="1:27" s="8" customFormat="1" ht="36" hidden="1">
      <c r="A94" s="71" t="s">
        <v>20</v>
      </c>
      <c r="B94" s="72" t="s">
        <v>66</v>
      </c>
      <c r="C94" s="73">
        <v>356</v>
      </c>
      <c r="D94" s="74">
        <f t="shared" si="22"/>
        <v>356</v>
      </c>
      <c r="E94" s="74"/>
      <c r="F94" s="74"/>
      <c r="G94" s="74"/>
      <c r="H94" s="74"/>
      <c r="I94" s="74"/>
      <c r="J94" s="74">
        <v>356</v>
      </c>
      <c r="K94" s="74"/>
      <c r="L94" s="74"/>
      <c r="M94" s="74"/>
      <c r="N94" s="74"/>
      <c r="O94" s="74"/>
      <c r="P94" s="74"/>
      <c r="Q94" s="74"/>
      <c r="R94" s="74"/>
      <c r="S94" s="74"/>
      <c r="T94" s="74"/>
      <c r="U94" s="116">
        <f t="shared" si="18"/>
        <v>0</v>
      </c>
      <c r="V94" s="37"/>
      <c r="W94" s="37"/>
      <c r="X94" s="45"/>
      <c r="Y94" s="45"/>
      <c r="Z94" s="37"/>
      <c r="AA94" s="32"/>
    </row>
    <row r="95" spans="1:27" s="8" customFormat="1" ht="12" hidden="1">
      <c r="A95" s="71" t="s">
        <v>20</v>
      </c>
      <c r="B95" s="72" t="s">
        <v>67</v>
      </c>
      <c r="C95" s="73">
        <v>10</v>
      </c>
      <c r="D95" s="74">
        <f t="shared" si="22"/>
        <v>10</v>
      </c>
      <c r="E95" s="74"/>
      <c r="F95" s="74"/>
      <c r="G95" s="74"/>
      <c r="H95" s="74"/>
      <c r="I95" s="74"/>
      <c r="J95" s="74"/>
      <c r="K95" s="74"/>
      <c r="L95" s="74"/>
      <c r="M95" s="74"/>
      <c r="N95" s="74">
        <v>10</v>
      </c>
      <c r="O95" s="74"/>
      <c r="P95" s="74"/>
      <c r="Q95" s="74"/>
      <c r="R95" s="74"/>
      <c r="S95" s="74"/>
      <c r="T95" s="74"/>
      <c r="U95" s="116">
        <f t="shared" si="18"/>
        <v>0</v>
      </c>
      <c r="V95" s="37"/>
      <c r="W95" s="37"/>
      <c r="X95" s="45"/>
      <c r="Y95" s="45"/>
      <c r="Z95" s="37"/>
      <c r="AA95" s="32"/>
    </row>
    <row r="96" spans="1:27" s="8" customFormat="1" ht="12" hidden="1">
      <c r="A96" s="71" t="s">
        <v>20</v>
      </c>
      <c r="B96" s="72" t="s">
        <v>68</v>
      </c>
      <c r="C96" s="73">
        <v>2500</v>
      </c>
      <c r="D96" s="74">
        <f t="shared" si="22"/>
        <v>2500</v>
      </c>
      <c r="E96" s="74"/>
      <c r="F96" s="74"/>
      <c r="G96" s="74"/>
      <c r="H96" s="74"/>
      <c r="I96" s="74"/>
      <c r="J96" s="74"/>
      <c r="K96" s="74"/>
      <c r="L96" s="74"/>
      <c r="M96" s="74"/>
      <c r="N96" s="74">
        <v>2500</v>
      </c>
      <c r="O96" s="74"/>
      <c r="P96" s="74"/>
      <c r="Q96" s="74"/>
      <c r="R96" s="74"/>
      <c r="S96" s="74"/>
      <c r="T96" s="74"/>
      <c r="U96" s="116">
        <f t="shared" si="18"/>
        <v>0</v>
      </c>
      <c r="V96" s="37"/>
      <c r="W96" s="37"/>
      <c r="X96" s="45"/>
      <c r="Y96" s="45"/>
      <c r="Z96" s="37"/>
      <c r="AA96" s="32"/>
    </row>
    <row r="97" spans="1:28" s="8" customFormat="1" ht="12" hidden="1">
      <c r="A97" s="71" t="s">
        <v>20</v>
      </c>
      <c r="B97" s="72" t="s">
        <v>204</v>
      </c>
      <c r="C97" s="73">
        <v>150</v>
      </c>
      <c r="D97" s="74">
        <f t="shared" si="22"/>
        <v>150</v>
      </c>
      <c r="E97" s="74"/>
      <c r="F97" s="74"/>
      <c r="G97" s="74"/>
      <c r="H97" s="74"/>
      <c r="I97" s="74"/>
      <c r="J97" s="74"/>
      <c r="K97" s="74"/>
      <c r="L97" s="74"/>
      <c r="M97" s="74"/>
      <c r="N97" s="74">
        <v>150</v>
      </c>
      <c r="O97" s="74"/>
      <c r="P97" s="74"/>
      <c r="Q97" s="74"/>
      <c r="R97" s="74"/>
      <c r="S97" s="74"/>
      <c r="T97" s="74"/>
      <c r="U97" s="116">
        <f t="shared" si="18"/>
        <v>0</v>
      </c>
      <c r="V97" s="37"/>
      <c r="W97" s="37"/>
      <c r="X97" s="45"/>
      <c r="Y97" s="45"/>
      <c r="Z97" s="37"/>
      <c r="AA97" s="32"/>
    </row>
    <row r="98" spans="1:28" s="6" customFormat="1" ht="12" hidden="1">
      <c r="A98" s="83">
        <v>3</v>
      </c>
      <c r="B98" s="64" t="s">
        <v>69</v>
      </c>
      <c r="C98" s="65">
        <v>66446</v>
      </c>
      <c r="D98" s="66">
        <f t="shared" ref="D98:P98" si="23">D106+D126+D99</f>
        <v>66446</v>
      </c>
      <c r="E98" s="66">
        <f t="shared" si="23"/>
        <v>1742</v>
      </c>
      <c r="F98" s="66">
        <f t="shared" si="23"/>
        <v>0</v>
      </c>
      <c r="G98" s="66">
        <f t="shared" si="23"/>
        <v>626</v>
      </c>
      <c r="H98" s="66">
        <f t="shared" si="23"/>
        <v>0</v>
      </c>
      <c r="I98" s="66">
        <f t="shared" si="23"/>
        <v>0</v>
      </c>
      <c r="J98" s="66">
        <f t="shared" si="23"/>
        <v>1592</v>
      </c>
      <c r="K98" s="66">
        <f t="shared" si="23"/>
        <v>0</v>
      </c>
      <c r="L98" s="66">
        <f t="shared" si="23"/>
        <v>0</v>
      </c>
      <c r="M98" s="66">
        <f t="shared" si="23"/>
        <v>0</v>
      </c>
      <c r="N98" s="66">
        <f t="shared" si="23"/>
        <v>62486</v>
      </c>
      <c r="O98" s="66">
        <f t="shared" si="23"/>
        <v>0</v>
      </c>
      <c r="P98" s="66">
        <f t="shared" si="23"/>
        <v>0</v>
      </c>
      <c r="Q98" s="66"/>
      <c r="R98" s="66">
        <f t="shared" ref="R98:T98" si="24">R106+R126</f>
        <v>0</v>
      </c>
      <c r="S98" s="66"/>
      <c r="T98" s="66">
        <f t="shared" si="24"/>
        <v>0</v>
      </c>
      <c r="U98" s="116">
        <f t="shared" si="18"/>
        <v>0</v>
      </c>
      <c r="V98" s="35"/>
      <c r="W98" s="35"/>
      <c r="X98" s="45"/>
      <c r="Y98" s="45"/>
      <c r="Z98" s="35"/>
      <c r="AA98" s="32"/>
    </row>
    <row r="99" spans="1:28" s="6" customFormat="1" ht="12" hidden="1">
      <c r="A99" s="63" t="s">
        <v>10</v>
      </c>
      <c r="B99" s="64" t="s">
        <v>435</v>
      </c>
      <c r="C99" s="65">
        <v>6334</v>
      </c>
      <c r="D99" s="66">
        <f t="shared" ref="D99:R99" si="25">D100+D102+D103+D101</f>
        <v>6334</v>
      </c>
      <c r="E99" s="66">
        <f t="shared" si="25"/>
        <v>0</v>
      </c>
      <c r="F99" s="66">
        <f t="shared" si="25"/>
        <v>0</v>
      </c>
      <c r="G99" s="66">
        <f t="shared" si="25"/>
        <v>626</v>
      </c>
      <c r="H99" s="66">
        <f t="shared" si="25"/>
        <v>0</v>
      </c>
      <c r="I99" s="66">
        <f t="shared" si="25"/>
        <v>0</v>
      </c>
      <c r="J99" s="66">
        <f t="shared" si="25"/>
        <v>0</v>
      </c>
      <c r="K99" s="66">
        <f t="shared" si="25"/>
        <v>0</v>
      </c>
      <c r="L99" s="66">
        <f t="shared" si="25"/>
        <v>0</v>
      </c>
      <c r="M99" s="66">
        <f t="shared" si="25"/>
        <v>0</v>
      </c>
      <c r="N99" s="66">
        <f t="shared" si="25"/>
        <v>5708</v>
      </c>
      <c r="O99" s="66">
        <f t="shared" si="25"/>
        <v>0</v>
      </c>
      <c r="P99" s="66">
        <f t="shared" si="25"/>
        <v>0</v>
      </c>
      <c r="Q99" s="66"/>
      <c r="R99" s="66">
        <f t="shared" si="25"/>
        <v>0</v>
      </c>
      <c r="S99" s="66"/>
      <c r="T99" s="66"/>
      <c r="U99" s="116">
        <f t="shared" si="18"/>
        <v>0</v>
      </c>
      <c r="V99" s="35"/>
      <c r="W99" s="35"/>
      <c r="X99" s="45"/>
      <c r="Y99" s="45"/>
      <c r="Z99" s="35"/>
      <c r="AA99" s="32"/>
    </row>
    <row r="100" spans="1:28" s="7" customFormat="1" ht="12" hidden="1">
      <c r="A100" s="67" t="s">
        <v>19</v>
      </c>
      <c r="B100" s="68" t="s">
        <v>437</v>
      </c>
      <c r="C100" s="69">
        <v>2858</v>
      </c>
      <c r="D100" s="70">
        <f>SUM(E100:P100)</f>
        <v>2858</v>
      </c>
      <c r="E100" s="70"/>
      <c r="F100" s="70"/>
      <c r="G100" s="70"/>
      <c r="H100" s="70"/>
      <c r="I100" s="70"/>
      <c r="J100" s="70"/>
      <c r="K100" s="70"/>
      <c r="L100" s="70"/>
      <c r="M100" s="70"/>
      <c r="N100" s="70">
        <v>2858</v>
      </c>
      <c r="O100" s="70"/>
      <c r="P100" s="70"/>
      <c r="Q100" s="70"/>
      <c r="R100" s="70"/>
      <c r="S100" s="70"/>
      <c r="T100" s="70"/>
      <c r="U100" s="116">
        <f t="shared" si="18"/>
        <v>0</v>
      </c>
      <c r="V100" s="36"/>
      <c r="W100" s="36"/>
      <c r="X100" s="45"/>
      <c r="Y100" s="45"/>
      <c r="Z100" s="36"/>
      <c r="AA100" s="32"/>
    </row>
    <row r="101" spans="1:28" s="7" customFormat="1" ht="12" hidden="1">
      <c r="A101" s="67" t="s">
        <v>21</v>
      </c>
      <c r="B101" s="68" t="s">
        <v>222</v>
      </c>
      <c r="C101" s="69">
        <v>214</v>
      </c>
      <c r="D101" s="70">
        <f>SUM(E101:P101)</f>
        <v>214</v>
      </c>
      <c r="E101" s="70"/>
      <c r="F101" s="70"/>
      <c r="G101" s="70"/>
      <c r="H101" s="70"/>
      <c r="I101" s="70"/>
      <c r="J101" s="70"/>
      <c r="K101" s="70"/>
      <c r="L101" s="70"/>
      <c r="M101" s="70"/>
      <c r="N101" s="70">
        <v>214</v>
      </c>
      <c r="O101" s="70"/>
      <c r="P101" s="70"/>
      <c r="Q101" s="70"/>
      <c r="R101" s="70"/>
      <c r="S101" s="70"/>
      <c r="T101" s="70"/>
      <c r="U101" s="116">
        <f t="shared" si="18"/>
        <v>0</v>
      </c>
      <c r="V101" s="36"/>
      <c r="W101" s="36"/>
      <c r="X101" s="45"/>
      <c r="Y101" s="45"/>
      <c r="Z101" s="40"/>
      <c r="AA101" s="32"/>
      <c r="AB101" s="9"/>
    </row>
    <row r="102" spans="1:28" s="7" customFormat="1" ht="12" hidden="1">
      <c r="A102" s="67" t="s">
        <v>22</v>
      </c>
      <c r="B102" s="68" t="s">
        <v>29</v>
      </c>
      <c r="C102" s="69">
        <v>220</v>
      </c>
      <c r="D102" s="70">
        <f t="shared" ref="D102:D105" si="26">SUM(E102:P102)</f>
        <v>220</v>
      </c>
      <c r="E102" s="70"/>
      <c r="F102" s="70"/>
      <c r="G102" s="70"/>
      <c r="H102" s="70"/>
      <c r="I102" s="70"/>
      <c r="J102" s="70"/>
      <c r="K102" s="70"/>
      <c r="L102" s="70"/>
      <c r="M102" s="70"/>
      <c r="N102" s="70">
        <v>220</v>
      </c>
      <c r="O102" s="70"/>
      <c r="P102" s="70"/>
      <c r="Q102" s="70"/>
      <c r="R102" s="70"/>
      <c r="S102" s="70"/>
      <c r="T102" s="70"/>
      <c r="U102" s="116">
        <f t="shared" si="18"/>
        <v>0</v>
      </c>
      <c r="V102" s="36"/>
      <c r="W102" s="36"/>
      <c r="X102" s="45"/>
      <c r="Y102" s="45"/>
      <c r="Z102" s="36"/>
      <c r="AA102" s="32"/>
    </row>
    <row r="103" spans="1:28" s="7" customFormat="1" ht="12" hidden="1">
      <c r="A103" s="67" t="s">
        <v>40</v>
      </c>
      <c r="B103" s="68" t="s">
        <v>412</v>
      </c>
      <c r="C103" s="69">
        <v>3042</v>
      </c>
      <c r="D103" s="70">
        <f>SUM(D104:D105)</f>
        <v>3042</v>
      </c>
      <c r="E103" s="70">
        <f t="shared" ref="E103:N103" si="27">SUM(E104:E105)</f>
        <v>0</v>
      </c>
      <c r="F103" s="70">
        <f t="shared" si="27"/>
        <v>0</v>
      </c>
      <c r="G103" s="70">
        <f t="shared" si="27"/>
        <v>626</v>
      </c>
      <c r="H103" s="70">
        <f t="shared" si="27"/>
        <v>0</v>
      </c>
      <c r="I103" s="70">
        <f t="shared" si="27"/>
        <v>0</v>
      </c>
      <c r="J103" s="70">
        <f t="shared" si="27"/>
        <v>0</v>
      </c>
      <c r="K103" s="70">
        <f t="shared" si="27"/>
        <v>0</v>
      </c>
      <c r="L103" s="70">
        <f t="shared" si="27"/>
        <v>0</v>
      </c>
      <c r="M103" s="70">
        <f t="shared" si="27"/>
        <v>0</v>
      </c>
      <c r="N103" s="70">
        <f t="shared" si="27"/>
        <v>2416</v>
      </c>
      <c r="O103" s="70">
        <f t="shared" ref="O103:T103" si="28">SUM(O106:O120)</f>
        <v>0</v>
      </c>
      <c r="P103" s="70">
        <f t="shared" si="28"/>
        <v>0</v>
      </c>
      <c r="Q103" s="70"/>
      <c r="R103" s="70">
        <f t="shared" si="28"/>
        <v>0</v>
      </c>
      <c r="S103" s="70"/>
      <c r="T103" s="70">
        <f t="shared" si="28"/>
        <v>0</v>
      </c>
      <c r="U103" s="116">
        <f t="shared" si="18"/>
        <v>0</v>
      </c>
      <c r="V103" s="36"/>
      <c r="W103" s="36"/>
      <c r="X103" s="45"/>
      <c r="Y103" s="45"/>
      <c r="Z103" s="36"/>
      <c r="AA103" s="32"/>
    </row>
    <row r="104" spans="1:28" s="13" customFormat="1" ht="12" hidden="1">
      <c r="A104" s="117" t="s">
        <v>20</v>
      </c>
      <c r="B104" s="106" t="s">
        <v>436</v>
      </c>
      <c r="C104" s="113">
        <v>626</v>
      </c>
      <c r="D104" s="70">
        <f t="shared" si="26"/>
        <v>626</v>
      </c>
      <c r="E104" s="114"/>
      <c r="F104" s="114"/>
      <c r="G104" s="114">
        <v>626</v>
      </c>
      <c r="H104" s="114"/>
      <c r="I104" s="114"/>
      <c r="J104" s="114"/>
      <c r="K104" s="114"/>
      <c r="L104" s="114"/>
      <c r="M104" s="114"/>
      <c r="N104" s="114"/>
      <c r="O104" s="114"/>
      <c r="P104" s="114"/>
      <c r="Q104" s="114"/>
      <c r="R104" s="114"/>
      <c r="S104" s="114"/>
      <c r="T104" s="114"/>
      <c r="U104" s="164"/>
      <c r="V104" s="37"/>
      <c r="W104" s="37"/>
      <c r="X104" s="56"/>
      <c r="Y104" s="56"/>
      <c r="Z104" s="37"/>
      <c r="AA104" s="32"/>
    </row>
    <row r="105" spans="1:28" s="13" customFormat="1" ht="12" hidden="1">
      <c r="A105" s="117" t="s">
        <v>20</v>
      </c>
      <c r="B105" s="106" t="s">
        <v>56</v>
      </c>
      <c r="C105" s="113">
        <v>2416</v>
      </c>
      <c r="D105" s="70">
        <f t="shared" si="26"/>
        <v>2416</v>
      </c>
      <c r="E105" s="114"/>
      <c r="F105" s="114"/>
      <c r="G105" s="114"/>
      <c r="H105" s="114"/>
      <c r="I105" s="114"/>
      <c r="J105" s="114"/>
      <c r="K105" s="114"/>
      <c r="L105" s="114"/>
      <c r="M105" s="114"/>
      <c r="N105" s="114">
        <v>2416</v>
      </c>
      <c r="O105" s="114"/>
      <c r="P105" s="114"/>
      <c r="Q105" s="114"/>
      <c r="R105" s="114"/>
      <c r="S105" s="114"/>
      <c r="T105" s="114"/>
      <c r="U105" s="164"/>
      <c r="V105" s="37"/>
      <c r="W105" s="37"/>
      <c r="X105" s="56"/>
      <c r="Y105" s="56"/>
      <c r="Z105" s="37"/>
      <c r="AA105" s="32"/>
    </row>
    <row r="106" spans="1:28" s="6" customFormat="1" ht="12" hidden="1">
      <c r="A106" s="63" t="s">
        <v>11</v>
      </c>
      <c r="B106" s="64" t="s">
        <v>70</v>
      </c>
      <c r="C106" s="65">
        <v>54403</v>
      </c>
      <c r="D106" s="66">
        <f>D107+D109+D110+D108</f>
        <v>54403</v>
      </c>
      <c r="E106" s="66">
        <f t="shared" ref="E106:R106" si="29">E107+E109+E110+E108</f>
        <v>1742</v>
      </c>
      <c r="F106" s="66">
        <f t="shared" si="29"/>
        <v>0</v>
      </c>
      <c r="G106" s="66">
        <f t="shared" si="29"/>
        <v>0</v>
      </c>
      <c r="H106" s="66">
        <f t="shared" si="29"/>
        <v>0</v>
      </c>
      <c r="I106" s="66">
        <f t="shared" si="29"/>
        <v>0</v>
      </c>
      <c r="J106" s="66">
        <f t="shared" si="29"/>
        <v>422</v>
      </c>
      <c r="K106" s="66">
        <f t="shared" si="29"/>
        <v>0</v>
      </c>
      <c r="L106" s="66">
        <f t="shared" si="29"/>
        <v>0</v>
      </c>
      <c r="M106" s="66">
        <f t="shared" si="29"/>
        <v>0</v>
      </c>
      <c r="N106" s="66">
        <f t="shared" si="29"/>
        <v>52239</v>
      </c>
      <c r="O106" s="66">
        <f t="shared" si="29"/>
        <v>0</v>
      </c>
      <c r="P106" s="66">
        <f t="shared" si="29"/>
        <v>0</v>
      </c>
      <c r="Q106" s="66"/>
      <c r="R106" s="66">
        <f t="shared" si="29"/>
        <v>0</v>
      </c>
      <c r="S106" s="66"/>
      <c r="T106" s="66"/>
      <c r="U106" s="116">
        <f t="shared" ref="U106:U137" si="30">D106-E106-F106-G106-H106-I106-J106-K106-L106-M106-N106-O106-P106</f>
        <v>0</v>
      </c>
      <c r="V106" s="35"/>
      <c r="W106" s="35"/>
      <c r="X106" s="45"/>
      <c r="Y106" s="45"/>
      <c r="Z106" s="35"/>
      <c r="AA106" s="32"/>
    </row>
    <row r="107" spans="1:28" s="7" customFormat="1" ht="12" hidden="1">
      <c r="A107" s="67" t="s">
        <v>19</v>
      </c>
      <c r="B107" s="68" t="s">
        <v>25</v>
      </c>
      <c r="C107" s="69">
        <v>23303</v>
      </c>
      <c r="D107" s="70">
        <f>SUM(E107:P107)</f>
        <v>23303</v>
      </c>
      <c r="E107" s="70">
        <v>483</v>
      </c>
      <c r="F107" s="70"/>
      <c r="G107" s="70"/>
      <c r="H107" s="70"/>
      <c r="I107" s="70"/>
      <c r="J107" s="70"/>
      <c r="K107" s="70"/>
      <c r="L107" s="70"/>
      <c r="M107" s="70"/>
      <c r="N107" s="70">
        <v>22820</v>
      </c>
      <c r="O107" s="70"/>
      <c r="P107" s="70"/>
      <c r="Q107" s="70"/>
      <c r="R107" s="70"/>
      <c r="S107" s="70"/>
      <c r="T107" s="70"/>
      <c r="U107" s="116">
        <f t="shared" si="30"/>
        <v>0</v>
      </c>
      <c r="V107" s="36"/>
      <c r="W107" s="36"/>
      <c r="X107" s="45"/>
      <c r="Y107" s="45"/>
      <c r="Z107" s="36"/>
      <c r="AA107" s="32"/>
    </row>
    <row r="108" spans="1:28" s="7" customFormat="1" ht="12" hidden="1">
      <c r="A108" s="67" t="s">
        <v>21</v>
      </c>
      <c r="B108" s="68" t="s">
        <v>222</v>
      </c>
      <c r="C108" s="69">
        <v>1214</v>
      </c>
      <c r="D108" s="70">
        <f>SUM(E108:P108)</f>
        <v>1214</v>
      </c>
      <c r="E108" s="70">
        <v>38</v>
      </c>
      <c r="F108" s="70"/>
      <c r="G108" s="70"/>
      <c r="H108" s="70"/>
      <c r="I108" s="70"/>
      <c r="J108" s="70"/>
      <c r="K108" s="70"/>
      <c r="L108" s="70"/>
      <c r="M108" s="70"/>
      <c r="N108" s="70">
        <f>1163+13</f>
        <v>1176</v>
      </c>
      <c r="O108" s="70"/>
      <c r="P108" s="70"/>
      <c r="Q108" s="70"/>
      <c r="R108" s="70"/>
      <c r="S108" s="70"/>
      <c r="T108" s="70"/>
      <c r="U108" s="116">
        <f t="shared" si="30"/>
        <v>0</v>
      </c>
      <c r="V108" s="36"/>
      <c r="W108" s="36"/>
      <c r="X108" s="45"/>
      <c r="Y108" s="45"/>
      <c r="Z108" s="40"/>
      <c r="AA108" s="32"/>
      <c r="AB108" s="9"/>
    </row>
    <row r="109" spans="1:28" s="7" customFormat="1" ht="12" hidden="1">
      <c r="A109" s="67" t="s">
        <v>22</v>
      </c>
      <c r="B109" s="68" t="s">
        <v>29</v>
      </c>
      <c r="C109" s="69">
        <v>3364</v>
      </c>
      <c r="D109" s="70">
        <f>SUM(E109:P109)</f>
        <v>3364</v>
      </c>
      <c r="E109" s="70">
        <v>87</v>
      </c>
      <c r="F109" s="70"/>
      <c r="G109" s="70"/>
      <c r="H109" s="70"/>
      <c r="I109" s="70"/>
      <c r="J109" s="70"/>
      <c r="K109" s="70"/>
      <c r="L109" s="70"/>
      <c r="M109" s="70"/>
      <c r="N109" s="70">
        <v>3277</v>
      </c>
      <c r="O109" s="70"/>
      <c r="P109" s="70"/>
      <c r="Q109" s="70"/>
      <c r="R109" s="70"/>
      <c r="S109" s="70"/>
      <c r="T109" s="70"/>
      <c r="U109" s="116">
        <f t="shared" si="30"/>
        <v>0</v>
      </c>
      <c r="V109" s="36"/>
      <c r="W109" s="36"/>
      <c r="X109" s="45"/>
      <c r="Y109" s="45"/>
      <c r="Z109" s="36"/>
      <c r="AA109" s="32"/>
    </row>
    <row r="110" spans="1:28" s="7" customFormat="1" ht="12" hidden="1">
      <c r="A110" s="67" t="s">
        <v>40</v>
      </c>
      <c r="B110" s="68" t="s">
        <v>412</v>
      </c>
      <c r="C110" s="69">
        <v>26522</v>
      </c>
      <c r="D110" s="70">
        <f>SUM(D111:D125)</f>
        <v>26522</v>
      </c>
      <c r="E110" s="70">
        <f t="shared" ref="E110:T110" si="31">SUM(E111:E125)</f>
        <v>1134</v>
      </c>
      <c r="F110" s="70">
        <f t="shared" si="31"/>
        <v>0</v>
      </c>
      <c r="G110" s="70">
        <f t="shared" si="31"/>
        <v>0</v>
      </c>
      <c r="H110" s="70">
        <f t="shared" si="31"/>
        <v>0</v>
      </c>
      <c r="I110" s="70">
        <f t="shared" si="31"/>
        <v>0</v>
      </c>
      <c r="J110" s="70">
        <f t="shared" si="31"/>
        <v>422</v>
      </c>
      <c r="K110" s="70">
        <f t="shared" si="31"/>
        <v>0</v>
      </c>
      <c r="L110" s="70">
        <f t="shared" si="31"/>
        <v>0</v>
      </c>
      <c r="M110" s="70">
        <f t="shared" si="31"/>
        <v>0</v>
      </c>
      <c r="N110" s="70">
        <f t="shared" si="31"/>
        <v>24966</v>
      </c>
      <c r="O110" s="70">
        <f t="shared" si="31"/>
        <v>0</v>
      </c>
      <c r="P110" s="70">
        <f t="shared" si="31"/>
        <v>0</v>
      </c>
      <c r="Q110" s="70">
        <f t="shared" si="31"/>
        <v>0</v>
      </c>
      <c r="R110" s="70">
        <f t="shared" si="31"/>
        <v>0</v>
      </c>
      <c r="S110" s="70"/>
      <c r="T110" s="70">
        <f t="shared" si="31"/>
        <v>0</v>
      </c>
      <c r="U110" s="116">
        <f t="shared" si="30"/>
        <v>0</v>
      </c>
      <c r="V110" s="36"/>
      <c r="W110" s="36"/>
      <c r="X110" s="45"/>
      <c r="Y110" s="45"/>
      <c r="Z110" s="36"/>
      <c r="AA110" s="32"/>
    </row>
    <row r="111" spans="1:28" s="8" customFormat="1" ht="12" hidden="1">
      <c r="A111" s="71" t="s">
        <v>20</v>
      </c>
      <c r="B111" s="72" t="s">
        <v>71</v>
      </c>
      <c r="C111" s="73">
        <v>16200</v>
      </c>
      <c r="D111" s="74">
        <f t="shared" ref="D111:D122" si="32">SUM(E111:P111)</f>
        <v>16200</v>
      </c>
      <c r="E111" s="74"/>
      <c r="F111" s="74"/>
      <c r="G111" s="74"/>
      <c r="H111" s="74"/>
      <c r="I111" s="74"/>
      <c r="J111" s="74"/>
      <c r="K111" s="74"/>
      <c r="L111" s="74"/>
      <c r="M111" s="74"/>
      <c r="N111" s="74">
        <v>16200</v>
      </c>
      <c r="O111" s="74"/>
      <c r="P111" s="74"/>
      <c r="Q111" s="74"/>
      <c r="R111" s="74"/>
      <c r="S111" s="74"/>
      <c r="T111" s="74"/>
      <c r="U111" s="116">
        <f t="shared" si="30"/>
        <v>0</v>
      </c>
      <c r="V111" s="37"/>
      <c r="W111" s="37"/>
      <c r="X111" s="45"/>
      <c r="Y111" s="45"/>
      <c r="Z111" s="37"/>
      <c r="AA111" s="32"/>
    </row>
    <row r="112" spans="1:28" s="8" customFormat="1" ht="12" hidden="1">
      <c r="A112" s="71" t="s">
        <v>20</v>
      </c>
      <c r="B112" s="72" t="s">
        <v>72</v>
      </c>
      <c r="C112" s="73">
        <v>1516</v>
      </c>
      <c r="D112" s="74">
        <f t="shared" si="32"/>
        <v>1516</v>
      </c>
      <c r="E112" s="74"/>
      <c r="F112" s="74"/>
      <c r="G112" s="74"/>
      <c r="H112" s="74"/>
      <c r="I112" s="74"/>
      <c r="J112" s="74"/>
      <c r="K112" s="74"/>
      <c r="L112" s="74"/>
      <c r="M112" s="74"/>
      <c r="N112" s="74">
        <v>1516</v>
      </c>
      <c r="O112" s="74"/>
      <c r="P112" s="74"/>
      <c r="Q112" s="74"/>
      <c r="R112" s="74"/>
      <c r="S112" s="74"/>
      <c r="T112" s="74"/>
      <c r="U112" s="116">
        <f t="shared" si="30"/>
        <v>0</v>
      </c>
      <c r="V112" s="37"/>
      <c r="W112" s="37"/>
      <c r="X112" s="45"/>
      <c r="Y112" s="45"/>
      <c r="Z112" s="37"/>
      <c r="AA112" s="32"/>
    </row>
    <row r="113" spans="1:27" s="8" customFormat="1" ht="12" hidden="1">
      <c r="A113" s="71" t="s">
        <v>20</v>
      </c>
      <c r="B113" s="72" t="s">
        <v>320</v>
      </c>
      <c r="C113" s="73">
        <v>1100</v>
      </c>
      <c r="D113" s="74">
        <f t="shared" si="32"/>
        <v>1100</v>
      </c>
      <c r="E113" s="74"/>
      <c r="F113" s="74"/>
      <c r="G113" s="74"/>
      <c r="H113" s="74"/>
      <c r="I113" s="74"/>
      <c r="J113" s="74"/>
      <c r="K113" s="74"/>
      <c r="L113" s="74"/>
      <c r="M113" s="74"/>
      <c r="N113" s="74">
        <v>1100</v>
      </c>
      <c r="O113" s="74"/>
      <c r="P113" s="74"/>
      <c r="Q113" s="74"/>
      <c r="R113" s="74"/>
      <c r="S113" s="74"/>
      <c r="T113" s="74"/>
      <c r="U113" s="116">
        <f t="shared" si="30"/>
        <v>0</v>
      </c>
      <c r="V113" s="37"/>
      <c r="W113" s="37"/>
      <c r="X113" s="45"/>
      <c r="Y113" s="45"/>
      <c r="Z113" s="37"/>
      <c r="AA113" s="32"/>
    </row>
    <row r="114" spans="1:27" s="8" customFormat="1" ht="12" hidden="1">
      <c r="A114" s="71" t="s">
        <v>20</v>
      </c>
      <c r="B114" s="72" t="s">
        <v>73</v>
      </c>
      <c r="C114" s="73">
        <v>987</v>
      </c>
      <c r="D114" s="74">
        <f t="shared" si="32"/>
        <v>987</v>
      </c>
      <c r="E114" s="74"/>
      <c r="F114" s="74"/>
      <c r="G114" s="74"/>
      <c r="H114" s="74"/>
      <c r="I114" s="74"/>
      <c r="J114" s="74"/>
      <c r="K114" s="74"/>
      <c r="L114" s="74"/>
      <c r="M114" s="74"/>
      <c r="N114" s="74">
        <v>987</v>
      </c>
      <c r="O114" s="74"/>
      <c r="P114" s="74"/>
      <c r="Q114" s="74"/>
      <c r="R114" s="74"/>
      <c r="S114" s="74"/>
      <c r="T114" s="74"/>
      <c r="U114" s="116">
        <f t="shared" si="30"/>
        <v>0</v>
      </c>
      <c r="V114" s="37"/>
      <c r="W114" s="37"/>
      <c r="X114" s="45"/>
      <c r="Y114" s="45"/>
      <c r="Z114" s="37"/>
      <c r="AA114" s="32"/>
    </row>
    <row r="115" spans="1:27" s="8" customFormat="1" ht="12" hidden="1" outlineLevel="1">
      <c r="A115" s="71" t="s">
        <v>20</v>
      </c>
      <c r="B115" s="72" t="s">
        <v>74</v>
      </c>
      <c r="C115" s="73">
        <v>1400</v>
      </c>
      <c r="D115" s="74">
        <f t="shared" si="32"/>
        <v>1400</v>
      </c>
      <c r="E115" s="74"/>
      <c r="F115" s="74"/>
      <c r="G115" s="74"/>
      <c r="H115" s="74"/>
      <c r="I115" s="74"/>
      <c r="J115" s="74"/>
      <c r="K115" s="74"/>
      <c r="L115" s="74"/>
      <c r="M115" s="74"/>
      <c r="N115" s="74">
        <v>1400</v>
      </c>
      <c r="O115" s="74"/>
      <c r="P115" s="74"/>
      <c r="Q115" s="74"/>
      <c r="R115" s="74"/>
      <c r="S115" s="74"/>
      <c r="T115" s="74"/>
      <c r="U115" s="116">
        <f t="shared" si="30"/>
        <v>0</v>
      </c>
      <c r="V115" s="37"/>
      <c r="W115" s="37"/>
      <c r="X115" s="45"/>
      <c r="Y115" s="45"/>
      <c r="Z115" s="37"/>
      <c r="AA115" s="32"/>
    </row>
    <row r="116" spans="1:27" s="8" customFormat="1" ht="24" hidden="1">
      <c r="A116" s="71" t="s">
        <v>20</v>
      </c>
      <c r="B116" s="72" t="s">
        <v>75</v>
      </c>
      <c r="C116" s="73">
        <v>699</v>
      </c>
      <c r="D116" s="74">
        <f t="shared" si="32"/>
        <v>699</v>
      </c>
      <c r="E116" s="74"/>
      <c r="F116" s="74"/>
      <c r="G116" s="74"/>
      <c r="H116" s="74"/>
      <c r="I116" s="74"/>
      <c r="J116" s="74"/>
      <c r="K116" s="74"/>
      <c r="L116" s="74"/>
      <c r="M116" s="74"/>
      <c r="N116" s="74">
        <v>699</v>
      </c>
      <c r="O116" s="74"/>
      <c r="P116" s="74"/>
      <c r="Q116" s="74"/>
      <c r="R116" s="74"/>
      <c r="S116" s="74"/>
      <c r="T116" s="74"/>
      <c r="U116" s="116">
        <f t="shared" si="30"/>
        <v>0</v>
      </c>
      <c r="V116" s="37"/>
      <c r="W116" s="37"/>
      <c r="X116" s="45"/>
      <c r="Y116" s="45"/>
      <c r="Z116" s="37"/>
      <c r="AA116" s="32"/>
    </row>
    <row r="117" spans="1:27" s="8" customFormat="1" ht="12" hidden="1">
      <c r="A117" s="71" t="s">
        <v>20</v>
      </c>
      <c r="B117" s="72" t="s">
        <v>76</v>
      </c>
      <c r="C117" s="73">
        <v>73</v>
      </c>
      <c r="D117" s="74">
        <f t="shared" si="32"/>
        <v>73</v>
      </c>
      <c r="E117" s="74"/>
      <c r="F117" s="74"/>
      <c r="G117" s="74"/>
      <c r="H117" s="74"/>
      <c r="I117" s="74"/>
      <c r="J117" s="74"/>
      <c r="K117" s="74"/>
      <c r="L117" s="74"/>
      <c r="M117" s="74"/>
      <c r="N117" s="74">
        <v>73</v>
      </c>
      <c r="O117" s="74"/>
      <c r="P117" s="74"/>
      <c r="Q117" s="74"/>
      <c r="R117" s="74"/>
      <c r="S117" s="74"/>
      <c r="T117" s="74"/>
      <c r="U117" s="116">
        <f t="shared" si="30"/>
        <v>0</v>
      </c>
      <c r="V117" s="37"/>
      <c r="W117" s="37"/>
      <c r="X117" s="45"/>
      <c r="Y117" s="45"/>
      <c r="Z117" s="37"/>
      <c r="AA117" s="32"/>
    </row>
    <row r="118" spans="1:27" s="9" customFormat="1" ht="24" hidden="1">
      <c r="A118" s="75" t="s">
        <v>18</v>
      </c>
      <c r="B118" s="72" t="s">
        <v>77</v>
      </c>
      <c r="C118" s="73">
        <v>422</v>
      </c>
      <c r="D118" s="74">
        <f t="shared" si="32"/>
        <v>422</v>
      </c>
      <c r="E118" s="74"/>
      <c r="F118" s="74"/>
      <c r="G118" s="74"/>
      <c r="H118" s="74"/>
      <c r="I118" s="74"/>
      <c r="J118" s="74">
        <v>422</v>
      </c>
      <c r="K118" s="74"/>
      <c r="L118" s="74"/>
      <c r="M118" s="74"/>
      <c r="N118" s="74"/>
      <c r="O118" s="74"/>
      <c r="P118" s="74"/>
      <c r="Q118" s="74"/>
      <c r="R118" s="74"/>
      <c r="S118" s="74"/>
      <c r="T118" s="74"/>
      <c r="U118" s="116">
        <f t="shared" si="30"/>
        <v>0</v>
      </c>
      <c r="V118" s="37"/>
      <c r="W118" s="37"/>
      <c r="X118" s="45"/>
      <c r="Y118" s="45"/>
      <c r="Z118" s="37"/>
      <c r="AA118" s="32"/>
    </row>
    <row r="119" spans="1:27" s="9" customFormat="1" ht="12" hidden="1">
      <c r="A119" s="75" t="s">
        <v>18</v>
      </c>
      <c r="B119" s="72" t="s">
        <v>78</v>
      </c>
      <c r="C119" s="73">
        <v>781</v>
      </c>
      <c r="D119" s="74">
        <f t="shared" si="32"/>
        <v>781</v>
      </c>
      <c r="E119" s="74"/>
      <c r="F119" s="74"/>
      <c r="G119" s="74"/>
      <c r="H119" s="74"/>
      <c r="I119" s="74"/>
      <c r="J119" s="74"/>
      <c r="K119" s="74"/>
      <c r="L119" s="74"/>
      <c r="M119" s="74"/>
      <c r="N119" s="74">
        <v>781</v>
      </c>
      <c r="O119" s="74"/>
      <c r="P119" s="74"/>
      <c r="Q119" s="74"/>
      <c r="R119" s="74"/>
      <c r="S119" s="74"/>
      <c r="T119" s="74"/>
      <c r="U119" s="116">
        <f t="shared" si="30"/>
        <v>0</v>
      </c>
      <c r="V119" s="37"/>
      <c r="W119" s="37"/>
      <c r="X119" s="45"/>
      <c r="Y119" s="45"/>
      <c r="Z119" s="37"/>
      <c r="AA119" s="32"/>
    </row>
    <row r="120" spans="1:27" s="9" customFormat="1" ht="12" hidden="1">
      <c r="A120" s="75" t="s">
        <v>18</v>
      </c>
      <c r="B120" s="72" t="s">
        <v>79</v>
      </c>
      <c r="C120" s="73">
        <v>470</v>
      </c>
      <c r="D120" s="74">
        <f t="shared" si="32"/>
        <v>470</v>
      </c>
      <c r="E120" s="74"/>
      <c r="F120" s="74"/>
      <c r="G120" s="74"/>
      <c r="H120" s="74"/>
      <c r="I120" s="74"/>
      <c r="J120" s="74"/>
      <c r="K120" s="74"/>
      <c r="L120" s="74"/>
      <c r="M120" s="74"/>
      <c r="N120" s="74">
        <v>470</v>
      </c>
      <c r="O120" s="74"/>
      <c r="P120" s="74"/>
      <c r="Q120" s="74"/>
      <c r="R120" s="74"/>
      <c r="S120" s="74"/>
      <c r="T120" s="74"/>
      <c r="U120" s="116">
        <f t="shared" si="30"/>
        <v>0</v>
      </c>
      <c r="V120" s="37"/>
      <c r="W120" s="37"/>
      <c r="X120" s="45"/>
      <c r="Y120" s="45"/>
      <c r="Z120" s="37"/>
      <c r="AA120" s="32"/>
    </row>
    <row r="121" spans="1:27" s="9" customFormat="1" ht="12" hidden="1">
      <c r="A121" s="75" t="s">
        <v>18</v>
      </c>
      <c r="B121" s="106" t="s">
        <v>199</v>
      </c>
      <c r="C121" s="113">
        <v>634</v>
      </c>
      <c r="D121" s="74">
        <f t="shared" si="32"/>
        <v>634</v>
      </c>
      <c r="E121" s="114">
        <v>634</v>
      </c>
      <c r="F121" s="114"/>
      <c r="G121" s="114"/>
      <c r="H121" s="114"/>
      <c r="I121" s="114"/>
      <c r="J121" s="114"/>
      <c r="K121" s="114"/>
      <c r="L121" s="114"/>
      <c r="M121" s="114"/>
      <c r="N121" s="114"/>
      <c r="O121" s="114"/>
      <c r="P121" s="114"/>
      <c r="Q121" s="114"/>
      <c r="R121" s="114"/>
      <c r="S121" s="114"/>
      <c r="T121" s="114"/>
      <c r="U121" s="116">
        <f t="shared" si="30"/>
        <v>0</v>
      </c>
      <c r="V121" s="37"/>
      <c r="W121" s="37"/>
      <c r="X121" s="45"/>
      <c r="Y121" s="45"/>
      <c r="Z121" s="37"/>
      <c r="AA121" s="32"/>
    </row>
    <row r="122" spans="1:27" s="9" customFormat="1" ht="12" hidden="1">
      <c r="A122" s="75" t="s">
        <v>18</v>
      </c>
      <c r="B122" s="106" t="s">
        <v>389</v>
      </c>
      <c r="C122" s="113">
        <v>500</v>
      </c>
      <c r="D122" s="74">
        <f t="shared" si="32"/>
        <v>500</v>
      </c>
      <c r="E122" s="114">
        <v>500</v>
      </c>
      <c r="F122" s="114"/>
      <c r="G122" s="114"/>
      <c r="H122" s="114"/>
      <c r="I122" s="114"/>
      <c r="J122" s="114"/>
      <c r="K122" s="114"/>
      <c r="L122" s="114"/>
      <c r="M122" s="114"/>
      <c r="N122" s="114"/>
      <c r="O122" s="114"/>
      <c r="P122" s="114"/>
      <c r="Q122" s="114"/>
      <c r="R122" s="114"/>
      <c r="S122" s="114"/>
      <c r="T122" s="114"/>
      <c r="U122" s="116">
        <f t="shared" si="30"/>
        <v>0</v>
      </c>
      <c r="V122" s="37"/>
      <c r="W122" s="37"/>
      <c r="X122" s="45"/>
      <c r="Y122" s="45"/>
      <c r="Z122" s="37"/>
      <c r="AA122" s="32"/>
    </row>
    <row r="123" spans="1:27" s="8" customFormat="1" ht="12" hidden="1">
      <c r="A123" s="71" t="s">
        <v>20</v>
      </c>
      <c r="B123" s="72" t="s">
        <v>364</v>
      </c>
      <c r="C123" s="73">
        <v>250</v>
      </c>
      <c r="D123" s="74">
        <f>SUM(E123:P123)</f>
        <v>250</v>
      </c>
      <c r="E123" s="74"/>
      <c r="F123" s="74"/>
      <c r="G123" s="74"/>
      <c r="H123" s="74"/>
      <c r="I123" s="74"/>
      <c r="J123" s="74"/>
      <c r="K123" s="74"/>
      <c r="L123" s="74"/>
      <c r="M123" s="74"/>
      <c r="N123" s="74">
        <v>250</v>
      </c>
      <c r="O123" s="74"/>
      <c r="P123" s="74"/>
      <c r="Q123" s="74"/>
      <c r="R123" s="74"/>
      <c r="S123" s="74"/>
      <c r="T123" s="74"/>
      <c r="U123" s="116">
        <f t="shared" si="30"/>
        <v>0</v>
      </c>
      <c r="V123" s="37"/>
      <c r="W123" s="37"/>
      <c r="X123" s="45"/>
      <c r="Y123" s="45"/>
      <c r="Z123" s="37"/>
      <c r="AA123" s="32"/>
    </row>
    <row r="124" spans="1:27" s="8" customFormat="1" ht="24" hidden="1">
      <c r="A124" s="75" t="s">
        <v>20</v>
      </c>
      <c r="B124" s="72" t="s">
        <v>80</v>
      </c>
      <c r="C124" s="73">
        <v>490</v>
      </c>
      <c r="D124" s="74">
        <f>SUM(E124:P124)</f>
        <v>490</v>
      </c>
      <c r="E124" s="74"/>
      <c r="F124" s="74"/>
      <c r="G124" s="74"/>
      <c r="H124" s="74"/>
      <c r="I124" s="74"/>
      <c r="J124" s="74"/>
      <c r="K124" s="74"/>
      <c r="L124" s="74"/>
      <c r="M124" s="74"/>
      <c r="N124" s="74">
        <v>490</v>
      </c>
      <c r="O124" s="74"/>
      <c r="P124" s="74"/>
      <c r="Q124" s="74"/>
      <c r="R124" s="74"/>
      <c r="S124" s="74"/>
      <c r="T124" s="74"/>
      <c r="U124" s="116">
        <f t="shared" si="30"/>
        <v>0</v>
      </c>
      <c r="V124" s="37"/>
      <c r="W124" s="37"/>
      <c r="X124" s="45"/>
      <c r="Y124" s="45"/>
      <c r="Z124" s="37"/>
      <c r="AA124" s="32"/>
    </row>
    <row r="125" spans="1:27" s="8" customFormat="1" ht="36" hidden="1">
      <c r="A125" s="75" t="s">
        <v>20</v>
      </c>
      <c r="B125" s="72" t="s">
        <v>81</v>
      </c>
      <c r="C125" s="73">
        <v>1000</v>
      </c>
      <c r="D125" s="74">
        <f>SUM(E125:P125)</f>
        <v>1000</v>
      </c>
      <c r="E125" s="74"/>
      <c r="F125" s="74"/>
      <c r="G125" s="74"/>
      <c r="H125" s="74"/>
      <c r="I125" s="74"/>
      <c r="J125" s="74"/>
      <c r="K125" s="74"/>
      <c r="L125" s="74"/>
      <c r="M125" s="74"/>
      <c r="N125" s="74">
        <v>1000</v>
      </c>
      <c r="O125" s="74"/>
      <c r="P125" s="74"/>
      <c r="Q125" s="74"/>
      <c r="R125" s="74"/>
      <c r="S125" s="74"/>
      <c r="T125" s="74"/>
      <c r="U125" s="116">
        <f t="shared" si="30"/>
        <v>0</v>
      </c>
      <c r="V125" s="37"/>
      <c r="W125" s="37"/>
      <c r="X125" s="45"/>
      <c r="Y125" s="45"/>
      <c r="Z125" s="37"/>
      <c r="AA125" s="32"/>
    </row>
    <row r="126" spans="1:27" s="6" customFormat="1" ht="12" hidden="1">
      <c r="A126" s="84" t="s">
        <v>12</v>
      </c>
      <c r="B126" s="64" t="s">
        <v>82</v>
      </c>
      <c r="C126" s="65">
        <v>5709</v>
      </c>
      <c r="D126" s="66">
        <f t="shared" ref="D126:R126" si="33">D127+D131+D134+D130</f>
        <v>5709</v>
      </c>
      <c r="E126" s="66">
        <f t="shared" si="33"/>
        <v>0</v>
      </c>
      <c r="F126" s="66">
        <f t="shared" si="33"/>
        <v>0</v>
      </c>
      <c r="G126" s="66">
        <f t="shared" si="33"/>
        <v>0</v>
      </c>
      <c r="H126" s="66">
        <f t="shared" si="33"/>
        <v>0</v>
      </c>
      <c r="I126" s="66">
        <f t="shared" si="33"/>
        <v>0</v>
      </c>
      <c r="J126" s="66">
        <f t="shared" si="33"/>
        <v>1170</v>
      </c>
      <c r="K126" s="66">
        <f t="shared" si="33"/>
        <v>0</v>
      </c>
      <c r="L126" s="66">
        <f t="shared" si="33"/>
        <v>0</v>
      </c>
      <c r="M126" s="66">
        <f t="shared" si="33"/>
        <v>0</v>
      </c>
      <c r="N126" s="66">
        <f t="shared" si="33"/>
        <v>4539</v>
      </c>
      <c r="O126" s="66">
        <f t="shared" si="33"/>
        <v>0</v>
      </c>
      <c r="P126" s="66">
        <f t="shared" si="33"/>
        <v>0</v>
      </c>
      <c r="Q126" s="66">
        <f t="shared" si="33"/>
        <v>0</v>
      </c>
      <c r="R126" s="66">
        <f t="shared" si="33"/>
        <v>0</v>
      </c>
      <c r="S126" s="66"/>
      <c r="T126" s="66"/>
      <c r="U126" s="116">
        <f t="shared" si="30"/>
        <v>0</v>
      </c>
      <c r="V126" s="35"/>
      <c r="W126" s="35"/>
      <c r="X126" s="45"/>
      <c r="Y126" s="45"/>
      <c r="Z126" s="35"/>
      <c r="AA126" s="32"/>
    </row>
    <row r="127" spans="1:27" s="7" customFormat="1" ht="12" hidden="1">
      <c r="A127" s="67" t="s">
        <v>19</v>
      </c>
      <c r="B127" s="68" t="s">
        <v>25</v>
      </c>
      <c r="C127" s="69">
        <v>3309</v>
      </c>
      <c r="D127" s="70">
        <f t="shared" ref="D127:P127" si="34">D128+D129</f>
        <v>3309</v>
      </c>
      <c r="E127" s="70">
        <f t="shared" si="34"/>
        <v>0</v>
      </c>
      <c r="F127" s="70">
        <f t="shared" si="34"/>
        <v>0</v>
      </c>
      <c r="G127" s="70">
        <f t="shared" si="34"/>
        <v>0</v>
      </c>
      <c r="H127" s="70">
        <f t="shared" si="34"/>
        <v>0</v>
      </c>
      <c r="I127" s="70">
        <f t="shared" si="34"/>
        <v>0</v>
      </c>
      <c r="J127" s="70">
        <f t="shared" si="34"/>
        <v>0</v>
      </c>
      <c r="K127" s="70">
        <f t="shared" si="34"/>
        <v>0</v>
      </c>
      <c r="L127" s="70">
        <f t="shared" si="34"/>
        <v>0</v>
      </c>
      <c r="M127" s="70">
        <f t="shared" si="34"/>
        <v>0</v>
      </c>
      <c r="N127" s="70">
        <f t="shared" si="34"/>
        <v>3309</v>
      </c>
      <c r="O127" s="70">
        <f t="shared" si="34"/>
        <v>0</v>
      </c>
      <c r="P127" s="70">
        <f t="shared" si="34"/>
        <v>0</v>
      </c>
      <c r="Q127" s="70">
        <f>Q128+Q129</f>
        <v>0</v>
      </c>
      <c r="R127" s="70"/>
      <c r="S127" s="70"/>
      <c r="T127" s="70"/>
      <c r="U127" s="116">
        <f t="shared" si="30"/>
        <v>0</v>
      </c>
      <c r="V127" s="36"/>
      <c r="W127" s="36"/>
      <c r="X127" s="45"/>
      <c r="Y127" s="45"/>
      <c r="Z127" s="36"/>
      <c r="AA127" s="32"/>
    </row>
    <row r="128" spans="1:27" s="13" customFormat="1" ht="12" hidden="1">
      <c r="A128" s="71" t="s">
        <v>18</v>
      </c>
      <c r="B128" s="72" t="s">
        <v>26</v>
      </c>
      <c r="C128" s="73">
        <v>2803</v>
      </c>
      <c r="D128" s="74">
        <f>SUM(E128:P128)</f>
        <v>2803</v>
      </c>
      <c r="E128" s="74"/>
      <c r="F128" s="74"/>
      <c r="G128" s="74"/>
      <c r="H128" s="74"/>
      <c r="I128" s="74"/>
      <c r="J128" s="74"/>
      <c r="K128" s="74"/>
      <c r="L128" s="74"/>
      <c r="M128" s="74"/>
      <c r="N128" s="74">
        <v>2803</v>
      </c>
      <c r="O128" s="74"/>
      <c r="P128" s="74"/>
      <c r="Q128" s="74"/>
      <c r="R128" s="74"/>
      <c r="S128" s="74"/>
      <c r="T128" s="74"/>
      <c r="U128" s="116">
        <f t="shared" si="30"/>
        <v>0</v>
      </c>
      <c r="V128" s="37"/>
      <c r="W128" s="37"/>
      <c r="X128" s="45"/>
      <c r="Y128" s="45"/>
      <c r="Z128" s="37"/>
      <c r="AA128" s="32"/>
    </row>
    <row r="129" spans="1:28" s="13" customFormat="1" ht="12" hidden="1">
      <c r="A129" s="71" t="s">
        <v>18</v>
      </c>
      <c r="B129" s="72" t="s">
        <v>28</v>
      </c>
      <c r="C129" s="73">
        <v>506</v>
      </c>
      <c r="D129" s="74">
        <f>SUM(E129:P129)</f>
        <v>506</v>
      </c>
      <c r="E129" s="74"/>
      <c r="F129" s="74"/>
      <c r="G129" s="74"/>
      <c r="H129" s="74"/>
      <c r="I129" s="74"/>
      <c r="J129" s="74"/>
      <c r="K129" s="74"/>
      <c r="L129" s="74"/>
      <c r="M129" s="74"/>
      <c r="N129" s="74">
        <v>506</v>
      </c>
      <c r="O129" s="74"/>
      <c r="P129" s="74"/>
      <c r="Q129" s="74"/>
      <c r="R129" s="74"/>
      <c r="S129" s="74"/>
      <c r="T129" s="74"/>
      <c r="U129" s="116">
        <f t="shared" si="30"/>
        <v>0</v>
      </c>
      <c r="V129" s="37"/>
      <c r="W129" s="37"/>
      <c r="X129" s="45"/>
      <c r="Y129" s="45"/>
      <c r="Z129" s="37"/>
      <c r="AA129" s="32"/>
    </row>
    <row r="130" spans="1:28" s="7" customFormat="1" ht="12" hidden="1">
      <c r="A130" s="67" t="s">
        <v>21</v>
      </c>
      <c r="B130" s="68" t="s">
        <v>222</v>
      </c>
      <c r="C130" s="69">
        <v>173</v>
      </c>
      <c r="D130" s="70">
        <f>SUM(E130:P130)</f>
        <v>173</v>
      </c>
      <c r="E130" s="70"/>
      <c r="F130" s="70"/>
      <c r="G130" s="70"/>
      <c r="H130" s="70"/>
      <c r="I130" s="70"/>
      <c r="J130" s="70"/>
      <c r="K130" s="70"/>
      <c r="L130" s="70"/>
      <c r="M130" s="70"/>
      <c r="N130" s="70">
        <v>173</v>
      </c>
      <c r="O130" s="70"/>
      <c r="P130" s="70"/>
      <c r="Q130" s="70"/>
      <c r="R130" s="70"/>
      <c r="S130" s="70"/>
      <c r="T130" s="70"/>
      <c r="U130" s="116">
        <f t="shared" si="30"/>
        <v>0</v>
      </c>
      <c r="V130" s="36"/>
      <c r="W130" s="36"/>
      <c r="X130" s="45"/>
      <c r="Y130" s="45"/>
      <c r="Z130" s="40"/>
      <c r="AA130" s="32"/>
      <c r="AB130" s="9"/>
    </row>
    <row r="131" spans="1:28" s="7" customFormat="1" ht="12" hidden="1">
      <c r="A131" s="67" t="s">
        <v>22</v>
      </c>
      <c r="B131" s="68" t="s">
        <v>29</v>
      </c>
      <c r="C131" s="69">
        <v>483</v>
      </c>
      <c r="D131" s="70">
        <f t="shared" ref="D131:P131" si="35">D132+D133</f>
        <v>483</v>
      </c>
      <c r="E131" s="70">
        <f t="shared" si="35"/>
        <v>0</v>
      </c>
      <c r="F131" s="70">
        <f t="shared" si="35"/>
        <v>0</v>
      </c>
      <c r="G131" s="70">
        <f t="shared" si="35"/>
        <v>0</v>
      </c>
      <c r="H131" s="70">
        <f t="shared" si="35"/>
        <v>0</v>
      </c>
      <c r="I131" s="70">
        <f t="shared" si="35"/>
        <v>0</v>
      </c>
      <c r="J131" s="70">
        <f t="shared" si="35"/>
        <v>0</v>
      </c>
      <c r="K131" s="70">
        <f t="shared" si="35"/>
        <v>0</v>
      </c>
      <c r="L131" s="70">
        <f t="shared" si="35"/>
        <v>0</v>
      </c>
      <c r="M131" s="70">
        <f t="shared" si="35"/>
        <v>0</v>
      </c>
      <c r="N131" s="70">
        <f t="shared" si="35"/>
        <v>483</v>
      </c>
      <c r="O131" s="70">
        <f t="shared" si="35"/>
        <v>0</v>
      </c>
      <c r="P131" s="70">
        <f t="shared" si="35"/>
        <v>0</v>
      </c>
      <c r="Q131" s="70">
        <f>Q132+Q133</f>
        <v>0</v>
      </c>
      <c r="R131" s="70"/>
      <c r="S131" s="70"/>
      <c r="T131" s="70"/>
      <c r="U131" s="116">
        <f t="shared" si="30"/>
        <v>0</v>
      </c>
      <c r="V131" s="36"/>
      <c r="W131" s="36"/>
      <c r="X131" s="45"/>
      <c r="Y131" s="45"/>
      <c r="Z131" s="36"/>
      <c r="AA131" s="32"/>
    </row>
    <row r="132" spans="1:28" s="13" customFormat="1" ht="12" hidden="1">
      <c r="A132" s="71" t="s">
        <v>18</v>
      </c>
      <c r="B132" s="72" t="s">
        <v>26</v>
      </c>
      <c r="C132" s="73">
        <v>439</v>
      </c>
      <c r="D132" s="74">
        <f>SUM(E132:P132)</f>
        <v>439</v>
      </c>
      <c r="E132" s="74"/>
      <c r="F132" s="74"/>
      <c r="G132" s="74"/>
      <c r="H132" s="74"/>
      <c r="I132" s="74"/>
      <c r="J132" s="74"/>
      <c r="K132" s="74"/>
      <c r="L132" s="74"/>
      <c r="M132" s="74"/>
      <c r="N132" s="74">
        <v>439</v>
      </c>
      <c r="O132" s="74"/>
      <c r="P132" s="74"/>
      <c r="Q132" s="74"/>
      <c r="R132" s="74"/>
      <c r="S132" s="74"/>
      <c r="T132" s="74"/>
      <c r="U132" s="116">
        <f t="shared" si="30"/>
        <v>0</v>
      </c>
      <c r="V132" s="37"/>
      <c r="W132" s="37"/>
      <c r="X132" s="45"/>
      <c r="Y132" s="45"/>
      <c r="Z132" s="37"/>
      <c r="AA132" s="32"/>
    </row>
    <row r="133" spans="1:28" s="13" customFormat="1" ht="12" hidden="1">
      <c r="A133" s="71" t="s">
        <v>18</v>
      </c>
      <c r="B133" s="72" t="s">
        <v>28</v>
      </c>
      <c r="C133" s="73">
        <v>44</v>
      </c>
      <c r="D133" s="74">
        <f>SUM(E133:P133)</f>
        <v>44</v>
      </c>
      <c r="E133" s="74"/>
      <c r="F133" s="74"/>
      <c r="G133" s="74"/>
      <c r="H133" s="74"/>
      <c r="I133" s="74"/>
      <c r="J133" s="74"/>
      <c r="K133" s="74"/>
      <c r="L133" s="74"/>
      <c r="M133" s="74"/>
      <c r="N133" s="74">
        <v>44</v>
      </c>
      <c r="O133" s="74"/>
      <c r="P133" s="74"/>
      <c r="Q133" s="74"/>
      <c r="R133" s="74"/>
      <c r="S133" s="74"/>
      <c r="T133" s="74"/>
      <c r="U133" s="116">
        <f t="shared" si="30"/>
        <v>0</v>
      </c>
      <c r="V133" s="37"/>
      <c r="W133" s="37"/>
      <c r="X133" s="45"/>
      <c r="Y133" s="45"/>
      <c r="Z133" s="37"/>
      <c r="AA133" s="32"/>
    </row>
    <row r="134" spans="1:28" s="7" customFormat="1" ht="12" hidden="1">
      <c r="A134" s="67" t="s">
        <v>40</v>
      </c>
      <c r="B134" s="68" t="s">
        <v>56</v>
      </c>
      <c r="C134" s="69">
        <v>1744</v>
      </c>
      <c r="D134" s="70">
        <f t="shared" ref="D134:Q134" si="36">SUM(D135:D139)</f>
        <v>1744</v>
      </c>
      <c r="E134" s="70">
        <f t="shared" si="36"/>
        <v>0</v>
      </c>
      <c r="F134" s="70">
        <f t="shared" si="36"/>
        <v>0</v>
      </c>
      <c r="G134" s="70">
        <f t="shared" si="36"/>
        <v>0</v>
      </c>
      <c r="H134" s="70">
        <f t="shared" si="36"/>
        <v>0</v>
      </c>
      <c r="I134" s="70">
        <f t="shared" si="36"/>
        <v>0</v>
      </c>
      <c r="J134" s="70">
        <f t="shared" si="36"/>
        <v>1170</v>
      </c>
      <c r="K134" s="70">
        <f t="shared" si="36"/>
        <v>0</v>
      </c>
      <c r="L134" s="70">
        <f t="shared" si="36"/>
        <v>0</v>
      </c>
      <c r="M134" s="70">
        <f t="shared" si="36"/>
        <v>0</v>
      </c>
      <c r="N134" s="70">
        <f t="shared" si="36"/>
        <v>574</v>
      </c>
      <c r="O134" s="70">
        <f t="shared" si="36"/>
        <v>0</v>
      </c>
      <c r="P134" s="70">
        <f t="shared" si="36"/>
        <v>0</v>
      </c>
      <c r="Q134" s="70">
        <f t="shared" si="36"/>
        <v>0</v>
      </c>
      <c r="R134" s="70"/>
      <c r="S134" s="70"/>
      <c r="T134" s="70"/>
      <c r="U134" s="116">
        <f t="shared" si="30"/>
        <v>0</v>
      </c>
      <c r="V134" s="36"/>
      <c r="W134" s="36"/>
      <c r="X134" s="45"/>
      <c r="Y134" s="45"/>
      <c r="Z134" s="36"/>
      <c r="AA134" s="32"/>
    </row>
    <row r="135" spans="1:28" s="7" customFormat="1" ht="12" hidden="1">
      <c r="A135" s="71" t="s">
        <v>18</v>
      </c>
      <c r="B135" s="72" t="s">
        <v>83</v>
      </c>
      <c r="C135" s="73">
        <v>450</v>
      </c>
      <c r="D135" s="74">
        <f t="shared" ref="D135:D139" si="37">SUM(E135:P135)</f>
        <v>450</v>
      </c>
      <c r="E135" s="74"/>
      <c r="F135" s="74"/>
      <c r="G135" s="74"/>
      <c r="H135" s="74"/>
      <c r="I135" s="74"/>
      <c r="J135" s="74"/>
      <c r="K135" s="74"/>
      <c r="L135" s="74"/>
      <c r="M135" s="74"/>
      <c r="N135" s="74">
        <v>450</v>
      </c>
      <c r="O135" s="74"/>
      <c r="P135" s="74"/>
      <c r="Q135" s="74"/>
      <c r="R135" s="74"/>
      <c r="S135" s="74"/>
      <c r="T135" s="74"/>
      <c r="U135" s="116">
        <f t="shared" si="30"/>
        <v>0</v>
      </c>
      <c r="V135" s="37"/>
      <c r="W135" s="37"/>
      <c r="X135" s="45"/>
      <c r="Y135" s="45"/>
      <c r="Z135" s="37"/>
      <c r="AA135" s="32"/>
    </row>
    <row r="136" spans="1:28" s="7" customFormat="1" ht="24" hidden="1">
      <c r="A136" s="71" t="s">
        <v>18</v>
      </c>
      <c r="B136" s="72" t="s">
        <v>321</v>
      </c>
      <c r="C136" s="73">
        <v>120</v>
      </c>
      <c r="D136" s="74">
        <f t="shared" si="37"/>
        <v>120</v>
      </c>
      <c r="E136" s="74"/>
      <c r="F136" s="74"/>
      <c r="G136" s="74"/>
      <c r="H136" s="74"/>
      <c r="I136" s="74"/>
      <c r="J136" s="74">
        <v>120</v>
      </c>
      <c r="K136" s="74"/>
      <c r="L136" s="74"/>
      <c r="M136" s="74"/>
      <c r="N136" s="74"/>
      <c r="O136" s="74"/>
      <c r="P136" s="74"/>
      <c r="Q136" s="74"/>
      <c r="R136" s="74"/>
      <c r="S136" s="74"/>
      <c r="T136" s="74"/>
      <c r="U136" s="116">
        <f t="shared" si="30"/>
        <v>0</v>
      </c>
      <c r="V136" s="37"/>
      <c r="W136" s="37"/>
      <c r="X136" s="45"/>
      <c r="Y136" s="45"/>
      <c r="Z136" s="37"/>
      <c r="AA136" s="32"/>
    </row>
    <row r="137" spans="1:28" s="7" customFormat="1" ht="12" hidden="1">
      <c r="A137" s="71" t="s">
        <v>18</v>
      </c>
      <c r="B137" s="72" t="s">
        <v>84</v>
      </c>
      <c r="C137" s="73">
        <v>350</v>
      </c>
      <c r="D137" s="74">
        <f t="shared" si="37"/>
        <v>350</v>
      </c>
      <c r="E137" s="74"/>
      <c r="F137" s="74"/>
      <c r="G137" s="74"/>
      <c r="H137" s="74"/>
      <c r="I137" s="74"/>
      <c r="J137" s="74">
        <v>350</v>
      </c>
      <c r="K137" s="74"/>
      <c r="L137" s="74"/>
      <c r="M137" s="74"/>
      <c r="N137" s="74"/>
      <c r="O137" s="74"/>
      <c r="P137" s="74"/>
      <c r="Q137" s="74"/>
      <c r="R137" s="74"/>
      <c r="S137" s="74"/>
      <c r="T137" s="74"/>
      <c r="U137" s="116">
        <f t="shared" si="30"/>
        <v>0</v>
      </c>
      <c r="V137" s="37"/>
      <c r="W137" s="37"/>
      <c r="X137" s="45"/>
      <c r="Y137" s="45"/>
      <c r="Z137" s="37"/>
      <c r="AA137" s="32"/>
    </row>
    <row r="138" spans="1:28" s="7" customFormat="1" ht="36" hidden="1">
      <c r="A138" s="71" t="s">
        <v>18</v>
      </c>
      <c r="B138" s="72" t="s">
        <v>85</v>
      </c>
      <c r="C138" s="73">
        <v>124</v>
      </c>
      <c r="D138" s="74">
        <f t="shared" si="37"/>
        <v>124</v>
      </c>
      <c r="E138" s="74"/>
      <c r="F138" s="74"/>
      <c r="G138" s="74"/>
      <c r="H138" s="74"/>
      <c r="I138" s="74"/>
      <c r="J138" s="74"/>
      <c r="K138" s="74"/>
      <c r="L138" s="74"/>
      <c r="M138" s="74"/>
      <c r="N138" s="74">
        <v>124</v>
      </c>
      <c r="O138" s="74"/>
      <c r="P138" s="74"/>
      <c r="Q138" s="74"/>
      <c r="R138" s="74"/>
      <c r="S138" s="74"/>
      <c r="T138" s="74"/>
      <c r="U138" s="116">
        <f t="shared" ref="U138:U169" si="38">D138-E138-F138-G138-H138-I138-J138-K138-L138-M138-N138-O138-P138</f>
        <v>0</v>
      </c>
      <c r="V138" s="37"/>
      <c r="W138" s="37"/>
      <c r="X138" s="45"/>
      <c r="Y138" s="45"/>
      <c r="Z138" s="37"/>
      <c r="AA138" s="32"/>
    </row>
    <row r="139" spans="1:28" s="7" customFormat="1" ht="36" hidden="1">
      <c r="A139" s="85" t="s">
        <v>20</v>
      </c>
      <c r="B139" s="72" t="s">
        <v>449</v>
      </c>
      <c r="C139" s="73">
        <v>700</v>
      </c>
      <c r="D139" s="74">
        <f t="shared" si="37"/>
        <v>700</v>
      </c>
      <c r="E139" s="74"/>
      <c r="F139" s="74"/>
      <c r="G139" s="74"/>
      <c r="H139" s="74"/>
      <c r="I139" s="74"/>
      <c r="J139" s="74">
        <v>700</v>
      </c>
      <c r="K139" s="74"/>
      <c r="L139" s="74"/>
      <c r="M139" s="74"/>
      <c r="N139" s="74"/>
      <c r="O139" s="74"/>
      <c r="P139" s="74"/>
      <c r="Q139" s="74"/>
      <c r="R139" s="74"/>
      <c r="S139" s="74"/>
      <c r="T139" s="74"/>
      <c r="U139" s="116">
        <f t="shared" si="38"/>
        <v>0</v>
      </c>
      <c r="V139" s="37"/>
      <c r="W139" s="37"/>
      <c r="X139" s="45"/>
      <c r="Y139" s="45"/>
      <c r="Z139" s="37"/>
      <c r="AA139" s="32"/>
    </row>
    <row r="140" spans="1:28" s="6" customFormat="1" ht="12" hidden="1">
      <c r="A140" s="83" t="s">
        <v>390</v>
      </c>
      <c r="B140" s="64" t="s">
        <v>90</v>
      </c>
      <c r="C140" s="65">
        <v>52829</v>
      </c>
      <c r="D140" s="66">
        <f>D141+D145+D148+D144</f>
        <v>52829</v>
      </c>
      <c r="E140" s="66">
        <f t="shared" ref="E140:R140" si="39">E141+E145+E148+E144</f>
        <v>0</v>
      </c>
      <c r="F140" s="66">
        <f t="shared" si="39"/>
        <v>0</v>
      </c>
      <c r="G140" s="66">
        <f t="shared" si="39"/>
        <v>0</v>
      </c>
      <c r="H140" s="66">
        <f t="shared" si="39"/>
        <v>0</v>
      </c>
      <c r="I140" s="66">
        <f t="shared" si="39"/>
        <v>0</v>
      </c>
      <c r="J140" s="66">
        <f t="shared" si="39"/>
        <v>1373</v>
      </c>
      <c r="K140" s="66">
        <f t="shared" si="39"/>
        <v>0</v>
      </c>
      <c r="L140" s="66">
        <f t="shared" si="39"/>
        <v>0</v>
      </c>
      <c r="M140" s="66">
        <f t="shared" si="39"/>
        <v>0</v>
      </c>
      <c r="N140" s="66">
        <f t="shared" si="39"/>
        <v>51456</v>
      </c>
      <c r="O140" s="66">
        <f t="shared" si="39"/>
        <v>0</v>
      </c>
      <c r="P140" s="66">
        <f t="shared" si="39"/>
        <v>0</v>
      </c>
      <c r="Q140" s="66">
        <f t="shared" si="39"/>
        <v>0</v>
      </c>
      <c r="R140" s="66">
        <f t="shared" si="39"/>
        <v>0</v>
      </c>
      <c r="S140" s="66"/>
      <c r="T140" s="66"/>
      <c r="U140" s="116">
        <f t="shared" si="38"/>
        <v>0</v>
      </c>
      <c r="V140" s="35"/>
      <c r="W140" s="35"/>
      <c r="X140" s="45"/>
      <c r="Y140" s="45"/>
      <c r="Z140" s="35"/>
      <c r="AA140" s="32"/>
    </row>
    <row r="141" spans="1:28" s="7" customFormat="1" ht="12" hidden="1">
      <c r="A141" s="67" t="s">
        <v>19</v>
      </c>
      <c r="B141" s="68" t="s">
        <v>25</v>
      </c>
      <c r="C141" s="69">
        <v>29051</v>
      </c>
      <c r="D141" s="70">
        <f t="shared" ref="D141:P141" si="40">D142+D143</f>
        <v>29051</v>
      </c>
      <c r="E141" s="70">
        <f t="shared" si="40"/>
        <v>0</v>
      </c>
      <c r="F141" s="70">
        <f t="shared" si="40"/>
        <v>0</v>
      </c>
      <c r="G141" s="70">
        <f t="shared" si="40"/>
        <v>0</v>
      </c>
      <c r="H141" s="70">
        <f t="shared" si="40"/>
        <v>0</v>
      </c>
      <c r="I141" s="70">
        <f t="shared" si="40"/>
        <v>0</v>
      </c>
      <c r="J141" s="70">
        <f t="shared" si="40"/>
        <v>0</v>
      </c>
      <c r="K141" s="70">
        <f t="shared" si="40"/>
        <v>0</v>
      </c>
      <c r="L141" s="70">
        <f t="shared" si="40"/>
        <v>0</v>
      </c>
      <c r="M141" s="70">
        <f t="shared" si="40"/>
        <v>0</v>
      </c>
      <c r="N141" s="70">
        <f t="shared" si="40"/>
        <v>29051</v>
      </c>
      <c r="O141" s="70">
        <f t="shared" si="40"/>
        <v>0</v>
      </c>
      <c r="P141" s="70">
        <f t="shared" si="40"/>
        <v>0</v>
      </c>
      <c r="Q141" s="70">
        <f>Q142+Q143</f>
        <v>0</v>
      </c>
      <c r="R141" s="70"/>
      <c r="S141" s="70"/>
      <c r="T141" s="70"/>
      <c r="U141" s="116">
        <f t="shared" si="38"/>
        <v>0</v>
      </c>
      <c r="V141" s="36"/>
      <c r="W141" s="36"/>
      <c r="X141" s="45"/>
      <c r="Y141" s="45"/>
      <c r="Z141" s="36"/>
      <c r="AA141" s="32"/>
    </row>
    <row r="142" spans="1:28" s="7" customFormat="1" ht="12" hidden="1">
      <c r="A142" s="71" t="s">
        <v>20</v>
      </c>
      <c r="B142" s="72" t="s">
        <v>26</v>
      </c>
      <c r="C142" s="73">
        <v>28108</v>
      </c>
      <c r="D142" s="74">
        <f>SUM(E142:P142)</f>
        <v>28108</v>
      </c>
      <c r="E142" s="74"/>
      <c r="F142" s="74"/>
      <c r="G142" s="74"/>
      <c r="H142" s="74"/>
      <c r="I142" s="74"/>
      <c r="J142" s="74"/>
      <c r="K142" s="74"/>
      <c r="L142" s="74"/>
      <c r="M142" s="74"/>
      <c r="N142" s="74">
        <f>28416-308</f>
        <v>28108</v>
      </c>
      <c r="O142" s="74"/>
      <c r="P142" s="74"/>
      <c r="Q142" s="74"/>
      <c r="R142" s="74"/>
      <c r="S142" s="74"/>
      <c r="T142" s="74"/>
      <c r="U142" s="116">
        <f t="shared" si="38"/>
        <v>0</v>
      </c>
      <c r="V142" s="37"/>
      <c r="W142" s="37"/>
      <c r="X142" s="45"/>
      <c r="Y142" s="45"/>
      <c r="Z142" s="37"/>
      <c r="AA142" s="32"/>
    </row>
    <row r="143" spans="1:28" s="7" customFormat="1" ht="12" hidden="1">
      <c r="A143" s="71" t="s">
        <v>20</v>
      </c>
      <c r="B143" s="72" t="s">
        <v>28</v>
      </c>
      <c r="C143" s="73">
        <v>943</v>
      </c>
      <c r="D143" s="74">
        <f>SUM(E143:P143)</f>
        <v>943</v>
      </c>
      <c r="E143" s="74"/>
      <c r="F143" s="74"/>
      <c r="G143" s="74"/>
      <c r="H143" s="74"/>
      <c r="I143" s="74"/>
      <c r="J143" s="74"/>
      <c r="K143" s="74"/>
      <c r="L143" s="74"/>
      <c r="M143" s="74"/>
      <c r="N143" s="74">
        <f>460+483</f>
        <v>943</v>
      </c>
      <c r="O143" s="74"/>
      <c r="P143" s="74"/>
      <c r="Q143" s="74"/>
      <c r="R143" s="74"/>
      <c r="S143" s="74"/>
      <c r="T143" s="74"/>
      <c r="U143" s="116">
        <f t="shared" si="38"/>
        <v>0</v>
      </c>
      <c r="V143" s="37"/>
      <c r="W143" s="37"/>
      <c r="X143" s="45"/>
      <c r="Y143" s="45"/>
      <c r="Z143" s="37"/>
      <c r="AA143" s="32"/>
    </row>
    <row r="144" spans="1:28" s="7" customFormat="1" ht="12" hidden="1">
      <c r="A144" s="67" t="s">
        <v>21</v>
      </c>
      <c r="B144" s="68" t="s">
        <v>222</v>
      </c>
      <c r="C144" s="69">
        <v>1685</v>
      </c>
      <c r="D144" s="70">
        <f>SUM(E144:P144)</f>
        <v>1685</v>
      </c>
      <c r="E144" s="70"/>
      <c r="F144" s="70"/>
      <c r="G144" s="70"/>
      <c r="H144" s="70"/>
      <c r="I144" s="70"/>
      <c r="J144" s="70"/>
      <c r="K144" s="70"/>
      <c r="L144" s="70"/>
      <c r="M144" s="70"/>
      <c r="N144" s="70">
        <f>947+782-44</f>
        <v>1685</v>
      </c>
      <c r="O144" s="70"/>
      <c r="P144" s="70"/>
      <c r="Q144" s="70"/>
      <c r="R144" s="70"/>
      <c r="S144" s="70"/>
      <c r="T144" s="70"/>
      <c r="U144" s="116">
        <f t="shared" si="38"/>
        <v>0</v>
      </c>
      <c r="V144" s="36"/>
      <c r="W144" s="36"/>
      <c r="X144" s="45"/>
      <c r="Y144" s="45"/>
      <c r="Z144" s="40"/>
      <c r="AA144" s="32"/>
      <c r="AB144" s="9"/>
    </row>
    <row r="145" spans="1:27" s="7" customFormat="1" ht="12" hidden="1">
      <c r="A145" s="67" t="s">
        <v>22</v>
      </c>
      <c r="B145" s="68" t="s">
        <v>29</v>
      </c>
      <c r="C145" s="69">
        <v>4367</v>
      </c>
      <c r="D145" s="70">
        <f t="shared" ref="D145:P145" si="41">SUM(D146:D147)</f>
        <v>4367</v>
      </c>
      <c r="E145" s="70">
        <f t="shared" si="41"/>
        <v>0</v>
      </c>
      <c r="F145" s="70">
        <f t="shared" si="41"/>
        <v>0</v>
      </c>
      <c r="G145" s="70">
        <f t="shared" si="41"/>
        <v>0</v>
      </c>
      <c r="H145" s="70">
        <f t="shared" si="41"/>
        <v>0</v>
      </c>
      <c r="I145" s="70">
        <f t="shared" si="41"/>
        <v>0</v>
      </c>
      <c r="J145" s="70">
        <f t="shared" si="41"/>
        <v>0</v>
      </c>
      <c r="K145" s="70">
        <f t="shared" si="41"/>
        <v>0</v>
      </c>
      <c r="L145" s="70">
        <f t="shared" si="41"/>
        <v>0</v>
      </c>
      <c r="M145" s="70">
        <f t="shared" si="41"/>
        <v>0</v>
      </c>
      <c r="N145" s="70">
        <f t="shared" si="41"/>
        <v>4367</v>
      </c>
      <c r="O145" s="70">
        <f t="shared" si="41"/>
        <v>0</v>
      </c>
      <c r="P145" s="70">
        <f t="shared" si="41"/>
        <v>0</v>
      </c>
      <c r="Q145" s="70">
        <f>SUM(Q146:Q147)</f>
        <v>0</v>
      </c>
      <c r="R145" s="70"/>
      <c r="S145" s="70"/>
      <c r="T145" s="70"/>
      <c r="U145" s="116">
        <f t="shared" si="38"/>
        <v>0</v>
      </c>
      <c r="V145" s="36"/>
      <c r="W145" s="36"/>
      <c r="X145" s="45"/>
      <c r="Y145" s="45"/>
      <c r="Z145" s="36"/>
      <c r="AA145" s="32"/>
    </row>
    <row r="146" spans="1:27" s="7" customFormat="1" ht="12" hidden="1">
      <c r="A146" s="71" t="s">
        <v>20</v>
      </c>
      <c r="B146" s="72" t="s">
        <v>26</v>
      </c>
      <c r="C146" s="73">
        <v>4279</v>
      </c>
      <c r="D146" s="74">
        <f>SUM(E146:P146)</f>
        <v>4279</v>
      </c>
      <c r="E146" s="74"/>
      <c r="F146" s="74"/>
      <c r="G146" s="74"/>
      <c r="H146" s="74"/>
      <c r="I146" s="74"/>
      <c r="J146" s="74"/>
      <c r="K146" s="74"/>
      <c r="L146" s="74"/>
      <c r="M146" s="74"/>
      <c r="N146" s="74">
        <f>4336-57</f>
        <v>4279</v>
      </c>
      <c r="O146" s="74"/>
      <c r="P146" s="74"/>
      <c r="Q146" s="74"/>
      <c r="R146" s="74"/>
      <c r="S146" s="74"/>
      <c r="T146" s="74"/>
      <c r="U146" s="116">
        <f t="shared" si="38"/>
        <v>0</v>
      </c>
      <c r="V146" s="37"/>
      <c r="W146" s="37"/>
      <c r="X146" s="45"/>
      <c r="Y146" s="45"/>
      <c r="Z146" s="37"/>
      <c r="AA146" s="32"/>
    </row>
    <row r="147" spans="1:27" s="7" customFormat="1" ht="12" hidden="1">
      <c r="A147" s="71" t="s">
        <v>20</v>
      </c>
      <c r="B147" s="72" t="s">
        <v>28</v>
      </c>
      <c r="C147" s="73">
        <v>88</v>
      </c>
      <c r="D147" s="74">
        <f>SUM(E147:P147)</f>
        <v>88</v>
      </c>
      <c r="E147" s="74"/>
      <c r="F147" s="74"/>
      <c r="G147" s="74"/>
      <c r="H147" s="74"/>
      <c r="I147" s="74"/>
      <c r="J147" s="74"/>
      <c r="K147" s="74"/>
      <c r="L147" s="74"/>
      <c r="M147" s="74"/>
      <c r="N147" s="74">
        <f>44+44</f>
        <v>88</v>
      </c>
      <c r="O147" s="74"/>
      <c r="P147" s="74"/>
      <c r="Q147" s="74"/>
      <c r="R147" s="74"/>
      <c r="S147" s="74"/>
      <c r="T147" s="74"/>
      <c r="U147" s="116">
        <f t="shared" si="38"/>
        <v>0</v>
      </c>
      <c r="V147" s="37"/>
      <c r="W147" s="37"/>
      <c r="X147" s="45"/>
      <c r="Y147" s="45"/>
      <c r="Z147" s="37"/>
      <c r="AA147" s="32"/>
    </row>
    <row r="148" spans="1:27" s="7" customFormat="1" ht="12" hidden="1">
      <c r="A148" s="67" t="s">
        <v>40</v>
      </c>
      <c r="B148" s="68" t="s">
        <v>412</v>
      </c>
      <c r="C148" s="69">
        <v>17726</v>
      </c>
      <c r="D148" s="70">
        <f t="shared" ref="D148:R148" si="42">SUM(D149:D180)</f>
        <v>17726</v>
      </c>
      <c r="E148" s="70">
        <f t="shared" si="42"/>
        <v>0</v>
      </c>
      <c r="F148" s="70">
        <f t="shared" si="42"/>
        <v>0</v>
      </c>
      <c r="G148" s="70">
        <f t="shared" si="42"/>
        <v>0</v>
      </c>
      <c r="H148" s="70">
        <f t="shared" si="42"/>
        <v>0</v>
      </c>
      <c r="I148" s="70">
        <f t="shared" si="42"/>
        <v>0</v>
      </c>
      <c r="J148" s="70">
        <f t="shared" si="42"/>
        <v>1373</v>
      </c>
      <c r="K148" s="70">
        <f t="shared" si="42"/>
        <v>0</v>
      </c>
      <c r="L148" s="70">
        <f t="shared" si="42"/>
        <v>0</v>
      </c>
      <c r="M148" s="70">
        <f t="shared" si="42"/>
        <v>0</v>
      </c>
      <c r="N148" s="70">
        <f t="shared" si="42"/>
        <v>16353</v>
      </c>
      <c r="O148" s="70">
        <f t="shared" si="42"/>
        <v>0</v>
      </c>
      <c r="P148" s="70">
        <f t="shared" si="42"/>
        <v>0</v>
      </c>
      <c r="Q148" s="70">
        <f t="shared" si="42"/>
        <v>0</v>
      </c>
      <c r="R148" s="70">
        <f t="shared" si="42"/>
        <v>0</v>
      </c>
      <c r="S148" s="70"/>
      <c r="T148" s="70"/>
      <c r="U148" s="116">
        <f t="shared" si="38"/>
        <v>0</v>
      </c>
      <c r="V148" s="36"/>
      <c r="W148" s="36"/>
      <c r="X148" s="45"/>
      <c r="Y148" s="45"/>
      <c r="Z148" s="36"/>
      <c r="AA148" s="32"/>
    </row>
    <row r="149" spans="1:27" s="8" customFormat="1" ht="12" hidden="1">
      <c r="A149" s="71" t="s">
        <v>20</v>
      </c>
      <c r="B149" s="72" t="s">
        <v>87</v>
      </c>
      <c r="C149" s="73">
        <v>51</v>
      </c>
      <c r="D149" s="74">
        <f t="shared" ref="D149:D178" si="43">SUM(E149:P149)</f>
        <v>51</v>
      </c>
      <c r="E149" s="74"/>
      <c r="F149" s="74"/>
      <c r="G149" s="74"/>
      <c r="H149" s="74"/>
      <c r="I149" s="74"/>
      <c r="J149" s="74"/>
      <c r="K149" s="74"/>
      <c r="L149" s="74"/>
      <c r="M149" s="74"/>
      <c r="N149" s="74">
        <f>64-13</f>
        <v>51</v>
      </c>
      <c r="O149" s="74"/>
      <c r="P149" s="74"/>
      <c r="Q149" s="74"/>
      <c r="R149" s="74"/>
      <c r="S149" s="74"/>
      <c r="T149" s="74"/>
      <c r="U149" s="116">
        <f t="shared" si="38"/>
        <v>0</v>
      </c>
      <c r="V149" s="37"/>
      <c r="W149" s="37"/>
      <c r="X149" s="45"/>
      <c r="Y149" s="45"/>
      <c r="Z149" s="37"/>
      <c r="AA149" s="32"/>
    </row>
    <row r="150" spans="1:27" s="8" customFormat="1" ht="24" hidden="1">
      <c r="A150" s="71" t="s">
        <v>20</v>
      </c>
      <c r="B150" s="72" t="s">
        <v>343</v>
      </c>
      <c r="C150" s="73">
        <v>1400</v>
      </c>
      <c r="D150" s="74">
        <f t="shared" si="43"/>
        <v>1400</v>
      </c>
      <c r="E150" s="74"/>
      <c r="F150" s="74"/>
      <c r="G150" s="74"/>
      <c r="H150" s="74"/>
      <c r="I150" s="74"/>
      <c r="J150" s="74"/>
      <c r="K150" s="74"/>
      <c r="L150" s="74"/>
      <c r="M150" s="74"/>
      <c r="N150" s="74">
        <v>1400</v>
      </c>
      <c r="O150" s="74"/>
      <c r="P150" s="74"/>
      <c r="Q150" s="74"/>
      <c r="R150" s="74"/>
      <c r="S150" s="74"/>
      <c r="T150" s="74"/>
      <c r="U150" s="116">
        <f t="shared" si="38"/>
        <v>0</v>
      </c>
      <c r="V150" s="37"/>
      <c r="W150" s="37"/>
      <c r="X150" s="45"/>
      <c r="Y150" s="45"/>
      <c r="Z150" s="37"/>
      <c r="AA150" s="32"/>
    </row>
    <row r="151" spans="1:27" s="8" customFormat="1" ht="12" hidden="1">
      <c r="A151" s="71" t="s">
        <v>20</v>
      </c>
      <c r="B151" s="72" t="s">
        <v>466</v>
      </c>
      <c r="C151" s="73">
        <v>1450</v>
      </c>
      <c r="D151" s="74">
        <f t="shared" si="43"/>
        <v>1450</v>
      </c>
      <c r="E151" s="74"/>
      <c r="F151" s="74"/>
      <c r="G151" s="74"/>
      <c r="H151" s="74"/>
      <c r="I151" s="74"/>
      <c r="J151" s="74"/>
      <c r="K151" s="74"/>
      <c r="L151" s="74"/>
      <c r="M151" s="74"/>
      <c r="N151" s="74">
        <v>1450</v>
      </c>
      <c r="O151" s="74"/>
      <c r="P151" s="74"/>
      <c r="Q151" s="74"/>
      <c r="R151" s="74"/>
      <c r="S151" s="74"/>
      <c r="T151" s="74"/>
      <c r="U151" s="116">
        <f t="shared" si="38"/>
        <v>0</v>
      </c>
      <c r="V151" s="37"/>
      <c r="W151" s="37"/>
      <c r="X151" s="45"/>
      <c r="Y151" s="45"/>
      <c r="Z151" s="37"/>
      <c r="AA151" s="32"/>
    </row>
    <row r="152" spans="1:27" s="8" customFormat="1" ht="36" hidden="1">
      <c r="A152" s="71" t="s">
        <v>20</v>
      </c>
      <c r="B152" s="72" t="s">
        <v>344</v>
      </c>
      <c r="C152" s="73">
        <v>750</v>
      </c>
      <c r="D152" s="74">
        <f t="shared" si="43"/>
        <v>750</v>
      </c>
      <c r="E152" s="74"/>
      <c r="F152" s="74"/>
      <c r="G152" s="74"/>
      <c r="H152" s="74"/>
      <c r="I152" s="74"/>
      <c r="J152" s="74"/>
      <c r="K152" s="74"/>
      <c r="L152" s="74"/>
      <c r="M152" s="74"/>
      <c r="N152" s="74">
        <v>750</v>
      </c>
      <c r="O152" s="74"/>
      <c r="P152" s="74"/>
      <c r="Q152" s="74"/>
      <c r="R152" s="74"/>
      <c r="S152" s="74"/>
      <c r="T152" s="74"/>
      <c r="U152" s="116">
        <f t="shared" si="38"/>
        <v>0</v>
      </c>
      <c r="V152" s="37"/>
      <c r="W152" s="37"/>
      <c r="X152" s="45"/>
      <c r="Y152" s="45"/>
      <c r="Z152" s="37"/>
      <c r="AA152" s="32"/>
    </row>
    <row r="153" spans="1:27" s="8" customFormat="1" ht="12" hidden="1">
      <c r="A153" s="71" t="s">
        <v>20</v>
      </c>
      <c r="B153" s="72" t="s">
        <v>91</v>
      </c>
      <c r="C153" s="73">
        <v>300</v>
      </c>
      <c r="D153" s="74">
        <f t="shared" si="43"/>
        <v>300</v>
      </c>
      <c r="E153" s="74"/>
      <c r="F153" s="74"/>
      <c r="G153" s="74"/>
      <c r="H153" s="74"/>
      <c r="I153" s="74"/>
      <c r="J153" s="74"/>
      <c r="K153" s="74"/>
      <c r="L153" s="74"/>
      <c r="M153" s="74"/>
      <c r="N153" s="74">
        <v>300</v>
      </c>
      <c r="O153" s="74"/>
      <c r="P153" s="74"/>
      <c r="Q153" s="74"/>
      <c r="R153" s="74"/>
      <c r="S153" s="74"/>
      <c r="T153" s="74"/>
      <c r="U153" s="116">
        <f t="shared" si="38"/>
        <v>0</v>
      </c>
      <c r="V153" s="37"/>
      <c r="W153" s="37"/>
      <c r="X153" s="45"/>
      <c r="Y153" s="45"/>
      <c r="Z153" s="37"/>
      <c r="AA153" s="32"/>
    </row>
    <row r="154" spans="1:27" s="9" customFormat="1" ht="24" hidden="1">
      <c r="A154" s="75" t="s">
        <v>20</v>
      </c>
      <c r="B154" s="72" t="s">
        <v>345</v>
      </c>
      <c r="C154" s="73">
        <v>400</v>
      </c>
      <c r="D154" s="74">
        <f t="shared" si="43"/>
        <v>400</v>
      </c>
      <c r="E154" s="74"/>
      <c r="F154" s="74"/>
      <c r="G154" s="74"/>
      <c r="H154" s="74"/>
      <c r="I154" s="74"/>
      <c r="J154" s="74"/>
      <c r="K154" s="74"/>
      <c r="L154" s="74"/>
      <c r="M154" s="74"/>
      <c r="N154" s="74">
        <v>400</v>
      </c>
      <c r="O154" s="74"/>
      <c r="P154" s="74"/>
      <c r="Q154" s="74"/>
      <c r="R154" s="74"/>
      <c r="S154" s="74"/>
      <c r="T154" s="74"/>
      <c r="U154" s="116">
        <f t="shared" si="38"/>
        <v>0</v>
      </c>
      <c r="V154" s="37"/>
      <c r="W154" s="37"/>
      <c r="X154" s="45"/>
      <c r="Y154" s="45"/>
      <c r="Z154" s="37"/>
      <c r="AA154" s="32"/>
    </row>
    <row r="155" spans="1:27" s="14" customFormat="1" ht="24" hidden="1">
      <c r="A155" s="75" t="s">
        <v>20</v>
      </c>
      <c r="B155" s="72" t="s">
        <v>63</v>
      </c>
      <c r="C155" s="73">
        <v>318</v>
      </c>
      <c r="D155" s="74">
        <f t="shared" si="43"/>
        <v>318</v>
      </c>
      <c r="E155" s="74"/>
      <c r="F155" s="74"/>
      <c r="G155" s="74"/>
      <c r="H155" s="74"/>
      <c r="I155" s="74"/>
      <c r="J155" s="74">
        <v>318</v>
      </c>
      <c r="K155" s="74"/>
      <c r="L155" s="74"/>
      <c r="M155" s="74"/>
      <c r="N155" s="74"/>
      <c r="O155" s="74"/>
      <c r="P155" s="74"/>
      <c r="Q155" s="74"/>
      <c r="R155" s="74"/>
      <c r="S155" s="74"/>
      <c r="T155" s="74"/>
      <c r="U155" s="116">
        <f t="shared" si="38"/>
        <v>0</v>
      </c>
      <c r="V155" s="37"/>
      <c r="W155" s="37"/>
      <c r="X155" s="45"/>
      <c r="Y155" s="45"/>
      <c r="Z155" s="37"/>
      <c r="AA155" s="32"/>
    </row>
    <row r="156" spans="1:27" s="9" customFormat="1" ht="48" hidden="1">
      <c r="A156" s="75" t="s">
        <v>20</v>
      </c>
      <c r="B156" s="72" t="s">
        <v>346</v>
      </c>
      <c r="C156" s="73">
        <v>700</v>
      </c>
      <c r="D156" s="74">
        <f t="shared" si="43"/>
        <v>700</v>
      </c>
      <c r="E156" s="74"/>
      <c r="F156" s="74"/>
      <c r="G156" s="74"/>
      <c r="H156" s="74"/>
      <c r="I156" s="74"/>
      <c r="J156" s="74"/>
      <c r="K156" s="74"/>
      <c r="L156" s="74"/>
      <c r="M156" s="74"/>
      <c r="N156" s="74">
        <v>700</v>
      </c>
      <c r="O156" s="74"/>
      <c r="P156" s="74"/>
      <c r="Q156" s="74"/>
      <c r="R156" s="74"/>
      <c r="S156" s="74"/>
      <c r="T156" s="74"/>
      <c r="U156" s="116">
        <f t="shared" si="38"/>
        <v>0</v>
      </c>
      <c r="V156" s="37"/>
      <c r="W156" s="37"/>
      <c r="X156" s="45"/>
      <c r="Y156" s="45"/>
      <c r="Z156" s="37"/>
      <c r="AA156" s="32"/>
    </row>
    <row r="157" spans="1:27" s="9" customFormat="1" ht="48" hidden="1" collapsed="1">
      <c r="A157" s="75" t="s">
        <v>18</v>
      </c>
      <c r="B157" s="72" t="s">
        <v>347</v>
      </c>
      <c r="C157" s="73">
        <v>1040</v>
      </c>
      <c r="D157" s="74">
        <f t="shared" si="43"/>
        <v>1040</v>
      </c>
      <c r="E157" s="74"/>
      <c r="F157" s="74"/>
      <c r="G157" s="74"/>
      <c r="H157" s="74"/>
      <c r="I157" s="74"/>
      <c r="J157" s="74"/>
      <c r="K157" s="74"/>
      <c r="L157" s="74"/>
      <c r="M157" s="74"/>
      <c r="N157" s="74">
        <v>1040</v>
      </c>
      <c r="O157" s="74"/>
      <c r="P157" s="74"/>
      <c r="Q157" s="74"/>
      <c r="R157" s="74"/>
      <c r="S157" s="74"/>
      <c r="T157" s="74"/>
      <c r="U157" s="116">
        <f t="shared" si="38"/>
        <v>0</v>
      </c>
      <c r="V157" s="37"/>
      <c r="W157" s="37"/>
      <c r="X157" s="45"/>
      <c r="Y157" s="45"/>
      <c r="Z157" s="37"/>
      <c r="AA157" s="32"/>
    </row>
    <row r="158" spans="1:27" s="9" customFormat="1" ht="48" hidden="1" collapsed="1">
      <c r="A158" s="75" t="s">
        <v>20</v>
      </c>
      <c r="B158" s="72" t="s">
        <v>348</v>
      </c>
      <c r="C158" s="73">
        <v>360</v>
      </c>
      <c r="D158" s="74">
        <f t="shared" si="43"/>
        <v>360</v>
      </c>
      <c r="E158" s="74"/>
      <c r="F158" s="74"/>
      <c r="G158" s="74"/>
      <c r="H158" s="74"/>
      <c r="I158" s="74"/>
      <c r="J158" s="74"/>
      <c r="K158" s="74"/>
      <c r="L158" s="74"/>
      <c r="M158" s="74"/>
      <c r="N158" s="74">
        <v>360</v>
      </c>
      <c r="O158" s="74"/>
      <c r="P158" s="74"/>
      <c r="Q158" s="74"/>
      <c r="R158" s="74"/>
      <c r="S158" s="74"/>
      <c r="T158" s="74"/>
      <c r="U158" s="116">
        <f t="shared" si="38"/>
        <v>0</v>
      </c>
      <c r="V158" s="37"/>
      <c r="W158" s="37"/>
      <c r="X158" s="45"/>
      <c r="Y158" s="45"/>
      <c r="Z158" s="37"/>
      <c r="AA158" s="32"/>
    </row>
    <row r="159" spans="1:27" s="9" customFormat="1" ht="24" hidden="1" collapsed="1">
      <c r="A159" s="75" t="s">
        <v>20</v>
      </c>
      <c r="B159" s="72" t="s">
        <v>349</v>
      </c>
      <c r="C159" s="73">
        <v>1047</v>
      </c>
      <c r="D159" s="74">
        <f t="shared" si="43"/>
        <v>1047</v>
      </c>
      <c r="E159" s="74"/>
      <c r="F159" s="74"/>
      <c r="G159" s="74"/>
      <c r="H159" s="74"/>
      <c r="I159" s="74"/>
      <c r="J159" s="74"/>
      <c r="K159" s="74"/>
      <c r="L159" s="74"/>
      <c r="M159" s="74"/>
      <c r="N159" s="74">
        <v>1047</v>
      </c>
      <c r="O159" s="74"/>
      <c r="P159" s="74"/>
      <c r="Q159" s="74"/>
      <c r="R159" s="74"/>
      <c r="S159" s="74"/>
      <c r="T159" s="74"/>
      <c r="U159" s="116">
        <f t="shared" si="38"/>
        <v>0</v>
      </c>
      <c r="V159" s="37"/>
      <c r="W159" s="37"/>
      <c r="X159" s="45"/>
      <c r="Y159" s="45"/>
      <c r="Z159" s="37"/>
      <c r="AA159" s="32"/>
    </row>
    <row r="160" spans="1:27" s="9" customFormat="1" ht="60" hidden="1" collapsed="1">
      <c r="A160" s="75" t="s">
        <v>20</v>
      </c>
      <c r="B160" s="72" t="s">
        <v>331</v>
      </c>
      <c r="C160" s="73">
        <v>1350</v>
      </c>
      <c r="D160" s="74">
        <f t="shared" si="43"/>
        <v>1350</v>
      </c>
      <c r="E160" s="74"/>
      <c r="F160" s="74"/>
      <c r="G160" s="74"/>
      <c r="H160" s="74"/>
      <c r="I160" s="74"/>
      <c r="J160" s="74"/>
      <c r="K160" s="74"/>
      <c r="L160" s="74"/>
      <c r="M160" s="74"/>
      <c r="N160" s="74">
        <v>1350</v>
      </c>
      <c r="O160" s="74"/>
      <c r="P160" s="74"/>
      <c r="Q160" s="74"/>
      <c r="R160" s="74"/>
      <c r="S160" s="74"/>
      <c r="T160" s="74"/>
      <c r="U160" s="116">
        <f t="shared" si="38"/>
        <v>0</v>
      </c>
      <c r="V160" s="37"/>
      <c r="W160" s="37"/>
      <c r="X160" s="45"/>
      <c r="Y160" s="45"/>
      <c r="Z160" s="37"/>
      <c r="AA160" s="32"/>
    </row>
    <row r="161" spans="1:27" s="9" customFormat="1" ht="12" hidden="1">
      <c r="A161" s="75" t="s">
        <v>20</v>
      </c>
      <c r="B161" s="72" t="s">
        <v>202</v>
      </c>
      <c r="C161" s="73">
        <v>250</v>
      </c>
      <c r="D161" s="74">
        <f t="shared" si="43"/>
        <v>250</v>
      </c>
      <c r="E161" s="74"/>
      <c r="F161" s="74"/>
      <c r="G161" s="74"/>
      <c r="H161" s="74"/>
      <c r="I161" s="74"/>
      <c r="J161" s="74">
        <v>250</v>
      </c>
      <c r="K161" s="74"/>
      <c r="L161" s="74"/>
      <c r="M161" s="74"/>
      <c r="N161" s="74"/>
      <c r="O161" s="74"/>
      <c r="P161" s="74"/>
      <c r="Q161" s="74"/>
      <c r="R161" s="74"/>
      <c r="S161" s="74"/>
      <c r="T161" s="74"/>
      <c r="U161" s="116">
        <f t="shared" si="38"/>
        <v>0</v>
      </c>
      <c r="V161" s="37"/>
      <c r="W161" s="37"/>
      <c r="X161" s="45"/>
      <c r="Y161" s="45"/>
      <c r="Z161" s="37"/>
      <c r="AA161" s="32"/>
    </row>
    <row r="162" spans="1:27" s="9" customFormat="1" ht="36" hidden="1">
      <c r="A162" s="75" t="s">
        <v>20</v>
      </c>
      <c r="B162" s="72" t="s">
        <v>350</v>
      </c>
      <c r="C162" s="73">
        <v>495</v>
      </c>
      <c r="D162" s="74">
        <f t="shared" si="43"/>
        <v>495</v>
      </c>
      <c r="E162" s="74"/>
      <c r="F162" s="74"/>
      <c r="G162" s="74"/>
      <c r="H162" s="74"/>
      <c r="I162" s="74"/>
      <c r="J162" s="74">
        <v>495</v>
      </c>
      <c r="K162" s="74"/>
      <c r="L162" s="74"/>
      <c r="M162" s="74"/>
      <c r="N162" s="74"/>
      <c r="O162" s="74"/>
      <c r="P162" s="74"/>
      <c r="Q162" s="74"/>
      <c r="R162" s="74"/>
      <c r="S162" s="74"/>
      <c r="T162" s="74"/>
      <c r="U162" s="116">
        <f t="shared" si="38"/>
        <v>0</v>
      </c>
      <c r="V162" s="37"/>
      <c r="W162" s="37"/>
      <c r="X162" s="45"/>
      <c r="Y162" s="45"/>
      <c r="Z162" s="37"/>
      <c r="AA162" s="32"/>
    </row>
    <row r="163" spans="1:27" s="9" customFormat="1" ht="24" hidden="1">
      <c r="A163" s="75" t="s">
        <v>20</v>
      </c>
      <c r="B163" s="72" t="s">
        <v>92</v>
      </c>
      <c r="C163" s="73">
        <v>330</v>
      </c>
      <c r="D163" s="74">
        <f t="shared" si="43"/>
        <v>330</v>
      </c>
      <c r="E163" s="74"/>
      <c r="F163" s="74"/>
      <c r="G163" s="74"/>
      <c r="H163" s="74"/>
      <c r="I163" s="74"/>
      <c r="J163" s="74"/>
      <c r="K163" s="74"/>
      <c r="L163" s="74"/>
      <c r="M163" s="74"/>
      <c r="N163" s="74">
        <v>330</v>
      </c>
      <c r="O163" s="74"/>
      <c r="P163" s="74"/>
      <c r="Q163" s="74"/>
      <c r="R163" s="74"/>
      <c r="S163" s="74"/>
      <c r="T163" s="74"/>
      <c r="U163" s="116">
        <f t="shared" si="38"/>
        <v>0</v>
      </c>
      <c r="V163" s="37"/>
      <c r="W163" s="37"/>
      <c r="X163" s="45"/>
      <c r="Y163" s="45"/>
      <c r="Z163" s="37"/>
      <c r="AA163" s="32"/>
    </row>
    <row r="164" spans="1:27" s="9" customFormat="1" ht="24" hidden="1">
      <c r="A164" s="75" t="s">
        <v>20</v>
      </c>
      <c r="B164" s="72" t="s">
        <v>203</v>
      </c>
      <c r="C164" s="73">
        <v>900</v>
      </c>
      <c r="D164" s="74">
        <f t="shared" si="43"/>
        <v>900</v>
      </c>
      <c r="E164" s="74"/>
      <c r="F164" s="74"/>
      <c r="G164" s="74"/>
      <c r="H164" s="74"/>
      <c r="I164" s="74"/>
      <c r="J164" s="74"/>
      <c r="K164" s="74"/>
      <c r="L164" s="74"/>
      <c r="M164" s="74"/>
      <c r="N164" s="74">
        <v>900</v>
      </c>
      <c r="O164" s="74"/>
      <c r="P164" s="74"/>
      <c r="Q164" s="74"/>
      <c r="R164" s="74"/>
      <c r="S164" s="74"/>
      <c r="T164" s="74"/>
      <c r="U164" s="116">
        <f t="shared" si="38"/>
        <v>0</v>
      </c>
      <c r="V164" s="37"/>
      <c r="W164" s="37"/>
      <c r="X164" s="45"/>
      <c r="Y164" s="45"/>
      <c r="Z164" s="37"/>
      <c r="AA164" s="32"/>
    </row>
    <row r="165" spans="1:27" s="9" customFormat="1" ht="24" hidden="1">
      <c r="A165" s="75" t="s">
        <v>20</v>
      </c>
      <c r="B165" s="72" t="s">
        <v>226</v>
      </c>
      <c r="C165" s="73">
        <v>495</v>
      </c>
      <c r="D165" s="74">
        <f t="shared" si="43"/>
        <v>495</v>
      </c>
      <c r="E165" s="74"/>
      <c r="F165" s="74"/>
      <c r="G165" s="74"/>
      <c r="H165" s="74"/>
      <c r="I165" s="74"/>
      <c r="J165" s="74"/>
      <c r="K165" s="74"/>
      <c r="L165" s="74"/>
      <c r="M165" s="74"/>
      <c r="N165" s="74">
        <v>495</v>
      </c>
      <c r="O165" s="74"/>
      <c r="P165" s="74"/>
      <c r="Q165" s="74"/>
      <c r="R165" s="74"/>
      <c r="S165" s="74"/>
      <c r="T165" s="74"/>
      <c r="U165" s="116">
        <f t="shared" si="38"/>
        <v>0</v>
      </c>
      <c r="V165" s="37"/>
      <c r="W165" s="37"/>
      <c r="X165" s="45"/>
      <c r="Y165" s="45"/>
      <c r="Z165" s="37"/>
      <c r="AA165" s="32"/>
    </row>
    <row r="166" spans="1:27" s="9" customFormat="1" ht="36" hidden="1">
      <c r="A166" s="75" t="s">
        <v>20</v>
      </c>
      <c r="B166" s="72" t="s">
        <v>351</v>
      </c>
      <c r="C166" s="73">
        <v>400</v>
      </c>
      <c r="D166" s="74">
        <f t="shared" si="43"/>
        <v>400</v>
      </c>
      <c r="E166" s="74"/>
      <c r="F166" s="74"/>
      <c r="G166" s="74"/>
      <c r="H166" s="74"/>
      <c r="I166" s="74"/>
      <c r="J166" s="74"/>
      <c r="K166" s="74"/>
      <c r="L166" s="74"/>
      <c r="M166" s="74"/>
      <c r="N166" s="74">
        <v>400</v>
      </c>
      <c r="O166" s="74"/>
      <c r="P166" s="74"/>
      <c r="Q166" s="74"/>
      <c r="R166" s="74"/>
      <c r="S166" s="74"/>
      <c r="T166" s="74"/>
      <c r="U166" s="116">
        <f t="shared" si="38"/>
        <v>0</v>
      </c>
      <c r="V166" s="37"/>
      <c r="W166" s="37"/>
      <c r="X166" s="45"/>
      <c r="Y166" s="45"/>
      <c r="Z166" s="37"/>
      <c r="AA166" s="32"/>
    </row>
    <row r="167" spans="1:27" s="9" customFormat="1" ht="60" hidden="1">
      <c r="A167" s="75" t="s">
        <v>20</v>
      </c>
      <c r="B167" s="72" t="s">
        <v>332</v>
      </c>
      <c r="C167" s="73">
        <v>450</v>
      </c>
      <c r="D167" s="74">
        <f t="shared" si="43"/>
        <v>450</v>
      </c>
      <c r="E167" s="74"/>
      <c r="F167" s="74"/>
      <c r="G167" s="74"/>
      <c r="H167" s="74"/>
      <c r="I167" s="74"/>
      <c r="J167" s="74"/>
      <c r="K167" s="74"/>
      <c r="L167" s="74"/>
      <c r="M167" s="74"/>
      <c r="N167" s="74">
        <v>450</v>
      </c>
      <c r="O167" s="74"/>
      <c r="P167" s="74"/>
      <c r="Q167" s="74"/>
      <c r="R167" s="74"/>
      <c r="S167" s="74"/>
      <c r="T167" s="74"/>
      <c r="U167" s="116">
        <f t="shared" si="38"/>
        <v>0</v>
      </c>
      <c r="V167" s="37"/>
      <c r="W167" s="37"/>
      <c r="X167" s="45"/>
      <c r="Y167" s="45"/>
      <c r="Z167" s="37"/>
      <c r="AA167" s="32"/>
    </row>
    <row r="168" spans="1:27" s="9" customFormat="1" ht="24" hidden="1">
      <c r="A168" s="75" t="s">
        <v>20</v>
      </c>
      <c r="B168" s="72" t="s">
        <v>333</v>
      </c>
      <c r="C168" s="73">
        <v>320</v>
      </c>
      <c r="D168" s="74">
        <f t="shared" si="43"/>
        <v>320</v>
      </c>
      <c r="E168" s="74"/>
      <c r="F168" s="74"/>
      <c r="G168" s="74"/>
      <c r="H168" s="74"/>
      <c r="I168" s="74"/>
      <c r="J168" s="74"/>
      <c r="K168" s="74"/>
      <c r="L168" s="74"/>
      <c r="M168" s="74"/>
      <c r="N168" s="74">
        <v>320</v>
      </c>
      <c r="O168" s="74"/>
      <c r="P168" s="74"/>
      <c r="Q168" s="74"/>
      <c r="R168" s="74"/>
      <c r="S168" s="74"/>
      <c r="T168" s="74"/>
      <c r="U168" s="116">
        <f t="shared" si="38"/>
        <v>0</v>
      </c>
      <c r="V168" s="37"/>
      <c r="W168" s="37"/>
      <c r="X168" s="45"/>
      <c r="Y168" s="45"/>
      <c r="Z168" s="37"/>
      <c r="AA168" s="32"/>
    </row>
    <row r="169" spans="1:27" s="9" customFormat="1" ht="36" hidden="1">
      <c r="A169" s="75" t="s">
        <v>20</v>
      </c>
      <c r="B169" s="72" t="s">
        <v>334</v>
      </c>
      <c r="C169" s="73">
        <v>800</v>
      </c>
      <c r="D169" s="74">
        <f t="shared" si="43"/>
        <v>800</v>
      </c>
      <c r="E169" s="74"/>
      <c r="F169" s="74"/>
      <c r="G169" s="74"/>
      <c r="H169" s="74"/>
      <c r="I169" s="74"/>
      <c r="J169" s="74"/>
      <c r="K169" s="74"/>
      <c r="L169" s="74"/>
      <c r="M169" s="74"/>
      <c r="N169" s="74">
        <v>800</v>
      </c>
      <c r="O169" s="74"/>
      <c r="P169" s="74"/>
      <c r="Q169" s="74"/>
      <c r="R169" s="74"/>
      <c r="S169" s="74"/>
      <c r="T169" s="74"/>
      <c r="U169" s="116">
        <f t="shared" si="38"/>
        <v>0</v>
      </c>
      <c r="V169" s="37"/>
      <c r="W169" s="37"/>
      <c r="X169" s="45"/>
      <c r="Y169" s="45"/>
      <c r="Z169" s="37"/>
      <c r="AA169" s="32"/>
    </row>
    <row r="170" spans="1:27" s="8" customFormat="1" ht="12" hidden="1">
      <c r="A170" s="71" t="s">
        <v>20</v>
      </c>
      <c r="B170" s="72" t="s">
        <v>367</v>
      </c>
      <c r="C170" s="73">
        <v>110</v>
      </c>
      <c r="D170" s="74">
        <f t="shared" si="43"/>
        <v>110</v>
      </c>
      <c r="E170" s="74"/>
      <c r="F170" s="74"/>
      <c r="G170" s="74"/>
      <c r="H170" s="74"/>
      <c r="I170" s="74"/>
      <c r="J170" s="74">
        <v>110</v>
      </c>
      <c r="K170" s="74"/>
      <c r="L170" s="74"/>
      <c r="M170" s="74"/>
      <c r="N170" s="74"/>
      <c r="O170" s="74"/>
      <c r="P170" s="74"/>
      <c r="Q170" s="74"/>
      <c r="R170" s="74"/>
      <c r="S170" s="74"/>
      <c r="T170" s="74"/>
      <c r="U170" s="116">
        <f t="shared" ref="U170:U180" si="44">D170-E170-F170-G170-H170-I170-J170-K170-L170-M170-N170-O170-P170</f>
        <v>0</v>
      </c>
      <c r="V170" s="37"/>
      <c r="W170" s="37"/>
      <c r="X170" s="45"/>
      <c r="Y170" s="45"/>
      <c r="Z170" s="37"/>
      <c r="AA170" s="32"/>
    </row>
    <row r="171" spans="1:27" s="8" customFormat="1" ht="12" hidden="1">
      <c r="A171" s="71" t="s">
        <v>20</v>
      </c>
      <c r="B171" s="72" t="s">
        <v>88</v>
      </c>
      <c r="C171" s="73">
        <v>450</v>
      </c>
      <c r="D171" s="74">
        <f t="shared" si="43"/>
        <v>450</v>
      </c>
      <c r="E171" s="74"/>
      <c r="F171" s="74"/>
      <c r="G171" s="74"/>
      <c r="H171" s="74"/>
      <c r="I171" s="74"/>
      <c r="J171" s="74"/>
      <c r="K171" s="74"/>
      <c r="L171" s="74"/>
      <c r="M171" s="74"/>
      <c r="N171" s="74">
        <v>450</v>
      </c>
      <c r="O171" s="74"/>
      <c r="P171" s="74"/>
      <c r="Q171" s="74"/>
      <c r="R171" s="74"/>
      <c r="S171" s="74"/>
      <c r="T171" s="74"/>
      <c r="U171" s="116">
        <f t="shared" si="44"/>
        <v>0</v>
      </c>
      <c r="V171" s="37"/>
      <c r="W171" s="37"/>
      <c r="X171" s="45"/>
      <c r="Y171" s="45"/>
      <c r="Z171" s="37"/>
      <c r="AA171" s="32"/>
    </row>
    <row r="172" spans="1:27" s="8" customFormat="1" ht="48" hidden="1">
      <c r="A172" s="71" t="s">
        <v>20</v>
      </c>
      <c r="B172" s="72" t="s">
        <v>368</v>
      </c>
      <c r="C172" s="73">
        <v>800</v>
      </c>
      <c r="D172" s="74">
        <f t="shared" si="43"/>
        <v>800</v>
      </c>
      <c r="E172" s="74"/>
      <c r="F172" s="74"/>
      <c r="G172" s="74"/>
      <c r="H172" s="74"/>
      <c r="I172" s="74"/>
      <c r="J172" s="74"/>
      <c r="K172" s="74"/>
      <c r="L172" s="74"/>
      <c r="M172" s="74"/>
      <c r="N172" s="74">
        <v>800</v>
      </c>
      <c r="O172" s="74"/>
      <c r="P172" s="74"/>
      <c r="Q172" s="74"/>
      <c r="R172" s="74"/>
      <c r="S172" s="74"/>
      <c r="T172" s="74"/>
      <c r="U172" s="116">
        <f t="shared" si="44"/>
        <v>0</v>
      </c>
      <c r="V172" s="37"/>
      <c r="W172" s="37"/>
      <c r="X172" s="45"/>
      <c r="Y172" s="45"/>
      <c r="Z172" s="37"/>
      <c r="AA172" s="32"/>
    </row>
    <row r="173" spans="1:27" s="8" customFormat="1" ht="24" hidden="1">
      <c r="A173" s="71" t="s">
        <v>20</v>
      </c>
      <c r="B173" s="72" t="s">
        <v>322</v>
      </c>
      <c r="C173" s="73">
        <v>120</v>
      </c>
      <c r="D173" s="74">
        <f t="shared" si="43"/>
        <v>120</v>
      </c>
      <c r="E173" s="74"/>
      <c r="F173" s="74"/>
      <c r="G173" s="74"/>
      <c r="H173" s="74"/>
      <c r="I173" s="74"/>
      <c r="J173" s="74"/>
      <c r="K173" s="74"/>
      <c r="L173" s="74"/>
      <c r="M173" s="74"/>
      <c r="N173" s="74">
        <v>120</v>
      </c>
      <c r="O173" s="74"/>
      <c r="P173" s="74"/>
      <c r="Q173" s="74"/>
      <c r="R173" s="74"/>
      <c r="S173" s="74"/>
      <c r="T173" s="74"/>
      <c r="U173" s="116">
        <f t="shared" si="44"/>
        <v>0</v>
      </c>
      <c r="V173" s="37"/>
      <c r="W173" s="37"/>
      <c r="X173" s="45"/>
      <c r="Y173" s="45"/>
      <c r="Z173" s="37"/>
      <c r="AA173" s="32"/>
    </row>
    <row r="174" spans="1:27" s="9" customFormat="1" ht="60" hidden="1">
      <c r="A174" s="75" t="s">
        <v>20</v>
      </c>
      <c r="B174" s="72" t="s">
        <v>89</v>
      </c>
      <c r="C174" s="73">
        <v>700</v>
      </c>
      <c r="D174" s="74">
        <f t="shared" si="43"/>
        <v>700</v>
      </c>
      <c r="E174" s="74"/>
      <c r="F174" s="74"/>
      <c r="G174" s="74"/>
      <c r="H174" s="74"/>
      <c r="I174" s="74"/>
      <c r="J174" s="74"/>
      <c r="K174" s="74"/>
      <c r="L174" s="74"/>
      <c r="M174" s="74"/>
      <c r="N174" s="74">
        <v>700</v>
      </c>
      <c r="O174" s="74"/>
      <c r="P174" s="74"/>
      <c r="Q174" s="74"/>
      <c r="R174" s="74"/>
      <c r="S174" s="74"/>
      <c r="T174" s="74"/>
      <c r="U174" s="116">
        <f t="shared" si="44"/>
        <v>0</v>
      </c>
      <c r="V174" s="37"/>
      <c r="W174" s="37"/>
      <c r="X174" s="45"/>
      <c r="Y174" s="45"/>
      <c r="Z174" s="37"/>
      <c r="AA174" s="32"/>
    </row>
    <row r="175" spans="1:27" s="9" customFormat="1" ht="48" hidden="1">
      <c r="A175" s="75" t="s">
        <v>18</v>
      </c>
      <c r="B175" s="72" t="s">
        <v>369</v>
      </c>
      <c r="C175" s="73">
        <v>200</v>
      </c>
      <c r="D175" s="74">
        <f t="shared" si="43"/>
        <v>200</v>
      </c>
      <c r="E175" s="74"/>
      <c r="F175" s="74"/>
      <c r="G175" s="74"/>
      <c r="H175" s="74"/>
      <c r="I175" s="74"/>
      <c r="J175" s="74"/>
      <c r="K175" s="74"/>
      <c r="L175" s="74"/>
      <c r="M175" s="74"/>
      <c r="N175" s="74">
        <v>200</v>
      </c>
      <c r="O175" s="74"/>
      <c r="P175" s="74"/>
      <c r="Q175" s="74"/>
      <c r="R175" s="74"/>
      <c r="S175" s="74"/>
      <c r="T175" s="74"/>
      <c r="U175" s="116">
        <f t="shared" si="44"/>
        <v>0</v>
      </c>
      <c r="V175" s="37"/>
      <c r="W175" s="37"/>
      <c r="X175" s="45"/>
      <c r="Y175" s="45"/>
      <c r="Z175" s="37"/>
      <c r="AA175" s="32"/>
    </row>
    <row r="176" spans="1:27" s="9" customFormat="1" ht="24" hidden="1">
      <c r="A176" s="75" t="s">
        <v>18</v>
      </c>
      <c r="B176" s="72" t="s">
        <v>216</v>
      </c>
      <c r="C176" s="73">
        <v>200</v>
      </c>
      <c r="D176" s="74">
        <f t="shared" si="43"/>
        <v>200</v>
      </c>
      <c r="E176" s="74"/>
      <c r="F176" s="74"/>
      <c r="G176" s="74"/>
      <c r="H176" s="74"/>
      <c r="I176" s="74"/>
      <c r="J176" s="74">
        <v>200</v>
      </c>
      <c r="K176" s="74"/>
      <c r="L176" s="74"/>
      <c r="M176" s="74"/>
      <c r="N176" s="74"/>
      <c r="O176" s="74"/>
      <c r="P176" s="74"/>
      <c r="Q176" s="74"/>
      <c r="R176" s="74"/>
      <c r="S176" s="74"/>
      <c r="T176" s="74"/>
      <c r="U176" s="116">
        <f t="shared" si="44"/>
        <v>0</v>
      </c>
      <c r="V176" s="37"/>
      <c r="W176" s="37"/>
      <c r="X176" s="45"/>
      <c r="Y176" s="45"/>
      <c r="Z176" s="37"/>
      <c r="AA176" s="32"/>
    </row>
    <row r="177" spans="1:28" s="9" customFormat="1" ht="12" hidden="1">
      <c r="A177" s="75" t="s">
        <v>20</v>
      </c>
      <c r="B177" s="106" t="s">
        <v>391</v>
      </c>
      <c r="C177" s="113">
        <v>490</v>
      </c>
      <c r="D177" s="74">
        <f>SUM(E177:P177)</f>
        <v>490</v>
      </c>
      <c r="E177" s="114"/>
      <c r="F177" s="114"/>
      <c r="G177" s="114"/>
      <c r="H177" s="114"/>
      <c r="I177" s="114"/>
      <c r="J177" s="114"/>
      <c r="K177" s="114"/>
      <c r="L177" s="114"/>
      <c r="M177" s="114"/>
      <c r="N177" s="114">
        <v>490</v>
      </c>
      <c r="O177" s="114"/>
      <c r="P177" s="114"/>
      <c r="Q177" s="114"/>
      <c r="R177" s="114"/>
      <c r="S177" s="114"/>
      <c r="T177" s="114"/>
      <c r="U177" s="116">
        <f t="shared" si="44"/>
        <v>0</v>
      </c>
      <c r="V177" s="37"/>
      <c r="W177" s="37"/>
      <c r="X177" s="45"/>
      <c r="Y177" s="45"/>
      <c r="Z177" s="37"/>
      <c r="AA177" s="32"/>
    </row>
    <row r="178" spans="1:28" s="9" customFormat="1" ht="24" hidden="1">
      <c r="A178" s="75" t="s">
        <v>18</v>
      </c>
      <c r="B178" s="72" t="s">
        <v>205</v>
      </c>
      <c r="C178" s="73">
        <v>500</v>
      </c>
      <c r="D178" s="74">
        <f t="shared" si="43"/>
        <v>500</v>
      </c>
      <c r="E178" s="74"/>
      <c r="F178" s="74"/>
      <c r="G178" s="74"/>
      <c r="H178" s="74"/>
      <c r="I178" s="74"/>
      <c r="J178" s="74"/>
      <c r="K178" s="74"/>
      <c r="L178" s="74"/>
      <c r="M178" s="74"/>
      <c r="N178" s="74">
        <v>500</v>
      </c>
      <c r="O178" s="74"/>
      <c r="P178" s="74"/>
      <c r="Q178" s="74"/>
      <c r="R178" s="74"/>
      <c r="S178" s="74"/>
      <c r="T178" s="74"/>
      <c r="U178" s="116">
        <f t="shared" si="44"/>
        <v>0</v>
      </c>
      <c r="V178" s="37"/>
      <c r="W178" s="37"/>
      <c r="X178" s="45"/>
      <c r="Y178" s="45"/>
      <c r="Z178" s="37"/>
      <c r="AA178" s="32"/>
    </row>
    <row r="179" spans="1:28" s="9" customFormat="1" ht="36" hidden="1">
      <c r="A179" s="75" t="s">
        <v>20</v>
      </c>
      <c r="B179" s="72" t="s">
        <v>371</v>
      </c>
      <c r="C179" s="73">
        <v>400</v>
      </c>
      <c r="D179" s="74">
        <f>SUM(E179:P179)</f>
        <v>400</v>
      </c>
      <c r="E179" s="74"/>
      <c r="F179" s="74"/>
      <c r="G179" s="74"/>
      <c r="H179" s="74"/>
      <c r="I179" s="74"/>
      <c r="J179" s="74"/>
      <c r="K179" s="74"/>
      <c r="L179" s="74"/>
      <c r="M179" s="74"/>
      <c r="N179" s="74">
        <v>400</v>
      </c>
      <c r="O179" s="74"/>
      <c r="P179" s="74"/>
      <c r="Q179" s="74"/>
      <c r="R179" s="74"/>
      <c r="S179" s="74"/>
      <c r="T179" s="74"/>
      <c r="U179" s="116">
        <f t="shared" si="44"/>
        <v>0</v>
      </c>
      <c r="V179" s="37"/>
      <c r="W179" s="37"/>
      <c r="X179" s="45"/>
      <c r="Y179" s="45"/>
      <c r="Z179" s="37"/>
      <c r="AA179" s="32"/>
    </row>
    <row r="180" spans="1:28" s="9" customFormat="1" ht="24" hidden="1">
      <c r="A180" s="75" t="s">
        <v>20</v>
      </c>
      <c r="B180" s="72" t="s">
        <v>335</v>
      </c>
      <c r="C180" s="73">
        <v>150</v>
      </c>
      <c r="D180" s="74">
        <f>SUM(E180:P180)</f>
        <v>150</v>
      </c>
      <c r="E180" s="74"/>
      <c r="F180" s="74"/>
      <c r="G180" s="74"/>
      <c r="H180" s="74"/>
      <c r="I180" s="74"/>
      <c r="J180" s="74"/>
      <c r="K180" s="74"/>
      <c r="L180" s="74"/>
      <c r="M180" s="74"/>
      <c r="N180" s="74">
        <v>150</v>
      </c>
      <c r="O180" s="74"/>
      <c r="P180" s="74"/>
      <c r="Q180" s="74"/>
      <c r="R180" s="74"/>
      <c r="S180" s="74"/>
      <c r="T180" s="74"/>
      <c r="U180" s="116">
        <f t="shared" si="44"/>
        <v>0</v>
      </c>
      <c r="V180" s="37"/>
      <c r="W180" s="37"/>
      <c r="X180" s="45"/>
      <c r="Y180" s="45"/>
      <c r="Z180" s="37"/>
      <c r="AA180" s="32"/>
    </row>
    <row r="181" spans="1:28" s="6" customFormat="1" ht="12" hidden="1">
      <c r="A181" s="83" t="s">
        <v>392</v>
      </c>
      <c r="B181" s="64" t="s">
        <v>93</v>
      </c>
      <c r="C181" s="65">
        <v>35554</v>
      </c>
      <c r="D181" s="66">
        <f t="shared" ref="D181:R181" si="45">D182+D186+D189+D198+D199+D185</f>
        <v>35554</v>
      </c>
      <c r="E181" s="66">
        <f t="shared" si="45"/>
        <v>0</v>
      </c>
      <c r="F181" s="66">
        <f t="shared" si="45"/>
        <v>0</v>
      </c>
      <c r="G181" s="66">
        <f t="shared" si="45"/>
        <v>0</v>
      </c>
      <c r="H181" s="66">
        <f t="shared" si="45"/>
        <v>0</v>
      </c>
      <c r="I181" s="66">
        <f t="shared" si="45"/>
        <v>0</v>
      </c>
      <c r="J181" s="66">
        <f t="shared" si="45"/>
        <v>102</v>
      </c>
      <c r="K181" s="66">
        <f t="shared" si="45"/>
        <v>0</v>
      </c>
      <c r="L181" s="66">
        <f t="shared" si="45"/>
        <v>0</v>
      </c>
      <c r="M181" s="66">
        <f t="shared" si="45"/>
        <v>0</v>
      </c>
      <c r="N181" s="66">
        <f t="shared" si="45"/>
        <v>35452</v>
      </c>
      <c r="O181" s="66">
        <f t="shared" si="45"/>
        <v>0</v>
      </c>
      <c r="P181" s="66">
        <f t="shared" si="45"/>
        <v>0</v>
      </c>
      <c r="Q181" s="66">
        <f t="shared" si="45"/>
        <v>0</v>
      </c>
      <c r="R181" s="66">
        <f t="shared" si="45"/>
        <v>0</v>
      </c>
      <c r="S181" s="74"/>
      <c r="T181" s="74"/>
      <c r="U181" s="116">
        <f>D181+4589</f>
        <v>40143</v>
      </c>
      <c r="V181" s="37"/>
      <c r="W181" s="37"/>
      <c r="X181" s="45"/>
      <c r="Y181" s="45"/>
      <c r="Z181" s="35"/>
      <c r="AA181" s="32"/>
    </row>
    <row r="182" spans="1:28" s="7" customFormat="1" ht="12" hidden="1">
      <c r="A182" s="67" t="s">
        <v>19</v>
      </c>
      <c r="B182" s="68" t="s">
        <v>25</v>
      </c>
      <c r="C182" s="69">
        <v>23081</v>
      </c>
      <c r="D182" s="70">
        <f t="shared" ref="D182:P182" si="46">SUM(D183:D184)</f>
        <v>23081</v>
      </c>
      <c r="E182" s="70">
        <f t="shared" si="46"/>
        <v>0</v>
      </c>
      <c r="F182" s="70">
        <f t="shared" si="46"/>
        <v>0</v>
      </c>
      <c r="G182" s="70">
        <f t="shared" si="46"/>
        <v>0</v>
      </c>
      <c r="H182" s="70">
        <f t="shared" si="46"/>
        <v>0</v>
      </c>
      <c r="I182" s="70">
        <f t="shared" si="46"/>
        <v>0</v>
      </c>
      <c r="J182" s="70">
        <f t="shared" si="46"/>
        <v>0</v>
      </c>
      <c r="K182" s="70">
        <f t="shared" si="46"/>
        <v>0</v>
      </c>
      <c r="L182" s="70">
        <f t="shared" si="46"/>
        <v>0</v>
      </c>
      <c r="M182" s="70">
        <f t="shared" si="46"/>
        <v>0</v>
      </c>
      <c r="N182" s="70">
        <f t="shared" si="46"/>
        <v>23081</v>
      </c>
      <c r="O182" s="70">
        <f t="shared" si="46"/>
        <v>0</v>
      </c>
      <c r="P182" s="70">
        <f t="shared" si="46"/>
        <v>0</v>
      </c>
      <c r="Q182" s="70">
        <f>SUM(Q183:Q184)</f>
        <v>0</v>
      </c>
      <c r="R182" s="70"/>
      <c r="S182" s="70"/>
      <c r="T182" s="70"/>
      <c r="U182" s="116">
        <f t="shared" ref="U182:U190" si="47">D182-E182-F182-G182-H182-I182-J182-K182-L182-M182-N182-O182-P182</f>
        <v>0</v>
      </c>
      <c r="V182" s="36"/>
      <c r="W182" s="36"/>
      <c r="X182" s="45"/>
      <c r="Y182" s="45"/>
      <c r="Z182" s="36"/>
      <c r="AA182" s="32"/>
    </row>
    <row r="183" spans="1:28" s="13" customFormat="1" ht="12" hidden="1">
      <c r="A183" s="71" t="s">
        <v>18</v>
      </c>
      <c r="B183" s="72" t="s">
        <v>26</v>
      </c>
      <c r="C183" s="73">
        <v>22617</v>
      </c>
      <c r="D183" s="74">
        <f>SUM(E183:P183)</f>
        <v>22617</v>
      </c>
      <c r="E183" s="74"/>
      <c r="F183" s="74"/>
      <c r="G183" s="74"/>
      <c r="H183" s="74"/>
      <c r="I183" s="74"/>
      <c r="J183" s="74"/>
      <c r="K183" s="74"/>
      <c r="L183" s="74"/>
      <c r="M183" s="74"/>
      <c r="N183" s="74">
        <f>18944+3673</f>
        <v>22617</v>
      </c>
      <c r="O183" s="74"/>
      <c r="P183" s="74"/>
      <c r="Q183" s="74"/>
      <c r="R183" s="74"/>
      <c r="S183" s="74"/>
      <c r="T183" s="74"/>
      <c r="U183" s="116">
        <f t="shared" si="47"/>
        <v>0</v>
      </c>
      <c r="V183" s="37"/>
      <c r="W183" s="37"/>
      <c r="X183" s="45"/>
      <c r="Y183" s="45"/>
      <c r="Z183" s="37"/>
      <c r="AA183" s="32"/>
    </row>
    <row r="184" spans="1:28" s="13" customFormat="1" ht="12" hidden="1">
      <c r="A184" s="71" t="s">
        <v>18</v>
      </c>
      <c r="B184" s="72" t="s">
        <v>28</v>
      </c>
      <c r="C184" s="73">
        <v>464</v>
      </c>
      <c r="D184" s="74">
        <f>SUM(E184:P184)</f>
        <v>464</v>
      </c>
      <c r="E184" s="74"/>
      <c r="F184" s="74"/>
      <c r="G184" s="74"/>
      <c r="H184" s="74"/>
      <c r="I184" s="74"/>
      <c r="J184" s="74"/>
      <c r="K184" s="74"/>
      <c r="L184" s="74"/>
      <c r="M184" s="74"/>
      <c r="N184" s="74">
        <v>464</v>
      </c>
      <c r="O184" s="74"/>
      <c r="P184" s="74"/>
      <c r="Q184" s="74"/>
      <c r="R184" s="74"/>
      <c r="S184" s="74"/>
      <c r="T184" s="74"/>
      <c r="U184" s="116">
        <f t="shared" si="47"/>
        <v>0</v>
      </c>
      <c r="V184" s="37"/>
      <c r="W184" s="37"/>
      <c r="X184" s="45"/>
      <c r="Y184" s="45"/>
      <c r="Z184" s="37"/>
      <c r="AA184" s="32"/>
    </row>
    <row r="185" spans="1:28" s="7" customFormat="1" ht="12" hidden="1">
      <c r="A185" s="67" t="s">
        <v>21</v>
      </c>
      <c r="B185" s="68" t="s">
        <v>222</v>
      </c>
      <c r="C185" s="69">
        <v>1827</v>
      </c>
      <c r="D185" s="70">
        <f>SUM(E185:P185)</f>
        <v>1827</v>
      </c>
      <c r="E185" s="70"/>
      <c r="F185" s="70"/>
      <c r="G185" s="70"/>
      <c r="H185" s="70"/>
      <c r="I185" s="70"/>
      <c r="J185" s="70"/>
      <c r="K185" s="70"/>
      <c r="L185" s="70"/>
      <c r="M185" s="70"/>
      <c r="N185" s="70">
        <f>1425+402</f>
        <v>1827</v>
      </c>
      <c r="O185" s="70"/>
      <c r="P185" s="70"/>
      <c r="Q185" s="70"/>
      <c r="R185" s="70"/>
      <c r="S185" s="70"/>
      <c r="T185" s="70"/>
      <c r="U185" s="116">
        <f t="shared" si="47"/>
        <v>0</v>
      </c>
      <c r="V185" s="36"/>
      <c r="W185" s="36"/>
      <c r="X185" s="45"/>
      <c r="Y185" s="45"/>
      <c r="Z185" s="40"/>
      <c r="AA185" s="32"/>
      <c r="AB185" s="9"/>
    </row>
    <row r="186" spans="1:28" s="7" customFormat="1" ht="12" hidden="1">
      <c r="A186" s="67" t="s">
        <v>22</v>
      </c>
      <c r="B186" s="68" t="s">
        <v>29</v>
      </c>
      <c r="C186" s="69">
        <v>2595</v>
      </c>
      <c r="D186" s="70">
        <f t="shared" ref="D186:P186" si="48">SUM(D187:D188)</f>
        <v>2595</v>
      </c>
      <c r="E186" s="70">
        <f t="shared" si="48"/>
        <v>0</v>
      </c>
      <c r="F186" s="70">
        <f t="shared" si="48"/>
        <v>0</v>
      </c>
      <c r="G186" s="70">
        <f t="shared" si="48"/>
        <v>0</v>
      </c>
      <c r="H186" s="70">
        <f t="shared" si="48"/>
        <v>0</v>
      </c>
      <c r="I186" s="70">
        <f t="shared" si="48"/>
        <v>0</v>
      </c>
      <c r="J186" s="70">
        <f t="shared" si="48"/>
        <v>0</v>
      </c>
      <c r="K186" s="70">
        <f t="shared" si="48"/>
        <v>0</v>
      </c>
      <c r="L186" s="70">
        <f t="shared" si="48"/>
        <v>0</v>
      </c>
      <c r="M186" s="70">
        <f t="shared" si="48"/>
        <v>0</v>
      </c>
      <c r="N186" s="70">
        <f t="shared" si="48"/>
        <v>2595</v>
      </c>
      <c r="O186" s="70">
        <f t="shared" si="48"/>
        <v>0</v>
      </c>
      <c r="P186" s="70">
        <f t="shared" si="48"/>
        <v>0</v>
      </c>
      <c r="Q186" s="70">
        <f>SUM(Q187:Q188)</f>
        <v>0</v>
      </c>
      <c r="R186" s="70"/>
      <c r="S186" s="70"/>
      <c r="T186" s="70"/>
      <c r="U186" s="116">
        <f t="shared" si="47"/>
        <v>0</v>
      </c>
      <c r="V186" s="36"/>
      <c r="W186" s="36"/>
      <c r="X186" s="45"/>
      <c r="Y186" s="45"/>
      <c r="Z186" s="36"/>
      <c r="AA186" s="32"/>
    </row>
    <row r="187" spans="1:28" s="13" customFormat="1" ht="12" hidden="1">
      <c r="A187" s="71" t="s">
        <v>18</v>
      </c>
      <c r="B187" s="72" t="s">
        <v>26</v>
      </c>
      <c r="C187" s="73">
        <v>2551</v>
      </c>
      <c r="D187" s="74">
        <f>SUM(E187:P187)</f>
        <v>2551</v>
      </c>
      <c r="E187" s="74"/>
      <c r="F187" s="74"/>
      <c r="G187" s="74"/>
      <c r="H187" s="74"/>
      <c r="I187" s="74"/>
      <c r="J187" s="74"/>
      <c r="K187" s="74"/>
      <c r="L187" s="74"/>
      <c r="M187" s="74"/>
      <c r="N187" s="74">
        <f>2065+486</f>
        <v>2551</v>
      </c>
      <c r="O187" s="74"/>
      <c r="P187" s="74"/>
      <c r="Q187" s="74"/>
      <c r="R187" s="74"/>
      <c r="S187" s="74"/>
      <c r="T187" s="74"/>
      <c r="U187" s="116">
        <f t="shared" si="47"/>
        <v>0</v>
      </c>
      <c r="V187" s="37"/>
      <c r="W187" s="37"/>
      <c r="X187" s="45"/>
      <c r="Y187" s="45"/>
      <c r="Z187" s="37"/>
      <c r="AA187" s="32"/>
    </row>
    <row r="188" spans="1:28" s="13" customFormat="1" ht="12" hidden="1">
      <c r="A188" s="71" t="s">
        <v>18</v>
      </c>
      <c r="B188" s="72" t="s">
        <v>28</v>
      </c>
      <c r="C188" s="73">
        <v>44</v>
      </c>
      <c r="D188" s="74">
        <f>SUM(E188:P188)</f>
        <v>44</v>
      </c>
      <c r="E188" s="74"/>
      <c r="F188" s="74"/>
      <c r="G188" s="74"/>
      <c r="H188" s="74"/>
      <c r="I188" s="74"/>
      <c r="J188" s="74"/>
      <c r="K188" s="74"/>
      <c r="L188" s="74"/>
      <c r="M188" s="74"/>
      <c r="N188" s="74">
        <v>44</v>
      </c>
      <c r="O188" s="74"/>
      <c r="P188" s="74"/>
      <c r="Q188" s="74"/>
      <c r="R188" s="74"/>
      <c r="S188" s="74"/>
      <c r="T188" s="74"/>
      <c r="U188" s="116">
        <f t="shared" si="47"/>
        <v>0</v>
      </c>
      <c r="V188" s="37"/>
      <c r="W188" s="37"/>
      <c r="X188" s="45"/>
      <c r="Y188" s="45"/>
      <c r="Z188" s="37"/>
      <c r="AA188" s="32"/>
    </row>
    <row r="189" spans="1:28" s="7" customFormat="1" ht="12" hidden="1">
      <c r="A189" s="67" t="s">
        <v>40</v>
      </c>
      <c r="B189" s="68" t="s">
        <v>56</v>
      </c>
      <c r="C189" s="69">
        <v>2366</v>
      </c>
      <c r="D189" s="70">
        <f t="shared" ref="D189:Q189" si="49">SUM(D190:D197)</f>
        <v>2366</v>
      </c>
      <c r="E189" s="70">
        <f t="shared" si="49"/>
        <v>0</v>
      </c>
      <c r="F189" s="70">
        <f t="shared" si="49"/>
        <v>0</v>
      </c>
      <c r="G189" s="70">
        <f t="shared" si="49"/>
        <v>0</v>
      </c>
      <c r="H189" s="70">
        <f t="shared" si="49"/>
        <v>0</v>
      </c>
      <c r="I189" s="70">
        <f t="shared" si="49"/>
        <v>0</v>
      </c>
      <c r="J189" s="70">
        <f t="shared" si="49"/>
        <v>102</v>
      </c>
      <c r="K189" s="70">
        <f t="shared" si="49"/>
        <v>0</v>
      </c>
      <c r="L189" s="70">
        <f t="shared" si="49"/>
        <v>0</v>
      </c>
      <c r="M189" s="70">
        <f t="shared" si="49"/>
        <v>0</v>
      </c>
      <c r="N189" s="70">
        <f t="shared" si="49"/>
        <v>2264</v>
      </c>
      <c r="O189" s="70">
        <f t="shared" si="49"/>
        <v>0</v>
      </c>
      <c r="P189" s="70">
        <f t="shared" si="49"/>
        <v>0</v>
      </c>
      <c r="Q189" s="70">
        <f t="shared" si="49"/>
        <v>0</v>
      </c>
      <c r="R189" s="70"/>
      <c r="S189" s="70"/>
      <c r="T189" s="70"/>
      <c r="U189" s="116">
        <f t="shared" si="47"/>
        <v>0</v>
      </c>
      <c r="V189" s="36"/>
      <c r="W189" s="36"/>
      <c r="X189" s="45"/>
      <c r="Y189" s="45"/>
      <c r="Z189" s="36"/>
      <c r="AA189" s="32"/>
    </row>
    <row r="190" spans="1:28" s="8" customFormat="1" ht="12" hidden="1">
      <c r="A190" s="71" t="s">
        <v>20</v>
      </c>
      <c r="B190" s="72" t="s">
        <v>87</v>
      </c>
      <c r="C190" s="73">
        <v>708</v>
      </c>
      <c r="D190" s="74">
        <f t="shared" ref="D190:D199" si="50">SUM(E190:P190)</f>
        <v>708</v>
      </c>
      <c r="E190" s="74"/>
      <c r="F190" s="74"/>
      <c r="G190" s="74"/>
      <c r="H190" s="74"/>
      <c r="I190" s="74"/>
      <c r="J190" s="74"/>
      <c r="K190" s="74"/>
      <c r="L190" s="74"/>
      <c r="M190" s="74"/>
      <c r="N190" s="74">
        <f>708</f>
        <v>708</v>
      </c>
      <c r="O190" s="74"/>
      <c r="P190" s="74"/>
      <c r="Q190" s="74"/>
      <c r="R190" s="74"/>
      <c r="S190" s="74"/>
      <c r="T190" s="74"/>
      <c r="U190" s="116">
        <f t="shared" si="47"/>
        <v>0</v>
      </c>
      <c r="V190" s="37"/>
      <c r="W190" s="37"/>
      <c r="X190" s="45"/>
      <c r="Y190" s="45"/>
      <c r="Z190" s="37"/>
      <c r="AA190" s="32"/>
    </row>
    <row r="191" spans="1:28" s="8" customFormat="1" ht="12" hidden="1">
      <c r="A191" s="71" t="s">
        <v>20</v>
      </c>
      <c r="B191" s="106" t="s">
        <v>110</v>
      </c>
      <c r="C191" s="113">
        <v>370</v>
      </c>
      <c r="D191" s="74">
        <f t="shared" si="50"/>
        <v>370</v>
      </c>
      <c r="E191" s="114"/>
      <c r="F191" s="114"/>
      <c r="G191" s="114"/>
      <c r="H191" s="114"/>
      <c r="I191" s="114"/>
      <c r="J191" s="114"/>
      <c r="K191" s="114"/>
      <c r="L191" s="114"/>
      <c r="M191" s="114"/>
      <c r="N191" s="114">
        <v>370</v>
      </c>
      <c r="O191" s="114"/>
      <c r="P191" s="114"/>
      <c r="Q191" s="114"/>
      <c r="R191" s="114"/>
      <c r="S191" s="114"/>
      <c r="T191" s="114"/>
      <c r="U191" s="116"/>
      <c r="V191" s="37"/>
      <c r="W191" s="37"/>
      <c r="X191" s="45"/>
      <c r="Y191" s="45"/>
      <c r="Z191" s="37"/>
      <c r="AA191" s="32"/>
    </row>
    <row r="192" spans="1:28" s="8" customFormat="1" ht="12" hidden="1">
      <c r="A192" s="71" t="s">
        <v>20</v>
      </c>
      <c r="B192" s="106" t="s">
        <v>438</v>
      </c>
      <c r="C192" s="113">
        <v>300</v>
      </c>
      <c r="D192" s="74">
        <f t="shared" si="50"/>
        <v>300</v>
      </c>
      <c r="E192" s="114"/>
      <c r="F192" s="114"/>
      <c r="G192" s="114"/>
      <c r="H192" s="114"/>
      <c r="I192" s="114"/>
      <c r="J192" s="114"/>
      <c r="K192" s="114"/>
      <c r="L192" s="114"/>
      <c r="M192" s="114"/>
      <c r="N192" s="114">
        <v>300</v>
      </c>
      <c r="O192" s="114"/>
      <c r="P192" s="114"/>
      <c r="Q192" s="114"/>
      <c r="R192" s="114"/>
      <c r="S192" s="114"/>
      <c r="T192" s="114"/>
      <c r="U192" s="116"/>
      <c r="V192" s="37"/>
      <c r="W192" s="37"/>
      <c r="X192" s="45"/>
      <c r="Y192" s="45"/>
      <c r="Z192" s="37"/>
      <c r="AA192" s="32"/>
    </row>
    <row r="193" spans="1:28" s="8" customFormat="1" ht="24" hidden="1">
      <c r="A193" s="71" t="s">
        <v>20</v>
      </c>
      <c r="B193" s="72" t="s">
        <v>370</v>
      </c>
      <c r="C193" s="73">
        <v>353</v>
      </c>
      <c r="D193" s="74">
        <f t="shared" si="50"/>
        <v>353</v>
      </c>
      <c r="E193" s="74"/>
      <c r="F193" s="74"/>
      <c r="G193" s="74"/>
      <c r="H193" s="74"/>
      <c r="I193" s="74"/>
      <c r="J193" s="74"/>
      <c r="K193" s="74"/>
      <c r="L193" s="74"/>
      <c r="M193" s="74"/>
      <c r="N193" s="74">
        <v>353</v>
      </c>
      <c r="O193" s="74"/>
      <c r="P193" s="74"/>
      <c r="Q193" s="74"/>
      <c r="R193" s="74"/>
      <c r="S193" s="74"/>
      <c r="T193" s="74"/>
      <c r="U193" s="116">
        <f>D193-E193-F193-G193-H193-I193-J193-K193-L193-M193-N193-O193-P193</f>
        <v>0</v>
      </c>
      <c r="V193" s="37"/>
      <c r="W193" s="37"/>
      <c r="X193" s="45"/>
      <c r="Y193" s="45"/>
      <c r="Z193" s="37"/>
      <c r="AA193" s="32"/>
    </row>
    <row r="194" spans="1:28" s="9" customFormat="1" ht="24" hidden="1">
      <c r="A194" s="75" t="s">
        <v>18</v>
      </c>
      <c r="B194" s="72" t="s">
        <v>63</v>
      </c>
      <c r="C194" s="73">
        <v>102</v>
      </c>
      <c r="D194" s="74">
        <f t="shared" si="50"/>
        <v>102</v>
      </c>
      <c r="E194" s="74"/>
      <c r="F194" s="74"/>
      <c r="G194" s="74"/>
      <c r="H194" s="74"/>
      <c r="I194" s="74"/>
      <c r="J194" s="74">
        <v>102</v>
      </c>
      <c r="K194" s="74"/>
      <c r="L194" s="74"/>
      <c r="M194" s="74"/>
      <c r="N194" s="74"/>
      <c r="O194" s="74"/>
      <c r="P194" s="74"/>
      <c r="Q194" s="74"/>
      <c r="R194" s="74"/>
      <c r="S194" s="74"/>
      <c r="T194" s="74"/>
      <c r="U194" s="116">
        <f>D194-E194-F194-G194-H194-I194-J194-K194-L194-M194-N194-O194-P194</f>
        <v>0</v>
      </c>
      <c r="V194" s="37"/>
      <c r="W194" s="37"/>
      <c r="X194" s="45"/>
      <c r="Y194" s="45"/>
      <c r="Z194" s="37"/>
      <c r="AA194" s="32"/>
    </row>
    <row r="195" spans="1:28" s="9" customFormat="1" ht="36" hidden="1">
      <c r="A195" s="75" t="s">
        <v>18</v>
      </c>
      <c r="B195" s="106" t="s">
        <v>162</v>
      </c>
      <c r="C195" s="113">
        <v>120</v>
      </c>
      <c r="D195" s="74">
        <f t="shared" si="50"/>
        <v>120</v>
      </c>
      <c r="E195" s="114"/>
      <c r="F195" s="114"/>
      <c r="G195" s="114"/>
      <c r="H195" s="114"/>
      <c r="I195" s="114"/>
      <c r="J195" s="114"/>
      <c r="K195" s="114"/>
      <c r="L195" s="114"/>
      <c r="M195" s="114"/>
      <c r="N195" s="114">
        <v>120</v>
      </c>
      <c r="O195" s="114"/>
      <c r="P195" s="114"/>
      <c r="Q195" s="114"/>
      <c r="R195" s="114"/>
      <c r="S195" s="114"/>
      <c r="T195" s="114"/>
      <c r="U195" s="116"/>
      <c r="V195" s="37"/>
      <c r="W195" s="37"/>
      <c r="X195" s="45"/>
      <c r="Y195" s="45"/>
      <c r="Z195" s="37"/>
      <c r="AA195" s="32"/>
    </row>
    <row r="196" spans="1:28" s="9" customFormat="1" ht="24" hidden="1">
      <c r="A196" s="75" t="s">
        <v>18</v>
      </c>
      <c r="B196" s="72" t="s">
        <v>206</v>
      </c>
      <c r="C196" s="73">
        <v>263</v>
      </c>
      <c r="D196" s="74">
        <f t="shared" si="50"/>
        <v>263</v>
      </c>
      <c r="E196" s="74"/>
      <c r="F196" s="74"/>
      <c r="G196" s="74"/>
      <c r="H196" s="74"/>
      <c r="I196" s="74"/>
      <c r="J196" s="74"/>
      <c r="K196" s="74"/>
      <c r="L196" s="74"/>
      <c r="M196" s="74"/>
      <c r="N196" s="74">
        <v>263</v>
      </c>
      <c r="O196" s="74"/>
      <c r="P196" s="74"/>
      <c r="Q196" s="74"/>
      <c r="R196" s="74"/>
      <c r="S196" s="74"/>
      <c r="T196" s="74"/>
      <c r="U196" s="116">
        <f t="shared" ref="U196:U227" si="51">D196-E196-F196-G196-H196-I196-J196-K196-L196-M196-N196-O196-P196</f>
        <v>0</v>
      </c>
      <c r="V196" s="37"/>
      <c r="W196" s="37"/>
      <c r="X196" s="45"/>
      <c r="Y196" s="45"/>
      <c r="Z196" s="37"/>
      <c r="AA196" s="32"/>
    </row>
    <row r="197" spans="1:28" s="9" customFormat="1" ht="24" hidden="1">
      <c r="A197" s="75" t="s">
        <v>18</v>
      </c>
      <c r="B197" s="72" t="s">
        <v>468</v>
      </c>
      <c r="C197" s="73">
        <v>150</v>
      </c>
      <c r="D197" s="74">
        <f t="shared" si="50"/>
        <v>150</v>
      </c>
      <c r="E197" s="74"/>
      <c r="F197" s="74"/>
      <c r="G197" s="74"/>
      <c r="H197" s="74"/>
      <c r="I197" s="74"/>
      <c r="J197" s="74"/>
      <c r="K197" s="74"/>
      <c r="L197" s="74"/>
      <c r="M197" s="74"/>
      <c r="N197" s="74">
        <v>150</v>
      </c>
      <c r="O197" s="74"/>
      <c r="P197" s="74"/>
      <c r="Q197" s="74"/>
      <c r="R197" s="74"/>
      <c r="S197" s="74"/>
      <c r="T197" s="74"/>
      <c r="U197" s="116">
        <f t="shared" si="51"/>
        <v>0</v>
      </c>
      <c r="V197" s="37"/>
      <c r="W197" s="37"/>
      <c r="X197" s="45"/>
      <c r="Y197" s="45"/>
      <c r="Z197" s="37"/>
      <c r="AA197" s="32"/>
    </row>
    <row r="198" spans="1:28" s="9" customFormat="1" ht="36" hidden="1">
      <c r="A198" s="67" t="s">
        <v>184</v>
      </c>
      <c r="B198" s="68" t="s">
        <v>217</v>
      </c>
      <c r="C198" s="69">
        <v>5205</v>
      </c>
      <c r="D198" s="70">
        <f t="shared" si="50"/>
        <v>5205</v>
      </c>
      <c r="E198" s="70"/>
      <c r="F198" s="70"/>
      <c r="G198" s="70"/>
      <c r="H198" s="70"/>
      <c r="I198" s="70"/>
      <c r="J198" s="70"/>
      <c r="K198" s="70"/>
      <c r="L198" s="70"/>
      <c r="M198" s="70"/>
      <c r="N198" s="70">
        <f>4800+405</f>
        <v>5205</v>
      </c>
      <c r="O198" s="70"/>
      <c r="P198" s="70"/>
      <c r="Q198" s="70"/>
      <c r="R198" s="70"/>
      <c r="S198" s="70"/>
      <c r="T198" s="70"/>
      <c r="U198" s="116">
        <f t="shared" si="51"/>
        <v>0</v>
      </c>
      <c r="V198" s="36"/>
      <c r="W198" s="36"/>
      <c r="X198" s="45"/>
      <c r="Y198" s="45"/>
      <c r="Z198" s="36"/>
      <c r="AA198" s="32"/>
    </row>
    <row r="199" spans="1:28" s="9" customFormat="1" ht="24" hidden="1">
      <c r="A199" s="67" t="s">
        <v>48</v>
      </c>
      <c r="B199" s="68" t="s">
        <v>226</v>
      </c>
      <c r="C199" s="69">
        <v>480</v>
      </c>
      <c r="D199" s="70">
        <f t="shared" si="50"/>
        <v>480</v>
      </c>
      <c r="E199" s="70"/>
      <c r="F199" s="70"/>
      <c r="G199" s="70"/>
      <c r="H199" s="70"/>
      <c r="I199" s="70"/>
      <c r="J199" s="70"/>
      <c r="K199" s="70"/>
      <c r="L199" s="70"/>
      <c r="M199" s="70"/>
      <c r="N199" s="70">
        <v>480</v>
      </c>
      <c r="O199" s="70"/>
      <c r="P199" s="70"/>
      <c r="Q199" s="70"/>
      <c r="R199" s="70"/>
      <c r="S199" s="70"/>
      <c r="T199" s="70"/>
      <c r="U199" s="116">
        <f t="shared" si="51"/>
        <v>0</v>
      </c>
      <c r="V199" s="36"/>
      <c r="W199" s="36"/>
      <c r="X199" s="45"/>
      <c r="Y199" s="45"/>
      <c r="Z199" s="36"/>
      <c r="AA199" s="32"/>
    </row>
    <row r="200" spans="1:28" s="6" customFormat="1" ht="12" hidden="1">
      <c r="A200" s="83" t="s">
        <v>394</v>
      </c>
      <c r="B200" s="64" t="s">
        <v>94</v>
      </c>
      <c r="C200" s="65">
        <v>9909</v>
      </c>
      <c r="D200" s="66">
        <f t="shared" ref="D200:R200" si="52">D201+D205+D208+D217+D204</f>
        <v>9909</v>
      </c>
      <c r="E200" s="66">
        <f t="shared" si="52"/>
        <v>0</v>
      </c>
      <c r="F200" s="66">
        <f t="shared" si="52"/>
        <v>0</v>
      </c>
      <c r="G200" s="66">
        <f t="shared" si="52"/>
        <v>80</v>
      </c>
      <c r="H200" s="66">
        <f t="shared" si="52"/>
        <v>0</v>
      </c>
      <c r="I200" s="66">
        <f t="shared" si="52"/>
        <v>0</v>
      </c>
      <c r="J200" s="66">
        <f t="shared" si="52"/>
        <v>42</v>
      </c>
      <c r="K200" s="66">
        <f t="shared" si="52"/>
        <v>0</v>
      </c>
      <c r="L200" s="66">
        <f t="shared" si="52"/>
        <v>0</v>
      </c>
      <c r="M200" s="66">
        <f t="shared" si="52"/>
        <v>0</v>
      </c>
      <c r="N200" s="66">
        <f t="shared" si="52"/>
        <v>9787</v>
      </c>
      <c r="O200" s="66">
        <f t="shared" si="52"/>
        <v>0</v>
      </c>
      <c r="P200" s="66">
        <f t="shared" si="52"/>
        <v>0</v>
      </c>
      <c r="Q200" s="66">
        <f t="shared" si="52"/>
        <v>0</v>
      </c>
      <c r="R200" s="66">
        <f t="shared" si="52"/>
        <v>0</v>
      </c>
      <c r="S200" s="70"/>
      <c r="T200" s="70"/>
      <c r="U200" s="116">
        <f t="shared" si="51"/>
        <v>0</v>
      </c>
      <c r="V200" s="36"/>
      <c r="W200" s="36"/>
      <c r="X200" s="45"/>
      <c r="Y200" s="45"/>
      <c r="Z200" s="35"/>
      <c r="AA200" s="32"/>
    </row>
    <row r="201" spans="1:28" s="7" customFormat="1" ht="12" hidden="1">
      <c r="A201" s="67" t="s">
        <v>19</v>
      </c>
      <c r="B201" s="68" t="s">
        <v>25</v>
      </c>
      <c r="C201" s="69">
        <v>4341</v>
      </c>
      <c r="D201" s="70">
        <f t="shared" ref="D201:P201" si="53">SUM(D202:D203)</f>
        <v>4341</v>
      </c>
      <c r="E201" s="70">
        <f t="shared" si="53"/>
        <v>0</v>
      </c>
      <c r="F201" s="70">
        <f t="shared" si="53"/>
        <v>0</v>
      </c>
      <c r="G201" s="70">
        <f t="shared" si="53"/>
        <v>0</v>
      </c>
      <c r="H201" s="70">
        <f t="shared" si="53"/>
        <v>0</v>
      </c>
      <c r="I201" s="70">
        <f t="shared" si="53"/>
        <v>0</v>
      </c>
      <c r="J201" s="70">
        <f t="shared" si="53"/>
        <v>0</v>
      </c>
      <c r="K201" s="70">
        <f t="shared" si="53"/>
        <v>0</v>
      </c>
      <c r="L201" s="70">
        <f t="shared" si="53"/>
        <v>0</v>
      </c>
      <c r="M201" s="70">
        <f t="shared" si="53"/>
        <v>0</v>
      </c>
      <c r="N201" s="70">
        <f t="shared" si="53"/>
        <v>4341</v>
      </c>
      <c r="O201" s="70">
        <f t="shared" si="53"/>
        <v>0</v>
      </c>
      <c r="P201" s="70">
        <f t="shared" si="53"/>
        <v>0</v>
      </c>
      <c r="Q201" s="70">
        <f>SUM(Q202:Q203)</f>
        <v>0</v>
      </c>
      <c r="R201" s="70"/>
      <c r="S201" s="70"/>
      <c r="T201" s="70"/>
      <c r="U201" s="116">
        <f t="shared" si="51"/>
        <v>0</v>
      </c>
      <c r="V201" s="36"/>
      <c r="W201" s="36"/>
      <c r="X201" s="45"/>
      <c r="Y201" s="45"/>
      <c r="Z201" s="36"/>
      <c r="AA201" s="32"/>
    </row>
    <row r="202" spans="1:28" s="7" customFormat="1" ht="12" hidden="1">
      <c r="A202" s="71" t="s">
        <v>20</v>
      </c>
      <c r="B202" s="72" t="s">
        <v>26</v>
      </c>
      <c r="C202" s="73">
        <v>4022</v>
      </c>
      <c r="D202" s="74">
        <f>SUM(E202:P202)</f>
        <v>4022</v>
      </c>
      <c r="E202" s="74"/>
      <c r="F202" s="74"/>
      <c r="G202" s="74"/>
      <c r="H202" s="74"/>
      <c r="I202" s="74"/>
      <c r="J202" s="74"/>
      <c r="K202" s="74"/>
      <c r="L202" s="74"/>
      <c r="M202" s="74"/>
      <c r="N202" s="74">
        <v>4022</v>
      </c>
      <c r="O202" s="74"/>
      <c r="P202" s="74"/>
      <c r="Q202" s="74"/>
      <c r="R202" s="74"/>
      <c r="S202" s="74"/>
      <c r="T202" s="74"/>
      <c r="U202" s="116">
        <f t="shared" si="51"/>
        <v>0</v>
      </c>
      <c r="V202" s="37"/>
      <c r="W202" s="37"/>
      <c r="X202" s="45"/>
      <c r="Y202" s="45"/>
      <c r="Z202" s="37"/>
      <c r="AA202" s="32"/>
    </row>
    <row r="203" spans="1:28" s="7" customFormat="1" ht="12" hidden="1">
      <c r="A203" s="71" t="s">
        <v>20</v>
      </c>
      <c r="B203" s="72" t="s">
        <v>28</v>
      </c>
      <c r="C203" s="73">
        <v>319</v>
      </c>
      <c r="D203" s="74">
        <f>SUM(E203:P203)</f>
        <v>319</v>
      </c>
      <c r="E203" s="74"/>
      <c r="F203" s="74"/>
      <c r="G203" s="74"/>
      <c r="H203" s="74"/>
      <c r="I203" s="74"/>
      <c r="J203" s="74"/>
      <c r="K203" s="74"/>
      <c r="L203" s="74"/>
      <c r="M203" s="74"/>
      <c r="N203" s="74">
        <v>319</v>
      </c>
      <c r="O203" s="74"/>
      <c r="P203" s="74"/>
      <c r="Q203" s="74"/>
      <c r="R203" s="74"/>
      <c r="S203" s="74"/>
      <c r="T203" s="74"/>
      <c r="U203" s="116">
        <f t="shared" si="51"/>
        <v>0</v>
      </c>
      <c r="V203" s="37"/>
      <c r="W203" s="37"/>
      <c r="X203" s="45"/>
      <c r="Y203" s="45"/>
      <c r="Z203" s="37"/>
      <c r="AA203" s="32"/>
    </row>
    <row r="204" spans="1:28" s="7" customFormat="1" ht="12" hidden="1">
      <c r="A204" s="67" t="s">
        <v>21</v>
      </c>
      <c r="B204" s="68" t="s">
        <v>222</v>
      </c>
      <c r="C204" s="69">
        <v>242</v>
      </c>
      <c r="D204" s="70">
        <f>SUM(E204:P204)</f>
        <v>242</v>
      </c>
      <c r="E204" s="70"/>
      <c r="F204" s="70"/>
      <c r="G204" s="70"/>
      <c r="H204" s="70"/>
      <c r="I204" s="70"/>
      <c r="J204" s="70"/>
      <c r="K204" s="70"/>
      <c r="L204" s="70"/>
      <c r="M204" s="70"/>
      <c r="N204" s="70">
        <v>242</v>
      </c>
      <c r="O204" s="70"/>
      <c r="P204" s="70"/>
      <c r="Q204" s="70"/>
      <c r="R204" s="70"/>
      <c r="S204" s="70"/>
      <c r="T204" s="70"/>
      <c r="U204" s="116">
        <f t="shared" si="51"/>
        <v>0</v>
      </c>
      <c r="V204" s="36"/>
      <c r="W204" s="36"/>
      <c r="X204" s="45"/>
      <c r="Y204" s="45"/>
      <c r="Z204" s="40"/>
      <c r="AA204" s="32"/>
      <c r="AB204" s="9"/>
    </row>
    <row r="205" spans="1:28" s="7" customFormat="1" ht="12" hidden="1">
      <c r="A205" s="67" t="s">
        <v>22</v>
      </c>
      <c r="B205" s="68" t="s">
        <v>29</v>
      </c>
      <c r="C205" s="69">
        <v>629</v>
      </c>
      <c r="D205" s="70">
        <f t="shared" ref="D205:P205" si="54">SUM(D206:D207)</f>
        <v>629</v>
      </c>
      <c r="E205" s="70">
        <f t="shared" si="54"/>
        <v>0</v>
      </c>
      <c r="F205" s="70">
        <f t="shared" si="54"/>
        <v>0</v>
      </c>
      <c r="G205" s="70">
        <f t="shared" si="54"/>
        <v>0</v>
      </c>
      <c r="H205" s="70">
        <f t="shared" si="54"/>
        <v>0</v>
      </c>
      <c r="I205" s="70">
        <f t="shared" si="54"/>
        <v>0</v>
      </c>
      <c r="J205" s="70">
        <f t="shared" si="54"/>
        <v>0</v>
      </c>
      <c r="K205" s="70">
        <f t="shared" si="54"/>
        <v>0</v>
      </c>
      <c r="L205" s="70">
        <f t="shared" si="54"/>
        <v>0</v>
      </c>
      <c r="M205" s="70">
        <f t="shared" si="54"/>
        <v>0</v>
      </c>
      <c r="N205" s="70">
        <f t="shared" si="54"/>
        <v>629</v>
      </c>
      <c r="O205" s="70">
        <f t="shared" si="54"/>
        <v>0</v>
      </c>
      <c r="P205" s="70">
        <f t="shared" si="54"/>
        <v>0</v>
      </c>
      <c r="Q205" s="70">
        <f>SUM(Q206:Q207)</f>
        <v>0</v>
      </c>
      <c r="R205" s="70"/>
      <c r="S205" s="70"/>
      <c r="T205" s="70"/>
      <c r="U205" s="116">
        <f t="shared" si="51"/>
        <v>0</v>
      </c>
      <c r="V205" s="36"/>
      <c r="W205" s="36"/>
      <c r="X205" s="45"/>
      <c r="Y205" s="45"/>
      <c r="Z205" s="36"/>
      <c r="AA205" s="32"/>
    </row>
    <row r="206" spans="1:28" s="7" customFormat="1" ht="12" hidden="1">
      <c r="A206" s="71" t="s">
        <v>20</v>
      </c>
      <c r="B206" s="72" t="s">
        <v>26</v>
      </c>
      <c r="C206" s="73">
        <v>585</v>
      </c>
      <c r="D206" s="74">
        <f>SUM(E206:P206)</f>
        <v>585</v>
      </c>
      <c r="E206" s="74"/>
      <c r="F206" s="74"/>
      <c r="G206" s="74"/>
      <c r="H206" s="74"/>
      <c r="I206" s="74"/>
      <c r="J206" s="74"/>
      <c r="K206" s="74"/>
      <c r="L206" s="74"/>
      <c r="M206" s="74"/>
      <c r="N206" s="74">
        <v>585</v>
      </c>
      <c r="O206" s="74"/>
      <c r="P206" s="74"/>
      <c r="Q206" s="74"/>
      <c r="R206" s="74"/>
      <c r="S206" s="74"/>
      <c r="T206" s="74"/>
      <c r="U206" s="116">
        <f t="shared" si="51"/>
        <v>0</v>
      </c>
      <c r="V206" s="37"/>
      <c r="W206" s="37"/>
      <c r="X206" s="45"/>
      <c r="Y206" s="45"/>
      <c r="Z206" s="37"/>
      <c r="AA206" s="32"/>
    </row>
    <row r="207" spans="1:28" s="7" customFormat="1" ht="12" hidden="1">
      <c r="A207" s="71" t="s">
        <v>20</v>
      </c>
      <c r="B207" s="72" t="s">
        <v>28</v>
      </c>
      <c r="C207" s="73">
        <v>44</v>
      </c>
      <c r="D207" s="74">
        <f>SUM(E207:P207)</f>
        <v>44</v>
      </c>
      <c r="E207" s="74"/>
      <c r="F207" s="74"/>
      <c r="G207" s="74"/>
      <c r="H207" s="74"/>
      <c r="I207" s="74"/>
      <c r="J207" s="74"/>
      <c r="K207" s="74"/>
      <c r="L207" s="74"/>
      <c r="M207" s="74"/>
      <c r="N207" s="74">
        <v>44</v>
      </c>
      <c r="O207" s="74"/>
      <c r="P207" s="74"/>
      <c r="Q207" s="74"/>
      <c r="R207" s="74"/>
      <c r="S207" s="74"/>
      <c r="T207" s="74"/>
      <c r="U207" s="116">
        <f t="shared" si="51"/>
        <v>0</v>
      </c>
      <c r="V207" s="37"/>
      <c r="W207" s="37"/>
      <c r="X207" s="45"/>
      <c r="Y207" s="45"/>
      <c r="Z207" s="37"/>
      <c r="AA207" s="32"/>
    </row>
    <row r="208" spans="1:28" s="7" customFormat="1" ht="12" hidden="1">
      <c r="A208" s="67" t="s">
        <v>40</v>
      </c>
      <c r="B208" s="68" t="s">
        <v>56</v>
      </c>
      <c r="C208" s="69">
        <v>4437</v>
      </c>
      <c r="D208" s="70">
        <f t="shared" ref="D208:R208" si="55">SUM(D209:D216)</f>
        <v>4437</v>
      </c>
      <c r="E208" s="70">
        <f t="shared" si="55"/>
        <v>0</v>
      </c>
      <c r="F208" s="70">
        <f t="shared" si="55"/>
        <v>0</v>
      </c>
      <c r="G208" s="70">
        <f t="shared" si="55"/>
        <v>0</v>
      </c>
      <c r="H208" s="70">
        <f t="shared" si="55"/>
        <v>0</v>
      </c>
      <c r="I208" s="70">
        <f t="shared" si="55"/>
        <v>0</v>
      </c>
      <c r="J208" s="70">
        <f t="shared" si="55"/>
        <v>42</v>
      </c>
      <c r="K208" s="70">
        <f t="shared" si="55"/>
        <v>0</v>
      </c>
      <c r="L208" s="70">
        <f t="shared" si="55"/>
        <v>0</v>
      </c>
      <c r="M208" s="70">
        <f t="shared" si="55"/>
        <v>0</v>
      </c>
      <c r="N208" s="70">
        <f t="shared" si="55"/>
        <v>4395</v>
      </c>
      <c r="O208" s="70">
        <f t="shared" si="55"/>
        <v>0</v>
      </c>
      <c r="P208" s="70">
        <f t="shared" si="55"/>
        <v>0</v>
      </c>
      <c r="Q208" s="70">
        <f t="shared" si="55"/>
        <v>0</v>
      </c>
      <c r="R208" s="70">
        <f t="shared" si="55"/>
        <v>0</v>
      </c>
      <c r="S208" s="70"/>
      <c r="T208" s="70"/>
      <c r="U208" s="116">
        <f t="shared" si="51"/>
        <v>0</v>
      </c>
      <c r="V208" s="36"/>
      <c r="W208" s="36"/>
      <c r="X208" s="45"/>
      <c r="Y208" s="45"/>
      <c r="Z208" s="36"/>
      <c r="AA208" s="32"/>
    </row>
    <row r="209" spans="1:27" s="8" customFormat="1" ht="36" hidden="1">
      <c r="A209" s="71" t="s">
        <v>20</v>
      </c>
      <c r="B209" s="72" t="s">
        <v>372</v>
      </c>
      <c r="C209" s="73">
        <v>100</v>
      </c>
      <c r="D209" s="74">
        <f t="shared" ref="D209:D216" si="56">SUM(E209:P209)</f>
        <v>100</v>
      </c>
      <c r="E209" s="74"/>
      <c r="F209" s="74"/>
      <c r="G209" s="74"/>
      <c r="H209" s="74"/>
      <c r="I209" s="74"/>
      <c r="J209" s="74"/>
      <c r="K209" s="74"/>
      <c r="L209" s="74"/>
      <c r="M209" s="74"/>
      <c r="N209" s="74">
        <v>100</v>
      </c>
      <c r="O209" s="74"/>
      <c r="P209" s="74"/>
      <c r="Q209" s="74"/>
      <c r="R209" s="74"/>
      <c r="S209" s="74"/>
      <c r="T209" s="74"/>
      <c r="U209" s="116">
        <f t="shared" si="51"/>
        <v>0</v>
      </c>
      <c r="V209" s="37"/>
      <c r="W209" s="37"/>
      <c r="X209" s="45"/>
      <c r="Y209" s="45"/>
      <c r="Z209" s="37"/>
      <c r="AA209" s="32"/>
    </row>
    <row r="210" spans="1:27" s="8" customFormat="1" ht="60" hidden="1">
      <c r="A210" s="71" t="s">
        <v>20</v>
      </c>
      <c r="B210" s="77" t="s">
        <v>352</v>
      </c>
      <c r="C210" s="73">
        <v>800</v>
      </c>
      <c r="D210" s="74">
        <f t="shared" si="56"/>
        <v>800</v>
      </c>
      <c r="E210" s="74"/>
      <c r="F210" s="74"/>
      <c r="G210" s="74"/>
      <c r="H210" s="74"/>
      <c r="I210" s="74"/>
      <c r="J210" s="74"/>
      <c r="K210" s="74"/>
      <c r="L210" s="74"/>
      <c r="M210" s="74"/>
      <c r="N210" s="74">
        <v>800</v>
      </c>
      <c r="O210" s="74"/>
      <c r="P210" s="74"/>
      <c r="Q210" s="74"/>
      <c r="R210" s="74"/>
      <c r="S210" s="74"/>
      <c r="T210" s="74"/>
      <c r="U210" s="116">
        <f t="shared" si="51"/>
        <v>0</v>
      </c>
      <c r="V210" s="37"/>
      <c r="W210" s="37"/>
      <c r="X210" s="45"/>
      <c r="Y210" s="45"/>
      <c r="Z210" s="37"/>
      <c r="AA210" s="32"/>
    </row>
    <row r="211" spans="1:27" s="9" customFormat="1" ht="12" hidden="1">
      <c r="A211" s="75" t="s">
        <v>20</v>
      </c>
      <c r="B211" s="72" t="s">
        <v>95</v>
      </c>
      <c r="C211" s="73">
        <v>1100</v>
      </c>
      <c r="D211" s="74">
        <f t="shared" si="56"/>
        <v>1100</v>
      </c>
      <c r="E211" s="74"/>
      <c r="F211" s="74"/>
      <c r="G211" s="74"/>
      <c r="H211" s="74"/>
      <c r="I211" s="74"/>
      <c r="J211" s="74"/>
      <c r="K211" s="74"/>
      <c r="L211" s="74"/>
      <c r="M211" s="74"/>
      <c r="N211" s="74">
        <v>1100</v>
      </c>
      <c r="O211" s="74"/>
      <c r="P211" s="74"/>
      <c r="Q211" s="74"/>
      <c r="R211" s="74"/>
      <c r="S211" s="74"/>
      <c r="T211" s="74"/>
      <c r="U211" s="116">
        <f t="shared" si="51"/>
        <v>0</v>
      </c>
      <c r="V211" s="37"/>
      <c r="W211" s="37"/>
      <c r="X211" s="45"/>
      <c r="Y211" s="45"/>
      <c r="Z211" s="37"/>
      <c r="AA211" s="32"/>
    </row>
    <row r="212" spans="1:27" s="9" customFormat="1" ht="12" hidden="1">
      <c r="A212" s="75" t="s">
        <v>20</v>
      </c>
      <c r="B212" s="72" t="s">
        <v>96</v>
      </c>
      <c r="C212" s="73">
        <v>1500</v>
      </c>
      <c r="D212" s="74">
        <f t="shared" si="56"/>
        <v>1500</v>
      </c>
      <c r="E212" s="74"/>
      <c r="F212" s="74"/>
      <c r="G212" s="74"/>
      <c r="H212" s="74"/>
      <c r="I212" s="74"/>
      <c r="J212" s="74"/>
      <c r="K212" s="74"/>
      <c r="L212" s="74"/>
      <c r="M212" s="74"/>
      <c r="N212" s="74">
        <v>1500</v>
      </c>
      <c r="O212" s="74"/>
      <c r="P212" s="74"/>
      <c r="Q212" s="74"/>
      <c r="R212" s="74"/>
      <c r="S212" s="74"/>
      <c r="T212" s="74"/>
      <c r="U212" s="116">
        <f t="shared" si="51"/>
        <v>0</v>
      </c>
      <c r="V212" s="37"/>
      <c r="W212" s="37"/>
      <c r="X212" s="45"/>
      <c r="Y212" s="45"/>
      <c r="Z212" s="37"/>
      <c r="AA212" s="32"/>
    </row>
    <row r="213" spans="1:27" s="9" customFormat="1" ht="24" hidden="1">
      <c r="A213" s="75" t="s">
        <v>18</v>
      </c>
      <c r="B213" s="72" t="s">
        <v>353</v>
      </c>
      <c r="C213" s="73">
        <v>395</v>
      </c>
      <c r="D213" s="74">
        <f t="shared" si="56"/>
        <v>395</v>
      </c>
      <c r="E213" s="74"/>
      <c r="F213" s="74"/>
      <c r="G213" s="74"/>
      <c r="H213" s="74"/>
      <c r="I213" s="74"/>
      <c r="J213" s="74"/>
      <c r="K213" s="74"/>
      <c r="L213" s="74"/>
      <c r="M213" s="74"/>
      <c r="N213" s="74">
        <v>395</v>
      </c>
      <c r="O213" s="74"/>
      <c r="P213" s="74"/>
      <c r="Q213" s="74"/>
      <c r="R213" s="74"/>
      <c r="S213" s="74"/>
      <c r="T213" s="74"/>
      <c r="U213" s="116">
        <f t="shared" si="51"/>
        <v>0</v>
      </c>
      <c r="V213" s="37"/>
      <c r="W213" s="37"/>
      <c r="X213" s="45"/>
      <c r="Y213" s="45"/>
      <c r="Z213" s="37"/>
      <c r="AA213" s="32"/>
    </row>
    <row r="214" spans="1:27" s="8" customFormat="1" ht="24" hidden="1">
      <c r="A214" s="71" t="s">
        <v>20</v>
      </c>
      <c r="B214" s="72" t="s">
        <v>354</v>
      </c>
      <c r="C214" s="73">
        <v>400</v>
      </c>
      <c r="D214" s="74">
        <f t="shared" si="56"/>
        <v>400</v>
      </c>
      <c r="E214" s="74"/>
      <c r="F214" s="74"/>
      <c r="G214" s="74"/>
      <c r="H214" s="74"/>
      <c r="I214" s="74"/>
      <c r="J214" s="74"/>
      <c r="K214" s="74"/>
      <c r="L214" s="74"/>
      <c r="M214" s="74"/>
      <c r="N214" s="74">
        <v>400</v>
      </c>
      <c r="O214" s="74"/>
      <c r="P214" s="74"/>
      <c r="Q214" s="74"/>
      <c r="R214" s="74"/>
      <c r="S214" s="74"/>
      <c r="T214" s="74"/>
      <c r="U214" s="116">
        <f t="shared" si="51"/>
        <v>0</v>
      </c>
      <c r="V214" s="37"/>
      <c r="W214" s="37"/>
      <c r="X214" s="45"/>
      <c r="Y214" s="45"/>
      <c r="Z214" s="37"/>
      <c r="AA214" s="32"/>
    </row>
    <row r="215" spans="1:27" s="9" customFormat="1" ht="24" hidden="1">
      <c r="A215" s="75" t="s">
        <v>18</v>
      </c>
      <c r="B215" s="72" t="s">
        <v>63</v>
      </c>
      <c r="C215" s="73">
        <v>42</v>
      </c>
      <c r="D215" s="74">
        <f t="shared" si="56"/>
        <v>42</v>
      </c>
      <c r="E215" s="74"/>
      <c r="F215" s="74"/>
      <c r="G215" s="74"/>
      <c r="H215" s="74"/>
      <c r="I215" s="74"/>
      <c r="J215" s="74">
        <v>42</v>
      </c>
      <c r="K215" s="74"/>
      <c r="L215" s="74"/>
      <c r="M215" s="74"/>
      <c r="N215" s="74"/>
      <c r="O215" s="74"/>
      <c r="P215" s="74"/>
      <c r="Q215" s="74"/>
      <c r="R215" s="74"/>
      <c r="S215" s="74"/>
      <c r="T215" s="74"/>
      <c r="U215" s="116">
        <f t="shared" si="51"/>
        <v>0</v>
      </c>
      <c r="V215" s="37"/>
      <c r="W215" s="37"/>
      <c r="X215" s="45"/>
      <c r="Y215" s="45"/>
      <c r="Z215" s="37"/>
      <c r="AA215" s="32"/>
    </row>
    <row r="216" spans="1:27" s="9" customFormat="1" ht="12" hidden="1">
      <c r="A216" s="75" t="s">
        <v>18</v>
      </c>
      <c r="B216" s="72" t="s">
        <v>208</v>
      </c>
      <c r="C216" s="73">
        <v>100</v>
      </c>
      <c r="D216" s="74">
        <f t="shared" si="56"/>
        <v>100</v>
      </c>
      <c r="E216" s="74"/>
      <c r="F216" s="74"/>
      <c r="G216" s="74"/>
      <c r="H216" s="74"/>
      <c r="I216" s="74"/>
      <c r="J216" s="74"/>
      <c r="K216" s="74"/>
      <c r="L216" s="74"/>
      <c r="M216" s="74"/>
      <c r="N216" s="74">
        <v>100</v>
      </c>
      <c r="O216" s="74"/>
      <c r="P216" s="74"/>
      <c r="Q216" s="74"/>
      <c r="R216" s="74"/>
      <c r="S216" s="74"/>
      <c r="T216" s="74"/>
      <c r="U216" s="116">
        <f t="shared" si="51"/>
        <v>0</v>
      </c>
      <c r="V216" s="37"/>
      <c r="W216" s="37"/>
      <c r="X216" s="45"/>
      <c r="Y216" s="45"/>
      <c r="Z216" s="37"/>
      <c r="AA216" s="32"/>
    </row>
    <row r="217" spans="1:27" s="7" customFormat="1" ht="12" hidden="1">
      <c r="A217" s="67" t="s">
        <v>48</v>
      </c>
      <c r="B217" s="68" t="s">
        <v>41</v>
      </c>
      <c r="C217" s="69">
        <v>260</v>
      </c>
      <c r="D217" s="70">
        <f t="shared" ref="D217:R217" si="57">SUM(D218:D219)</f>
        <v>260</v>
      </c>
      <c r="E217" s="70">
        <f t="shared" si="57"/>
        <v>0</v>
      </c>
      <c r="F217" s="70">
        <f t="shared" si="57"/>
        <v>0</v>
      </c>
      <c r="G217" s="70">
        <f t="shared" si="57"/>
        <v>80</v>
      </c>
      <c r="H217" s="70">
        <f t="shared" si="57"/>
        <v>0</v>
      </c>
      <c r="I217" s="70">
        <f t="shared" si="57"/>
        <v>0</v>
      </c>
      <c r="J217" s="70">
        <f t="shared" si="57"/>
        <v>0</v>
      </c>
      <c r="K217" s="70">
        <f t="shared" si="57"/>
        <v>0</v>
      </c>
      <c r="L217" s="70">
        <f t="shared" si="57"/>
        <v>0</v>
      </c>
      <c r="M217" s="70">
        <f t="shared" si="57"/>
        <v>0</v>
      </c>
      <c r="N217" s="70">
        <f t="shared" si="57"/>
        <v>180</v>
      </c>
      <c r="O217" s="70">
        <f t="shared" si="57"/>
        <v>0</v>
      </c>
      <c r="P217" s="70">
        <f t="shared" si="57"/>
        <v>0</v>
      </c>
      <c r="Q217" s="70">
        <f t="shared" si="57"/>
        <v>0</v>
      </c>
      <c r="R217" s="70">
        <f t="shared" si="57"/>
        <v>0</v>
      </c>
      <c r="S217" s="70"/>
      <c r="T217" s="70"/>
      <c r="U217" s="116">
        <f t="shared" si="51"/>
        <v>0</v>
      </c>
      <c r="V217" s="36"/>
      <c r="W217" s="36"/>
      <c r="X217" s="45"/>
      <c r="Y217" s="45"/>
      <c r="Z217" s="36"/>
      <c r="AA217" s="32"/>
    </row>
    <row r="218" spans="1:27" s="9" customFormat="1" ht="36" hidden="1">
      <c r="A218" s="75" t="s">
        <v>20</v>
      </c>
      <c r="B218" s="72" t="s">
        <v>323</v>
      </c>
      <c r="C218" s="73">
        <v>180</v>
      </c>
      <c r="D218" s="74">
        <f>SUM(E218:P218)</f>
        <v>180</v>
      </c>
      <c r="E218" s="74"/>
      <c r="F218" s="74"/>
      <c r="G218" s="74"/>
      <c r="H218" s="74"/>
      <c r="I218" s="74"/>
      <c r="J218" s="74"/>
      <c r="K218" s="74"/>
      <c r="L218" s="74"/>
      <c r="M218" s="74"/>
      <c r="N218" s="74">
        <v>180</v>
      </c>
      <c r="O218" s="74"/>
      <c r="P218" s="74"/>
      <c r="Q218" s="74"/>
      <c r="R218" s="74"/>
      <c r="S218" s="74"/>
      <c r="T218" s="74"/>
      <c r="U218" s="116">
        <f t="shared" si="51"/>
        <v>0</v>
      </c>
      <c r="V218" s="37"/>
      <c r="W218" s="37"/>
      <c r="X218" s="45"/>
      <c r="Y218" s="45"/>
      <c r="Z218" s="37"/>
      <c r="AA218" s="32"/>
    </row>
    <row r="219" spans="1:27" s="9" customFormat="1" ht="36" hidden="1">
      <c r="A219" s="75" t="s">
        <v>20</v>
      </c>
      <c r="B219" s="77" t="s">
        <v>97</v>
      </c>
      <c r="C219" s="73">
        <v>80</v>
      </c>
      <c r="D219" s="74">
        <f>SUM(E219:P219)</f>
        <v>80</v>
      </c>
      <c r="E219" s="74"/>
      <c r="F219" s="74"/>
      <c r="G219" s="74">
        <v>80</v>
      </c>
      <c r="H219" s="74"/>
      <c r="I219" s="74"/>
      <c r="J219" s="74"/>
      <c r="K219" s="74"/>
      <c r="L219" s="74"/>
      <c r="M219" s="74"/>
      <c r="N219" s="74"/>
      <c r="O219" s="74"/>
      <c r="P219" s="74"/>
      <c r="Q219" s="74"/>
      <c r="R219" s="74"/>
      <c r="S219" s="74"/>
      <c r="T219" s="74"/>
      <c r="U219" s="116">
        <f t="shared" si="51"/>
        <v>0</v>
      </c>
      <c r="V219" s="37"/>
      <c r="W219" s="37"/>
      <c r="X219" s="45"/>
      <c r="Y219" s="45"/>
      <c r="Z219" s="37"/>
      <c r="AA219" s="32"/>
    </row>
    <row r="220" spans="1:27" s="6" customFormat="1" ht="12" hidden="1">
      <c r="A220" s="83" t="s">
        <v>393</v>
      </c>
      <c r="B220" s="64" t="s">
        <v>98</v>
      </c>
      <c r="C220" s="86">
        <v>122913</v>
      </c>
      <c r="D220" s="86">
        <f t="shared" ref="D220:T220" si="58">+D221+D263+D273+D281+D294</f>
        <v>122913</v>
      </c>
      <c r="E220" s="86">
        <f t="shared" si="58"/>
        <v>3088</v>
      </c>
      <c r="F220" s="86">
        <f t="shared" si="58"/>
        <v>0</v>
      </c>
      <c r="G220" s="86">
        <f t="shared" si="58"/>
        <v>300</v>
      </c>
      <c r="H220" s="86">
        <f t="shared" si="58"/>
        <v>0</v>
      </c>
      <c r="I220" s="86">
        <f t="shared" si="58"/>
        <v>0</v>
      </c>
      <c r="J220" s="86">
        <f t="shared" si="58"/>
        <v>204</v>
      </c>
      <c r="K220" s="86">
        <f t="shared" si="58"/>
        <v>0</v>
      </c>
      <c r="L220" s="86">
        <f t="shared" si="58"/>
        <v>0</v>
      </c>
      <c r="M220" s="86">
        <f t="shared" si="58"/>
        <v>45032</v>
      </c>
      <c r="N220" s="86">
        <f t="shared" si="58"/>
        <v>74289</v>
      </c>
      <c r="O220" s="86">
        <f t="shared" si="58"/>
        <v>0</v>
      </c>
      <c r="P220" s="86">
        <f t="shared" si="58"/>
        <v>0</v>
      </c>
      <c r="Q220" s="86">
        <f t="shared" si="58"/>
        <v>0</v>
      </c>
      <c r="R220" s="86">
        <f t="shared" si="58"/>
        <v>0</v>
      </c>
      <c r="S220" s="86"/>
      <c r="T220" s="86">
        <f t="shared" si="58"/>
        <v>0</v>
      </c>
      <c r="U220" s="116">
        <f t="shared" si="51"/>
        <v>0</v>
      </c>
      <c r="V220" s="38"/>
      <c r="W220" s="38"/>
      <c r="X220" s="45"/>
      <c r="Y220" s="45"/>
      <c r="Z220" s="38"/>
      <c r="AA220" s="32"/>
    </row>
    <row r="221" spans="1:27" s="6" customFormat="1" ht="12" hidden="1">
      <c r="A221" s="63" t="s">
        <v>395</v>
      </c>
      <c r="B221" s="64" t="s">
        <v>99</v>
      </c>
      <c r="C221" s="86">
        <v>80279</v>
      </c>
      <c r="D221" s="86">
        <f>+D222+D226+D229+D225</f>
        <v>80279</v>
      </c>
      <c r="E221" s="86">
        <f t="shared" ref="E221:R221" si="59">+E222+E226+E229+E225</f>
        <v>1728</v>
      </c>
      <c r="F221" s="86">
        <f t="shared" si="59"/>
        <v>0</v>
      </c>
      <c r="G221" s="86">
        <f t="shared" si="59"/>
        <v>300</v>
      </c>
      <c r="H221" s="86">
        <f t="shared" si="59"/>
        <v>0</v>
      </c>
      <c r="I221" s="86">
        <f t="shared" si="59"/>
        <v>0</v>
      </c>
      <c r="J221" s="86">
        <f t="shared" si="59"/>
        <v>200</v>
      </c>
      <c r="K221" s="86">
        <f t="shared" si="59"/>
        <v>0</v>
      </c>
      <c r="L221" s="86">
        <f t="shared" si="59"/>
        <v>0</v>
      </c>
      <c r="M221" s="86">
        <f t="shared" si="59"/>
        <v>7720</v>
      </c>
      <c r="N221" s="86">
        <f t="shared" si="59"/>
        <v>70331</v>
      </c>
      <c r="O221" s="86">
        <f t="shared" si="59"/>
        <v>0</v>
      </c>
      <c r="P221" s="86">
        <f t="shared" si="59"/>
        <v>0</v>
      </c>
      <c r="Q221" s="86">
        <f t="shared" si="59"/>
        <v>0</v>
      </c>
      <c r="R221" s="86">
        <f t="shared" si="59"/>
        <v>0</v>
      </c>
      <c r="S221" s="86"/>
      <c r="T221" s="86"/>
      <c r="U221" s="116">
        <f t="shared" si="51"/>
        <v>0</v>
      </c>
      <c r="V221" s="38"/>
      <c r="W221" s="38"/>
      <c r="X221" s="45"/>
      <c r="Y221" s="45"/>
      <c r="Z221" s="38"/>
      <c r="AA221" s="32"/>
    </row>
    <row r="222" spans="1:27" s="7" customFormat="1" ht="12" hidden="1">
      <c r="A222" s="67" t="s">
        <v>19</v>
      </c>
      <c r="B222" s="68" t="s">
        <v>25</v>
      </c>
      <c r="C222" s="87">
        <v>21428</v>
      </c>
      <c r="D222" s="87">
        <f t="shared" ref="D222:P222" si="60">SUM(D223:D224)</f>
        <v>21428</v>
      </c>
      <c r="E222" s="87">
        <f t="shared" si="60"/>
        <v>0</v>
      </c>
      <c r="F222" s="87">
        <f t="shared" si="60"/>
        <v>0</v>
      </c>
      <c r="G222" s="87">
        <f t="shared" si="60"/>
        <v>0</v>
      </c>
      <c r="H222" s="87">
        <f t="shared" si="60"/>
        <v>0</v>
      </c>
      <c r="I222" s="87">
        <f t="shared" si="60"/>
        <v>0</v>
      </c>
      <c r="J222" s="87">
        <f t="shared" si="60"/>
        <v>0</v>
      </c>
      <c r="K222" s="87">
        <f t="shared" si="60"/>
        <v>0</v>
      </c>
      <c r="L222" s="87">
        <f t="shared" si="60"/>
        <v>0</v>
      </c>
      <c r="M222" s="87">
        <f t="shared" si="60"/>
        <v>0</v>
      </c>
      <c r="N222" s="87">
        <f t="shared" si="60"/>
        <v>21428</v>
      </c>
      <c r="O222" s="87">
        <f t="shared" si="60"/>
        <v>0</v>
      </c>
      <c r="P222" s="87">
        <f t="shared" si="60"/>
        <v>0</v>
      </c>
      <c r="Q222" s="87">
        <f>SUM(Q223:Q224)</f>
        <v>0</v>
      </c>
      <c r="R222" s="87"/>
      <c r="S222" s="87"/>
      <c r="T222" s="87"/>
      <c r="U222" s="116">
        <f t="shared" si="51"/>
        <v>0</v>
      </c>
      <c r="V222" s="39"/>
      <c r="W222" s="39"/>
      <c r="X222" s="45"/>
      <c r="Y222" s="45"/>
      <c r="Z222" s="39"/>
      <c r="AA222" s="32"/>
    </row>
    <row r="223" spans="1:27" s="7" customFormat="1" ht="12" hidden="1">
      <c r="A223" s="71" t="s">
        <v>20</v>
      </c>
      <c r="B223" s="72" t="s">
        <v>26</v>
      </c>
      <c r="C223" s="88">
        <v>20071</v>
      </c>
      <c r="D223" s="88">
        <f>SUM(E223:P223)</f>
        <v>20071</v>
      </c>
      <c r="E223" s="88"/>
      <c r="F223" s="88"/>
      <c r="G223" s="88"/>
      <c r="H223" s="88"/>
      <c r="I223" s="88"/>
      <c r="J223" s="88"/>
      <c r="K223" s="88"/>
      <c r="L223" s="88"/>
      <c r="M223" s="88"/>
      <c r="N223" s="88">
        <f>20668-597</f>
        <v>20071</v>
      </c>
      <c r="O223" s="88"/>
      <c r="P223" s="88"/>
      <c r="Q223" s="88"/>
      <c r="R223" s="88"/>
      <c r="S223" s="88"/>
      <c r="T223" s="88"/>
      <c r="U223" s="116">
        <f t="shared" si="51"/>
        <v>0</v>
      </c>
      <c r="V223" s="40"/>
      <c r="W223" s="40"/>
      <c r="X223" s="45"/>
      <c r="Y223" s="45"/>
      <c r="Z223" s="40"/>
      <c r="AA223" s="32"/>
    </row>
    <row r="224" spans="1:27" s="7" customFormat="1" ht="12" hidden="1">
      <c r="A224" s="71" t="s">
        <v>20</v>
      </c>
      <c r="B224" s="72" t="s">
        <v>28</v>
      </c>
      <c r="C224" s="88">
        <v>1357</v>
      </c>
      <c r="D224" s="88">
        <f>SUM(E224:P224)</f>
        <v>1357</v>
      </c>
      <c r="E224" s="88"/>
      <c r="F224" s="88"/>
      <c r="G224" s="88"/>
      <c r="H224" s="88"/>
      <c r="I224" s="88"/>
      <c r="J224" s="88"/>
      <c r="K224" s="88"/>
      <c r="L224" s="88"/>
      <c r="M224" s="88"/>
      <c r="N224" s="88">
        <v>1357</v>
      </c>
      <c r="O224" s="88"/>
      <c r="P224" s="88"/>
      <c r="Q224" s="88"/>
      <c r="R224" s="88"/>
      <c r="S224" s="88"/>
      <c r="T224" s="88"/>
      <c r="U224" s="116">
        <f t="shared" si="51"/>
        <v>0</v>
      </c>
      <c r="V224" s="40"/>
      <c r="W224" s="40"/>
      <c r="X224" s="45"/>
      <c r="Y224" s="45"/>
      <c r="Z224" s="40"/>
      <c r="AA224" s="32"/>
    </row>
    <row r="225" spans="1:28" s="7" customFormat="1" ht="12" hidden="1">
      <c r="A225" s="67" t="s">
        <v>21</v>
      </c>
      <c r="B225" s="68" t="s">
        <v>222</v>
      </c>
      <c r="C225" s="69">
        <v>1161</v>
      </c>
      <c r="D225" s="70">
        <f>SUM(E225:P225)</f>
        <v>1161</v>
      </c>
      <c r="E225" s="70"/>
      <c r="F225" s="70"/>
      <c r="G225" s="70"/>
      <c r="H225" s="70"/>
      <c r="I225" s="70"/>
      <c r="J225" s="70"/>
      <c r="K225" s="70"/>
      <c r="L225" s="70"/>
      <c r="M225" s="70"/>
      <c r="N225" s="70">
        <f>1229-68</f>
        <v>1161</v>
      </c>
      <c r="O225" s="70"/>
      <c r="P225" s="70"/>
      <c r="Q225" s="70"/>
      <c r="R225" s="70"/>
      <c r="S225" s="70"/>
      <c r="T225" s="70"/>
      <c r="U225" s="116">
        <f t="shared" si="51"/>
        <v>0</v>
      </c>
      <c r="V225" s="36"/>
      <c r="W225" s="36"/>
      <c r="X225" s="45"/>
      <c r="Y225" s="45"/>
      <c r="Z225" s="40"/>
      <c r="AA225" s="32"/>
      <c r="AB225" s="9"/>
    </row>
    <row r="226" spans="1:28" s="7" customFormat="1" ht="12" hidden="1">
      <c r="A226" s="67" t="s">
        <v>22</v>
      </c>
      <c r="B226" s="68" t="s">
        <v>29</v>
      </c>
      <c r="C226" s="87">
        <v>2809</v>
      </c>
      <c r="D226" s="87">
        <f t="shared" ref="D226:P226" si="61">SUM(D227:D228)</f>
        <v>2809</v>
      </c>
      <c r="E226" s="87">
        <f t="shared" si="61"/>
        <v>0</v>
      </c>
      <c r="F226" s="87">
        <f t="shared" si="61"/>
        <v>0</v>
      </c>
      <c r="G226" s="87">
        <f t="shared" si="61"/>
        <v>0</v>
      </c>
      <c r="H226" s="87">
        <f t="shared" si="61"/>
        <v>0</v>
      </c>
      <c r="I226" s="87">
        <f t="shared" si="61"/>
        <v>0</v>
      </c>
      <c r="J226" s="87">
        <f t="shared" si="61"/>
        <v>0</v>
      </c>
      <c r="K226" s="87">
        <f t="shared" si="61"/>
        <v>0</v>
      </c>
      <c r="L226" s="87">
        <f t="shared" si="61"/>
        <v>0</v>
      </c>
      <c r="M226" s="87">
        <f t="shared" si="61"/>
        <v>0</v>
      </c>
      <c r="N226" s="87">
        <f t="shared" si="61"/>
        <v>2809</v>
      </c>
      <c r="O226" s="87">
        <f t="shared" si="61"/>
        <v>0</v>
      </c>
      <c r="P226" s="87">
        <f t="shared" si="61"/>
        <v>0</v>
      </c>
      <c r="Q226" s="87">
        <f>SUM(Q227:Q228)</f>
        <v>0</v>
      </c>
      <c r="R226" s="87"/>
      <c r="S226" s="87"/>
      <c r="T226" s="87"/>
      <c r="U226" s="116">
        <f t="shared" si="51"/>
        <v>0</v>
      </c>
      <c r="V226" s="39"/>
      <c r="W226" s="39"/>
      <c r="X226" s="45"/>
      <c r="Y226" s="45"/>
      <c r="Z226" s="39"/>
      <c r="AA226" s="32"/>
    </row>
    <row r="227" spans="1:28" s="7" customFormat="1" ht="12" hidden="1">
      <c r="A227" s="71" t="s">
        <v>20</v>
      </c>
      <c r="B227" s="72" t="s">
        <v>26</v>
      </c>
      <c r="C227" s="88">
        <v>2684</v>
      </c>
      <c r="D227" s="88">
        <f>SUM(E227:P227)</f>
        <v>2684</v>
      </c>
      <c r="E227" s="88"/>
      <c r="F227" s="88"/>
      <c r="G227" s="88"/>
      <c r="H227" s="88"/>
      <c r="I227" s="88"/>
      <c r="J227" s="88"/>
      <c r="K227" s="88"/>
      <c r="L227" s="88"/>
      <c r="M227" s="88"/>
      <c r="N227" s="88">
        <f>2767-83</f>
        <v>2684</v>
      </c>
      <c r="O227" s="88"/>
      <c r="P227" s="88"/>
      <c r="Q227" s="88"/>
      <c r="R227" s="88"/>
      <c r="S227" s="88"/>
      <c r="T227" s="88"/>
      <c r="U227" s="116">
        <f t="shared" si="51"/>
        <v>0</v>
      </c>
      <c r="V227" s="40"/>
      <c r="W227" s="40"/>
      <c r="X227" s="45"/>
      <c r="Y227" s="45"/>
      <c r="Z227" s="40"/>
      <c r="AA227" s="32"/>
    </row>
    <row r="228" spans="1:28" s="7" customFormat="1" ht="12" hidden="1">
      <c r="A228" s="71" t="s">
        <v>20</v>
      </c>
      <c r="B228" s="72" t="s">
        <v>28</v>
      </c>
      <c r="C228" s="88">
        <v>125</v>
      </c>
      <c r="D228" s="88">
        <f>SUM(E228:P228)</f>
        <v>125</v>
      </c>
      <c r="E228" s="88"/>
      <c r="F228" s="88"/>
      <c r="G228" s="88"/>
      <c r="H228" s="88"/>
      <c r="I228" s="88"/>
      <c r="J228" s="88"/>
      <c r="K228" s="88"/>
      <c r="L228" s="88"/>
      <c r="M228" s="88"/>
      <c r="N228" s="88">
        <v>125</v>
      </c>
      <c r="O228" s="88"/>
      <c r="P228" s="88"/>
      <c r="Q228" s="88"/>
      <c r="R228" s="88"/>
      <c r="S228" s="88"/>
      <c r="T228" s="88"/>
      <c r="U228" s="116">
        <f t="shared" ref="U228:U259" si="62">D228-E228-F228-G228-H228-I228-J228-K228-L228-M228-N228-O228-P228</f>
        <v>0</v>
      </c>
      <c r="V228" s="40"/>
      <c r="W228" s="40"/>
      <c r="X228" s="45"/>
      <c r="Y228" s="45"/>
      <c r="Z228" s="40"/>
      <c r="AA228" s="32"/>
    </row>
    <row r="229" spans="1:28" s="7" customFormat="1" ht="12" hidden="1">
      <c r="A229" s="67" t="s">
        <v>40</v>
      </c>
      <c r="B229" s="68" t="s">
        <v>412</v>
      </c>
      <c r="C229" s="69">
        <v>54881</v>
      </c>
      <c r="D229" s="70">
        <f t="shared" ref="D229:T229" si="63">+SUM(D230:D262)</f>
        <v>54881</v>
      </c>
      <c r="E229" s="70">
        <f t="shared" si="63"/>
        <v>1728</v>
      </c>
      <c r="F229" s="70">
        <f t="shared" si="63"/>
        <v>0</v>
      </c>
      <c r="G229" s="70">
        <f t="shared" si="63"/>
        <v>300</v>
      </c>
      <c r="H229" s="70">
        <f t="shared" si="63"/>
        <v>0</v>
      </c>
      <c r="I229" s="70">
        <f t="shared" si="63"/>
        <v>0</v>
      </c>
      <c r="J229" s="70">
        <f t="shared" si="63"/>
        <v>200</v>
      </c>
      <c r="K229" s="70">
        <f t="shared" si="63"/>
        <v>0</v>
      </c>
      <c r="L229" s="70">
        <f t="shared" si="63"/>
        <v>0</v>
      </c>
      <c r="M229" s="70">
        <f t="shared" si="63"/>
        <v>7720</v>
      </c>
      <c r="N229" s="70">
        <f t="shared" si="63"/>
        <v>44933</v>
      </c>
      <c r="O229" s="70">
        <f t="shared" si="63"/>
        <v>0</v>
      </c>
      <c r="P229" s="70">
        <f t="shared" si="63"/>
        <v>0</v>
      </c>
      <c r="Q229" s="70">
        <f t="shared" si="63"/>
        <v>0</v>
      </c>
      <c r="R229" s="70">
        <f t="shared" si="63"/>
        <v>0</v>
      </c>
      <c r="S229" s="70"/>
      <c r="T229" s="70">
        <f t="shared" si="63"/>
        <v>0</v>
      </c>
      <c r="U229" s="116">
        <f t="shared" si="62"/>
        <v>0</v>
      </c>
      <c r="V229" s="36"/>
      <c r="W229" s="36"/>
      <c r="X229" s="45"/>
      <c r="Y229" s="45"/>
      <c r="Z229" s="36"/>
      <c r="AA229" s="32"/>
    </row>
    <row r="230" spans="1:28" s="9" customFormat="1" ht="48" hidden="1">
      <c r="A230" s="89" t="s">
        <v>20</v>
      </c>
      <c r="B230" s="106" t="s">
        <v>355</v>
      </c>
      <c r="C230" s="88">
        <v>550</v>
      </c>
      <c r="D230" s="88">
        <f t="shared" ref="D230:D256" si="64">SUM(E230:P230)</f>
        <v>550</v>
      </c>
      <c r="E230" s="88"/>
      <c r="F230" s="88"/>
      <c r="G230" s="88"/>
      <c r="H230" s="88"/>
      <c r="I230" s="88"/>
      <c r="J230" s="88"/>
      <c r="K230" s="88"/>
      <c r="L230" s="88"/>
      <c r="M230" s="88"/>
      <c r="N230" s="88">
        <v>550</v>
      </c>
      <c r="O230" s="88"/>
      <c r="P230" s="88"/>
      <c r="Q230" s="88"/>
      <c r="R230" s="88"/>
      <c r="S230" s="88"/>
      <c r="T230" s="88"/>
      <c r="U230" s="116">
        <f t="shared" si="62"/>
        <v>0</v>
      </c>
      <c r="V230" s="40"/>
      <c r="W230" s="40"/>
      <c r="X230" s="45"/>
      <c r="Y230" s="45"/>
      <c r="Z230" s="40"/>
      <c r="AA230" s="32"/>
    </row>
    <row r="231" spans="1:28" s="9" customFormat="1" ht="24" hidden="1">
      <c r="A231" s="89" t="s">
        <v>20</v>
      </c>
      <c r="B231" s="106" t="s">
        <v>373</v>
      </c>
      <c r="C231" s="88">
        <v>440</v>
      </c>
      <c r="D231" s="88">
        <f t="shared" si="64"/>
        <v>440</v>
      </c>
      <c r="E231" s="88"/>
      <c r="F231" s="88"/>
      <c r="G231" s="88"/>
      <c r="H231" s="88"/>
      <c r="I231" s="88"/>
      <c r="J231" s="88"/>
      <c r="K231" s="88"/>
      <c r="L231" s="88"/>
      <c r="M231" s="88"/>
      <c r="N231" s="88">
        <v>440</v>
      </c>
      <c r="O231" s="88"/>
      <c r="P231" s="88"/>
      <c r="Q231" s="88"/>
      <c r="R231" s="88"/>
      <c r="S231" s="88"/>
      <c r="T231" s="88"/>
      <c r="U231" s="116">
        <f t="shared" si="62"/>
        <v>0</v>
      </c>
      <c r="V231" s="40"/>
      <c r="W231" s="40"/>
      <c r="X231" s="45"/>
      <c r="Y231" s="45"/>
      <c r="Z231" s="40"/>
      <c r="AA231" s="32"/>
    </row>
    <row r="232" spans="1:28" s="9" customFormat="1" ht="24" hidden="1">
      <c r="A232" s="75" t="s">
        <v>18</v>
      </c>
      <c r="B232" s="106" t="s">
        <v>63</v>
      </c>
      <c r="C232" s="88">
        <v>200</v>
      </c>
      <c r="D232" s="88">
        <f t="shared" si="64"/>
        <v>200</v>
      </c>
      <c r="E232" s="88"/>
      <c r="F232" s="88"/>
      <c r="G232" s="88"/>
      <c r="H232" s="88"/>
      <c r="I232" s="88"/>
      <c r="J232" s="88">
        <f>205-5</f>
        <v>200</v>
      </c>
      <c r="K232" s="88"/>
      <c r="L232" s="88"/>
      <c r="M232" s="88"/>
      <c r="N232" s="88"/>
      <c r="O232" s="88"/>
      <c r="P232" s="88"/>
      <c r="Q232" s="88"/>
      <c r="R232" s="88"/>
      <c r="S232" s="88"/>
      <c r="T232" s="88"/>
      <c r="U232" s="116">
        <f t="shared" si="62"/>
        <v>0</v>
      </c>
      <c r="V232" s="40"/>
      <c r="W232" s="40"/>
      <c r="X232" s="45"/>
      <c r="Y232" s="45"/>
      <c r="Z232" s="40"/>
      <c r="AA232" s="32"/>
    </row>
    <row r="233" spans="1:28" s="8" customFormat="1" ht="36" hidden="1">
      <c r="A233" s="71" t="s">
        <v>20</v>
      </c>
      <c r="B233" s="106" t="s">
        <v>450</v>
      </c>
      <c r="C233" s="88">
        <v>360</v>
      </c>
      <c r="D233" s="88">
        <f t="shared" si="64"/>
        <v>360</v>
      </c>
      <c r="E233" s="88"/>
      <c r="F233" s="88"/>
      <c r="G233" s="88"/>
      <c r="H233" s="88"/>
      <c r="I233" s="88"/>
      <c r="J233" s="88"/>
      <c r="K233" s="88"/>
      <c r="L233" s="88"/>
      <c r="M233" s="88"/>
      <c r="N233" s="88">
        <v>360</v>
      </c>
      <c r="O233" s="88"/>
      <c r="P233" s="88"/>
      <c r="Q233" s="88"/>
      <c r="R233" s="88"/>
      <c r="S233" s="88"/>
      <c r="T233" s="88"/>
      <c r="U233" s="116">
        <f t="shared" si="62"/>
        <v>0</v>
      </c>
      <c r="V233" s="40"/>
      <c r="W233" s="40"/>
      <c r="X233" s="45"/>
      <c r="Y233" s="45"/>
      <c r="Z233" s="40"/>
      <c r="AA233" s="32"/>
    </row>
    <row r="234" spans="1:28" s="8" customFormat="1" ht="24" hidden="1">
      <c r="A234" s="71" t="s">
        <v>18</v>
      </c>
      <c r="B234" s="106" t="s">
        <v>451</v>
      </c>
      <c r="C234" s="88">
        <v>300</v>
      </c>
      <c r="D234" s="88">
        <f t="shared" si="64"/>
        <v>300</v>
      </c>
      <c r="E234" s="88"/>
      <c r="F234" s="88"/>
      <c r="G234" s="88">
        <v>300</v>
      </c>
      <c r="H234" s="88"/>
      <c r="I234" s="88"/>
      <c r="J234" s="88"/>
      <c r="K234" s="88"/>
      <c r="L234" s="88"/>
      <c r="M234" s="88"/>
      <c r="N234" s="88"/>
      <c r="O234" s="88"/>
      <c r="P234" s="88"/>
      <c r="Q234" s="88"/>
      <c r="R234" s="88"/>
      <c r="S234" s="88"/>
      <c r="T234" s="88"/>
      <c r="U234" s="116">
        <f t="shared" si="62"/>
        <v>0</v>
      </c>
      <c r="V234" s="40"/>
      <c r="W234" s="40"/>
      <c r="X234" s="45"/>
      <c r="Y234" s="45"/>
      <c r="Z234" s="40"/>
      <c r="AA234" s="32"/>
    </row>
    <row r="235" spans="1:28" s="9" customFormat="1" ht="24" hidden="1">
      <c r="A235" s="75" t="s">
        <v>18</v>
      </c>
      <c r="B235" s="106" t="s">
        <v>220</v>
      </c>
      <c r="C235" s="88">
        <v>300</v>
      </c>
      <c r="D235" s="88">
        <f t="shared" si="64"/>
        <v>300</v>
      </c>
      <c r="E235" s="88"/>
      <c r="F235" s="88"/>
      <c r="G235" s="88"/>
      <c r="H235" s="88"/>
      <c r="I235" s="88"/>
      <c r="J235" s="88"/>
      <c r="K235" s="88"/>
      <c r="L235" s="88"/>
      <c r="M235" s="88"/>
      <c r="N235" s="88">
        <v>300</v>
      </c>
      <c r="O235" s="88"/>
      <c r="P235" s="88"/>
      <c r="Q235" s="88"/>
      <c r="R235" s="88"/>
      <c r="S235" s="88"/>
      <c r="T235" s="88"/>
      <c r="U235" s="116">
        <f t="shared" si="62"/>
        <v>0</v>
      </c>
      <c r="V235" s="40"/>
      <c r="W235" s="40"/>
      <c r="X235" s="45"/>
      <c r="Y235" s="45"/>
      <c r="Z235" s="40"/>
      <c r="AA235" s="32"/>
    </row>
    <row r="236" spans="1:28" s="9" customFormat="1" ht="60" hidden="1">
      <c r="A236" s="75" t="s">
        <v>18</v>
      </c>
      <c r="B236" s="106" t="s">
        <v>452</v>
      </c>
      <c r="C236" s="88">
        <v>660</v>
      </c>
      <c r="D236" s="88">
        <f t="shared" si="64"/>
        <v>660</v>
      </c>
      <c r="E236" s="88"/>
      <c r="F236" s="88"/>
      <c r="G236" s="88"/>
      <c r="H236" s="88"/>
      <c r="I236" s="88"/>
      <c r="J236" s="88"/>
      <c r="K236" s="88"/>
      <c r="L236" s="88"/>
      <c r="M236" s="88"/>
      <c r="N236" s="88">
        <v>660</v>
      </c>
      <c r="O236" s="88"/>
      <c r="P236" s="88"/>
      <c r="Q236" s="88"/>
      <c r="R236" s="88"/>
      <c r="S236" s="88"/>
      <c r="T236" s="88"/>
      <c r="U236" s="116">
        <f t="shared" si="62"/>
        <v>0</v>
      </c>
      <c r="V236" s="40"/>
      <c r="W236" s="40"/>
      <c r="X236" s="45"/>
      <c r="Y236" s="45"/>
      <c r="Z236" s="40"/>
      <c r="AA236" s="32"/>
    </row>
    <row r="237" spans="1:28" s="9" customFormat="1" ht="36" hidden="1">
      <c r="A237" s="75" t="s">
        <v>18</v>
      </c>
      <c r="B237" s="106" t="s">
        <v>207</v>
      </c>
      <c r="C237" s="88">
        <v>120</v>
      </c>
      <c r="D237" s="88">
        <f t="shared" si="64"/>
        <v>120</v>
      </c>
      <c r="E237" s="88"/>
      <c r="F237" s="88"/>
      <c r="G237" s="88"/>
      <c r="H237" s="88"/>
      <c r="I237" s="88"/>
      <c r="J237" s="88"/>
      <c r="K237" s="88"/>
      <c r="L237" s="88"/>
      <c r="M237" s="88"/>
      <c r="N237" s="88">
        <v>120</v>
      </c>
      <c r="O237" s="88"/>
      <c r="P237" s="88"/>
      <c r="Q237" s="88"/>
      <c r="R237" s="88"/>
      <c r="S237" s="88"/>
      <c r="T237" s="88"/>
      <c r="U237" s="116">
        <f t="shared" si="62"/>
        <v>0</v>
      </c>
      <c r="V237" s="40"/>
      <c r="W237" s="40"/>
      <c r="X237" s="45"/>
      <c r="Y237" s="45"/>
      <c r="Z237" s="40"/>
      <c r="AA237" s="32"/>
    </row>
    <row r="238" spans="1:28" s="9" customFormat="1" ht="24" hidden="1">
      <c r="A238" s="75" t="s">
        <v>18</v>
      </c>
      <c r="B238" s="106" t="s">
        <v>100</v>
      </c>
      <c r="C238" s="88">
        <v>150</v>
      </c>
      <c r="D238" s="88">
        <f t="shared" si="64"/>
        <v>150</v>
      </c>
      <c r="E238" s="88"/>
      <c r="F238" s="88"/>
      <c r="G238" s="88"/>
      <c r="H238" s="88"/>
      <c r="I238" s="88"/>
      <c r="J238" s="88"/>
      <c r="K238" s="88"/>
      <c r="L238" s="88"/>
      <c r="M238" s="88"/>
      <c r="N238" s="88">
        <v>150</v>
      </c>
      <c r="O238" s="88"/>
      <c r="P238" s="88"/>
      <c r="Q238" s="88"/>
      <c r="R238" s="88"/>
      <c r="S238" s="88"/>
      <c r="T238" s="88"/>
      <c r="U238" s="116">
        <f t="shared" si="62"/>
        <v>0</v>
      </c>
      <c r="V238" s="40"/>
      <c r="W238" s="40"/>
      <c r="X238" s="45"/>
      <c r="Y238" s="45"/>
      <c r="Z238" s="40"/>
      <c r="AA238" s="32"/>
    </row>
    <row r="239" spans="1:28" s="9" customFormat="1" ht="60" hidden="1">
      <c r="A239" s="75" t="s">
        <v>18</v>
      </c>
      <c r="B239" s="106" t="s">
        <v>324</v>
      </c>
      <c r="C239" s="88">
        <v>720</v>
      </c>
      <c r="D239" s="88">
        <f t="shared" si="64"/>
        <v>720</v>
      </c>
      <c r="E239" s="88"/>
      <c r="F239" s="88"/>
      <c r="G239" s="88"/>
      <c r="H239" s="88"/>
      <c r="I239" s="88"/>
      <c r="J239" s="88"/>
      <c r="K239" s="88"/>
      <c r="L239" s="88"/>
      <c r="M239" s="88"/>
      <c r="N239" s="88">
        <f>480+240</f>
        <v>720</v>
      </c>
      <c r="O239" s="88"/>
      <c r="P239" s="88"/>
      <c r="Q239" s="88"/>
      <c r="R239" s="88"/>
      <c r="S239" s="88"/>
      <c r="T239" s="88"/>
      <c r="U239" s="116">
        <f t="shared" si="62"/>
        <v>0</v>
      </c>
      <c r="V239" s="40"/>
      <c r="W239" s="40"/>
      <c r="X239" s="45"/>
      <c r="Y239" s="45"/>
      <c r="Z239" s="40"/>
      <c r="AA239" s="32"/>
    </row>
    <row r="240" spans="1:28" s="9" customFormat="1" ht="24" hidden="1">
      <c r="A240" s="75" t="s">
        <v>18</v>
      </c>
      <c r="B240" s="106" t="s">
        <v>221</v>
      </c>
      <c r="C240" s="88">
        <v>1728</v>
      </c>
      <c r="D240" s="88">
        <f t="shared" si="64"/>
        <v>1728</v>
      </c>
      <c r="E240" s="88">
        <v>1728</v>
      </c>
      <c r="F240" s="88"/>
      <c r="G240" s="88"/>
      <c r="H240" s="88"/>
      <c r="I240" s="88"/>
      <c r="J240" s="88"/>
      <c r="K240" s="88"/>
      <c r="L240" s="88"/>
      <c r="M240" s="88"/>
      <c r="N240" s="88"/>
      <c r="O240" s="88"/>
      <c r="P240" s="88"/>
      <c r="Q240" s="88"/>
      <c r="R240" s="88"/>
      <c r="S240" s="88"/>
      <c r="T240" s="88"/>
      <c r="U240" s="116">
        <f t="shared" si="62"/>
        <v>0</v>
      </c>
      <c r="V240" s="40"/>
      <c r="W240" s="40"/>
      <c r="X240" s="45"/>
      <c r="Y240" s="45"/>
      <c r="Z240" s="40"/>
      <c r="AA240" s="32"/>
    </row>
    <row r="241" spans="1:27" s="9" customFormat="1" ht="36" hidden="1">
      <c r="A241" s="75" t="s">
        <v>18</v>
      </c>
      <c r="B241" s="106" t="s">
        <v>101</v>
      </c>
      <c r="C241" s="88">
        <v>200</v>
      </c>
      <c r="D241" s="88">
        <f t="shared" si="64"/>
        <v>200</v>
      </c>
      <c r="E241" s="88"/>
      <c r="F241" s="88"/>
      <c r="G241" s="88"/>
      <c r="H241" s="88"/>
      <c r="I241" s="88"/>
      <c r="J241" s="88"/>
      <c r="K241" s="88"/>
      <c r="L241" s="88"/>
      <c r="M241" s="88"/>
      <c r="N241" s="88">
        <v>200</v>
      </c>
      <c r="O241" s="88"/>
      <c r="P241" s="88"/>
      <c r="Q241" s="88"/>
      <c r="R241" s="88"/>
      <c r="S241" s="88"/>
      <c r="T241" s="88"/>
      <c r="U241" s="116">
        <f t="shared" si="62"/>
        <v>0</v>
      </c>
      <c r="V241" s="40"/>
      <c r="W241" s="40"/>
      <c r="X241" s="45"/>
      <c r="Y241" s="45"/>
      <c r="Z241" s="40"/>
      <c r="AA241" s="32"/>
    </row>
    <row r="242" spans="1:27" s="9" customFormat="1" ht="48" hidden="1">
      <c r="A242" s="75" t="s">
        <v>18</v>
      </c>
      <c r="B242" s="106" t="s">
        <v>453</v>
      </c>
      <c r="C242" s="88">
        <v>200</v>
      </c>
      <c r="D242" s="88">
        <f t="shared" si="64"/>
        <v>200</v>
      </c>
      <c r="E242" s="88"/>
      <c r="F242" s="88"/>
      <c r="G242" s="88"/>
      <c r="H242" s="88"/>
      <c r="I242" s="88"/>
      <c r="J242" s="88"/>
      <c r="K242" s="88"/>
      <c r="L242" s="88"/>
      <c r="M242" s="88"/>
      <c r="N242" s="88">
        <v>200</v>
      </c>
      <c r="O242" s="88"/>
      <c r="P242" s="88"/>
      <c r="Q242" s="88"/>
      <c r="R242" s="88"/>
      <c r="S242" s="88"/>
      <c r="T242" s="88"/>
      <c r="U242" s="116">
        <f t="shared" si="62"/>
        <v>0</v>
      </c>
      <c r="V242" s="40"/>
      <c r="W242" s="40"/>
      <c r="X242" s="45"/>
      <c r="Y242" s="45"/>
      <c r="Z242" s="40"/>
      <c r="AA242" s="32"/>
    </row>
    <row r="243" spans="1:27" s="9" customFormat="1" ht="24" hidden="1">
      <c r="A243" s="75" t="s">
        <v>18</v>
      </c>
      <c r="B243" s="106" t="s">
        <v>374</v>
      </c>
      <c r="C243" s="88">
        <v>333</v>
      </c>
      <c r="D243" s="88">
        <f t="shared" si="64"/>
        <v>333</v>
      </c>
      <c r="E243" s="88"/>
      <c r="F243" s="88"/>
      <c r="G243" s="88"/>
      <c r="H243" s="88"/>
      <c r="I243" s="88"/>
      <c r="J243" s="88"/>
      <c r="K243" s="88"/>
      <c r="L243" s="88"/>
      <c r="M243" s="88"/>
      <c r="N243" s="88">
        <v>333</v>
      </c>
      <c r="O243" s="88"/>
      <c r="P243" s="88"/>
      <c r="Q243" s="88"/>
      <c r="R243" s="88"/>
      <c r="S243" s="88"/>
      <c r="T243" s="88"/>
      <c r="U243" s="116">
        <f t="shared" si="62"/>
        <v>0</v>
      </c>
      <c r="V243" s="40"/>
      <c r="W243" s="40"/>
      <c r="X243" s="45"/>
      <c r="Y243" s="45"/>
      <c r="Z243" s="40"/>
      <c r="AA243" s="32"/>
    </row>
    <row r="244" spans="1:27" s="9" customFormat="1" ht="12" hidden="1">
      <c r="A244" s="75" t="s">
        <v>18</v>
      </c>
      <c r="B244" s="106" t="s">
        <v>102</v>
      </c>
      <c r="C244" s="88">
        <v>120</v>
      </c>
      <c r="D244" s="88">
        <f t="shared" si="64"/>
        <v>120</v>
      </c>
      <c r="E244" s="88"/>
      <c r="F244" s="88"/>
      <c r="G244" s="88"/>
      <c r="H244" s="88"/>
      <c r="I244" s="88"/>
      <c r="J244" s="88"/>
      <c r="K244" s="88"/>
      <c r="L244" s="88"/>
      <c r="M244" s="88"/>
      <c r="N244" s="88">
        <v>120</v>
      </c>
      <c r="O244" s="88"/>
      <c r="P244" s="88"/>
      <c r="Q244" s="88"/>
      <c r="R244" s="88"/>
      <c r="S244" s="88"/>
      <c r="T244" s="88"/>
      <c r="U244" s="116">
        <f t="shared" si="62"/>
        <v>0</v>
      </c>
      <c r="V244" s="40"/>
      <c r="W244" s="40"/>
      <c r="X244" s="45"/>
      <c r="Y244" s="45"/>
      <c r="Z244" s="40"/>
      <c r="AA244" s="32"/>
    </row>
    <row r="245" spans="1:27" s="9" customFormat="1" ht="12" hidden="1">
      <c r="A245" s="75" t="s">
        <v>18</v>
      </c>
      <c r="B245" s="106" t="s">
        <v>208</v>
      </c>
      <c r="C245" s="88">
        <v>330</v>
      </c>
      <c r="D245" s="88">
        <f t="shared" si="64"/>
        <v>330</v>
      </c>
      <c r="E245" s="88"/>
      <c r="F245" s="88"/>
      <c r="G245" s="88"/>
      <c r="H245" s="88"/>
      <c r="I245" s="88"/>
      <c r="J245" s="88"/>
      <c r="K245" s="88"/>
      <c r="L245" s="88"/>
      <c r="M245" s="88"/>
      <c r="N245" s="88">
        <v>330</v>
      </c>
      <c r="O245" s="88"/>
      <c r="P245" s="88"/>
      <c r="Q245" s="88"/>
      <c r="R245" s="88"/>
      <c r="S245" s="88"/>
      <c r="T245" s="88"/>
      <c r="U245" s="116">
        <f t="shared" si="62"/>
        <v>0</v>
      </c>
      <c r="V245" s="40"/>
      <c r="W245" s="40"/>
      <c r="X245" s="45"/>
      <c r="Y245" s="45"/>
      <c r="Z245" s="40"/>
      <c r="AA245" s="32"/>
    </row>
    <row r="246" spans="1:27" s="23" customFormat="1" ht="12" hidden="1">
      <c r="A246" s="75" t="s">
        <v>20</v>
      </c>
      <c r="B246" s="106" t="s">
        <v>179</v>
      </c>
      <c r="C246" s="88">
        <v>100</v>
      </c>
      <c r="D246" s="88">
        <f t="shared" si="64"/>
        <v>100</v>
      </c>
      <c r="E246" s="88"/>
      <c r="F246" s="88"/>
      <c r="G246" s="88"/>
      <c r="H246" s="88"/>
      <c r="I246" s="88"/>
      <c r="J246" s="88"/>
      <c r="K246" s="88"/>
      <c r="L246" s="88"/>
      <c r="M246" s="88">
        <v>100</v>
      </c>
      <c r="N246" s="88"/>
      <c r="O246" s="88"/>
      <c r="P246" s="88"/>
      <c r="Q246" s="88"/>
      <c r="R246" s="88"/>
      <c r="S246" s="88"/>
      <c r="T246" s="88"/>
      <c r="U246" s="116">
        <f t="shared" si="62"/>
        <v>0</v>
      </c>
      <c r="V246" s="40"/>
      <c r="W246" s="40"/>
      <c r="X246" s="45"/>
      <c r="Y246" s="45"/>
      <c r="Z246" s="40"/>
      <c r="AA246" s="32"/>
    </row>
    <row r="247" spans="1:27" s="23" customFormat="1" ht="12" hidden="1">
      <c r="A247" s="75" t="s">
        <v>20</v>
      </c>
      <c r="B247" s="106" t="s">
        <v>178</v>
      </c>
      <c r="C247" s="88">
        <v>200</v>
      </c>
      <c r="D247" s="88">
        <f t="shared" si="64"/>
        <v>200</v>
      </c>
      <c r="E247" s="88"/>
      <c r="F247" s="88"/>
      <c r="G247" s="88"/>
      <c r="H247" s="88"/>
      <c r="I247" s="88"/>
      <c r="J247" s="88"/>
      <c r="K247" s="88"/>
      <c r="L247" s="88"/>
      <c r="M247" s="88">
        <v>200</v>
      </c>
      <c r="N247" s="88"/>
      <c r="O247" s="88"/>
      <c r="P247" s="88"/>
      <c r="Q247" s="88"/>
      <c r="R247" s="88"/>
      <c r="S247" s="88"/>
      <c r="T247" s="88"/>
      <c r="U247" s="116">
        <f t="shared" si="62"/>
        <v>0</v>
      </c>
      <c r="V247" s="40"/>
      <c r="W247" s="40"/>
      <c r="X247" s="45"/>
      <c r="Y247" s="45"/>
      <c r="Z247" s="40"/>
      <c r="AA247" s="32"/>
    </row>
    <row r="248" spans="1:27" s="23" customFormat="1" ht="24" hidden="1">
      <c r="A248" s="75" t="s">
        <v>20</v>
      </c>
      <c r="B248" s="106" t="s">
        <v>417</v>
      </c>
      <c r="C248" s="88">
        <v>830</v>
      </c>
      <c r="D248" s="88">
        <f t="shared" si="64"/>
        <v>830</v>
      </c>
      <c r="E248" s="88"/>
      <c r="F248" s="88"/>
      <c r="G248" s="88"/>
      <c r="H248" s="88"/>
      <c r="I248" s="88"/>
      <c r="J248" s="88"/>
      <c r="K248" s="88"/>
      <c r="L248" s="88"/>
      <c r="M248" s="88">
        <v>830</v>
      </c>
      <c r="N248" s="88"/>
      <c r="O248" s="88"/>
      <c r="P248" s="88"/>
      <c r="Q248" s="88"/>
      <c r="R248" s="88"/>
      <c r="S248" s="88"/>
      <c r="T248" s="88"/>
      <c r="U248" s="116">
        <f t="shared" si="62"/>
        <v>0</v>
      </c>
      <c r="V248" s="40"/>
      <c r="W248" s="40"/>
      <c r="X248" s="45"/>
      <c r="Y248" s="45"/>
      <c r="Z248" s="40"/>
      <c r="AA248" s="32"/>
    </row>
    <row r="249" spans="1:27" s="23" customFormat="1" ht="24" hidden="1">
      <c r="A249" s="75" t="s">
        <v>20</v>
      </c>
      <c r="B249" s="106" t="s">
        <v>226</v>
      </c>
      <c r="C249" s="88">
        <v>450</v>
      </c>
      <c r="D249" s="88">
        <f t="shared" si="64"/>
        <v>450</v>
      </c>
      <c r="E249" s="88"/>
      <c r="F249" s="88"/>
      <c r="G249" s="88"/>
      <c r="H249" s="88"/>
      <c r="I249" s="88"/>
      <c r="J249" s="88"/>
      <c r="K249" s="88"/>
      <c r="L249" s="88"/>
      <c r="M249" s="88"/>
      <c r="N249" s="88">
        <v>450</v>
      </c>
      <c r="O249" s="88"/>
      <c r="P249" s="88"/>
      <c r="Q249" s="88"/>
      <c r="R249" s="88"/>
      <c r="S249" s="88"/>
      <c r="T249" s="88"/>
      <c r="U249" s="116">
        <f t="shared" si="62"/>
        <v>0</v>
      </c>
      <c r="V249" s="40"/>
      <c r="W249" s="40"/>
      <c r="X249" s="45"/>
      <c r="Y249" s="45"/>
      <c r="Z249" s="40"/>
      <c r="AA249" s="32"/>
    </row>
    <row r="250" spans="1:27" s="9" customFormat="1" ht="12" hidden="1">
      <c r="A250" s="75" t="s">
        <v>20</v>
      </c>
      <c r="B250" s="106" t="s">
        <v>103</v>
      </c>
      <c r="C250" s="88">
        <v>40000</v>
      </c>
      <c r="D250" s="88">
        <f t="shared" si="64"/>
        <v>40000</v>
      </c>
      <c r="E250" s="88"/>
      <c r="F250" s="88"/>
      <c r="G250" s="88"/>
      <c r="H250" s="88"/>
      <c r="I250" s="88"/>
      <c r="J250" s="88"/>
      <c r="K250" s="88"/>
      <c r="L250" s="88"/>
      <c r="M250" s="88"/>
      <c r="N250" s="88">
        <v>40000</v>
      </c>
      <c r="O250" s="88"/>
      <c r="P250" s="88"/>
      <c r="Q250" s="88"/>
      <c r="R250" s="88"/>
      <c r="S250" s="88"/>
      <c r="T250" s="88"/>
      <c r="U250" s="116">
        <f t="shared" si="62"/>
        <v>0</v>
      </c>
      <c r="V250" s="40"/>
      <c r="W250" s="40"/>
      <c r="X250" s="45"/>
      <c r="Y250" s="45"/>
      <c r="Z250" s="40"/>
      <c r="AA250" s="32"/>
    </row>
    <row r="251" spans="1:27" s="23" customFormat="1" ht="12" hidden="1">
      <c r="A251" s="75" t="s">
        <v>108</v>
      </c>
      <c r="B251" s="106" t="s">
        <v>180</v>
      </c>
      <c r="C251" s="88">
        <v>800</v>
      </c>
      <c r="D251" s="88">
        <f t="shared" si="64"/>
        <v>800</v>
      </c>
      <c r="E251" s="88"/>
      <c r="F251" s="88"/>
      <c r="G251" s="88"/>
      <c r="H251" s="88"/>
      <c r="I251" s="88"/>
      <c r="J251" s="88"/>
      <c r="K251" s="88"/>
      <c r="L251" s="88"/>
      <c r="M251" s="88">
        <v>800</v>
      </c>
      <c r="N251" s="88"/>
      <c r="O251" s="88"/>
      <c r="P251" s="88"/>
      <c r="Q251" s="88"/>
      <c r="R251" s="88"/>
      <c r="S251" s="88"/>
      <c r="T251" s="88"/>
      <c r="U251" s="116">
        <f t="shared" si="62"/>
        <v>0</v>
      </c>
      <c r="V251" s="40"/>
      <c r="W251" s="40"/>
      <c r="X251" s="45"/>
      <c r="Y251" s="45"/>
      <c r="Z251" s="40"/>
      <c r="AA251" s="32"/>
    </row>
    <row r="252" spans="1:27" s="23" customFormat="1" ht="12" hidden="1">
      <c r="A252" s="75" t="s">
        <v>20</v>
      </c>
      <c r="B252" s="106" t="s">
        <v>181</v>
      </c>
      <c r="C252" s="88">
        <v>950</v>
      </c>
      <c r="D252" s="88">
        <f t="shared" si="64"/>
        <v>950</v>
      </c>
      <c r="E252" s="88"/>
      <c r="F252" s="88"/>
      <c r="G252" s="88"/>
      <c r="H252" s="88"/>
      <c r="I252" s="88"/>
      <c r="J252" s="88"/>
      <c r="K252" s="88"/>
      <c r="L252" s="88"/>
      <c r="M252" s="88">
        <v>950</v>
      </c>
      <c r="N252" s="88"/>
      <c r="O252" s="88"/>
      <c r="P252" s="88"/>
      <c r="Q252" s="88"/>
      <c r="R252" s="88"/>
      <c r="S252" s="88"/>
      <c r="T252" s="88"/>
      <c r="U252" s="116">
        <f t="shared" si="62"/>
        <v>0</v>
      </c>
      <c r="V252" s="40"/>
      <c r="W252" s="40"/>
      <c r="X252" s="45"/>
      <c r="Y252" s="45"/>
      <c r="Z252" s="40"/>
      <c r="AA252" s="32"/>
    </row>
    <row r="253" spans="1:27" s="23" customFormat="1" ht="12" hidden="1">
      <c r="A253" s="75" t="s">
        <v>20</v>
      </c>
      <c r="B253" s="106" t="s">
        <v>182</v>
      </c>
      <c r="C253" s="88">
        <v>1250</v>
      </c>
      <c r="D253" s="88">
        <f t="shared" si="64"/>
        <v>1250</v>
      </c>
      <c r="E253" s="88"/>
      <c r="F253" s="88"/>
      <c r="G253" s="88"/>
      <c r="H253" s="88"/>
      <c r="I253" s="88"/>
      <c r="J253" s="88"/>
      <c r="K253" s="88"/>
      <c r="L253" s="88"/>
      <c r="M253" s="88">
        <v>1250</v>
      </c>
      <c r="N253" s="88"/>
      <c r="O253" s="88"/>
      <c r="P253" s="88"/>
      <c r="Q253" s="88"/>
      <c r="R253" s="88"/>
      <c r="S253" s="88"/>
      <c r="T253" s="88"/>
      <c r="U253" s="116">
        <f t="shared" si="62"/>
        <v>0</v>
      </c>
      <c r="V253" s="40"/>
      <c r="W253" s="40"/>
      <c r="X253" s="45"/>
      <c r="Y253" s="45"/>
      <c r="Z253" s="40"/>
      <c r="AA253" s="32"/>
    </row>
    <row r="254" spans="1:27" s="23" customFormat="1" ht="24" hidden="1">
      <c r="A254" s="75" t="s">
        <v>20</v>
      </c>
      <c r="B254" s="106" t="s">
        <v>418</v>
      </c>
      <c r="C254" s="88">
        <v>200</v>
      </c>
      <c r="D254" s="88">
        <f t="shared" si="64"/>
        <v>200</v>
      </c>
      <c r="E254" s="88"/>
      <c r="F254" s="88"/>
      <c r="G254" s="88"/>
      <c r="H254" s="88"/>
      <c r="I254" s="88"/>
      <c r="J254" s="88"/>
      <c r="K254" s="88"/>
      <c r="L254" s="88"/>
      <c r="M254" s="88">
        <v>200</v>
      </c>
      <c r="N254" s="88"/>
      <c r="O254" s="88"/>
      <c r="P254" s="88"/>
      <c r="Q254" s="88"/>
      <c r="R254" s="88"/>
      <c r="S254" s="88"/>
      <c r="T254" s="88"/>
      <c r="U254" s="116">
        <f t="shared" si="62"/>
        <v>0</v>
      </c>
      <c r="V254" s="40"/>
      <c r="W254" s="40"/>
      <c r="X254" s="45"/>
      <c r="Y254" s="45"/>
      <c r="Z254" s="40"/>
      <c r="AA254" s="32"/>
    </row>
    <row r="255" spans="1:27" s="23" customFormat="1" ht="12" hidden="1">
      <c r="A255" s="75" t="s">
        <v>20</v>
      </c>
      <c r="B255" s="106" t="s">
        <v>183</v>
      </c>
      <c r="C255" s="88">
        <v>100</v>
      </c>
      <c r="D255" s="88">
        <f t="shared" si="64"/>
        <v>100</v>
      </c>
      <c r="E255" s="88"/>
      <c r="F255" s="88"/>
      <c r="G255" s="88"/>
      <c r="H255" s="88"/>
      <c r="I255" s="88"/>
      <c r="J255" s="88"/>
      <c r="K255" s="88"/>
      <c r="L255" s="88"/>
      <c r="M255" s="88">
        <v>100</v>
      </c>
      <c r="N255" s="88"/>
      <c r="O255" s="88"/>
      <c r="P255" s="88"/>
      <c r="Q255" s="88"/>
      <c r="R255" s="88"/>
      <c r="S255" s="88"/>
      <c r="T255" s="88"/>
      <c r="U255" s="116">
        <f t="shared" si="62"/>
        <v>0</v>
      </c>
      <c r="V255" s="40"/>
      <c r="W255" s="40"/>
      <c r="X255" s="45"/>
      <c r="Y255" s="45"/>
      <c r="Z255" s="40"/>
      <c r="AA255" s="32"/>
    </row>
    <row r="256" spans="1:27" s="23" customFormat="1" ht="24" hidden="1">
      <c r="A256" s="75" t="s">
        <v>20</v>
      </c>
      <c r="B256" s="106" t="s">
        <v>419</v>
      </c>
      <c r="C256" s="88">
        <v>150</v>
      </c>
      <c r="D256" s="88">
        <f t="shared" si="64"/>
        <v>150</v>
      </c>
      <c r="E256" s="88"/>
      <c r="F256" s="88"/>
      <c r="G256" s="88"/>
      <c r="H256" s="88"/>
      <c r="I256" s="88"/>
      <c r="J256" s="88"/>
      <c r="K256" s="88"/>
      <c r="L256" s="88"/>
      <c r="M256" s="88">
        <v>150</v>
      </c>
      <c r="N256" s="88"/>
      <c r="O256" s="88"/>
      <c r="P256" s="88"/>
      <c r="Q256" s="88"/>
      <c r="R256" s="88"/>
      <c r="S256" s="88"/>
      <c r="T256" s="88"/>
      <c r="U256" s="116">
        <f t="shared" si="62"/>
        <v>0</v>
      </c>
      <c r="V256" s="40"/>
      <c r="W256" s="40"/>
      <c r="X256" s="45"/>
      <c r="Y256" s="45"/>
      <c r="Z256" s="40"/>
      <c r="AA256" s="32"/>
    </row>
    <row r="257" spans="1:28" s="23" customFormat="1" ht="48" hidden="1">
      <c r="A257" s="75" t="s">
        <v>20</v>
      </c>
      <c r="B257" s="106" t="s">
        <v>185</v>
      </c>
      <c r="C257" s="88">
        <v>1200</v>
      </c>
      <c r="D257" s="88">
        <f t="shared" ref="D257:D262" si="65">SUM(E257:P257)</f>
        <v>1200</v>
      </c>
      <c r="E257" s="88"/>
      <c r="F257" s="88"/>
      <c r="G257" s="88"/>
      <c r="H257" s="88"/>
      <c r="I257" s="88"/>
      <c r="J257" s="88"/>
      <c r="K257" s="88"/>
      <c r="L257" s="88"/>
      <c r="M257" s="88">
        <v>1200</v>
      </c>
      <c r="N257" s="88"/>
      <c r="O257" s="88"/>
      <c r="P257" s="88"/>
      <c r="Q257" s="88"/>
      <c r="R257" s="88"/>
      <c r="S257" s="88"/>
      <c r="T257" s="88"/>
      <c r="U257" s="116">
        <f t="shared" si="62"/>
        <v>0</v>
      </c>
      <c r="V257" s="40"/>
      <c r="W257" s="40"/>
      <c r="X257" s="45"/>
      <c r="Y257" s="45"/>
      <c r="Z257" s="40"/>
      <c r="AA257" s="32"/>
    </row>
    <row r="258" spans="1:28" s="23" customFormat="1" ht="24" hidden="1">
      <c r="A258" s="75" t="s">
        <v>20</v>
      </c>
      <c r="B258" s="106" t="s">
        <v>186</v>
      </c>
      <c r="C258" s="88">
        <v>180</v>
      </c>
      <c r="D258" s="88">
        <f t="shared" si="65"/>
        <v>180</v>
      </c>
      <c r="E258" s="88"/>
      <c r="F258" s="88"/>
      <c r="G258" s="88"/>
      <c r="H258" s="88"/>
      <c r="I258" s="88"/>
      <c r="J258" s="88"/>
      <c r="K258" s="88"/>
      <c r="L258" s="88"/>
      <c r="M258" s="88">
        <v>180</v>
      </c>
      <c r="N258" s="88"/>
      <c r="O258" s="88"/>
      <c r="P258" s="88"/>
      <c r="Q258" s="88"/>
      <c r="R258" s="88"/>
      <c r="S258" s="88"/>
      <c r="T258" s="88"/>
      <c r="U258" s="116">
        <f t="shared" si="62"/>
        <v>0</v>
      </c>
      <c r="V258" s="40"/>
      <c r="W258" s="40"/>
      <c r="X258" s="45"/>
      <c r="Y258" s="45"/>
      <c r="Z258" s="40"/>
      <c r="AA258" s="32"/>
    </row>
    <row r="259" spans="1:28" s="23" customFormat="1" ht="12" hidden="1">
      <c r="A259" s="75" t="s">
        <v>20</v>
      </c>
      <c r="B259" s="106" t="s">
        <v>420</v>
      </c>
      <c r="C259" s="88">
        <v>200</v>
      </c>
      <c r="D259" s="88">
        <f t="shared" si="65"/>
        <v>200</v>
      </c>
      <c r="E259" s="88"/>
      <c r="F259" s="88"/>
      <c r="G259" s="88"/>
      <c r="H259" s="88"/>
      <c r="I259" s="88"/>
      <c r="J259" s="88"/>
      <c r="K259" s="88"/>
      <c r="L259" s="88"/>
      <c r="M259" s="88">
        <v>200</v>
      </c>
      <c r="N259" s="88"/>
      <c r="O259" s="88"/>
      <c r="P259" s="88"/>
      <c r="Q259" s="88"/>
      <c r="R259" s="88"/>
      <c r="S259" s="88"/>
      <c r="T259" s="88"/>
      <c r="U259" s="116">
        <f t="shared" si="62"/>
        <v>0</v>
      </c>
      <c r="V259" s="40"/>
      <c r="W259" s="40"/>
      <c r="X259" s="45"/>
      <c r="Y259" s="45"/>
      <c r="Z259" s="40"/>
      <c r="AA259" s="32"/>
    </row>
    <row r="260" spans="1:28" s="23" customFormat="1" ht="36" hidden="1">
      <c r="A260" s="75" t="s">
        <v>20</v>
      </c>
      <c r="B260" s="106" t="s">
        <v>421</v>
      </c>
      <c r="C260" s="88">
        <v>800</v>
      </c>
      <c r="D260" s="88">
        <f t="shared" si="65"/>
        <v>800</v>
      </c>
      <c r="E260" s="88"/>
      <c r="F260" s="88"/>
      <c r="G260" s="88"/>
      <c r="H260" s="88"/>
      <c r="I260" s="88"/>
      <c r="J260" s="88"/>
      <c r="K260" s="88"/>
      <c r="L260" s="88"/>
      <c r="M260" s="88">
        <v>800</v>
      </c>
      <c r="N260" s="88"/>
      <c r="O260" s="88"/>
      <c r="P260" s="88"/>
      <c r="Q260" s="88"/>
      <c r="R260" s="88"/>
      <c r="S260" s="88"/>
      <c r="T260" s="88"/>
      <c r="U260" s="116">
        <f t="shared" ref="U260:U291" si="66">D260-E260-F260-G260-H260-I260-J260-K260-L260-M260-N260-O260-P260</f>
        <v>0</v>
      </c>
      <c r="V260" s="40"/>
      <c r="W260" s="40"/>
      <c r="X260" s="45"/>
      <c r="Y260" s="45"/>
      <c r="Z260" s="40"/>
      <c r="AA260" s="32"/>
    </row>
    <row r="261" spans="1:28" s="23" customFormat="1" ht="24" hidden="1">
      <c r="A261" s="75" t="s">
        <v>18</v>
      </c>
      <c r="B261" s="106" t="s">
        <v>187</v>
      </c>
      <c r="C261" s="88">
        <v>460</v>
      </c>
      <c r="D261" s="88">
        <f t="shared" si="65"/>
        <v>460</v>
      </c>
      <c r="E261" s="88"/>
      <c r="F261" s="88"/>
      <c r="G261" s="88"/>
      <c r="H261" s="88"/>
      <c r="I261" s="88"/>
      <c r="J261" s="88"/>
      <c r="K261" s="88"/>
      <c r="L261" s="88"/>
      <c r="M261" s="88">
        <v>460</v>
      </c>
      <c r="N261" s="88"/>
      <c r="O261" s="88"/>
      <c r="P261" s="88"/>
      <c r="Q261" s="88"/>
      <c r="R261" s="88"/>
      <c r="S261" s="88"/>
      <c r="T261" s="88"/>
      <c r="U261" s="116">
        <f t="shared" si="66"/>
        <v>0</v>
      </c>
      <c r="V261" s="40"/>
      <c r="W261" s="40"/>
      <c r="X261" s="45"/>
      <c r="Y261" s="45"/>
      <c r="Z261" s="40"/>
      <c r="AA261" s="32"/>
    </row>
    <row r="262" spans="1:28" s="23" customFormat="1" ht="36" hidden="1">
      <c r="A262" s="75" t="s">
        <v>18</v>
      </c>
      <c r="B262" s="106" t="s">
        <v>213</v>
      </c>
      <c r="C262" s="88">
        <v>300</v>
      </c>
      <c r="D262" s="88">
        <f t="shared" si="65"/>
        <v>300</v>
      </c>
      <c r="E262" s="88"/>
      <c r="F262" s="88"/>
      <c r="G262" s="88"/>
      <c r="H262" s="88"/>
      <c r="I262" s="88"/>
      <c r="J262" s="88"/>
      <c r="K262" s="88"/>
      <c r="L262" s="88"/>
      <c r="M262" s="88">
        <v>300</v>
      </c>
      <c r="N262" s="88"/>
      <c r="O262" s="88"/>
      <c r="P262" s="88"/>
      <c r="Q262" s="88"/>
      <c r="R262" s="88"/>
      <c r="S262" s="88"/>
      <c r="T262" s="88"/>
      <c r="U262" s="116">
        <f t="shared" si="66"/>
        <v>0</v>
      </c>
      <c r="V262" s="40"/>
      <c r="W262" s="40"/>
      <c r="X262" s="45"/>
      <c r="Y262" s="45"/>
      <c r="Z262" s="40"/>
      <c r="AA262" s="32"/>
    </row>
    <row r="263" spans="1:28" s="6" customFormat="1" ht="12" hidden="1">
      <c r="A263" s="84" t="s">
        <v>396</v>
      </c>
      <c r="B263" s="64" t="s">
        <v>188</v>
      </c>
      <c r="C263" s="86">
        <v>24894</v>
      </c>
      <c r="D263" s="86">
        <f t="shared" ref="D263:R263" si="67">D264+D265+D266+D267</f>
        <v>24894</v>
      </c>
      <c r="E263" s="86">
        <f t="shared" si="67"/>
        <v>0</v>
      </c>
      <c r="F263" s="86">
        <f t="shared" si="67"/>
        <v>0</v>
      </c>
      <c r="G263" s="86">
        <f t="shared" si="67"/>
        <v>0</v>
      </c>
      <c r="H263" s="86">
        <f t="shared" si="67"/>
        <v>0</v>
      </c>
      <c r="I263" s="86">
        <f t="shared" si="67"/>
        <v>0</v>
      </c>
      <c r="J263" s="86">
        <f t="shared" si="67"/>
        <v>0</v>
      </c>
      <c r="K263" s="86">
        <f t="shared" si="67"/>
        <v>0</v>
      </c>
      <c r="L263" s="86">
        <f t="shared" si="67"/>
        <v>0</v>
      </c>
      <c r="M263" s="86">
        <f t="shared" si="67"/>
        <v>24894</v>
      </c>
      <c r="N263" s="86">
        <f t="shared" si="67"/>
        <v>0</v>
      </c>
      <c r="O263" s="86">
        <f t="shared" si="67"/>
        <v>0</v>
      </c>
      <c r="P263" s="86">
        <f t="shared" si="67"/>
        <v>0</v>
      </c>
      <c r="Q263" s="86">
        <f t="shared" si="67"/>
        <v>0</v>
      </c>
      <c r="R263" s="86">
        <f t="shared" si="67"/>
        <v>0</v>
      </c>
      <c r="S263" s="86"/>
      <c r="T263" s="86"/>
      <c r="U263" s="116">
        <f t="shared" si="66"/>
        <v>0</v>
      </c>
      <c r="V263" s="38"/>
      <c r="W263" s="38"/>
      <c r="X263" s="45"/>
      <c r="Y263" s="45"/>
      <c r="Z263" s="38"/>
      <c r="AA263" s="32"/>
    </row>
    <row r="264" spans="1:28" s="7" customFormat="1" ht="12" hidden="1">
      <c r="A264" s="67" t="s">
        <v>19</v>
      </c>
      <c r="B264" s="68" t="s">
        <v>25</v>
      </c>
      <c r="C264" s="87">
        <v>21222</v>
      </c>
      <c r="D264" s="87">
        <f t="shared" ref="D264:D272" si="68">SUM(E264:P264)</f>
        <v>21222</v>
      </c>
      <c r="E264" s="87">
        <v>0</v>
      </c>
      <c r="F264" s="87">
        <v>0</v>
      </c>
      <c r="G264" s="87">
        <v>0</v>
      </c>
      <c r="H264" s="87">
        <v>0</v>
      </c>
      <c r="I264" s="87">
        <v>0</v>
      </c>
      <c r="J264" s="87">
        <v>0</v>
      </c>
      <c r="K264" s="87">
        <v>0</v>
      </c>
      <c r="L264" s="87">
        <v>0</v>
      </c>
      <c r="M264" s="87">
        <v>21222</v>
      </c>
      <c r="N264" s="87"/>
      <c r="O264" s="87"/>
      <c r="P264" s="87"/>
      <c r="Q264" s="87"/>
      <c r="R264" s="87"/>
      <c r="S264" s="87"/>
      <c r="T264" s="87"/>
      <c r="U264" s="116">
        <f t="shared" si="66"/>
        <v>0</v>
      </c>
      <c r="V264" s="39"/>
      <c r="W264" s="39"/>
      <c r="X264" s="45"/>
      <c r="Y264" s="45"/>
      <c r="Z264" s="39"/>
      <c r="AA264" s="32"/>
    </row>
    <row r="265" spans="1:28" s="7" customFormat="1" ht="12" hidden="1">
      <c r="A265" s="67" t="s">
        <v>21</v>
      </c>
      <c r="B265" s="68" t="s">
        <v>222</v>
      </c>
      <c r="C265" s="69">
        <v>605</v>
      </c>
      <c r="D265" s="70">
        <f t="shared" si="68"/>
        <v>605</v>
      </c>
      <c r="E265" s="70"/>
      <c r="F265" s="70"/>
      <c r="G265" s="70"/>
      <c r="H265" s="70"/>
      <c r="I265" s="70"/>
      <c r="J265" s="70"/>
      <c r="K265" s="70"/>
      <c r="L265" s="70"/>
      <c r="M265" s="70">
        <v>605</v>
      </c>
      <c r="N265" s="70"/>
      <c r="O265" s="70"/>
      <c r="P265" s="70"/>
      <c r="Q265" s="70"/>
      <c r="R265" s="70"/>
      <c r="S265" s="70"/>
      <c r="T265" s="70"/>
      <c r="U265" s="116">
        <f t="shared" si="66"/>
        <v>0</v>
      </c>
      <c r="V265" s="36"/>
      <c r="W265" s="36"/>
      <c r="X265" s="45"/>
      <c r="Y265" s="45"/>
      <c r="Z265" s="40"/>
      <c r="AA265" s="32"/>
      <c r="AB265" s="9"/>
    </row>
    <row r="266" spans="1:28" s="7" customFormat="1" ht="12" hidden="1">
      <c r="A266" s="67" t="s">
        <v>22</v>
      </c>
      <c r="B266" s="68" t="s">
        <v>29</v>
      </c>
      <c r="C266" s="87">
        <v>1129</v>
      </c>
      <c r="D266" s="87">
        <f t="shared" si="68"/>
        <v>1129</v>
      </c>
      <c r="E266" s="87"/>
      <c r="F266" s="87"/>
      <c r="G266" s="87"/>
      <c r="H266" s="87"/>
      <c r="I266" s="87"/>
      <c r="J266" s="87"/>
      <c r="K266" s="87"/>
      <c r="L266" s="87"/>
      <c r="M266" s="87">
        <v>1129</v>
      </c>
      <c r="N266" s="87"/>
      <c r="O266" s="87"/>
      <c r="P266" s="87"/>
      <c r="Q266" s="87"/>
      <c r="R266" s="87"/>
      <c r="S266" s="87"/>
      <c r="T266" s="87"/>
      <c r="U266" s="116">
        <f t="shared" si="66"/>
        <v>0</v>
      </c>
      <c r="V266" s="39"/>
      <c r="W266" s="39"/>
      <c r="X266" s="45"/>
      <c r="Y266" s="45"/>
      <c r="Z266" s="39"/>
      <c r="AA266" s="32"/>
    </row>
    <row r="267" spans="1:28" s="7" customFormat="1" ht="12" hidden="1">
      <c r="A267" s="67" t="s">
        <v>40</v>
      </c>
      <c r="B267" s="68" t="s">
        <v>56</v>
      </c>
      <c r="C267" s="87">
        <v>1938</v>
      </c>
      <c r="D267" s="87">
        <f t="shared" si="68"/>
        <v>1938</v>
      </c>
      <c r="E267" s="87">
        <f t="shared" ref="E267:P267" si="69">SUM(E268:E272)</f>
        <v>0</v>
      </c>
      <c r="F267" s="87">
        <f t="shared" si="69"/>
        <v>0</v>
      </c>
      <c r="G267" s="87">
        <f t="shared" si="69"/>
        <v>0</v>
      </c>
      <c r="H267" s="87">
        <f t="shared" si="69"/>
        <v>0</v>
      </c>
      <c r="I267" s="87">
        <f t="shared" si="69"/>
        <v>0</v>
      </c>
      <c r="J267" s="87">
        <f t="shared" si="69"/>
        <v>0</v>
      </c>
      <c r="K267" s="87">
        <f t="shared" si="69"/>
        <v>0</v>
      </c>
      <c r="L267" s="87">
        <f t="shared" si="69"/>
        <v>0</v>
      </c>
      <c r="M267" s="87">
        <f t="shared" si="69"/>
        <v>1938</v>
      </c>
      <c r="N267" s="87">
        <f t="shared" si="69"/>
        <v>0</v>
      </c>
      <c r="O267" s="87">
        <f t="shared" si="69"/>
        <v>0</v>
      </c>
      <c r="P267" s="87">
        <f t="shared" si="69"/>
        <v>0</v>
      </c>
      <c r="Q267" s="87">
        <f>SUM(Q268:Q272)</f>
        <v>0</v>
      </c>
      <c r="R267" s="87"/>
      <c r="S267" s="87"/>
      <c r="T267" s="87"/>
      <c r="U267" s="116">
        <f t="shared" si="66"/>
        <v>0</v>
      </c>
      <c r="V267" s="39"/>
      <c r="W267" s="39"/>
      <c r="X267" s="45"/>
      <c r="Y267" s="45"/>
      <c r="Z267" s="39"/>
      <c r="AA267" s="32"/>
    </row>
    <row r="268" spans="1:28" s="23" customFormat="1" ht="24" hidden="1">
      <c r="A268" s="75" t="s">
        <v>20</v>
      </c>
      <c r="B268" s="72" t="s">
        <v>189</v>
      </c>
      <c r="C268" s="88">
        <v>701</v>
      </c>
      <c r="D268" s="88">
        <f t="shared" si="68"/>
        <v>701</v>
      </c>
      <c r="E268" s="88"/>
      <c r="F268" s="88"/>
      <c r="G268" s="88"/>
      <c r="H268" s="88"/>
      <c r="I268" s="88"/>
      <c r="J268" s="88"/>
      <c r="K268" s="88"/>
      <c r="L268" s="88"/>
      <c r="M268" s="88">
        <v>701</v>
      </c>
      <c r="N268" s="88"/>
      <c r="O268" s="88"/>
      <c r="P268" s="88"/>
      <c r="Q268" s="88"/>
      <c r="R268" s="88"/>
      <c r="S268" s="88"/>
      <c r="T268" s="88"/>
      <c r="U268" s="116">
        <f t="shared" si="66"/>
        <v>0</v>
      </c>
      <c r="V268" s="40"/>
      <c r="W268" s="40"/>
      <c r="X268" s="45"/>
      <c r="Y268" s="45"/>
      <c r="Z268" s="40"/>
      <c r="AA268" s="32"/>
    </row>
    <row r="269" spans="1:28" s="23" customFormat="1" ht="12" hidden="1">
      <c r="A269" s="75" t="s">
        <v>20</v>
      </c>
      <c r="B269" s="72" t="s">
        <v>190</v>
      </c>
      <c r="C269" s="88">
        <v>300</v>
      </c>
      <c r="D269" s="88">
        <f t="shared" si="68"/>
        <v>300</v>
      </c>
      <c r="E269" s="88"/>
      <c r="F269" s="88"/>
      <c r="G269" s="88"/>
      <c r="H269" s="88"/>
      <c r="I269" s="88"/>
      <c r="J269" s="88"/>
      <c r="K269" s="88"/>
      <c r="L269" s="88"/>
      <c r="M269" s="88">
        <v>300</v>
      </c>
      <c r="N269" s="88"/>
      <c r="O269" s="88"/>
      <c r="P269" s="88"/>
      <c r="Q269" s="88"/>
      <c r="R269" s="88"/>
      <c r="S269" s="88"/>
      <c r="T269" s="88"/>
      <c r="U269" s="116">
        <f t="shared" si="66"/>
        <v>0</v>
      </c>
      <c r="V269" s="40"/>
      <c r="W269" s="40"/>
      <c r="X269" s="45"/>
      <c r="Y269" s="45"/>
      <c r="Z269" s="40"/>
      <c r="AA269" s="32"/>
    </row>
    <row r="270" spans="1:28" s="23" customFormat="1" ht="48" hidden="1">
      <c r="A270" s="75" t="s">
        <v>20</v>
      </c>
      <c r="B270" s="72" t="s">
        <v>191</v>
      </c>
      <c r="C270" s="88">
        <v>442</v>
      </c>
      <c r="D270" s="88">
        <f t="shared" si="68"/>
        <v>442</v>
      </c>
      <c r="E270" s="88"/>
      <c r="F270" s="88"/>
      <c r="G270" s="88"/>
      <c r="H270" s="88"/>
      <c r="I270" s="88"/>
      <c r="J270" s="88"/>
      <c r="K270" s="88"/>
      <c r="L270" s="88"/>
      <c r="M270" s="88">
        <v>442</v>
      </c>
      <c r="N270" s="88"/>
      <c r="O270" s="88"/>
      <c r="P270" s="88"/>
      <c r="Q270" s="88"/>
      <c r="R270" s="88"/>
      <c r="S270" s="88"/>
      <c r="T270" s="88"/>
      <c r="U270" s="116">
        <f t="shared" si="66"/>
        <v>0</v>
      </c>
      <c r="V270" s="40"/>
      <c r="W270" s="40"/>
      <c r="X270" s="45"/>
      <c r="Y270" s="45"/>
      <c r="Z270" s="40"/>
      <c r="AA270" s="32"/>
    </row>
    <row r="271" spans="1:28" s="23" customFormat="1" ht="24" hidden="1" outlineLevel="1">
      <c r="A271" s="75" t="s">
        <v>20</v>
      </c>
      <c r="B271" s="97" t="s">
        <v>214</v>
      </c>
      <c r="C271" s="88">
        <v>45</v>
      </c>
      <c r="D271" s="88">
        <f t="shared" si="68"/>
        <v>45</v>
      </c>
      <c r="E271" s="88"/>
      <c r="F271" s="88"/>
      <c r="G271" s="88"/>
      <c r="H271" s="88"/>
      <c r="I271" s="88"/>
      <c r="J271" s="88"/>
      <c r="K271" s="88"/>
      <c r="L271" s="88"/>
      <c r="M271" s="88">
        <v>45</v>
      </c>
      <c r="N271" s="88"/>
      <c r="O271" s="88"/>
      <c r="P271" s="88"/>
      <c r="Q271" s="88"/>
      <c r="R271" s="88"/>
      <c r="S271" s="88"/>
      <c r="T271" s="88"/>
      <c r="U271" s="116">
        <f t="shared" si="66"/>
        <v>0</v>
      </c>
      <c r="V271" s="40"/>
      <c r="W271" s="40"/>
      <c r="X271" s="45"/>
      <c r="Y271" s="45"/>
      <c r="Z271" s="40"/>
      <c r="AA271" s="32"/>
    </row>
    <row r="272" spans="1:28" s="23" customFormat="1" ht="24" hidden="1">
      <c r="A272" s="75" t="s">
        <v>20</v>
      </c>
      <c r="B272" s="72" t="s">
        <v>226</v>
      </c>
      <c r="C272" s="88">
        <v>450</v>
      </c>
      <c r="D272" s="88">
        <f t="shared" si="68"/>
        <v>450</v>
      </c>
      <c r="E272" s="88"/>
      <c r="F272" s="88"/>
      <c r="G272" s="88"/>
      <c r="H272" s="88"/>
      <c r="I272" s="88"/>
      <c r="J272" s="88"/>
      <c r="K272" s="88"/>
      <c r="L272" s="88"/>
      <c r="M272" s="88">
        <v>450</v>
      </c>
      <c r="N272" s="88"/>
      <c r="O272" s="88"/>
      <c r="P272" s="88"/>
      <c r="Q272" s="88"/>
      <c r="R272" s="88"/>
      <c r="S272" s="88"/>
      <c r="T272" s="88"/>
      <c r="U272" s="116">
        <f t="shared" si="66"/>
        <v>0</v>
      </c>
      <c r="V272" s="40"/>
      <c r="W272" s="40"/>
      <c r="X272" s="45"/>
      <c r="Y272" s="45"/>
      <c r="Z272" s="40"/>
      <c r="AA272" s="32"/>
    </row>
    <row r="273" spans="1:28" s="6" customFormat="1" ht="12" hidden="1">
      <c r="A273" s="84" t="s">
        <v>397</v>
      </c>
      <c r="B273" s="64" t="s">
        <v>195</v>
      </c>
      <c r="C273" s="65">
        <v>8878</v>
      </c>
      <c r="D273" s="66">
        <f t="shared" ref="D273:R273" si="70">D274+D276+D277+D275</f>
        <v>8878</v>
      </c>
      <c r="E273" s="66">
        <f t="shared" si="70"/>
        <v>0</v>
      </c>
      <c r="F273" s="66">
        <f t="shared" si="70"/>
        <v>0</v>
      </c>
      <c r="G273" s="66">
        <f t="shared" si="70"/>
        <v>0</v>
      </c>
      <c r="H273" s="66">
        <f t="shared" si="70"/>
        <v>0</v>
      </c>
      <c r="I273" s="66">
        <f t="shared" si="70"/>
        <v>0</v>
      </c>
      <c r="J273" s="66">
        <f t="shared" si="70"/>
        <v>0</v>
      </c>
      <c r="K273" s="66">
        <f t="shared" si="70"/>
        <v>0</v>
      </c>
      <c r="L273" s="66">
        <f t="shared" si="70"/>
        <v>0</v>
      </c>
      <c r="M273" s="66">
        <f t="shared" si="70"/>
        <v>8878</v>
      </c>
      <c r="N273" s="66">
        <f t="shared" si="70"/>
        <v>0</v>
      </c>
      <c r="O273" s="66">
        <f t="shared" si="70"/>
        <v>0</v>
      </c>
      <c r="P273" s="66">
        <f t="shared" si="70"/>
        <v>0</v>
      </c>
      <c r="Q273" s="66">
        <f t="shared" si="70"/>
        <v>0</v>
      </c>
      <c r="R273" s="66">
        <f t="shared" si="70"/>
        <v>0</v>
      </c>
      <c r="S273" s="66"/>
      <c r="T273" s="66"/>
      <c r="U273" s="116">
        <f t="shared" si="66"/>
        <v>0</v>
      </c>
      <c r="V273" s="35"/>
      <c r="W273" s="35"/>
      <c r="X273" s="45"/>
      <c r="Y273" s="45"/>
      <c r="Z273" s="35"/>
      <c r="AA273" s="32"/>
    </row>
    <row r="274" spans="1:28" s="7" customFormat="1" ht="12" hidden="1">
      <c r="A274" s="67" t="s">
        <v>19</v>
      </c>
      <c r="B274" s="68" t="s">
        <v>25</v>
      </c>
      <c r="C274" s="87">
        <v>6041</v>
      </c>
      <c r="D274" s="70">
        <f>SUM(E274:P274)</f>
        <v>6041</v>
      </c>
      <c r="E274" s="70">
        <v>0</v>
      </c>
      <c r="F274" s="70">
        <v>0</v>
      </c>
      <c r="G274" s="70">
        <v>0</v>
      </c>
      <c r="H274" s="70">
        <v>0</v>
      </c>
      <c r="I274" s="70">
        <v>0</v>
      </c>
      <c r="J274" s="70">
        <v>0</v>
      </c>
      <c r="K274" s="70">
        <v>0</v>
      </c>
      <c r="L274" s="70">
        <v>0</v>
      </c>
      <c r="M274" s="70">
        <v>6041</v>
      </c>
      <c r="N274" s="70"/>
      <c r="O274" s="70"/>
      <c r="P274" s="70"/>
      <c r="Q274" s="70"/>
      <c r="R274" s="70"/>
      <c r="S274" s="70"/>
      <c r="T274" s="70"/>
      <c r="U274" s="116">
        <f t="shared" si="66"/>
        <v>0</v>
      </c>
      <c r="V274" s="36"/>
      <c r="W274" s="36"/>
      <c r="X274" s="45"/>
      <c r="Y274" s="45"/>
      <c r="Z274" s="36"/>
      <c r="AA274" s="32"/>
    </row>
    <row r="275" spans="1:28" s="7" customFormat="1" ht="12" hidden="1">
      <c r="A275" s="67" t="s">
        <v>21</v>
      </c>
      <c r="B275" s="68" t="s">
        <v>222</v>
      </c>
      <c r="C275" s="69">
        <v>227</v>
      </c>
      <c r="D275" s="70">
        <f>SUM(E275:P275)</f>
        <v>227</v>
      </c>
      <c r="E275" s="70"/>
      <c r="F275" s="70"/>
      <c r="G275" s="70"/>
      <c r="H275" s="70"/>
      <c r="I275" s="70"/>
      <c r="J275" s="70"/>
      <c r="K275" s="70"/>
      <c r="L275" s="70"/>
      <c r="M275" s="70">
        <v>227</v>
      </c>
      <c r="N275" s="70"/>
      <c r="O275" s="70"/>
      <c r="P275" s="70"/>
      <c r="Q275" s="70"/>
      <c r="R275" s="70"/>
      <c r="S275" s="70"/>
      <c r="T275" s="70"/>
      <c r="U275" s="116">
        <f t="shared" si="66"/>
        <v>0</v>
      </c>
      <c r="V275" s="36"/>
      <c r="W275" s="36"/>
      <c r="X275" s="45"/>
      <c r="Y275" s="45"/>
      <c r="Z275" s="40"/>
      <c r="AA275" s="32"/>
      <c r="AB275" s="9"/>
    </row>
    <row r="276" spans="1:28" s="7" customFormat="1" ht="12" hidden="1">
      <c r="A276" s="67" t="s">
        <v>22</v>
      </c>
      <c r="B276" s="68" t="s">
        <v>29</v>
      </c>
      <c r="C276" s="87">
        <v>530</v>
      </c>
      <c r="D276" s="70">
        <f>SUM(E276:P276)</f>
        <v>530</v>
      </c>
      <c r="E276" s="70"/>
      <c r="F276" s="70"/>
      <c r="G276" s="70"/>
      <c r="H276" s="70"/>
      <c r="I276" s="70"/>
      <c r="J276" s="70"/>
      <c r="K276" s="70"/>
      <c r="L276" s="70"/>
      <c r="M276" s="70">
        <v>530</v>
      </c>
      <c r="N276" s="70"/>
      <c r="O276" s="70"/>
      <c r="P276" s="70"/>
      <c r="Q276" s="70"/>
      <c r="R276" s="70"/>
      <c r="S276" s="70"/>
      <c r="T276" s="70"/>
      <c r="U276" s="116">
        <f t="shared" si="66"/>
        <v>0</v>
      </c>
      <c r="V276" s="36"/>
      <c r="W276" s="36"/>
      <c r="X276" s="45"/>
      <c r="Y276" s="45"/>
      <c r="Z276" s="36"/>
      <c r="AA276" s="32"/>
    </row>
    <row r="277" spans="1:28" s="7" customFormat="1" ht="12" hidden="1">
      <c r="A277" s="67" t="s">
        <v>40</v>
      </c>
      <c r="B277" s="68" t="s">
        <v>56</v>
      </c>
      <c r="C277" s="87">
        <v>2080</v>
      </c>
      <c r="D277" s="70">
        <f t="shared" ref="D277:Q277" si="71">SUM(D278:D280)</f>
        <v>2080</v>
      </c>
      <c r="E277" s="70">
        <f t="shared" si="71"/>
        <v>0</v>
      </c>
      <c r="F277" s="70">
        <f t="shared" si="71"/>
        <v>0</v>
      </c>
      <c r="G277" s="70">
        <f t="shared" si="71"/>
        <v>0</v>
      </c>
      <c r="H277" s="70">
        <f t="shared" si="71"/>
        <v>0</v>
      </c>
      <c r="I277" s="70">
        <f t="shared" si="71"/>
        <v>0</v>
      </c>
      <c r="J277" s="70">
        <f t="shared" si="71"/>
        <v>0</v>
      </c>
      <c r="K277" s="70">
        <f t="shared" si="71"/>
        <v>0</v>
      </c>
      <c r="L277" s="70">
        <f t="shared" si="71"/>
        <v>0</v>
      </c>
      <c r="M277" s="70">
        <f t="shared" si="71"/>
        <v>2080</v>
      </c>
      <c r="N277" s="70">
        <f t="shared" si="71"/>
        <v>0</v>
      </c>
      <c r="O277" s="70">
        <f t="shared" si="71"/>
        <v>0</v>
      </c>
      <c r="P277" s="70">
        <f t="shared" si="71"/>
        <v>0</v>
      </c>
      <c r="Q277" s="70">
        <f t="shared" si="71"/>
        <v>0</v>
      </c>
      <c r="R277" s="70"/>
      <c r="S277" s="70"/>
      <c r="T277" s="70"/>
      <c r="U277" s="116">
        <f t="shared" si="66"/>
        <v>0</v>
      </c>
      <c r="V277" s="36"/>
      <c r="W277" s="36"/>
      <c r="X277" s="45"/>
      <c r="Y277" s="45"/>
      <c r="Z277" s="36"/>
      <c r="AA277" s="32"/>
    </row>
    <row r="278" spans="1:28" s="11" customFormat="1" ht="12" hidden="1">
      <c r="A278" s="75" t="s">
        <v>20</v>
      </c>
      <c r="B278" s="72" t="s">
        <v>196</v>
      </c>
      <c r="C278" s="88">
        <v>1000</v>
      </c>
      <c r="D278" s="74">
        <f>SUM(E278:P278)</f>
        <v>1000</v>
      </c>
      <c r="E278" s="74"/>
      <c r="F278" s="74"/>
      <c r="G278" s="74"/>
      <c r="H278" s="74"/>
      <c r="I278" s="74"/>
      <c r="J278" s="74"/>
      <c r="K278" s="74"/>
      <c r="L278" s="74"/>
      <c r="M278" s="74">
        <v>1000</v>
      </c>
      <c r="N278" s="74"/>
      <c r="O278" s="74"/>
      <c r="P278" s="74"/>
      <c r="Q278" s="74"/>
      <c r="R278" s="74"/>
      <c r="S278" s="74"/>
      <c r="T278" s="74"/>
      <c r="U278" s="116">
        <f t="shared" si="66"/>
        <v>0</v>
      </c>
      <c r="V278" s="37"/>
      <c r="W278" s="37"/>
      <c r="X278" s="45"/>
      <c r="Y278" s="45"/>
      <c r="Z278" s="37"/>
      <c r="AA278" s="32"/>
    </row>
    <row r="279" spans="1:28" s="11" customFormat="1" ht="12" hidden="1">
      <c r="A279" s="75" t="s">
        <v>20</v>
      </c>
      <c r="B279" s="72" t="s">
        <v>197</v>
      </c>
      <c r="C279" s="88">
        <v>400</v>
      </c>
      <c r="D279" s="74">
        <f>SUM(E279:P279)</f>
        <v>400</v>
      </c>
      <c r="E279" s="74"/>
      <c r="F279" s="74"/>
      <c r="G279" s="74"/>
      <c r="H279" s="74"/>
      <c r="I279" s="74"/>
      <c r="J279" s="74"/>
      <c r="K279" s="74"/>
      <c r="L279" s="74"/>
      <c r="M279" s="74">
        <v>400</v>
      </c>
      <c r="N279" s="74"/>
      <c r="O279" s="74"/>
      <c r="P279" s="74"/>
      <c r="Q279" s="74"/>
      <c r="R279" s="74"/>
      <c r="S279" s="74"/>
      <c r="T279" s="74"/>
      <c r="U279" s="116">
        <f t="shared" si="66"/>
        <v>0</v>
      </c>
      <c r="V279" s="37"/>
      <c r="W279" s="37"/>
      <c r="X279" s="45"/>
      <c r="Y279" s="45"/>
      <c r="Z279" s="37"/>
      <c r="AA279" s="32"/>
    </row>
    <row r="280" spans="1:28" s="11" customFormat="1" ht="12" hidden="1">
      <c r="A280" s="75" t="s">
        <v>20</v>
      </c>
      <c r="B280" s="72" t="s">
        <v>219</v>
      </c>
      <c r="C280" s="88">
        <v>680</v>
      </c>
      <c r="D280" s="74">
        <f>SUM(E280:P280)</f>
        <v>680</v>
      </c>
      <c r="E280" s="74"/>
      <c r="F280" s="74"/>
      <c r="G280" s="74"/>
      <c r="H280" s="74"/>
      <c r="I280" s="74"/>
      <c r="J280" s="74"/>
      <c r="K280" s="74"/>
      <c r="L280" s="74"/>
      <c r="M280" s="74">
        <v>680</v>
      </c>
      <c r="N280" s="74"/>
      <c r="O280" s="74"/>
      <c r="P280" s="74"/>
      <c r="Q280" s="74"/>
      <c r="R280" s="74"/>
      <c r="S280" s="74"/>
      <c r="T280" s="74"/>
      <c r="U280" s="116">
        <f t="shared" si="66"/>
        <v>0</v>
      </c>
      <c r="V280" s="37"/>
      <c r="W280" s="37"/>
      <c r="X280" s="45"/>
      <c r="Y280" s="45"/>
      <c r="Z280" s="37"/>
      <c r="AA280" s="32"/>
    </row>
    <row r="281" spans="1:28" s="6" customFormat="1" ht="12" hidden="1">
      <c r="A281" s="63" t="s">
        <v>398</v>
      </c>
      <c r="B281" s="64" t="s">
        <v>387</v>
      </c>
      <c r="C281" s="65">
        <v>5322</v>
      </c>
      <c r="D281" s="66">
        <f t="shared" ref="D281:N281" si="72">D282+D286+D289+D285</f>
        <v>5322</v>
      </c>
      <c r="E281" s="66">
        <f t="shared" si="72"/>
        <v>1360</v>
      </c>
      <c r="F281" s="66">
        <f t="shared" si="72"/>
        <v>0</v>
      </c>
      <c r="G281" s="66">
        <f t="shared" si="72"/>
        <v>0</v>
      </c>
      <c r="H281" s="66">
        <f t="shared" si="72"/>
        <v>0</v>
      </c>
      <c r="I281" s="66">
        <f t="shared" si="72"/>
        <v>0</v>
      </c>
      <c r="J281" s="66">
        <f t="shared" si="72"/>
        <v>4</v>
      </c>
      <c r="K281" s="66">
        <f t="shared" si="72"/>
        <v>0</v>
      </c>
      <c r="L281" s="66">
        <f t="shared" si="72"/>
        <v>0</v>
      </c>
      <c r="M281" s="66">
        <f t="shared" si="72"/>
        <v>0</v>
      </c>
      <c r="N281" s="66">
        <f t="shared" si="72"/>
        <v>3958</v>
      </c>
      <c r="O281" s="66">
        <f t="shared" ref="O281:R281" si="73">O282+O286+O289+O285</f>
        <v>0</v>
      </c>
      <c r="P281" s="66">
        <f t="shared" si="73"/>
        <v>0</v>
      </c>
      <c r="Q281" s="66">
        <f t="shared" si="73"/>
        <v>0</v>
      </c>
      <c r="R281" s="66">
        <f t="shared" si="73"/>
        <v>0</v>
      </c>
      <c r="S281" s="66"/>
      <c r="T281" s="66"/>
      <c r="U281" s="116">
        <f t="shared" si="66"/>
        <v>0</v>
      </c>
      <c r="V281" s="35"/>
      <c r="W281" s="35"/>
      <c r="X281" s="45"/>
      <c r="Y281" s="45"/>
      <c r="Z281" s="35"/>
      <c r="AA281" s="32"/>
    </row>
    <row r="282" spans="1:28" s="7" customFormat="1" ht="12" hidden="1">
      <c r="A282" s="67" t="s">
        <v>19</v>
      </c>
      <c r="B282" s="68" t="s">
        <v>25</v>
      </c>
      <c r="C282" s="69">
        <v>3166</v>
      </c>
      <c r="D282" s="70">
        <f t="shared" ref="D282:N282" si="74">SUM(D283:D284)</f>
        <v>3166</v>
      </c>
      <c r="E282" s="70">
        <f t="shared" si="74"/>
        <v>0</v>
      </c>
      <c r="F282" s="70">
        <f t="shared" si="74"/>
        <v>0</v>
      </c>
      <c r="G282" s="70">
        <f t="shared" si="74"/>
        <v>0</v>
      </c>
      <c r="H282" s="70">
        <f t="shared" si="74"/>
        <v>0</v>
      </c>
      <c r="I282" s="70">
        <f t="shared" si="74"/>
        <v>0</v>
      </c>
      <c r="J282" s="70">
        <f t="shared" si="74"/>
        <v>0</v>
      </c>
      <c r="K282" s="70">
        <f t="shared" si="74"/>
        <v>0</v>
      </c>
      <c r="L282" s="70">
        <f t="shared" si="74"/>
        <v>0</v>
      </c>
      <c r="M282" s="70">
        <f t="shared" si="74"/>
        <v>0</v>
      </c>
      <c r="N282" s="70">
        <f t="shared" si="74"/>
        <v>3166</v>
      </c>
      <c r="O282" s="70">
        <f t="shared" ref="O282:R282" si="75">SUM(O283:O284)</f>
        <v>0</v>
      </c>
      <c r="P282" s="70">
        <f t="shared" si="75"/>
        <v>0</v>
      </c>
      <c r="Q282" s="70">
        <f t="shared" si="75"/>
        <v>0</v>
      </c>
      <c r="R282" s="70">
        <f t="shared" si="75"/>
        <v>0</v>
      </c>
      <c r="S282" s="70"/>
      <c r="T282" s="70"/>
      <c r="U282" s="116">
        <f t="shared" si="66"/>
        <v>0</v>
      </c>
      <c r="V282" s="36"/>
      <c r="W282" s="36"/>
      <c r="X282" s="45"/>
      <c r="Y282" s="45"/>
      <c r="Z282" s="36"/>
      <c r="AA282" s="32"/>
    </row>
    <row r="283" spans="1:28" s="8" customFormat="1" ht="12" hidden="1">
      <c r="A283" s="71" t="s">
        <v>20</v>
      </c>
      <c r="B283" s="72" t="s">
        <v>27</v>
      </c>
      <c r="C283" s="88">
        <v>3081</v>
      </c>
      <c r="D283" s="88">
        <f>SUM(E283:P283)</f>
        <v>3081</v>
      </c>
      <c r="E283" s="88"/>
      <c r="F283" s="88"/>
      <c r="G283" s="88"/>
      <c r="H283" s="88"/>
      <c r="I283" s="88"/>
      <c r="J283" s="88"/>
      <c r="K283" s="88"/>
      <c r="L283" s="88"/>
      <c r="M283" s="88"/>
      <c r="N283" s="88">
        <v>3081</v>
      </c>
      <c r="O283" s="88"/>
      <c r="P283" s="88"/>
      <c r="Q283" s="88"/>
      <c r="R283" s="88"/>
      <c r="S283" s="88"/>
      <c r="T283" s="88"/>
      <c r="U283" s="116">
        <f t="shared" si="66"/>
        <v>0</v>
      </c>
      <c r="V283" s="40"/>
      <c r="W283" s="40"/>
      <c r="X283" s="45"/>
      <c r="Y283" s="45"/>
      <c r="Z283" s="40"/>
      <c r="AA283" s="32"/>
    </row>
    <row r="284" spans="1:28" s="8" customFormat="1" ht="12" hidden="1">
      <c r="A284" s="71" t="s">
        <v>20</v>
      </c>
      <c r="B284" s="72" t="s">
        <v>28</v>
      </c>
      <c r="C284" s="88">
        <v>85</v>
      </c>
      <c r="D284" s="88">
        <f>SUM(E284:P284)</f>
        <v>85</v>
      </c>
      <c r="E284" s="88"/>
      <c r="F284" s="88"/>
      <c r="G284" s="88"/>
      <c r="H284" s="88"/>
      <c r="I284" s="88"/>
      <c r="J284" s="88"/>
      <c r="K284" s="88"/>
      <c r="L284" s="88"/>
      <c r="M284" s="88"/>
      <c r="N284" s="88">
        <v>85</v>
      </c>
      <c r="O284" s="88"/>
      <c r="P284" s="88"/>
      <c r="Q284" s="88"/>
      <c r="R284" s="88"/>
      <c r="S284" s="88"/>
      <c r="T284" s="88"/>
      <c r="U284" s="116">
        <f t="shared" si="66"/>
        <v>0</v>
      </c>
      <c r="V284" s="40"/>
      <c r="W284" s="40"/>
      <c r="X284" s="45"/>
      <c r="Y284" s="45"/>
      <c r="Z284" s="40"/>
      <c r="AA284" s="32"/>
    </row>
    <row r="285" spans="1:28" s="7" customFormat="1" ht="12" hidden="1">
      <c r="A285" s="67" t="s">
        <v>21</v>
      </c>
      <c r="B285" s="68" t="s">
        <v>222</v>
      </c>
      <c r="C285" s="69">
        <v>199</v>
      </c>
      <c r="D285" s="70">
        <f>SUM(E285:P285)</f>
        <v>199</v>
      </c>
      <c r="E285" s="70"/>
      <c r="F285" s="70"/>
      <c r="G285" s="70"/>
      <c r="H285" s="70"/>
      <c r="I285" s="70"/>
      <c r="J285" s="70"/>
      <c r="K285" s="70"/>
      <c r="L285" s="70"/>
      <c r="M285" s="70"/>
      <c r="N285" s="70">
        <v>199</v>
      </c>
      <c r="O285" s="70"/>
      <c r="P285" s="70"/>
      <c r="Q285" s="70"/>
      <c r="R285" s="70"/>
      <c r="S285" s="70"/>
      <c r="T285" s="70"/>
      <c r="U285" s="116">
        <f t="shared" si="66"/>
        <v>0</v>
      </c>
      <c r="V285" s="36"/>
      <c r="W285" s="36"/>
      <c r="X285" s="45"/>
      <c r="Y285" s="45"/>
      <c r="Z285" s="40"/>
      <c r="AA285" s="32"/>
      <c r="AB285" s="9"/>
    </row>
    <row r="286" spans="1:28" s="7" customFormat="1" ht="12" hidden="1">
      <c r="A286" s="67" t="s">
        <v>22</v>
      </c>
      <c r="B286" s="68" t="s">
        <v>29</v>
      </c>
      <c r="C286" s="87">
        <v>343</v>
      </c>
      <c r="D286" s="87">
        <f t="shared" ref="D286:P286" si="76">SUM(D287:D288)</f>
        <v>343</v>
      </c>
      <c r="E286" s="87">
        <f t="shared" si="76"/>
        <v>0</v>
      </c>
      <c r="F286" s="87">
        <f t="shared" si="76"/>
        <v>0</v>
      </c>
      <c r="G286" s="87">
        <f t="shared" si="76"/>
        <v>0</v>
      </c>
      <c r="H286" s="87">
        <f t="shared" si="76"/>
        <v>0</v>
      </c>
      <c r="I286" s="87">
        <f t="shared" si="76"/>
        <v>0</v>
      </c>
      <c r="J286" s="87">
        <f t="shared" si="76"/>
        <v>0</v>
      </c>
      <c r="K286" s="87">
        <f t="shared" si="76"/>
        <v>0</v>
      </c>
      <c r="L286" s="87">
        <f t="shared" si="76"/>
        <v>0</v>
      </c>
      <c r="M286" s="87">
        <f t="shared" si="76"/>
        <v>0</v>
      </c>
      <c r="N286" s="87">
        <f t="shared" si="76"/>
        <v>343</v>
      </c>
      <c r="O286" s="87">
        <f t="shared" si="76"/>
        <v>0</v>
      </c>
      <c r="P286" s="87">
        <f t="shared" si="76"/>
        <v>0</v>
      </c>
      <c r="Q286" s="87">
        <f>SUM(Q287:Q288)</f>
        <v>0</v>
      </c>
      <c r="R286" s="87"/>
      <c r="S286" s="87"/>
      <c r="T286" s="87"/>
      <c r="U286" s="116">
        <f t="shared" si="66"/>
        <v>0</v>
      </c>
      <c r="V286" s="39"/>
      <c r="W286" s="39"/>
      <c r="X286" s="45"/>
      <c r="Y286" s="45"/>
      <c r="Z286" s="39"/>
      <c r="AA286" s="32"/>
    </row>
    <row r="287" spans="1:28" s="8" customFormat="1" ht="12" hidden="1">
      <c r="A287" s="71" t="s">
        <v>20</v>
      </c>
      <c r="B287" s="72" t="s">
        <v>27</v>
      </c>
      <c r="C287" s="88">
        <v>332</v>
      </c>
      <c r="D287" s="88">
        <f>SUM(E287:P287)</f>
        <v>332</v>
      </c>
      <c r="E287" s="88"/>
      <c r="F287" s="88"/>
      <c r="G287" s="88"/>
      <c r="H287" s="88"/>
      <c r="I287" s="88"/>
      <c r="J287" s="88"/>
      <c r="K287" s="88"/>
      <c r="L287" s="88"/>
      <c r="M287" s="88"/>
      <c r="N287" s="88">
        <v>332</v>
      </c>
      <c r="O287" s="88"/>
      <c r="P287" s="88"/>
      <c r="Q287" s="88"/>
      <c r="R287" s="88"/>
      <c r="S287" s="88"/>
      <c r="T287" s="88"/>
      <c r="U287" s="116">
        <f t="shared" si="66"/>
        <v>0</v>
      </c>
      <c r="V287" s="40"/>
      <c r="W287" s="40"/>
      <c r="X287" s="45"/>
      <c r="Y287" s="45"/>
      <c r="Z287" s="40"/>
      <c r="AA287" s="32"/>
    </row>
    <row r="288" spans="1:28" s="8" customFormat="1" ht="12" hidden="1">
      <c r="A288" s="71" t="s">
        <v>20</v>
      </c>
      <c r="B288" s="72" t="s">
        <v>28</v>
      </c>
      <c r="C288" s="88">
        <v>11</v>
      </c>
      <c r="D288" s="88">
        <f>SUM(E288:P288)</f>
        <v>11</v>
      </c>
      <c r="E288" s="88"/>
      <c r="F288" s="88"/>
      <c r="G288" s="88"/>
      <c r="H288" s="88"/>
      <c r="I288" s="88"/>
      <c r="J288" s="88"/>
      <c r="K288" s="88"/>
      <c r="L288" s="88"/>
      <c r="M288" s="88"/>
      <c r="N288" s="88">
        <v>11</v>
      </c>
      <c r="O288" s="88"/>
      <c r="P288" s="88"/>
      <c r="Q288" s="88"/>
      <c r="R288" s="88"/>
      <c r="S288" s="88"/>
      <c r="T288" s="88"/>
      <c r="U288" s="116">
        <f t="shared" si="66"/>
        <v>0</v>
      </c>
      <c r="V288" s="40"/>
      <c r="W288" s="40"/>
      <c r="X288" s="45"/>
      <c r="Y288" s="45"/>
      <c r="Z288" s="40"/>
      <c r="AA288" s="32"/>
    </row>
    <row r="289" spans="1:28" s="7" customFormat="1" ht="12" hidden="1">
      <c r="A289" s="67" t="s">
        <v>40</v>
      </c>
      <c r="B289" s="68" t="s">
        <v>412</v>
      </c>
      <c r="C289" s="87">
        <v>1614</v>
      </c>
      <c r="D289" s="87">
        <f t="shared" ref="D289:P289" si="77">SUM(D290:D293)</f>
        <v>1614</v>
      </c>
      <c r="E289" s="87">
        <f t="shared" si="77"/>
        <v>1360</v>
      </c>
      <c r="F289" s="87">
        <f t="shared" si="77"/>
        <v>0</v>
      </c>
      <c r="G289" s="87">
        <f t="shared" si="77"/>
        <v>0</v>
      </c>
      <c r="H289" s="87">
        <f t="shared" si="77"/>
        <v>0</v>
      </c>
      <c r="I289" s="87">
        <f t="shared" si="77"/>
        <v>0</v>
      </c>
      <c r="J289" s="87">
        <f t="shared" si="77"/>
        <v>4</v>
      </c>
      <c r="K289" s="87">
        <f t="shared" si="77"/>
        <v>0</v>
      </c>
      <c r="L289" s="87">
        <f t="shared" si="77"/>
        <v>0</v>
      </c>
      <c r="M289" s="87">
        <f t="shared" si="77"/>
        <v>0</v>
      </c>
      <c r="N289" s="87">
        <f t="shared" si="77"/>
        <v>250</v>
      </c>
      <c r="O289" s="87">
        <f t="shared" si="77"/>
        <v>0</v>
      </c>
      <c r="P289" s="87">
        <f t="shared" si="77"/>
        <v>0</v>
      </c>
      <c r="Q289" s="87"/>
      <c r="R289" s="87"/>
      <c r="S289" s="87"/>
      <c r="T289" s="87"/>
      <c r="U289" s="116">
        <f t="shared" si="66"/>
        <v>0</v>
      </c>
      <c r="V289" s="39"/>
      <c r="W289" s="39"/>
      <c r="X289" s="45"/>
      <c r="Y289" s="45"/>
      <c r="Z289" s="39"/>
      <c r="AA289" s="32"/>
    </row>
    <row r="290" spans="1:28" s="9" customFormat="1" ht="36" hidden="1">
      <c r="A290" s="76" t="s">
        <v>20</v>
      </c>
      <c r="B290" s="72" t="s">
        <v>325</v>
      </c>
      <c r="C290" s="88">
        <v>1360</v>
      </c>
      <c r="D290" s="88">
        <f t="shared" ref="D290:D293" si="78">SUM(E290:P290)</f>
        <v>1360</v>
      </c>
      <c r="E290" s="88">
        <f>1060+300</f>
        <v>1360</v>
      </c>
      <c r="F290" s="88"/>
      <c r="G290" s="88"/>
      <c r="H290" s="88"/>
      <c r="I290" s="88"/>
      <c r="J290" s="88"/>
      <c r="K290" s="88"/>
      <c r="L290" s="88"/>
      <c r="M290" s="88"/>
      <c r="N290" s="88"/>
      <c r="O290" s="88"/>
      <c r="P290" s="88"/>
      <c r="Q290" s="88"/>
      <c r="R290" s="88"/>
      <c r="S290" s="88"/>
      <c r="T290" s="88"/>
      <c r="U290" s="116">
        <f t="shared" si="66"/>
        <v>0</v>
      </c>
      <c r="V290" s="40"/>
      <c r="W290" s="40"/>
      <c r="X290" s="45"/>
      <c r="Y290" s="45"/>
      <c r="Z290" s="40"/>
      <c r="AA290" s="32"/>
    </row>
    <row r="291" spans="1:28" s="9" customFormat="1" ht="24" hidden="1">
      <c r="A291" s="75" t="s">
        <v>18</v>
      </c>
      <c r="B291" s="72" t="s">
        <v>63</v>
      </c>
      <c r="C291" s="88">
        <v>4</v>
      </c>
      <c r="D291" s="88">
        <f t="shared" si="78"/>
        <v>4</v>
      </c>
      <c r="E291" s="88"/>
      <c r="F291" s="88"/>
      <c r="G291" s="88"/>
      <c r="H291" s="88"/>
      <c r="I291" s="88"/>
      <c r="J291" s="88">
        <v>4</v>
      </c>
      <c r="K291" s="88"/>
      <c r="L291" s="88"/>
      <c r="M291" s="88"/>
      <c r="N291" s="88"/>
      <c r="O291" s="88"/>
      <c r="P291" s="88"/>
      <c r="Q291" s="88"/>
      <c r="R291" s="88"/>
      <c r="S291" s="88"/>
      <c r="T291" s="88"/>
      <c r="U291" s="116">
        <f t="shared" si="66"/>
        <v>0</v>
      </c>
      <c r="V291" s="40"/>
      <c r="W291" s="40"/>
      <c r="X291" s="45"/>
      <c r="Y291" s="45"/>
      <c r="Z291" s="40"/>
      <c r="AA291" s="32"/>
    </row>
    <row r="292" spans="1:28" s="9" customFormat="1" ht="24" hidden="1">
      <c r="A292" s="76" t="s">
        <v>20</v>
      </c>
      <c r="B292" s="72" t="s">
        <v>356</v>
      </c>
      <c r="C292" s="90">
        <v>50</v>
      </c>
      <c r="D292" s="90">
        <f t="shared" si="78"/>
        <v>50</v>
      </c>
      <c r="E292" s="90"/>
      <c r="F292" s="90"/>
      <c r="G292" s="90"/>
      <c r="H292" s="90"/>
      <c r="I292" s="90"/>
      <c r="J292" s="90"/>
      <c r="K292" s="90"/>
      <c r="L292" s="90"/>
      <c r="M292" s="90"/>
      <c r="N292" s="90">
        <v>50</v>
      </c>
      <c r="O292" s="90"/>
      <c r="P292" s="90"/>
      <c r="Q292" s="90"/>
      <c r="R292" s="90"/>
      <c r="S292" s="90"/>
      <c r="T292" s="90"/>
      <c r="U292" s="116">
        <f t="shared" ref="U292:U303" si="79">D292-E292-F292-G292-H292-I292-J292-K292-L292-M292-N292-O292-P292</f>
        <v>0</v>
      </c>
      <c r="V292" s="41"/>
      <c r="W292" s="41"/>
      <c r="X292" s="45"/>
      <c r="Y292" s="45"/>
      <c r="Z292" s="41"/>
      <c r="AA292" s="32"/>
    </row>
    <row r="293" spans="1:28" s="9" customFormat="1" ht="12" hidden="1" outlineLevel="1">
      <c r="A293" s="75" t="s">
        <v>18</v>
      </c>
      <c r="B293" s="72" t="s">
        <v>208</v>
      </c>
      <c r="C293" s="88">
        <v>200</v>
      </c>
      <c r="D293" s="88">
        <f t="shared" si="78"/>
        <v>200</v>
      </c>
      <c r="E293" s="88"/>
      <c r="F293" s="88"/>
      <c r="G293" s="88"/>
      <c r="H293" s="88"/>
      <c r="I293" s="88"/>
      <c r="J293" s="88"/>
      <c r="K293" s="88"/>
      <c r="L293" s="88"/>
      <c r="M293" s="88"/>
      <c r="N293" s="88">
        <v>200</v>
      </c>
      <c r="O293" s="88"/>
      <c r="P293" s="88"/>
      <c r="Q293" s="88"/>
      <c r="R293" s="88"/>
      <c r="S293" s="88"/>
      <c r="T293" s="88"/>
      <c r="U293" s="116">
        <f t="shared" si="79"/>
        <v>0</v>
      </c>
      <c r="V293" s="40"/>
      <c r="W293" s="40"/>
      <c r="X293" s="45"/>
      <c r="Y293" s="45"/>
      <c r="Z293" s="40"/>
      <c r="AA293" s="32"/>
    </row>
    <row r="294" spans="1:28" s="24" customFormat="1" ht="12" hidden="1">
      <c r="A294" s="84" t="s">
        <v>399</v>
      </c>
      <c r="B294" s="64" t="s">
        <v>192</v>
      </c>
      <c r="C294" s="86">
        <v>3540</v>
      </c>
      <c r="D294" s="86">
        <f t="shared" ref="D294:R294" si="80">D295+D296+D297+D298+D300</f>
        <v>3540</v>
      </c>
      <c r="E294" s="86">
        <f t="shared" si="80"/>
        <v>0</v>
      </c>
      <c r="F294" s="86">
        <f t="shared" si="80"/>
        <v>0</v>
      </c>
      <c r="G294" s="86">
        <f t="shared" si="80"/>
        <v>0</v>
      </c>
      <c r="H294" s="86">
        <f t="shared" si="80"/>
        <v>0</v>
      </c>
      <c r="I294" s="86">
        <f t="shared" si="80"/>
        <v>0</v>
      </c>
      <c r="J294" s="86">
        <f t="shared" si="80"/>
        <v>0</v>
      </c>
      <c r="K294" s="86">
        <f t="shared" si="80"/>
        <v>0</v>
      </c>
      <c r="L294" s="86">
        <f t="shared" si="80"/>
        <v>0</v>
      </c>
      <c r="M294" s="86">
        <f t="shared" si="80"/>
        <v>3540</v>
      </c>
      <c r="N294" s="86">
        <f t="shared" si="80"/>
        <v>0</v>
      </c>
      <c r="O294" s="86">
        <f t="shared" si="80"/>
        <v>0</v>
      </c>
      <c r="P294" s="86">
        <f t="shared" si="80"/>
        <v>0</v>
      </c>
      <c r="Q294" s="86">
        <f t="shared" si="80"/>
        <v>0</v>
      </c>
      <c r="R294" s="86">
        <f t="shared" si="80"/>
        <v>0</v>
      </c>
      <c r="S294" s="86"/>
      <c r="T294" s="86"/>
      <c r="U294" s="116">
        <f t="shared" si="79"/>
        <v>0</v>
      </c>
      <c r="V294" s="38"/>
      <c r="W294" s="38"/>
      <c r="X294" s="45"/>
      <c r="Y294" s="45"/>
      <c r="Z294" s="38"/>
      <c r="AA294" s="32"/>
    </row>
    <row r="295" spans="1:28" s="7" customFormat="1" ht="12" hidden="1">
      <c r="A295" s="67" t="s">
        <v>19</v>
      </c>
      <c r="B295" s="68" t="s">
        <v>25</v>
      </c>
      <c r="C295" s="87">
        <v>2139</v>
      </c>
      <c r="D295" s="87">
        <f>SUM(E295:P295)</f>
        <v>2139</v>
      </c>
      <c r="E295" s="87">
        <v>0</v>
      </c>
      <c r="F295" s="87">
        <v>0</v>
      </c>
      <c r="G295" s="87">
        <v>0</v>
      </c>
      <c r="H295" s="87">
        <v>0</v>
      </c>
      <c r="I295" s="87">
        <v>0</v>
      </c>
      <c r="J295" s="87">
        <v>0</v>
      </c>
      <c r="K295" s="87">
        <v>0</v>
      </c>
      <c r="L295" s="87">
        <v>0</v>
      </c>
      <c r="M295" s="87">
        <v>2139</v>
      </c>
      <c r="N295" s="87"/>
      <c r="O295" s="87"/>
      <c r="P295" s="87"/>
      <c r="Q295" s="87"/>
      <c r="R295" s="87"/>
      <c r="S295" s="87"/>
      <c r="T295" s="87"/>
      <c r="U295" s="116">
        <f t="shared" si="79"/>
        <v>0</v>
      </c>
      <c r="V295" s="39"/>
      <c r="W295" s="39"/>
      <c r="X295" s="45"/>
      <c r="Y295" s="45"/>
      <c r="Z295" s="39"/>
      <c r="AA295" s="32"/>
    </row>
    <row r="296" spans="1:28" s="7" customFormat="1" ht="12" hidden="1">
      <c r="A296" s="67" t="s">
        <v>21</v>
      </c>
      <c r="B296" s="68" t="s">
        <v>222</v>
      </c>
      <c r="C296" s="69">
        <v>168</v>
      </c>
      <c r="D296" s="70">
        <f>SUM(E296:P296)</f>
        <v>168</v>
      </c>
      <c r="E296" s="70"/>
      <c r="F296" s="70"/>
      <c r="G296" s="70"/>
      <c r="H296" s="70"/>
      <c r="I296" s="70"/>
      <c r="J296" s="70"/>
      <c r="K296" s="70"/>
      <c r="L296" s="70"/>
      <c r="M296" s="70">
        <v>168</v>
      </c>
      <c r="N296" s="70"/>
      <c r="O296" s="70"/>
      <c r="P296" s="70"/>
      <c r="Q296" s="70"/>
      <c r="R296" s="70"/>
      <c r="S296" s="70"/>
      <c r="T296" s="70"/>
      <c r="U296" s="116">
        <f t="shared" si="79"/>
        <v>0</v>
      </c>
      <c r="V296" s="36"/>
      <c r="W296" s="36"/>
      <c r="X296" s="45"/>
      <c r="Y296" s="45"/>
      <c r="Z296" s="40"/>
      <c r="AA296" s="32"/>
      <c r="AB296" s="9"/>
    </row>
    <row r="297" spans="1:28" s="7" customFormat="1" ht="12" hidden="1">
      <c r="A297" s="67" t="s">
        <v>22</v>
      </c>
      <c r="B297" s="68" t="s">
        <v>29</v>
      </c>
      <c r="C297" s="87">
        <v>233</v>
      </c>
      <c r="D297" s="87">
        <f>SUM(E297:P297)</f>
        <v>233</v>
      </c>
      <c r="E297" s="87"/>
      <c r="F297" s="87"/>
      <c r="G297" s="87"/>
      <c r="H297" s="87"/>
      <c r="I297" s="87"/>
      <c r="J297" s="87"/>
      <c r="K297" s="87"/>
      <c r="L297" s="87"/>
      <c r="M297" s="87">
        <v>233</v>
      </c>
      <c r="N297" s="87"/>
      <c r="O297" s="87"/>
      <c r="P297" s="87"/>
      <c r="Q297" s="87"/>
      <c r="R297" s="87"/>
      <c r="S297" s="87"/>
      <c r="T297" s="87"/>
      <c r="U297" s="116">
        <f t="shared" si="79"/>
        <v>0</v>
      </c>
      <c r="V297" s="39"/>
      <c r="W297" s="39"/>
      <c r="X297" s="45"/>
      <c r="Y297" s="45"/>
      <c r="Z297" s="39"/>
      <c r="AA297" s="32"/>
    </row>
    <row r="298" spans="1:28" s="7" customFormat="1" ht="12" hidden="1">
      <c r="A298" s="67" t="s">
        <v>40</v>
      </c>
      <c r="B298" s="68" t="s">
        <v>56</v>
      </c>
      <c r="C298" s="87">
        <v>550</v>
      </c>
      <c r="D298" s="87">
        <f>SUM(E298:P298)</f>
        <v>550</v>
      </c>
      <c r="E298" s="87">
        <f t="shared" ref="E298:P298" si="81">E299</f>
        <v>0</v>
      </c>
      <c r="F298" s="87">
        <f t="shared" si="81"/>
        <v>0</v>
      </c>
      <c r="G298" s="87">
        <f t="shared" si="81"/>
        <v>0</v>
      </c>
      <c r="H298" s="87">
        <f t="shared" si="81"/>
        <v>0</v>
      </c>
      <c r="I298" s="87">
        <f t="shared" si="81"/>
        <v>0</v>
      </c>
      <c r="J298" s="87">
        <f t="shared" si="81"/>
        <v>0</v>
      </c>
      <c r="K298" s="87">
        <f t="shared" si="81"/>
        <v>0</v>
      </c>
      <c r="L298" s="87">
        <f t="shared" si="81"/>
        <v>0</v>
      </c>
      <c r="M298" s="87">
        <f t="shared" si="81"/>
        <v>550</v>
      </c>
      <c r="N298" s="87">
        <f t="shared" si="81"/>
        <v>0</v>
      </c>
      <c r="O298" s="87">
        <f t="shared" si="81"/>
        <v>0</v>
      </c>
      <c r="P298" s="87">
        <f t="shared" si="81"/>
        <v>0</v>
      </c>
      <c r="Q298" s="87"/>
      <c r="R298" s="87"/>
      <c r="S298" s="87"/>
      <c r="T298" s="87"/>
      <c r="U298" s="116">
        <f t="shared" si="79"/>
        <v>0</v>
      </c>
      <c r="V298" s="39"/>
      <c r="W298" s="39"/>
      <c r="X298" s="45"/>
      <c r="Y298" s="45"/>
      <c r="Z298" s="39"/>
      <c r="AA298" s="32"/>
    </row>
    <row r="299" spans="1:28" s="11" customFormat="1" ht="12" hidden="1">
      <c r="A299" s="76" t="s">
        <v>20</v>
      </c>
      <c r="B299" s="72" t="s">
        <v>193</v>
      </c>
      <c r="C299" s="88">
        <v>550</v>
      </c>
      <c r="D299" s="88">
        <f>SUM(E299:P299)</f>
        <v>550</v>
      </c>
      <c r="E299" s="88"/>
      <c r="F299" s="88"/>
      <c r="G299" s="88"/>
      <c r="H299" s="88"/>
      <c r="I299" s="88"/>
      <c r="J299" s="88"/>
      <c r="K299" s="88"/>
      <c r="L299" s="88"/>
      <c r="M299" s="88">
        <v>550</v>
      </c>
      <c r="N299" s="88"/>
      <c r="O299" s="88"/>
      <c r="P299" s="88"/>
      <c r="Q299" s="88"/>
      <c r="R299" s="88"/>
      <c r="S299" s="88"/>
      <c r="T299" s="88"/>
      <c r="U299" s="116">
        <f t="shared" si="79"/>
        <v>0</v>
      </c>
      <c r="V299" s="40"/>
      <c r="W299" s="40"/>
      <c r="X299" s="45"/>
      <c r="Y299" s="45"/>
      <c r="Z299" s="40"/>
      <c r="AA299" s="32"/>
    </row>
    <row r="300" spans="1:28" s="11" customFormat="1" ht="12" hidden="1">
      <c r="A300" s="67" t="s">
        <v>48</v>
      </c>
      <c r="B300" s="68" t="s">
        <v>194</v>
      </c>
      <c r="C300" s="87">
        <v>450</v>
      </c>
      <c r="D300" s="87">
        <f t="shared" ref="D300:R300" si="82">D301</f>
        <v>450</v>
      </c>
      <c r="E300" s="87">
        <f t="shared" si="82"/>
        <v>0</v>
      </c>
      <c r="F300" s="87">
        <f t="shared" si="82"/>
        <v>0</v>
      </c>
      <c r="G300" s="87">
        <f t="shared" si="82"/>
        <v>0</v>
      </c>
      <c r="H300" s="87">
        <f t="shared" si="82"/>
        <v>0</v>
      </c>
      <c r="I300" s="87">
        <f t="shared" si="82"/>
        <v>0</v>
      </c>
      <c r="J300" s="87">
        <f t="shared" si="82"/>
        <v>0</v>
      </c>
      <c r="K300" s="87">
        <f t="shared" si="82"/>
        <v>0</v>
      </c>
      <c r="L300" s="87">
        <f t="shared" si="82"/>
        <v>0</v>
      </c>
      <c r="M300" s="87">
        <f t="shared" si="82"/>
        <v>450</v>
      </c>
      <c r="N300" s="87">
        <f t="shared" si="82"/>
        <v>0</v>
      </c>
      <c r="O300" s="87">
        <f t="shared" si="82"/>
        <v>0</v>
      </c>
      <c r="P300" s="87">
        <f t="shared" si="82"/>
        <v>0</v>
      </c>
      <c r="Q300" s="87">
        <f t="shared" si="82"/>
        <v>0</v>
      </c>
      <c r="R300" s="87">
        <f t="shared" si="82"/>
        <v>0</v>
      </c>
      <c r="S300" s="87"/>
      <c r="T300" s="87"/>
      <c r="U300" s="116">
        <f t="shared" si="79"/>
        <v>0</v>
      </c>
      <c r="V300" s="39"/>
      <c r="W300" s="39"/>
      <c r="X300" s="45"/>
      <c r="Y300" s="45"/>
      <c r="Z300" s="39"/>
      <c r="AA300" s="32"/>
    </row>
    <row r="301" spans="1:28" s="11" customFormat="1" ht="24" hidden="1">
      <c r="A301" s="75" t="s">
        <v>20</v>
      </c>
      <c r="B301" s="72" t="s">
        <v>226</v>
      </c>
      <c r="C301" s="88">
        <v>450</v>
      </c>
      <c r="D301" s="88">
        <f>SUM(E301:M301)</f>
        <v>450</v>
      </c>
      <c r="E301" s="88"/>
      <c r="F301" s="88"/>
      <c r="G301" s="88"/>
      <c r="H301" s="88"/>
      <c r="I301" s="88"/>
      <c r="J301" s="88"/>
      <c r="K301" s="88"/>
      <c r="L301" s="88"/>
      <c r="M301" s="88">
        <v>450</v>
      </c>
      <c r="N301" s="88"/>
      <c r="O301" s="88"/>
      <c r="P301" s="88"/>
      <c r="Q301" s="88"/>
      <c r="R301" s="88"/>
      <c r="S301" s="88"/>
      <c r="T301" s="88"/>
      <c r="U301" s="116">
        <f t="shared" si="79"/>
        <v>0</v>
      </c>
      <c r="V301" s="40"/>
      <c r="W301" s="40"/>
      <c r="X301" s="45"/>
      <c r="Y301" s="45"/>
      <c r="Z301" s="40"/>
      <c r="AA301" s="32"/>
    </row>
    <row r="302" spans="1:28" s="6" customFormat="1" ht="12" hidden="1">
      <c r="A302" s="83" t="s">
        <v>400</v>
      </c>
      <c r="B302" s="64" t="s">
        <v>104</v>
      </c>
      <c r="C302" s="65">
        <v>74416</v>
      </c>
      <c r="D302" s="66">
        <f>D303+D308+D312+D307</f>
        <v>74416</v>
      </c>
      <c r="E302" s="66">
        <f t="shared" ref="E302:R302" si="83">E303+E308+E312+E307</f>
        <v>26365</v>
      </c>
      <c r="F302" s="66">
        <f t="shared" si="83"/>
        <v>0</v>
      </c>
      <c r="G302" s="66">
        <f t="shared" si="83"/>
        <v>0</v>
      </c>
      <c r="H302" s="66">
        <f t="shared" si="83"/>
        <v>0</v>
      </c>
      <c r="I302" s="66">
        <f t="shared" si="83"/>
        <v>0</v>
      </c>
      <c r="J302" s="66">
        <f t="shared" si="83"/>
        <v>412</v>
      </c>
      <c r="K302" s="66">
        <f t="shared" si="83"/>
        <v>0</v>
      </c>
      <c r="L302" s="66">
        <f t="shared" si="83"/>
        <v>0</v>
      </c>
      <c r="M302" s="66">
        <f t="shared" si="83"/>
        <v>0</v>
      </c>
      <c r="N302" s="66">
        <f t="shared" si="83"/>
        <v>47639</v>
      </c>
      <c r="O302" s="66">
        <f t="shared" si="83"/>
        <v>0</v>
      </c>
      <c r="P302" s="66">
        <f t="shared" si="83"/>
        <v>0</v>
      </c>
      <c r="Q302" s="66">
        <f t="shared" si="83"/>
        <v>0</v>
      </c>
      <c r="R302" s="66">
        <f t="shared" si="83"/>
        <v>0</v>
      </c>
      <c r="S302" s="66"/>
      <c r="T302" s="66">
        <f t="shared" ref="T302" si="84">T303+T308+T312+T307</f>
        <v>0</v>
      </c>
      <c r="U302" s="116">
        <f t="shared" si="79"/>
        <v>0</v>
      </c>
      <c r="V302" s="35"/>
      <c r="W302" s="35"/>
      <c r="X302" s="45"/>
      <c r="Y302" s="45"/>
      <c r="Z302" s="35"/>
      <c r="AA302" s="32"/>
    </row>
    <row r="303" spans="1:28" s="7" customFormat="1" ht="12" hidden="1">
      <c r="A303" s="67" t="s">
        <v>19</v>
      </c>
      <c r="B303" s="68" t="s">
        <v>25</v>
      </c>
      <c r="C303" s="69">
        <v>33244</v>
      </c>
      <c r="D303" s="70">
        <f t="shared" ref="D303:D305" si="85">SUM(E303:P303)</f>
        <v>33244</v>
      </c>
      <c r="E303" s="70">
        <f>SUM(E304:E306)</f>
        <v>0</v>
      </c>
      <c r="F303" s="70">
        <f t="shared" ref="F303:R303" si="86">SUM(F304:F306)</f>
        <v>0</v>
      </c>
      <c r="G303" s="70">
        <f t="shared" si="86"/>
        <v>0</v>
      </c>
      <c r="H303" s="70">
        <f t="shared" si="86"/>
        <v>0</v>
      </c>
      <c r="I303" s="70">
        <f t="shared" si="86"/>
        <v>0</v>
      </c>
      <c r="J303" s="70">
        <f t="shared" si="86"/>
        <v>0</v>
      </c>
      <c r="K303" s="70">
        <f t="shared" si="86"/>
        <v>0</v>
      </c>
      <c r="L303" s="70">
        <f t="shared" si="86"/>
        <v>0</v>
      </c>
      <c r="M303" s="70">
        <f t="shared" si="86"/>
        <v>0</v>
      </c>
      <c r="N303" s="70">
        <f t="shared" si="86"/>
        <v>33244</v>
      </c>
      <c r="O303" s="70">
        <f t="shared" si="86"/>
        <v>0</v>
      </c>
      <c r="P303" s="70">
        <f t="shared" si="86"/>
        <v>0</v>
      </c>
      <c r="Q303" s="70">
        <f t="shared" si="86"/>
        <v>0</v>
      </c>
      <c r="R303" s="70">
        <f t="shared" si="86"/>
        <v>0</v>
      </c>
      <c r="S303" s="70"/>
      <c r="T303" s="70"/>
      <c r="U303" s="116">
        <f t="shared" si="79"/>
        <v>0</v>
      </c>
      <c r="V303" s="36"/>
      <c r="W303" s="36"/>
      <c r="X303" s="45"/>
      <c r="Y303" s="45"/>
      <c r="Z303" s="36"/>
      <c r="AA303" s="32"/>
    </row>
    <row r="304" spans="1:28" s="13" customFormat="1" ht="12" hidden="1">
      <c r="A304" s="117" t="s">
        <v>20</v>
      </c>
      <c r="B304" s="106" t="s">
        <v>26</v>
      </c>
      <c r="C304" s="113">
        <v>23852</v>
      </c>
      <c r="D304" s="74">
        <f t="shared" si="85"/>
        <v>23852</v>
      </c>
      <c r="E304" s="114"/>
      <c r="F304" s="114"/>
      <c r="G304" s="114"/>
      <c r="H304" s="114"/>
      <c r="I304" s="114"/>
      <c r="J304" s="114"/>
      <c r="K304" s="114"/>
      <c r="L304" s="114"/>
      <c r="M304" s="114"/>
      <c r="N304" s="114">
        <f>18800+5052</f>
        <v>23852</v>
      </c>
      <c r="O304" s="114"/>
      <c r="P304" s="114"/>
      <c r="Q304" s="114"/>
      <c r="R304" s="114"/>
      <c r="S304" s="114"/>
      <c r="T304" s="114"/>
      <c r="U304" s="164"/>
      <c r="V304" s="37"/>
      <c r="W304" s="37"/>
      <c r="X304" s="56"/>
      <c r="Y304" s="56"/>
      <c r="Z304" s="37"/>
      <c r="AA304" s="32"/>
    </row>
    <row r="305" spans="1:28" s="13" customFormat="1" ht="12" hidden="1">
      <c r="A305" s="117" t="s">
        <v>20</v>
      </c>
      <c r="B305" s="106" t="s">
        <v>27</v>
      </c>
      <c r="C305" s="113">
        <v>6658</v>
      </c>
      <c r="D305" s="74">
        <f t="shared" si="85"/>
        <v>6658</v>
      </c>
      <c r="E305" s="114"/>
      <c r="F305" s="114"/>
      <c r="G305" s="114"/>
      <c r="H305" s="114"/>
      <c r="I305" s="114"/>
      <c r="J305" s="114"/>
      <c r="K305" s="114"/>
      <c r="L305" s="114"/>
      <c r="M305" s="114"/>
      <c r="N305" s="114">
        <v>6658</v>
      </c>
      <c r="O305" s="114"/>
      <c r="P305" s="114"/>
      <c r="Q305" s="114"/>
      <c r="R305" s="114"/>
      <c r="S305" s="114"/>
      <c r="T305" s="114"/>
      <c r="U305" s="164"/>
      <c r="V305" s="37"/>
      <c r="W305" s="37"/>
      <c r="X305" s="56"/>
      <c r="Y305" s="56"/>
      <c r="Z305" s="37"/>
      <c r="AA305" s="32"/>
    </row>
    <row r="306" spans="1:28" s="13" customFormat="1" ht="12" hidden="1">
      <c r="A306" s="117" t="s">
        <v>20</v>
      </c>
      <c r="B306" s="106" t="s">
        <v>28</v>
      </c>
      <c r="C306" s="113">
        <v>2734</v>
      </c>
      <c r="D306" s="74">
        <f>SUM(E306:P306)</f>
        <v>2734</v>
      </c>
      <c r="E306" s="114"/>
      <c r="F306" s="114"/>
      <c r="G306" s="114"/>
      <c r="H306" s="114"/>
      <c r="I306" s="114"/>
      <c r="J306" s="114"/>
      <c r="K306" s="114"/>
      <c r="L306" s="114"/>
      <c r="M306" s="114"/>
      <c r="N306" s="114">
        <f>1413+1321</f>
        <v>2734</v>
      </c>
      <c r="O306" s="114"/>
      <c r="P306" s="114"/>
      <c r="Q306" s="114"/>
      <c r="R306" s="114"/>
      <c r="S306" s="114"/>
      <c r="T306" s="114"/>
      <c r="U306" s="164"/>
      <c r="V306" s="37"/>
      <c r="W306" s="37"/>
      <c r="X306" s="56"/>
      <c r="Y306" s="56"/>
      <c r="Z306" s="37"/>
      <c r="AA306" s="32"/>
    </row>
    <row r="307" spans="1:28" s="7" customFormat="1" ht="12" hidden="1">
      <c r="A307" s="67" t="s">
        <v>21</v>
      </c>
      <c r="B307" s="68" t="s">
        <v>222</v>
      </c>
      <c r="C307" s="69">
        <v>1993</v>
      </c>
      <c r="D307" s="70">
        <f>SUM(E307:P307)</f>
        <v>1993</v>
      </c>
      <c r="E307" s="70"/>
      <c r="F307" s="70"/>
      <c r="G307" s="70"/>
      <c r="H307" s="70"/>
      <c r="I307" s="70"/>
      <c r="J307" s="70"/>
      <c r="K307" s="70"/>
      <c r="L307" s="70"/>
      <c r="M307" s="70"/>
      <c r="N307" s="70">
        <f>1229+764</f>
        <v>1993</v>
      </c>
      <c r="O307" s="70"/>
      <c r="P307" s="70"/>
      <c r="Q307" s="70"/>
      <c r="R307" s="70"/>
      <c r="S307" s="70"/>
      <c r="T307" s="70"/>
      <c r="U307" s="116">
        <f>D307-E307-F307-G307-H307-I307-J307-K307-L307-M307-N307-O307-P307</f>
        <v>0</v>
      </c>
      <c r="V307" s="36"/>
      <c r="W307" s="36"/>
      <c r="X307" s="45"/>
      <c r="Y307" s="45"/>
      <c r="Z307" s="40"/>
      <c r="AA307" s="32"/>
      <c r="AB307" s="9"/>
    </row>
    <row r="308" spans="1:28" s="7" customFormat="1" ht="12" hidden="1">
      <c r="A308" s="67" t="s">
        <v>22</v>
      </c>
      <c r="B308" s="68" t="s">
        <v>29</v>
      </c>
      <c r="C308" s="69">
        <v>4707</v>
      </c>
      <c r="D308" s="70">
        <f t="shared" ref="D308:D311" si="87">SUM(E308:P308)</f>
        <v>4707</v>
      </c>
      <c r="E308" s="70">
        <f>SUM(E309:E311)</f>
        <v>0</v>
      </c>
      <c r="F308" s="70">
        <f t="shared" ref="F308:P308" si="88">SUM(F309:F311)</f>
        <v>0</v>
      </c>
      <c r="G308" s="70">
        <f t="shared" si="88"/>
        <v>0</v>
      </c>
      <c r="H308" s="70">
        <f t="shared" si="88"/>
        <v>0</v>
      </c>
      <c r="I308" s="70">
        <f t="shared" si="88"/>
        <v>0</v>
      </c>
      <c r="J308" s="70">
        <f t="shared" si="88"/>
        <v>0</v>
      </c>
      <c r="K308" s="70">
        <f t="shared" si="88"/>
        <v>0</v>
      </c>
      <c r="L308" s="70">
        <f t="shared" si="88"/>
        <v>0</v>
      </c>
      <c r="M308" s="70">
        <f t="shared" si="88"/>
        <v>0</v>
      </c>
      <c r="N308" s="70">
        <f t="shared" si="88"/>
        <v>4707</v>
      </c>
      <c r="O308" s="70">
        <f t="shared" si="88"/>
        <v>0</v>
      </c>
      <c r="P308" s="70">
        <f t="shared" si="88"/>
        <v>0</v>
      </c>
      <c r="Q308" s="70"/>
      <c r="R308" s="70"/>
      <c r="S308" s="70"/>
      <c r="T308" s="70"/>
      <c r="U308" s="116">
        <f>D308-E308-F308-G308-H308-I308-J308-K308-L308-M308-N308-O308-P308</f>
        <v>0</v>
      </c>
      <c r="V308" s="36"/>
      <c r="W308" s="36"/>
      <c r="X308" s="45"/>
      <c r="Y308" s="45"/>
      <c r="Z308" s="36"/>
      <c r="AA308" s="32"/>
    </row>
    <row r="309" spans="1:28" s="13" customFormat="1" ht="12" hidden="1">
      <c r="A309" s="117" t="s">
        <v>20</v>
      </c>
      <c r="B309" s="106" t="s">
        <v>26</v>
      </c>
      <c r="C309" s="113">
        <v>3583</v>
      </c>
      <c r="D309" s="74">
        <f t="shared" si="87"/>
        <v>3583</v>
      </c>
      <c r="E309" s="114"/>
      <c r="F309" s="114"/>
      <c r="G309" s="114"/>
      <c r="H309" s="114"/>
      <c r="I309" s="114"/>
      <c r="J309" s="114"/>
      <c r="K309" s="114"/>
      <c r="L309" s="114"/>
      <c r="M309" s="114"/>
      <c r="N309" s="114">
        <f>3109+474</f>
        <v>3583</v>
      </c>
      <c r="O309" s="114"/>
      <c r="P309" s="114"/>
      <c r="Q309" s="114"/>
      <c r="R309" s="114"/>
      <c r="S309" s="114"/>
      <c r="T309" s="114"/>
      <c r="U309" s="164"/>
      <c r="V309" s="37"/>
      <c r="W309" s="37"/>
      <c r="X309" s="56"/>
      <c r="Y309" s="56"/>
      <c r="Z309" s="37"/>
      <c r="AA309" s="32"/>
    </row>
    <row r="310" spans="1:28" s="13" customFormat="1" ht="12" hidden="1">
      <c r="A310" s="117" t="s">
        <v>20</v>
      </c>
      <c r="B310" s="106" t="s">
        <v>27</v>
      </c>
      <c r="C310" s="113">
        <v>838</v>
      </c>
      <c r="D310" s="74">
        <f t="shared" si="87"/>
        <v>838</v>
      </c>
      <c r="E310" s="114"/>
      <c r="F310" s="114"/>
      <c r="G310" s="114"/>
      <c r="H310" s="114"/>
      <c r="I310" s="114"/>
      <c r="J310" s="114"/>
      <c r="K310" s="114"/>
      <c r="L310" s="114"/>
      <c r="M310" s="114"/>
      <c r="N310" s="114">
        <v>838</v>
      </c>
      <c r="O310" s="114"/>
      <c r="P310" s="114"/>
      <c r="Q310" s="114"/>
      <c r="R310" s="114"/>
      <c r="S310" s="114"/>
      <c r="T310" s="114"/>
      <c r="U310" s="164"/>
      <c r="V310" s="37"/>
      <c r="W310" s="37"/>
      <c r="X310" s="56"/>
      <c r="Y310" s="56"/>
      <c r="Z310" s="37"/>
      <c r="AA310" s="32"/>
    </row>
    <row r="311" spans="1:28" s="13" customFormat="1" ht="12" hidden="1">
      <c r="A311" s="117" t="s">
        <v>20</v>
      </c>
      <c r="B311" s="106" t="s">
        <v>28</v>
      </c>
      <c r="C311" s="113">
        <v>286</v>
      </c>
      <c r="D311" s="74">
        <f t="shared" si="87"/>
        <v>286</v>
      </c>
      <c r="E311" s="114"/>
      <c r="F311" s="114"/>
      <c r="G311" s="114"/>
      <c r="H311" s="114"/>
      <c r="I311" s="114"/>
      <c r="J311" s="114"/>
      <c r="K311" s="114"/>
      <c r="L311" s="114"/>
      <c r="M311" s="114"/>
      <c r="N311" s="114">
        <f>132+154</f>
        <v>286</v>
      </c>
      <c r="O311" s="114"/>
      <c r="P311" s="114"/>
      <c r="Q311" s="114"/>
      <c r="R311" s="114"/>
      <c r="S311" s="114"/>
      <c r="T311" s="114"/>
      <c r="U311" s="164"/>
      <c r="V311" s="37"/>
      <c r="W311" s="37"/>
      <c r="X311" s="56"/>
      <c r="Y311" s="56"/>
      <c r="Z311" s="37"/>
      <c r="AA311" s="32"/>
    </row>
    <row r="312" spans="1:28" s="7" customFormat="1" ht="12" hidden="1">
      <c r="A312" s="67" t="s">
        <v>40</v>
      </c>
      <c r="B312" s="68" t="s">
        <v>412</v>
      </c>
      <c r="C312" s="69">
        <v>34472</v>
      </c>
      <c r="D312" s="70">
        <f>SUM(D313:D325)</f>
        <v>34472</v>
      </c>
      <c r="E312" s="70">
        <f t="shared" ref="E312:R312" si="89">SUM(E313:E325)</f>
        <v>26365</v>
      </c>
      <c r="F312" s="70">
        <f t="shared" si="89"/>
        <v>0</v>
      </c>
      <c r="G312" s="70">
        <f t="shared" si="89"/>
        <v>0</v>
      </c>
      <c r="H312" s="70">
        <f t="shared" si="89"/>
        <v>0</v>
      </c>
      <c r="I312" s="70">
        <f t="shared" si="89"/>
        <v>0</v>
      </c>
      <c r="J312" s="70">
        <f t="shared" si="89"/>
        <v>412</v>
      </c>
      <c r="K312" s="70">
        <f t="shared" si="89"/>
        <v>0</v>
      </c>
      <c r="L312" s="70">
        <f t="shared" si="89"/>
        <v>0</v>
      </c>
      <c r="M312" s="70">
        <f t="shared" si="89"/>
        <v>0</v>
      </c>
      <c r="N312" s="70">
        <f t="shared" si="89"/>
        <v>7695</v>
      </c>
      <c r="O312" s="70">
        <f t="shared" si="89"/>
        <v>0</v>
      </c>
      <c r="P312" s="70">
        <f t="shared" si="89"/>
        <v>0</v>
      </c>
      <c r="Q312" s="70">
        <f t="shared" si="89"/>
        <v>0</v>
      </c>
      <c r="R312" s="70">
        <f t="shared" si="89"/>
        <v>0</v>
      </c>
      <c r="S312" s="70"/>
      <c r="T312" s="70"/>
      <c r="U312" s="116">
        <f t="shared" ref="U312:U375" si="90">D312-E312-F312-G312-H312-I312-J312-K312-L312-M312-N312-O312-P312</f>
        <v>0</v>
      </c>
      <c r="V312" s="36"/>
      <c r="W312" s="36"/>
      <c r="X312" s="45"/>
      <c r="Y312" s="45"/>
      <c r="Z312" s="36"/>
      <c r="AA312" s="32"/>
    </row>
    <row r="313" spans="1:28" s="9" customFormat="1" ht="12" hidden="1">
      <c r="A313" s="75" t="s">
        <v>20</v>
      </c>
      <c r="B313" s="72" t="s">
        <v>105</v>
      </c>
      <c r="C313" s="73">
        <v>120</v>
      </c>
      <c r="D313" s="74">
        <f t="shared" ref="D313:D325" si="91">SUM(E313:P313)</f>
        <v>120</v>
      </c>
      <c r="E313" s="74"/>
      <c r="F313" s="74"/>
      <c r="G313" s="74"/>
      <c r="H313" s="74"/>
      <c r="I313" s="74"/>
      <c r="J313" s="74"/>
      <c r="K313" s="74"/>
      <c r="L313" s="74"/>
      <c r="M313" s="74"/>
      <c r="N313" s="74">
        <v>120</v>
      </c>
      <c r="O313" s="74"/>
      <c r="P313" s="74"/>
      <c r="Q313" s="74"/>
      <c r="R313" s="74"/>
      <c r="S313" s="74"/>
      <c r="T313" s="74"/>
      <c r="U313" s="116">
        <f t="shared" si="90"/>
        <v>0</v>
      </c>
      <c r="V313" s="37"/>
      <c r="W313" s="37"/>
      <c r="X313" s="45"/>
      <c r="Y313" s="45"/>
      <c r="Z313" s="37"/>
      <c r="AA313" s="32"/>
    </row>
    <row r="314" spans="1:28" s="8" customFormat="1" ht="12" hidden="1">
      <c r="A314" s="71" t="s">
        <v>20</v>
      </c>
      <c r="B314" s="72" t="s">
        <v>422</v>
      </c>
      <c r="C314" s="73">
        <v>400</v>
      </c>
      <c r="D314" s="74">
        <f t="shared" si="91"/>
        <v>400</v>
      </c>
      <c r="E314" s="74"/>
      <c r="F314" s="74"/>
      <c r="G314" s="74"/>
      <c r="H314" s="74"/>
      <c r="I314" s="74"/>
      <c r="J314" s="74"/>
      <c r="K314" s="74"/>
      <c r="L314" s="74"/>
      <c r="M314" s="74"/>
      <c r="N314" s="74">
        <v>400</v>
      </c>
      <c r="O314" s="74"/>
      <c r="P314" s="74"/>
      <c r="Q314" s="74"/>
      <c r="R314" s="74"/>
      <c r="S314" s="74"/>
      <c r="T314" s="74"/>
      <c r="U314" s="116">
        <f t="shared" si="90"/>
        <v>0</v>
      </c>
      <c r="V314" s="37"/>
      <c r="W314" s="37"/>
      <c r="X314" s="45"/>
      <c r="Y314" s="45"/>
      <c r="Z314" s="37"/>
      <c r="AA314" s="32"/>
    </row>
    <row r="315" spans="1:28" s="8" customFormat="1" ht="12" hidden="1">
      <c r="A315" s="71" t="s">
        <v>20</v>
      </c>
      <c r="B315" s="72" t="s">
        <v>423</v>
      </c>
      <c r="C315" s="73">
        <v>278</v>
      </c>
      <c r="D315" s="74">
        <f t="shared" si="91"/>
        <v>278</v>
      </c>
      <c r="E315" s="74"/>
      <c r="F315" s="74"/>
      <c r="G315" s="74"/>
      <c r="H315" s="74"/>
      <c r="I315" s="74"/>
      <c r="J315" s="74"/>
      <c r="K315" s="74"/>
      <c r="L315" s="74"/>
      <c r="M315" s="74"/>
      <c r="N315" s="74">
        <v>278</v>
      </c>
      <c r="O315" s="74"/>
      <c r="P315" s="74"/>
      <c r="Q315" s="74"/>
      <c r="R315" s="74"/>
      <c r="S315" s="74"/>
      <c r="T315" s="74"/>
      <c r="U315" s="116">
        <f t="shared" si="90"/>
        <v>0</v>
      </c>
      <c r="V315" s="37"/>
      <c r="W315" s="37"/>
      <c r="X315" s="45"/>
      <c r="Y315" s="45"/>
      <c r="Z315" s="37"/>
      <c r="AA315" s="32"/>
    </row>
    <row r="316" spans="1:28" s="9" customFormat="1" ht="24" hidden="1">
      <c r="A316" s="75" t="s">
        <v>18</v>
      </c>
      <c r="B316" s="72" t="s">
        <v>63</v>
      </c>
      <c r="C316" s="73">
        <v>412</v>
      </c>
      <c r="D316" s="74">
        <f t="shared" si="91"/>
        <v>412</v>
      </c>
      <c r="E316" s="74"/>
      <c r="F316" s="74"/>
      <c r="G316" s="74"/>
      <c r="H316" s="74"/>
      <c r="I316" s="74"/>
      <c r="J316" s="74">
        <v>412</v>
      </c>
      <c r="K316" s="74"/>
      <c r="L316" s="74"/>
      <c r="M316" s="74"/>
      <c r="N316" s="74"/>
      <c r="O316" s="74"/>
      <c r="P316" s="74"/>
      <c r="Q316" s="74"/>
      <c r="R316" s="74"/>
      <c r="S316" s="74"/>
      <c r="T316" s="74"/>
      <c r="U316" s="116">
        <f t="shared" si="90"/>
        <v>0</v>
      </c>
      <c r="V316" s="37"/>
      <c r="W316" s="37"/>
      <c r="X316" s="45"/>
      <c r="Y316" s="45"/>
      <c r="Z316" s="37"/>
      <c r="AA316" s="32"/>
    </row>
    <row r="317" spans="1:28" s="8" customFormat="1" ht="12" hidden="1">
      <c r="A317" s="71" t="s">
        <v>20</v>
      </c>
      <c r="B317" s="72" t="s">
        <v>424</v>
      </c>
      <c r="C317" s="73">
        <v>300</v>
      </c>
      <c r="D317" s="74">
        <f t="shared" si="91"/>
        <v>300</v>
      </c>
      <c r="E317" s="74"/>
      <c r="F317" s="74"/>
      <c r="G317" s="74"/>
      <c r="H317" s="74"/>
      <c r="I317" s="74"/>
      <c r="J317" s="74"/>
      <c r="K317" s="74"/>
      <c r="L317" s="74"/>
      <c r="M317" s="74"/>
      <c r="N317" s="74">
        <v>300</v>
      </c>
      <c r="O317" s="74"/>
      <c r="P317" s="74"/>
      <c r="Q317" s="74"/>
      <c r="R317" s="74"/>
      <c r="S317" s="74"/>
      <c r="T317" s="74"/>
      <c r="U317" s="116">
        <f t="shared" si="90"/>
        <v>0</v>
      </c>
      <c r="V317" s="37"/>
      <c r="W317" s="37"/>
      <c r="X317" s="45"/>
      <c r="Y317" s="45"/>
      <c r="Z317" s="37"/>
      <c r="AA317" s="32"/>
    </row>
    <row r="318" spans="1:28" s="8" customFormat="1" ht="12" hidden="1">
      <c r="A318" s="71" t="s">
        <v>20</v>
      </c>
      <c r="B318" s="72" t="s">
        <v>128</v>
      </c>
      <c r="C318" s="73">
        <v>1970</v>
      </c>
      <c r="D318" s="74">
        <f t="shared" si="91"/>
        <v>1970</v>
      </c>
      <c r="E318" s="74">
        <f>1470+500</f>
        <v>1970</v>
      </c>
      <c r="F318" s="74"/>
      <c r="G318" s="74"/>
      <c r="H318" s="74"/>
      <c r="I318" s="74"/>
      <c r="J318" s="74"/>
      <c r="K318" s="74"/>
      <c r="L318" s="74"/>
      <c r="M318" s="74"/>
      <c r="N318" s="74"/>
      <c r="O318" s="74"/>
      <c r="P318" s="74"/>
      <c r="Q318" s="74"/>
      <c r="R318" s="74"/>
      <c r="S318" s="74"/>
      <c r="T318" s="74"/>
      <c r="U318" s="116">
        <f t="shared" si="90"/>
        <v>0</v>
      </c>
      <c r="V318" s="37"/>
      <c r="W318" s="37"/>
      <c r="X318" s="45"/>
      <c r="Y318" s="45"/>
      <c r="Z318" s="37"/>
      <c r="AA318" s="32"/>
    </row>
    <row r="319" spans="1:28" s="8" customFormat="1" ht="12" hidden="1">
      <c r="A319" s="71" t="s">
        <v>20</v>
      </c>
      <c r="B319" s="72" t="s">
        <v>425</v>
      </c>
      <c r="C319" s="73">
        <v>420</v>
      </c>
      <c r="D319" s="74">
        <f t="shared" si="91"/>
        <v>420</v>
      </c>
      <c r="E319" s="74"/>
      <c r="F319" s="74"/>
      <c r="G319" s="74"/>
      <c r="H319" s="74"/>
      <c r="I319" s="74"/>
      <c r="J319" s="74"/>
      <c r="K319" s="74"/>
      <c r="L319" s="74"/>
      <c r="M319" s="74"/>
      <c r="N319" s="74">
        <v>420</v>
      </c>
      <c r="O319" s="74"/>
      <c r="P319" s="74"/>
      <c r="Q319" s="74"/>
      <c r="R319" s="74"/>
      <c r="S319" s="74"/>
      <c r="T319" s="74"/>
      <c r="U319" s="116">
        <f t="shared" si="90"/>
        <v>0</v>
      </c>
      <c r="V319" s="37"/>
      <c r="W319" s="37"/>
      <c r="X319" s="45"/>
      <c r="Y319" s="45"/>
      <c r="Z319" s="37"/>
      <c r="AA319" s="32"/>
    </row>
    <row r="320" spans="1:28" s="9" customFormat="1" ht="24" hidden="1">
      <c r="A320" s="75" t="s">
        <v>18</v>
      </c>
      <c r="B320" s="72" t="s">
        <v>129</v>
      </c>
      <c r="C320" s="73">
        <v>6177</v>
      </c>
      <c r="D320" s="74">
        <f t="shared" si="91"/>
        <v>6177</v>
      </c>
      <c r="E320" s="74"/>
      <c r="F320" s="74"/>
      <c r="G320" s="74"/>
      <c r="H320" s="74"/>
      <c r="I320" s="74"/>
      <c r="J320" s="74"/>
      <c r="K320" s="74"/>
      <c r="L320" s="74"/>
      <c r="M320" s="74"/>
      <c r="N320" s="74">
        <v>6177</v>
      </c>
      <c r="O320" s="74"/>
      <c r="P320" s="74"/>
      <c r="Q320" s="74"/>
      <c r="R320" s="74"/>
      <c r="S320" s="74"/>
      <c r="T320" s="74"/>
      <c r="U320" s="116">
        <f t="shared" si="90"/>
        <v>0</v>
      </c>
      <c r="V320" s="37"/>
      <c r="W320" s="37"/>
      <c r="X320" s="45"/>
      <c r="Y320" s="45"/>
      <c r="Z320" s="37"/>
      <c r="AA320" s="32"/>
    </row>
    <row r="321" spans="1:28" s="27" customFormat="1" ht="12" hidden="1">
      <c r="A321" s="92" t="s">
        <v>18</v>
      </c>
      <c r="B321" s="93" t="s">
        <v>130</v>
      </c>
      <c r="C321" s="94">
        <v>17109</v>
      </c>
      <c r="D321" s="95">
        <f t="shared" si="91"/>
        <v>17109</v>
      </c>
      <c r="E321" s="95">
        <v>17109</v>
      </c>
      <c r="F321" s="95"/>
      <c r="G321" s="95"/>
      <c r="H321" s="95"/>
      <c r="I321" s="95"/>
      <c r="J321" s="95"/>
      <c r="K321" s="95"/>
      <c r="L321" s="95"/>
      <c r="M321" s="95"/>
      <c r="N321" s="95"/>
      <c r="O321" s="95"/>
      <c r="P321" s="95"/>
      <c r="Q321" s="95"/>
      <c r="R321" s="95"/>
      <c r="S321" s="95"/>
      <c r="T321" s="95"/>
      <c r="U321" s="116">
        <f t="shared" si="90"/>
        <v>0</v>
      </c>
      <c r="V321" s="42"/>
      <c r="W321" s="42"/>
      <c r="X321" s="45"/>
      <c r="Y321" s="45"/>
      <c r="Z321" s="42"/>
      <c r="AA321" s="32"/>
    </row>
    <row r="322" spans="1:28" s="7" customFormat="1" ht="12" hidden="1">
      <c r="A322" s="75" t="s">
        <v>18</v>
      </c>
      <c r="B322" s="72" t="s">
        <v>131</v>
      </c>
      <c r="C322" s="73">
        <v>1000</v>
      </c>
      <c r="D322" s="74">
        <f>SUM(E322:P322)</f>
        <v>1000</v>
      </c>
      <c r="E322" s="74">
        <f>500+500</f>
        <v>1000</v>
      </c>
      <c r="F322" s="74"/>
      <c r="G322" s="74"/>
      <c r="H322" s="74"/>
      <c r="I322" s="74"/>
      <c r="J322" s="74"/>
      <c r="K322" s="74"/>
      <c r="L322" s="74"/>
      <c r="M322" s="74"/>
      <c r="N322" s="74"/>
      <c r="O322" s="74"/>
      <c r="P322" s="74"/>
      <c r="Q322" s="74"/>
      <c r="R322" s="74"/>
      <c r="S322" s="74"/>
      <c r="T322" s="74"/>
      <c r="U322" s="116">
        <f t="shared" si="90"/>
        <v>0</v>
      </c>
      <c r="V322" s="37"/>
      <c r="W322" s="37"/>
      <c r="X322" s="45"/>
      <c r="Y322" s="45"/>
      <c r="Z322" s="37"/>
      <c r="AA322" s="32"/>
    </row>
    <row r="323" spans="1:28" s="27" customFormat="1" ht="12" hidden="1">
      <c r="A323" s="92" t="s">
        <v>18</v>
      </c>
      <c r="B323" s="93" t="s">
        <v>132</v>
      </c>
      <c r="C323" s="94">
        <v>5050</v>
      </c>
      <c r="D323" s="95">
        <f>SUM(E323:P323)</f>
        <v>5050</v>
      </c>
      <c r="E323" s="95">
        <v>5050</v>
      </c>
      <c r="F323" s="95"/>
      <c r="G323" s="95"/>
      <c r="H323" s="95"/>
      <c r="I323" s="95"/>
      <c r="J323" s="95"/>
      <c r="K323" s="95"/>
      <c r="L323" s="95"/>
      <c r="M323" s="95"/>
      <c r="N323" s="95"/>
      <c r="O323" s="95"/>
      <c r="P323" s="95"/>
      <c r="Q323" s="95"/>
      <c r="R323" s="95"/>
      <c r="S323" s="95"/>
      <c r="T323" s="95"/>
      <c r="U323" s="116">
        <f t="shared" si="90"/>
        <v>0</v>
      </c>
      <c r="V323" s="42"/>
      <c r="W323" s="42"/>
      <c r="X323" s="45"/>
      <c r="Y323" s="45"/>
      <c r="Z323" s="42"/>
      <c r="AA323" s="32"/>
    </row>
    <row r="324" spans="1:28" s="27" customFormat="1" ht="36" hidden="1">
      <c r="A324" s="92" t="s">
        <v>20</v>
      </c>
      <c r="B324" s="93" t="s">
        <v>133</v>
      </c>
      <c r="C324" s="94">
        <v>800</v>
      </c>
      <c r="D324" s="95">
        <f>SUM(E324:P324)</f>
        <v>800</v>
      </c>
      <c r="E324" s="95">
        <v>800</v>
      </c>
      <c r="F324" s="95"/>
      <c r="G324" s="95"/>
      <c r="H324" s="95"/>
      <c r="I324" s="95"/>
      <c r="J324" s="95"/>
      <c r="K324" s="95"/>
      <c r="L324" s="95"/>
      <c r="M324" s="95"/>
      <c r="N324" s="95"/>
      <c r="O324" s="95"/>
      <c r="P324" s="95"/>
      <c r="Q324" s="95"/>
      <c r="R324" s="95"/>
      <c r="S324" s="95"/>
      <c r="T324" s="95"/>
      <c r="U324" s="116">
        <f t="shared" si="90"/>
        <v>0</v>
      </c>
      <c r="V324" s="42"/>
      <c r="W324" s="42"/>
      <c r="X324" s="45"/>
      <c r="Y324" s="45"/>
      <c r="Z324" s="42"/>
      <c r="AA324" s="32"/>
    </row>
    <row r="325" spans="1:28" s="31" customFormat="1" ht="36" hidden="1">
      <c r="A325" s="103" t="s">
        <v>20</v>
      </c>
      <c r="B325" s="80" t="s">
        <v>316</v>
      </c>
      <c r="C325" s="81">
        <v>436</v>
      </c>
      <c r="D325" s="82">
        <f t="shared" si="91"/>
        <v>436</v>
      </c>
      <c r="E325" s="82">
        <v>436</v>
      </c>
      <c r="F325" s="82"/>
      <c r="G325" s="82"/>
      <c r="H325" s="82"/>
      <c r="I325" s="82"/>
      <c r="J325" s="82"/>
      <c r="K325" s="82"/>
      <c r="L325" s="82"/>
      <c r="M325" s="82"/>
      <c r="N325" s="82"/>
      <c r="O325" s="82"/>
      <c r="P325" s="82"/>
      <c r="Q325" s="82"/>
      <c r="R325" s="82"/>
      <c r="S325" s="82"/>
      <c r="T325" s="82"/>
      <c r="U325" s="116">
        <f t="shared" si="90"/>
        <v>0</v>
      </c>
      <c r="V325" s="43"/>
      <c r="W325" s="43"/>
      <c r="X325" s="45"/>
      <c r="Y325" s="104"/>
      <c r="Z325" s="43"/>
      <c r="AA325" s="44"/>
    </row>
    <row r="326" spans="1:28" s="6" customFormat="1" ht="12" hidden="1">
      <c r="A326" s="83" t="s">
        <v>401</v>
      </c>
      <c r="B326" s="64" t="s">
        <v>106</v>
      </c>
      <c r="C326" s="86">
        <v>59088</v>
      </c>
      <c r="D326" s="86">
        <f t="shared" ref="D326:T326" si="92">D327+D367+D380</f>
        <v>59088</v>
      </c>
      <c r="E326" s="86">
        <f t="shared" si="92"/>
        <v>0</v>
      </c>
      <c r="F326" s="86">
        <f t="shared" si="92"/>
        <v>0</v>
      </c>
      <c r="G326" s="86">
        <f t="shared" si="92"/>
        <v>183</v>
      </c>
      <c r="H326" s="86">
        <f t="shared" si="92"/>
        <v>0</v>
      </c>
      <c r="I326" s="86">
        <f t="shared" si="92"/>
        <v>14125</v>
      </c>
      <c r="J326" s="86">
        <f t="shared" si="92"/>
        <v>17639</v>
      </c>
      <c r="K326" s="86">
        <f t="shared" si="92"/>
        <v>0</v>
      </c>
      <c r="L326" s="86">
        <f t="shared" si="92"/>
        <v>0</v>
      </c>
      <c r="M326" s="86">
        <f t="shared" si="92"/>
        <v>0</v>
      </c>
      <c r="N326" s="86">
        <f t="shared" si="92"/>
        <v>27141</v>
      </c>
      <c r="O326" s="86">
        <f t="shared" si="92"/>
        <v>0</v>
      </c>
      <c r="P326" s="86">
        <f t="shared" si="92"/>
        <v>0</v>
      </c>
      <c r="Q326" s="86">
        <f t="shared" si="92"/>
        <v>0</v>
      </c>
      <c r="R326" s="86">
        <f t="shared" si="92"/>
        <v>0</v>
      </c>
      <c r="S326" s="86"/>
      <c r="T326" s="86">
        <f t="shared" si="92"/>
        <v>0</v>
      </c>
      <c r="U326" s="116">
        <f t="shared" si="90"/>
        <v>0</v>
      </c>
      <c r="V326" s="38"/>
      <c r="W326" s="38"/>
      <c r="X326" s="45"/>
      <c r="Y326" s="45"/>
      <c r="Z326" s="38"/>
      <c r="AA326" s="32"/>
    </row>
    <row r="327" spans="1:28" s="6" customFormat="1" ht="12" hidden="1">
      <c r="A327" s="63" t="s">
        <v>13</v>
      </c>
      <c r="B327" s="64" t="s">
        <v>107</v>
      </c>
      <c r="C327" s="86">
        <v>42043</v>
      </c>
      <c r="D327" s="86">
        <f>D328+D330+D331+D329</f>
        <v>42043</v>
      </c>
      <c r="E327" s="86">
        <f t="shared" ref="E327:T327" si="93">E328+E330+E331+E329</f>
        <v>0</v>
      </c>
      <c r="F327" s="86">
        <f t="shared" si="93"/>
        <v>0</v>
      </c>
      <c r="G327" s="86">
        <f t="shared" si="93"/>
        <v>0</v>
      </c>
      <c r="H327" s="86">
        <f t="shared" si="93"/>
        <v>0</v>
      </c>
      <c r="I327" s="86">
        <f t="shared" si="93"/>
        <v>11207</v>
      </c>
      <c r="J327" s="86">
        <f t="shared" si="93"/>
        <v>6278</v>
      </c>
      <c r="K327" s="86">
        <f t="shared" si="93"/>
        <v>0</v>
      </c>
      <c r="L327" s="86">
        <f t="shared" si="93"/>
        <v>0</v>
      </c>
      <c r="M327" s="86">
        <f t="shared" si="93"/>
        <v>0</v>
      </c>
      <c r="N327" s="86">
        <f t="shared" si="93"/>
        <v>24558</v>
      </c>
      <c r="O327" s="86">
        <f t="shared" si="93"/>
        <v>0</v>
      </c>
      <c r="P327" s="86">
        <f t="shared" si="93"/>
        <v>0</v>
      </c>
      <c r="Q327" s="86">
        <f t="shared" si="93"/>
        <v>0</v>
      </c>
      <c r="R327" s="86">
        <f t="shared" si="93"/>
        <v>0</v>
      </c>
      <c r="S327" s="86"/>
      <c r="T327" s="86">
        <f t="shared" si="93"/>
        <v>0</v>
      </c>
      <c r="U327" s="116">
        <f t="shared" si="90"/>
        <v>0</v>
      </c>
      <c r="V327" s="38"/>
      <c r="W327" s="38"/>
      <c r="X327" s="45"/>
      <c r="Y327" s="45"/>
      <c r="Z327" s="38"/>
      <c r="AA327" s="32"/>
    </row>
    <row r="328" spans="1:28" s="7" customFormat="1" ht="12" hidden="1">
      <c r="A328" s="67" t="s">
        <v>19</v>
      </c>
      <c r="B328" s="68" t="s">
        <v>86</v>
      </c>
      <c r="C328" s="87">
        <v>17641</v>
      </c>
      <c r="D328" s="87">
        <f t="shared" ref="D328:D338" si="94">SUM(E328:P328)</f>
        <v>17641</v>
      </c>
      <c r="E328" s="87"/>
      <c r="F328" s="87"/>
      <c r="G328" s="87"/>
      <c r="H328" s="87"/>
      <c r="I328" s="87"/>
      <c r="J328" s="87"/>
      <c r="K328" s="87"/>
      <c r="L328" s="87"/>
      <c r="M328" s="87"/>
      <c r="N328" s="87">
        <f>17901-260</f>
        <v>17641</v>
      </c>
      <c r="O328" s="87"/>
      <c r="P328" s="87"/>
      <c r="Q328" s="87"/>
      <c r="R328" s="87"/>
      <c r="S328" s="87"/>
      <c r="T328" s="87"/>
      <c r="U328" s="116">
        <f t="shared" si="90"/>
        <v>0</v>
      </c>
      <c r="V328" s="39"/>
      <c r="W328" s="39"/>
      <c r="X328" s="45"/>
      <c r="Y328" s="45"/>
      <c r="Z328" s="39"/>
      <c r="AA328" s="32"/>
    </row>
    <row r="329" spans="1:28" s="7" customFormat="1" ht="12" hidden="1">
      <c r="A329" s="67" t="s">
        <v>21</v>
      </c>
      <c r="B329" s="68" t="s">
        <v>222</v>
      </c>
      <c r="C329" s="69">
        <v>990</v>
      </c>
      <c r="D329" s="70">
        <f t="shared" si="94"/>
        <v>990</v>
      </c>
      <c r="E329" s="70"/>
      <c r="F329" s="70"/>
      <c r="G329" s="70"/>
      <c r="H329" s="70"/>
      <c r="I329" s="70"/>
      <c r="J329" s="70"/>
      <c r="K329" s="70"/>
      <c r="L329" s="70"/>
      <c r="M329" s="70"/>
      <c r="N329" s="70">
        <f>1015-25</f>
        <v>990</v>
      </c>
      <c r="O329" s="70"/>
      <c r="P329" s="70"/>
      <c r="Q329" s="70"/>
      <c r="R329" s="70"/>
      <c r="S329" s="70"/>
      <c r="T329" s="70"/>
      <c r="U329" s="116">
        <f t="shared" si="90"/>
        <v>0</v>
      </c>
      <c r="V329" s="36"/>
      <c r="W329" s="36"/>
      <c r="X329" s="45"/>
      <c r="Y329" s="45"/>
      <c r="Z329" s="40"/>
      <c r="AA329" s="32"/>
      <c r="AB329" s="9"/>
    </row>
    <row r="330" spans="1:28" s="7" customFormat="1" ht="12" hidden="1">
      <c r="A330" s="67" t="s">
        <v>22</v>
      </c>
      <c r="B330" s="68" t="s">
        <v>29</v>
      </c>
      <c r="C330" s="87">
        <v>2325</v>
      </c>
      <c r="D330" s="87">
        <f t="shared" si="94"/>
        <v>2325</v>
      </c>
      <c r="E330" s="87"/>
      <c r="F330" s="87"/>
      <c r="G330" s="87"/>
      <c r="H330" s="87"/>
      <c r="I330" s="87"/>
      <c r="J330" s="87"/>
      <c r="K330" s="87"/>
      <c r="L330" s="87"/>
      <c r="M330" s="87"/>
      <c r="N330" s="87">
        <f>2369-44</f>
        <v>2325</v>
      </c>
      <c r="O330" s="87"/>
      <c r="P330" s="87"/>
      <c r="Q330" s="87"/>
      <c r="R330" s="87"/>
      <c r="S330" s="87"/>
      <c r="T330" s="87"/>
      <c r="U330" s="116">
        <f t="shared" si="90"/>
        <v>0</v>
      </c>
      <c r="V330" s="39"/>
      <c r="W330" s="39"/>
      <c r="X330" s="45"/>
      <c r="Y330" s="45"/>
      <c r="Z330" s="39"/>
      <c r="AA330" s="32"/>
    </row>
    <row r="331" spans="1:28" s="7" customFormat="1" ht="12" hidden="1">
      <c r="A331" s="67" t="s">
        <v>40</v>
      </c>
      <c r="B331" s="68" t="s">
        <v>412</v>
      </c>
      <c r="C331" s="87">
        <v>21087</v>
      </c>
      <c r="D331" s="87">
        <f t="shared" ref="D331:T331" si="95">SUM(D332:D366)</f>
        <v>21087</v>
      </c>
      <c r="E331" s="87">
        <f t="shared" si="95"/>
        <v>0</v>
      </c>
      <c r="F331" s="87">
        <f t="shared" si="95"/>
        <v>0</v>
      </c>
      <c r="G331" s="87">
        <f t="shared" si="95"/>
        <v>0</v>
      </c>
      <c r="H331" s="87">
        <f t="shared" si="95"/>
        <v>0</v>
      </c>
      <c r="I331" s="87">
        <f t="shared" si="95"/>
        <v>11207</v>
      </c>
      <c r="J331" s="87">
        <f t="shared" si="95"/>
        <v>6278</v>
      </c>
      <c r="K331" s="87">
        <f t="shared" si="95"/>
        <v>0</v>
      </c>
      <c r="L331" s="87">
        <f t="shared" si="95"/>
        <v>0</v>
      </c>
      <c r="M331" s="87">
        <f t="shared" si="95"/>
        <v>0</v>
      </c>
      <c r="N331" s="87">
        <f t="shared" si="95"/>
        <v>3602</v>
      </c>
      <c r="O331" s="87">
        <f t="shared" si="95"/>
        <v>0</v>
      </c>
      <c r="P331" s="87">
        <f t="shared" si="95"/>
        <v>0</v>
      </c>
      <c r="Q331" s="87">
        <f t="shared" si="95"/>
        <v>0</v>
      </c>
      <c r="R331" s="87">
        <f t="shared" si="95"/>
        <v>0</v>
      </c>
      <c r="S331" s="87"/>
      <c r="T331" s="87">
        <f t="shared" si="95"/>
        <v>0</v>
      </c>
      <c r="U331" s="116">
        <f t="shared" si="90"/>
        <v>0</v>
      </c>
      <c r="V331" s="39"/>
      <c r="W331" s="39"/>
      <c r="X331" s="45"/>
      <c r="Y331" s="45"/>
      <c r="Z331" s="39"/>
      <c r="AA331" s="32"/>
    </row>
    <row r="332" spans="1:28" s="16" customFormat="1" ht="24" hidden="1">
      <c r="A332" s="96" t="s">
        <v>18</v>
      </c>
      <c r="B332" s="97" t="s">
        <v>109</v>
      </c>
      <c r="C332" s="88">
        <v>70</v>
      </c>
      <c r="D332" s="88">
        <f t="shared" si="94"/>
        <v>70</v>
      </c>
      <c r="E332" s="88"/>
      <c r="F332" s="88"/>
      <c r="G332" s="88"/>
      <c r="H332" s="88"/>
      <c r="I332" s="88"/>
      <c r="J332" s="88"/>
      <c r="K332" s="88"/>
      <c r="L332" s="88"/>
      <c r="M332" s="88"/>
      <c r="N332" s="88">
        <v>70</v>
      </c>
      <c r="O332" s="88"/>
      <c r="P332" s="88"/>
      <c r="Q332" s="88"/>
      <c r="R332" s="88"/>
      <c r="S332" s="88"/>
      <c r="T332" s="88"/>
      <c r="U332" s="116">
        <f t="shared" si="90"/>
        <v>0</v>
      </c>
      <c r="V332" s="40"/>
      <c r="W332" s="40"/>
      <c r="X332" s="45"/>
      <c r="Y332" s="45"/>
      <c r="Z332" s="40"/>
      <c r="AA332" s="32"/>
    </row>
    <row r="333" spans="1:28" s="16" customFormat="1" ht="24" hidden="1">
      <c r="A333" s="96" t="s">
        <v>20</v>
      </c>
      <c r="B333" s="97" t="s">
        <v>111</v>
      </c>
      <c r="C333" s="88">
        <v>446</v>
      </c>
      <c r="D333" s="88">
        <f t="shared" si="94"/>
        <v>446</v>
      </c>
      <c r="E333" s="88"/>
      <c r="F333" s="88"/>
      <c r="G333" s="88"/>
      <c r="H333" s="88"/>
      <c r="I333" s="88"/>
      <c r="J333" s="88"/>
      <c r="K333" s="88"/>
      <c r="L333" s="88"/>
      <c r="M333" s="88"/>
      <c r="N333" s="88">
        <v>446</v>
      </c>
      <c r="O333" s="88"/>
      <c r="P333" s="88"/>
      <c r="Q333" s="88"/>
      <c r="R333" s="88"/>
      <c r="S333" s="88"/>
      <c r="T333" s="88"/>
      <c r="U333" s="116">
        <f t="shared" si="90"/>
        <v>0</v>
      </c>
      <c r="V333" s="40"/>
      <c r="W333" s="40"/>
      <c r="X333" s="45"/>
      <c r="Y333" s="45"/>
      <c r="Z333" s="40"/>
      <c r="AA333" s="32"/>
    </row>
    <row r="334" spans="1:28" s="8" customFormat="1" ht="24" hidden="1">
      <c r="A334" s="71" t="s">
        <v>20</v>
      </c>
      <c r="B334" s="72" t="s">
        <v>328</v>
      </c>
      <c r="C334" s="88">
        <v>120</v>
      </c>
      <c r="D334" s="88">
        <f t="shared" si="94"/>
        <v>120</v>
      </c>
      <c r="E334" s="88"/>
      <c r="F334" s="88"/>
      <c r="G334" s="88"/>
      <c r="H334" s="88"/>
      <c r="I334" s="88"/>
      <c r="J334" s="88"/>
      <c r="K334" s="88"/>
      <c r="L334" s="88"/>
      <c r="M334" s="88"/>
      <c r="N334" s="88">
        <v>120</v>
      </c>
      <c r="O334" s="88"/>
      <c r="P334" s="88"/>
      <c r="Q334" s="88"/>
      <c r="R334" s="88"/>
      <c r="S334" s="88"/>
      <c r="T334" s="88"/>
      <c r="U334" s="116">
        <f t="shared" si="90"/>
        <v>0</v>
      </c>
      <c r="V334" s="40"/>
      <c r="W334" s="40"/>
      <c r="X334" s="45"/>
      <c r="Y334" s="45"/>
      <c r="Z334" s="40"/>
      <c r="AA334" s="32"/>
    </row>
    <row r="335" spans="1:28" s="16" customFormat="1" ht="24" hidden="1">
      <c r="A335" s="75" t="s">
        <v>18</v>
      </c>
      <c r="B335" s="72" t="s">
        <v>63</v>
      </c>
      <c r="C335" s="88">
        <v>140</v>
      </c>
      <c r="D335" s="88">
        <f t="shared" si="94"/>
        <v>140</v>
      </c>
      <c r="E335" s="88"/>
      <c r="F335" s="88"/>
      <c r="G335" s="88"/>
      <c r="H335" s="88"/>
      <c r="I335" s="88"/>
      <c r="J335" s="88">
        <v>140</v>
      </c>
      <c r="K335" s="88"/>
      <c r="L335" s="88"/>
      <c r="M335" s="88"/>
      <c r="N335" s="88"/>
      <c r="O335" s="88"/>
      <c r="P335" s="88"/>
      <c r="Q335" s="88"/>
      <c r="R335" s="88"/>
      <c r="S335" s="88"/>
      <c r="T335" s="88"/>
      <c r="U335" s="116">
        <f t="shared" si="90"/>
        <v>0</v>
      </c>
      <c r="V335" s="40"/>
      <c r="W335" s="40"/>
      <c r="X335" s="45"/>
      <c r="Y335" s="45"/>
      <c r="Z335" s="40"/>
      <c r="AA335" s="32"/>
    </row>
    <row r="336" spans="1:28" s="9" customFormat="1" ht="12" hidden="1">
      <c r="A336" s="75" t="s">
        <v>20</v>
      </c>
      <c r="B336" s="72" t="s">
        <v>386</v>
      </c>
      <c r="C336" s="88">
        <v>60</v>
      </c>
      <c r="D336" s="88">
        <f t="shared" si="94"/>
        <v>60</v>
      </c>
      <c r="E336" s="88"/>
      <c r="F336" s="88"/>
      <c r="G336" s="88"/>
      <c r="H336" s="88"/>
      <c r="I336" s="88"/>
      <c r="J336" s="88"/>
      <c r="K336" s="88"/>
      <c r="L336" s="88"/>
      <c r="M336" s="88"/>
      <c r="N336" s="88">
        <v>60</v>
      </c>
      <c r="O336" s="88"/>
      <c r="P336" s="88"/>
      <c r="Q336" s="88"/>
      <c r="R336" s="88"/>
      <c r="S336" s="88"/>
      <c r="T336" s="88"/>
      <c r="U336" s="116">
        <f t="shared" si="90"/>
        <v>0</v>
      </c>
      <c r="V336" s="40"/>
      <c r="W336" s="40"/>
      <c r="X336" s="45"/>
      <c r="Y336" s="45"/>
      <c r="Z336" s="40"/>
      <c r="AA336" s="32"/>
    </row>
    <row r="337" spans="1:27" s="8" customFormat="1" ht="48" hidden="1">
      <c r="A337" s="75" t="s">
        <v>20</v>
      </c>
      <c r="B337" s="72" t="s">
        <v>158</v>
      </c>
      <c r="C337" s="88">
        <v>800</v>
      </c>
      <c r="D337" s="88">
        <f t="shared" si="94"/>
        <v>800</v>
      </c>
      <c r="E337" s="88"/>
      <c r="F337" s="88"/>
      <c r="G337" s="88"/>
      <c r="H337" s="88"/>
      <c r="I337" s="88"/>
      <c r="J337" s="88"/>
      <c r="K337" s="88"/>
      <c r="L337" s="88"/>
      <c r="M337" s="88"/>
      <c r="N337" s="88">
        <v>800</v>
      </c>
      <c r="O337" s="88"/>
      <c r="P337" s="88"/>
      <c r="Q337" s="88"/>
      <c r="R337" s="88"/>
      <c r="S337" s="88"/>
      <c r="T337" s="88"/>
      <c r="U337" s="116">
        <f t="shared" si="90"/>
        <v>0</v>
      </c>
      <c r="V337" s="40"/>
      <c r="W337" s="40"/>
      <c r="X337" s="45"/>
      <c r="Y337" s="45"/>
      <c r="Z337" s="40"/>
      <c r="AA337" s="32"/>
    </row>
    <row r="338" spans="1:27" s="16" customFormat="1" ht="24" hidden="1">
      <c r="A338" s="96" t="s">
        <v>20</v>
      </c>
      <c r="B338" s="97" t="s">
        <v>112</v>
      </c>
      <c r="C338" s="88">
        <v>288</v>
      </c>
      <c r="D338" s="88">
        <f t="shared" si="94"/>
        <v>288</v>
      </c>
      <c r="E338" s="88"/>
      <c r="F338" s="88"/>
      <c r="G338" s="88"/>
      <c r="H338" s="88"/>
      <c r="I338" s="88"/>
      <c r="J338" s="88"/>
      <c r="K338" s="88"/>
      <c r="L338" s="88"/>
      <c r="M338" s="88"/>
      <c r="N338" s="88">
        <v>288</v>
      </c>
      <c r="O338" s="88"/>
      <c r="P338" s="88"/>
      <c r="Q338" s="88"/>
      <c r="R338" s="88"/>
      <c r="S338" s="88"/>
      <c r="T338" s="88"/>
      <c r="U338" s="116">
        <f t="shared" si="90"/>
        <v>0</v>
      </c>
      <c r="V338" s="40"/>
      <c r="W338" s="40"/>
      <c r="X338" s="45"/>
      <c r="Y338" s="45"/>
      <c r="Z338" s="40"/>
      <c r="AA338" s="32"/>
    </row>
    <row r="339" spans="1:27" s="16" customFormat="1" ht="24" hidden="1">
      <c r="A339" s="96" t="s">
        <v>20</v>
      </c>
      <c r="B339" s="97" t="s">
        <v>113</v>
      </c>
      <c r="C339" s="88">
        <v>4974</v>
      </c>
      <c r="D339" s="88">
        <f t="shared" ref="D339:D366" si="96">SUM(E339:P339)</f>
        <v>4974</v>
      </c>
      <c r="E339" s="88"/>
      <c r="F339" s="88"/>
      <c r="G339" s="88"/>
      <c r="H339" s="88"/>
      <c r="I339" s="88">
        <v>4974</v>
      </c>
      <c r="J339" s="88"/>
      <c r="K339" s="88"/>
      <c r="L339" s="88"/>
      <c r="M339" s="88"/>
      <c r="N339" s="88"/>
      <c r="O339" s="88"/>
      <c r="P339" s="88"/>
      <c r="Q339" s="88"/>
      <c r="R339" s="88"/>
      <c r="S339" s="88"/>
      <c r="T339" s="88"/>
      <c r="U339" s="116">
        <f t="shared" si="90"/>
        <v>0</v>
      </c>
      <c r="V339" s="40"/>
      <c r="W339" s="40"/>
      <c r="X339" s="45"/>
      <c r="Y339" s="45"/>
      <c r="Z339" s="40"/>
      <c r="AA339" s="32"/>
    </row>
    <row r="340" spans="1:27" s="16" customFormat="1" ht="12" hidden="1">
      <c r="A340" s="96" t="s">
        <v>20</v>
      </c>
      <c r="B340" s="97" t="s">
        <v>426</v>
      </c>
      <c r="C340" s="88">
        <v>267</v>
      </c>
      <c r="D340" s="88">
        <f t="shared" si="96"/>
        <v>267</v>
      </c>
      <c r="E340" s="88"/>
      <c r="F340" s="88"/>
      <c r="G340" s="88"/>
      <c r="H340" s="88"/>
      <c r="I340" s="88">
        <v>267</v>
      </c>
      <c r="J340" s="88"/>
      <c r="K340" s="88"/>
      <c r="L340" s="88"/>
      <c r="M340" s="88"/>
      <c r="N340" s="88"/>
      <c r="O340" s="88"/>
      <c r="P340" s="88"/>
      <c r="Q340" s="88"/>
      <c r="R340" s="88"/>
      <c r="S340" s="88"/>
      <c r="T340" s="88"/>
      <c r="U340" s="116">
        <f t="shared" si="90"/>
        <v>0</v>
      </c>
      <c r="V340" s="40"/>
      <c r="W340" s="40"/>
      <c r="X340" s="45"/>
      <c r="Y340" s="45"/>
      <c r="Z340" s="40"/>
      <c r="AA340" s="32"/>
    </row>
    <row r="341" spans="1:27" s="16" customFormat="1" ht="24" hidden="1">
      <c r="A341" s="96" t="s">
        <v>20</v>
      </c>
      <c r="B341" s="97" t="s">
        <v>427</v>
      </c>
      <c r="C341" s="88">
        <v>1135</v>
      </c>
      <c r="D341" s="88">
        <f t="shared" si="96"/>
        <v>1135</v>
      </c>
      <c r="E341" s="88"/>
      <c r="F341" s="88"/>
      <c r="G341" s="88"/>
      <c r="H341" s="88"/>
      <c r="I341" s="88">
        <v>1135</v>
      </c>
      <c r="J341" s="88"/>
      <c r="K341" s="88"/>
      <c r="L341" s="88"/>
      <c r="M341" s="88"/>
      <c r="N341" s="88"/>
      <c r="O341" s="88"/>
      <c r="P341" s="88"/>
      <c r="Q341" s="88"/>
      <c r="R341" s="88"/>
      <c r="S341" s="88"/>
      <c r="T341" s="88"/>
      <c r="U341" s="116">
        <f t="shared" si="90"/>
        <v>0</v>
      </c>
      <c r="V341" s="40"/>
      <c r="W341" s="40"/>
      <c r="X341" s="45"/>
      <c r="Y341" s="45"/>
      <c r="Z341" s="40"/>
      <c r="AA341" s="32"/>
    </row>
    <row r="342" spans="1:27" s="16" customFormat="1" ht="12" hidden="1">
      <c r="A342" s="96" t="s">
        <v>20</v>
      </c>
      <c r="B342" s="97" t="s">
        <v>114</v>
      </c>
      <c r="C342" s="88">
        <v>280</v>
      </c>
      <c r="D342" s="88">
        <f t="shared" si="96"/>
        <v>280</v>
      </c>
      <c r="E342" s="88"/>
      <c r="F342" s="88"/>
      <c r="G342" s="88"/>
      <c r="H342" s="88"/>
      <c r="I342" s="88">
        <v>280</v>
      </c>
      <c r="J342" s="88"/>
      <c r="K342" s="88"/>
      <c r="L342" s="88"/>
      <c r="M342" s="88"/>
      <c r="N342" s="88"/>
      <c r="O342" s="88"/>
      <c r="P342" s="88"/>
      <c r="Q342" s="88"/>
      <c r="R342" s="88"/>
      <c r="S342" s="88"/>
      <c r="T342" s="88"/>
      <c r="U342" s="116">
        <f t="shared" si="90"/>
        <v>0</v>
      </c>
      <c r="V342" s="40"/>
      <c r="W342" s="40"/>
      <c r="X342" s="45"/>
      <c r="Y342" s="45"/>
      <c r="Z342" s="40"/>
      <c r="AA342" s="32"/>
    </row>
    <row r="343" spans="1:27" s="16" customFormat="1" ht="12" hidden="1">
      <c r="A343" s="96" t="s">
        <v>20</v>
      </c>
      <c r="B343" s="97" t="s">
        <v>115</v>
      </c>
      <c r="C343" s="88">
        <v>400</v>
      </c>
      <c r="D343" s="88">
        <f t="shared" si="96"/>
        <v>400</v>
      </c>
      <c r="E343" s="88"/>
      <c r="F343" s="88"/>
      <c r="G343" s="88"/>
      <c r="H343" s="88"/>
      <c r="I343" s="88">
        <v>400</v>
      </c>
      <c r="J343" s="88"/>
      <c r="K343" s="88"/>
      <c r="L343" s="88"/>
      <c r="M343" s="88"/>
      <c r="N343" s="88"/>
      <c r="O343" s="88"/>
      <c r="P343" s="88"/>
      <c r="Q343" s="88"/>
      <c r="R343" s="88"/>
      <c r="S343" s="88"/>
      <c r="T343" s="88"/>
      <c r="U343" s="116">
        <f t="shared" si="90"/>
        <v>0</v>
      </c>
      <c r="V343" s="40"/>
      <c r="W343" s="40"/>
      <c r="X343" s="45"/>
      <c r="Y343" s="45"/>
      <c r="Z343" s="40"/>
      <c r="AA343" s="32"/>
    </row>
    <row r="344" spans="1:27" s="16" customFormat="1" ht="48" hidden="1">
      <c r="A344" s="96" t="s">
        <v>20</v>
      </c>
      <c r="B344" s="97" t="s">
        <v>428</v>
      </c>
      <c r="C344" s="88">
        <v>892</v>
      </c>
      <c r="D344" s="88">
        <f t="shared" si="96"/>
        <v>892</v>
      </c>
      <c r="E344" s="88"/>
      <c r="F344" s="88"/>
      <c r="G344" s="88"/>
      <c r="H344" s="88"/>
      <c r="I344" s="88">
        <v>892</v>
      </c>
      <c r="J344" s="88"/>
      <c r="K344" s="88"/>
      <c r="L344" s="88"/>
      <c r="M344" s="88"/>
      <c r="N344" s="88"/>
      <c r="O344" s="88"/>
      <c r="P344" s="88"/>
      <c r="Q344" s="88"/>
      <c r="R344" s="88"/>
      <c r="S344" s="88"/>
      <c r="T344" s="88"/>
      <c r="U344" s="116">
        <f t="shared" si="90"/>
        <v>0</v>
      </c>
      <c r="V344" s="40"/>
      <c r="W344" s="40"/>
      <c r="X344" s="45"/>
      <c r="Y344" s="45"/>
      <c r="Z344" s="40"/>
      <c r="AA344" s="32"/>
    </row>
    <row r="345" spans="1:27" s="16" customFormat="1" ht="12" hidden="1">
      <c r="A345" s="96" t="s">
        <v>20</v>
      </c>
      <c r="B345" s="97" t="s">
        <v>116</v>
      </c>
      <c r="C345" s="88">
        <v>200</v>
      </c>
      <c r="D345" s="88">
        <f t="shared" si="96"/>
        <v>200</v>
      </c>
      <c r="E345" s="88"/>
      <c r="F345" s="88"/>
      <c r="G345" s="88"/>
      <c r="H345" s="88"/>
      <c r="I345" s="88">
        <v>200</v>
      </c>
      <c r="J345" s="88"/>
      <c r="K345" s="88"/>
      <c r="L345" s="88"/>
      <c r="M345" s="88"/>
      <c r="N345" s="88"/>
      <c r="O345" s="88"/>
      <c r="P345" s="88"/>
      <c r="Q345" s="88"/>
      <c r="R345" s="88"/>
      <c r="S345" s="88"/>
      <c r="T345" s="88"/>
      <c r="U345" s="116">
        <f t="shared" si="90"/>
        <v>0</v>
      </c>
      <c r="V345" s="40"/>
      <c r="W345" s="40"/>
      <c r="X345" s="45"/>
      <c r="Y345" s="45"/>
      <c r="Z345" s="40"/>
      <c r="AA345" s="32"/>
    </row>
    <row r="346" spans="1:27" s="16" customFormat="1" ht="12" hidden="1">
      <c r="A346" s="96" t="s">
        <v>20</v>
      </c>
      <c r="B346" s="97" t="s">
        <v>117</v>
      </c>
      <c r="C346" s="88">
        <v>500</v>
      </c>
      <c r="D346" s="88">
        <f t="shared" si="96"/>
        <v>500</v>
      </c>
      <c r="E346" s="88"/>
      <c r="F346" s="88"/>
      <c r="G346" s="88"/>
      <c r="H346" s="88"/>
      <c r="I346" s="88">
        <v>500</v>
      </c>
      <c r="J346" s="88"/>
      <c r="K346" s="88"/>
      <c r="L346" s="88"/>
      <c r="M346" s="88"/>
      <c r="N346" s="88"/>
      <c r="O346" s="88"/>
      <c r="P346" s="88"/>
      <c r="Q346" s="88"/>
      <c r="R346" s="88"/>
      <c r="S346" s="88"/>
      <c r="T346" s="88"/>
      <c r="U346" s="116">
        <f t="shared" si="90"/>
        <v>0</v>
      </c>
      <c r="V346" s="40"/>
      <c r="W346" s="40"/>
      <c r="X346" s="45"/>
      <c r="Y346" s="45"/>
      <c r="Z346" s="40"/>
      <c r="AA346" s="32"/>
    </row>
    <row r="347" spans="1:27" s="16" customFormat="1" ht="12" hidden="1">
      <c r="A347" s="96" t="s">
        <v>20</v>
      </c>
      <c r="B347" s="97" t="s">
        <v>118</v>
      </c>
      <c r="C347" s="88">
        <v>435</v>
      </c>
      <c r="D347" s="88">
        <f t="shared" si="96"/>
        <v>435</v>
      </c>
      <c r="E347" s="88"/>
      <c r="F347" s="88"/>
      <c r="G347" s="88"/>
      <c r="H347" s="88"/>
      <c r="I347" s="88">
        <v>435</v>
      </c>
      <c r="J347" s="88"/>
      <c r="K347" s="88"/>
      <c r="L347" s="88"/>
      <c r="M347" s="88"/>
      <c r="N347" s="88"/>
      <c r="O347" s="88"/>
      <c r="P347" s="88"/>
      <c r="Q347" s="88"/>
      <c r="R347" s="88"/>
      <c r="S347" s="88"/>
      <c r="T347" s="88"/>
      <c r="U347" s="116">
        <f t="shared" si="90"/>
        <v>0</v>
      </c>
      <c r="V347" s="40"/>
      <c r="W347" s="40"/>
      <c r="X347" s="45"/>
      <c r="Y347" s="45"/>
      <c r="Z347" s="40"/>
      <c r="AA347" s="32"/>
    </row>
    <row r="348" spans="1:27" s="16" customFormat="1" ht="12" hidden="1">
      <c r="A348" s="96" t="s">
        <v>20</v>
      </c>
      <c r="B348" s="97" t="s">
        <v>119</v>
      </c>
      <c r="C348" s="88">
        <v>699</v>
      </c>
      <c r="D348" s="88">
        <f t="shared" si="96"/>
        <v>699</v>
      </c>
      <c r="E348" s="88"/>
      <c r="F348" s="88"/>
      <c r="G348" s="88"/>
      <c r="H348" s="88"/>
      <c r="I348" s="88">
        <v>699</v>
      </c>
      <c r="J348" s="88"/>
      <c r="K348" s="88"/>
      <c r="L348" s="88"/>
      <c r="M348" s="88"/>
      <c r="N348" s="88"/>
      <c r="O348" s="88"/>
      <c r="P348" s="88"/>
      <c r="Q348" s="88"/>
      <c r="R348" s="88"/>
      <c r="S348" s="88"/>
      <c r="T348" s="88"/>
      <c r="U348" s="116">
        <f t="shared" si="90"/>
        <v>0</v>
      </c>
      <c r="V348" s="40"/>
      <c r="W348" s="40"/>
      <c r="X348" s="45"/>
      <c r="Y348" s="45"/>
      <c r="Z348" s="40"/>
      <c r="AA348" s="32"/>
    </row>
    <row r="349" spans="1:27" s="16" customFormat="1" ht="12" hidden="1">
      <c r="A349" s="96" t="s">
        <v>20</v>
      </c>
      <c r="B349" s="97" t="s">
        <v>120</v>
      </c>
      <c r="C349" s="88">
        <v>130</v>
      </c>
      <c r="D349" s="88">
        <f t="shared" si="96"/>
        <v>130</v>
      </c>
      <c r="E349" s="88"/>
      <c r="F349" s="88"/>
      <c r="G349" s="88"/>
      <c r="H349" s="88"/>
      <c r="I349" s="88">
        <v>130</v>
      </c>
      <c r="J349" s="88"/>
      <c r="K349" s="88"/>
      <c r="L349" s="88"/>
      <c r="M349" s="88"/>
      <c r="N349" s="88"/>
      <c r="O349" s="88"/>
      <c r="P349" s="88"/>
      <c r="Q349" s="88"/>
      <c r="R349" s="88"/>
      <c r="S349" s="88"/>
      <c r="T349" s="88"/>
      <c r="U349" s="116">
        <f t="shared" si="90"/>
        <v>0</v>
      </c>
      <c r="V349" s="40"/>
      <c r="W349" s="40"/>
      <c r="X349" s="45"/>
      <c r="Y349" s="45"/>
      <c r="Z349" s="40"/>
      <c r="AA349" s="32"/>
    </row>
    <row r="350" spans="1:27" s="16" customFormat="1" ht="36" hidden="1">
      <c r="A350" s="96" t="s">
        <v>20</v>
      </c>
      <c r="B350" s="97" t="s">
        <v>121</v>
      </c>
      <c r="C350" s="88">
        <v>516</v>
      </c>
      <c r="D350" s="88">
        <f t="shared" si="96"/>
        <v>516</v>
      </c>
      <c r="E350" s="88"/>
      <c r="F350" s="88"/>
      <c r="G350" s="88"/>
      <c r="H350" s="88"/>
      <c r="I350" s="88">
        <v>516</v>
      </c>
      <c r="J350" s="88"/>
      <c r="K350" s="88"/>
      <c r="L350" s="88"/>
      <c r="M350" s="88"/>
      <c r="N350" s="88"/>
      <c r="O350" s="88"/>
      <c r="P350" s="88"/>
      <c r="Q350" s="88"/>
      <c r="R350" s="88"/>
      <c r="S350" s="88"/>
      <c r="T350" s="88"/>
      <c r="U350" s="116">
        <f t="shared" si="90"/>
        <v>0</v>
      </c>
      <c r="V350" s="40"/>
      <c r="W350" s="40"/>
      <c r="X350" s="45"/>
      <c r="Y350" s="45"/>
      <c r="Z350" s="40"/>
      <c r="AA350" s="32"/>
    </row>
    <row r="351" spans="1:27" s="16" customFormat="1" ht="48" hidden="1" collapsed="1">
      <c r="A351" s="96" t="s">
        <v>20</v>
      </c>
      <c r="B351" s="97" t="s">
        <v>122</v>
      </c>
      <c r="C351" s="88">
        <v>384</v>
      </c>
      <c r="D351" s="88">
        <f t="shared" si="96"/>
        <v>384</v>
      </c>
      <c r="E351" s="88"/>
      <c r="F351" s="88"/>
      <c r="G351" s="88"/>
      <c r="H351" s="88"/>
      <c r="I351" s="88">
        <v>384</v>
      </c>
      <c r="J351" s="88"/>
      <c r="K351" s="88"/>
      <c r="L351" s="88"/>
      <c r="M351" s="88"/>
      <c r="N351" s="88"/>
      <c r="O351" s="88"/>
      <c r="P351" s="88"/>
      <c r="Q351" s="88"/>
      <c r="R351" s="88"/>
      <c r="S351" s="88"/>
      <c r="T351" s="88"/>
      <c r="U351" s="116">
        <f t="shared" si="90"/>
        <v>0</v>
      </c>
      <c r="V351" s="40"/>
      <c r="W351" s="40"/>
      <c r="X351" s="45"/>
      <c r="Y351" s="45"/>
      <c r="Z351" s="40"/>
      <c r="AA351" s="32"/>
    </row>
    <row r="352" spans="1:27" s="16" customFormat="1" ht="72" hidden="1">
      <c r="A352" s="96" t="s">
        <v>20</v>
      </c>
      <c r="B352" s="97" t="s">
        <v>429</v>
      </c>
      <c r="C352" s="88">
        <v>395</v>
      </c>
      <c r="D352" s="88">
        <f t="shared" si="96"/>
        <v>395</v>
      </c>
      <c r="E352" s="88"/>
      <c r="F352" s="88"/>
      <c r="G352" s="88"/>
      <c r="H352" s="88"/>
      <c r="I352" s="88">
        <v>395</v>
      </c>
      <c r="J352" s="88"/>
      <c r="K352" s="88"/>
      <c r="L352" s="88"/>
      <c r="M352" s="88"/>
      <c r="N352" s="88"/>
      <c r="O352" s="88"/>
      <c r="P352" s="88"/>
      <c r="Q352" s="88"/>
      <c r="R352" s="88"/>
      <c r="S352" s="88"/>
      <c r="T352" s="88"/>
      <c r="U352" s="116">
        <f t="shared" si="90"/>
        <v>0</v>
      </c>
      <c r="V352" s="40"/>
      <c r="W352" s="40"/>
      <c r="X352" s="45"/>
      <c r="Y352" s="45"/>
      <c r="Z352" s="40"/>
      <c r="AA352" s="32"/>
    </row>
    <row r="353" spans="1:27" s="22" customFormat="1" ht="36" hidden="1">
      <c r="A353" s="75" t="s">
        <v>20</v>
      </c>
      <c r="B353" s="72" t="s">
        <v>159</v>
      </c>
      <c r="C353" s="88">
        <v>708</v>
      </c>
      <c r="D353" s="88">
        <f t="shared" si="96"/>
        <v>708</v>
      </c>
      <c r="E353" s="88"/>
      <c r="F353" s="88"/>
      <c r="G353" s="88"/>
      <c r="H353" s="88"/>
      <c r="I353" s="88"/>
      <c r="J353" s="88">
        <v>708</v>
      </c>
      <c r="K353" s="88"/>
      <c r="L353" s="88"/>
      <c r="M353" s="88"/>
      <c r="N353" s="88"/>
      <c r="O353" s="88"/>
      <c r="P353" s="88"/>
      <c r="Q353" s="88"/>
      <c r="R353" s="88"/>
      <c r="S353" s="88"/>
      <c r="T353" s="88"/>
      <c r="U353" s="116">
        <f t="shared" si="90"/>
        <v>0</v>
      </c>
      <c r="V353" s="40"/>
      <c r="W353" s="40"/>
      <c r="X353" s="45"/>
      <c r="Y353" s="45"/>
      <c r="Z353" s="40"/>
      <c r="AA353" s="32"/>
    </row>
    <row r="354" spans="1:27" s="22" customFormat="1" ht="36" hidden="1">
      <c r="A354" s="75" t="s">
        <v>20</v>
      </c>
      <c r="B354" s="72" t="s">
        <v>160</v>
      </c>
      <c r="C354" s="88">
        <v>478</v>
      </c>
      <c r="D354" s="88">
        <f t="shared" si="96"/>
        <v>478</v>
      </c>
      <c r="E354" s="88"/>
      <c r="F354" s="88"/>
      <c r="G354" s="88"/>
      <c r="H354" s="88"/>
      <c r="I354" s="88"/>
      <c r="J354" s="88"/>
      <c r="K354" s="88"/>
      <c r="L354" s="88"/>
      <c r="M354" s="88"/>
      <c r="N354" s="88">
        <v>478</v>
      </c>
      <c r="O354" s="88"/>
      <c r="P354" s="88"/>
      <c r="Q354" s="88"/>
      <c r="R354" s="88"/>
      <c r="S354" s="88"/>
      <c r="T354" s="88"/>
      <c r="U354" s="116">
        <f t="shared" si="90"/>
        <v>0</v>
      </c>
      <c r="V354" s="40"/>
      <c r="W354" s="40"/>
      <c r="X354" s="45"/>
      <c r="Y354" s="45"/>
      <c r="Z354" s="40"/>
      <c r="AA354" s="32"/>
    </row>
    <row r="355" spans="1:27" s="22" customFormat="1" ht="36" hidden="1">
      <c r="A355" s="75" t="s">
        <v>20</v>
      </c>
      <c r="B355" s="72" t="s">
        <v>161</v>
      </c>
      <c r="C355" s="88">
        <v>500</v>
      </c>
      <c r="D355" s="88">
        <f t="shared" si="96"/>
        <v>500</v>
      </c>
      <c r="E355" s="88"/>
      <c r="F355" s="88"/>
      <c r="G355" s="88"/>
      <c r="H355" s="88"/>
      <c r="I355" s="88"/>
      <c r="J355" s="88">
        <v>500</v>
      </c>
      <c r="K355" s="88"/>
      <c r="L355" s="88"/>
      <c r="M355" s="88"/>
      <c r="N355" s="88"/>
      <c r="O355" s="88"/>
      <c r="P355" s="88"/>
      <c r="Q355" s="88"/>
      <c r="R355" s="88"/>
      <c r="S355" s="88"/>
      <c r="T355" s="88"/>
      <c r="U355" s="116">
        <f t="shared" si="90"/>
        <v>0</v>
      </c>
      <c r="V355" s="40"/>
      <c r="W355" s="40"/>
      <c r="X355" s="45"/>
      <c r="Y355" s="45"/>
      <c r="Z355" s="40"/>
      <c r="AA355" s="32"/>
    </row>
    <row r="356" spans="1:27" s="22" customFormat="1" ht="36" hidden="1">
      <c r="A356" s="75" t="s">
        <v>20</v>
      </c>
      <c r="B356" s="72" t="s">
        <v>162</v>
      </c>
      <c r="C356" s="88">
        <v>375</v>
      </c>
      <c r="D356" s="88">
        <f t="shared" si="96"/>
        <v>375</v>
      </c>
      <c r="E356" s="88"/>
      <c r="F356" s="88"/>
      <c r="G356" s="88"/>
      <c r="H356" s="88"/>
      <c r="I356" s="88"/>
      <c r="J356" s="88"/>
      <c r="K356" s="88"/>
      <c r="L356" s="88"/>
      <c r="M356" s="88"/>
      <c r="N356" s="88">
        <f>495-120</f>
        <v>375</v>
      </c>
      <c r="O356" s="88"/>
      <c r="P356" s="88"/>
      <c r="Q356" s="88"/>
      <c r="R356" s="88"/>
      <c r="S356" s="88"/>
      <c r="T356" s="88"/>
      <c r="U356" s="116">
        <f t="shared" si="90"/>
        <v>0</v>
      </c>
      <c r="V356" s="40"/>
      <c r="W356" s="40"/>
      <c r="X356" s="45"/>
      <c r="Y356" s="45"/>
      <c r="Z356" s="40"/>
      <c r="AA356" s="32"/>
    </row>
    <row r="357" spans="1:27" s="22" customFormat="1" ht="48" hidden="1">
      <c r="A357" s="75" t="s">
        <v>20</v>
      </c>
      <c r="B357" s="72" t="s">
        <v>361</v>
      </c>
      <c r="C357" s="88">
        <v>317</v>
      </c>
      <c r="D357" s="88">
        <f t="shared" si="96"/>
        <v>317</v>
      </c>
      <c r="E357" s="88"/>
      <c r="F357" s="88"/>
      <c r="G357" s="88"/>
      <c r="H357" s="88"/>
      <c r="I357" s="88"/>
      <c r="J357" s="88">
        <v>317</v>
      </c>
      <c r="K357" s="88"/>
      <c r="L357" s="88"/>
      <c r="M357" s="88"/>
      <c r="N357" s="88"/>
      <c r="O357" s="88"/>
      <c r="P357" s="88"/>
      <c r="Q357" s="88"/>
      <c r="R357" s="88"/>
      <c r="S357" s="88"/>
      <c r="T357" s="88"/>
      <c r="U357" s="116">
        <f t="shared" si="90"/>
        <v>0</v>
      </c>
      <c r="V357" s="40"/>
      <c r="W357" s="40"/>
      <c r="X357" s="45"/>
      <c r="Y357" s="45"/>
      <c r="Z357" s="40"/>
      <c r="AA357" s="32"/>
    </row>
    <row r="358" spans="1:27" s="22" customFormat="1" ht="108" hidden="1">
      <c r="A358" s="75" t="s">
        <v>20</v>
      </c>
      <c r="B358" s="72" t="s">
        <v>362</v>
      </c>
      <c r="C358" s="88">
        <v>965</v>
      </c>
      <c r="D358" s="88">
        <f t="shared" si="96"/>
        <v>965</v>
      </c>
      <c r="E358" s="88"/>
      <c r="F358" s="88"/>
      <c r="G358" s="88"/>
      <c r="H358" s="88"/>
      <c r="I358" s="88"/>
      <c r="J358" s="88"/>
      <c r="K358" s="88"/>
      <c r="L358" s="88"/>
      <c r="M358" s="88"/>
      <c r="N358" s="88">
        <v>965</v>
      </c>
      <c r="O358" s="88"/>
      <c r="P358" s="88"/>
      <c r="Q358" s="88"/>
      <c r="R358" s="88"/>
      <c r="S358" s="88"/>
      <c r="T358" s="88"/>
      <c r="U358" s="116">
        <f t="shared" si="90"/>
        <v>0</v>
      </c>
      <c r="V358" s="40"/>
      <c r="W358" s="40"/>
      <c r="X358" s="45"/>
      <c r="Y358" s="45"/>
      <c r="Z358" s="40"/>
      <c r="AA358" s="32"/>
    </row>
    <row r="359" spans="1:27" s="22" customFormat="1" ht="48" hidden="1">
      <c r="A359" s="75" t="s">
        <v>20</v>
      </c>
      <c r="B359" s="72" t="s">
        <v>163</v>
      </c>
      <c r="C359" s="88">
        <v>500</v>
      </c>
      <c r="D359" s="88">
        <f t="shared" si="96"/>
        <v>500</v>
      </c>
      <c r="E359" s="88"/>
      <c r="F359" s="88"/>
      <c r="G359" s="88"/>
      <c r="H359" s="88"/>
      <c r="I359" s="88"/>
      <c r="J359" s="88">
        <v>500</v>
      </c>
      <c r="K359" s="88"/>
      <c r="L359" s="88"/>
      <c r="M359" s="88"/>
      <c r="N359" s="88"/>
      <c r="O359" s="88"/>
      <c r="P359" s="88"/>
      <c r="Q359" s="88"/>
      <c r="R359" s="88"/>
      <c r="S359" s="88"/>
      <c r="T359" s="88"/>
      <c r="U359" s="116">
        <f t="shared" si="90"/>
        <v>0</v>
      </c>
      <c r="V359" s="40"/>
      <c r="W359" s="40"/>
      <c r="X359" s="45"/>
      <c r="Y359" s="45"/>
      <c r="Z359" s="40"/>
      <c r="AA359" s="32"/>
    </row>
    <row r="360" spans="1:27" s="9" customFormat="1" ht="12" hidden="1">
      <c r="A360" s="75" t="s">
        <v>20</v>
      </c>
      <c r="B360" s="72" t="s">
        <v>164</v>
      </c>
      <c r="C360" s="88">
        <v>300</v>
      </c>
      <c r="D360" s="88">
        <f t="shared" si="96"/>
        <v>300</v>
      </c>
      <c r="E360" s="88"/>
      <c r="F360" s="88"/>
      <c r="G360" s="88"/>
      <c r="H360" s="88"/>
      <c r="I360" s="88"/>
      <c r="J360" s="88">
        <v>300</v>
      </c>
      <c r="K360" s="88"/>
      <c r="L360" s="88"/>
      <c r="M360" s="88"/>
      <c r="N360" s="88"/>
      <c r="O360" s="88"/>
      <c r="P360" s="88"/>
      <c r="Q360" s="88"/>
      <c r="R360" s="88"/>
      <c r="S360" s="88"/>
      <c r="T360" s="88"/>
      <c r="U360" s="116">
        <f t="shared" si="90"/>
        <v>0</v>
      </c>
      <c r="V360" s="40"/>
      <c r="W360" s="40"/>
      <c r="X360" s="45"/>
      <c r="Y360" s="45"/>
      <c r="Z360" s="40"/>
      <c r="AA360" s="32"/>
    </row>
    <row r="361" spans="1:27" s="9" customFormat="1" ht="156" hidden="1">
      <c r="A361" s="75" t="s">
        <v>20</v>
      </c>
      <c r="B361" s="72" t="s">
        <v>365</v>
      </c>
      <c r="C361" s="88">
        <v>1673</v>
      </c>
      <c r="D361" s="88">
        <f t="shared" si="96"/>
        <v>1673</v>
      </c>
      <c r="E361" s="88"/>
      <c r="F361" s="88"/>
      <c r="G361" s="88"/>
      <c r="H361" s="88"/>
      <c r="I361" s="88"/>
      <c r="J361" s="88">
        <v>1673</v>
      </c>
      <c r="K361" s="88"/>
      <c r="L361" s="88"/>
      <c r="M361" s="88"/>
      <c r="N361" s="88"/>
      <c r="O361" s="88"/>
      <c r="P361" s="88"/>
      <c r="Q361" s="88"/>
      <c r="R361" s="88"/>
      <c r="S361" s="88"/>
      <c r="T361" s="88"/>
      <c r="U361" s="116">
        <f t="shared" si="90"/>
        <v>0</v>
      </c>
      <c r="V361" s="40"/>
      <c r="W361" s="40"/>
      <c r="X361" s="45"/>
      <c r="Y361" s="45"/>
      <c r="Z361" s="40"/>
      <c r="AA361" s="32"/>
    </row>
    <row r="362" spans="1:27" s="9" customFormat="1" ht="36" hidden="1">
      <c r="A362" s="75" t="s">
        <v>20</v>
      </c>
      <c r="B362" s="102" t="s">
        <v>165</v>
      </c>
      <c r="C362" s="88">
        <v>569</v>
      </c>
      <c r="D362" s="88">
        <f t="shared" si="96"/>
        <v>569</v>
      </c>
      <c r="E362" s="88"/>
      <c r="F362" s="88"/>
      <c r="G362" s="88"/>
      <c r="H362" s="88"/>
      <c r="I362" s="88"/>
      <c r="J362" s="88">
        <v>569</v>
      </c>
      <c r="K362" s="88"/>
      <c r="L362" s="88"/>
      <c r="M362" s="88"/>
      <c r="N362" s="88"/>
      <c r="O362" s="88"/>
      <c r="P362" s="88"/>
      <c r="Q362" s="88"/>
      <c r="R362" s="88"/>
      <c r="S362" s="88"/>
      <c r="T362" s="88"/>
      <c r="U362" s="116">
        <f t="shared" si="90"/>
        <v>0</v>
      </c>
      <c r="V362" s="40"/>
      <c r="W362" s="40"/>
      <c r="X362" s="45"/>
      <c r="Y362" s="45"/>
      <c r="Z362" s="40"/>
      <c r="AA362" s="32"/>
    </row>
    <row r="363" spans="1:27" s="8" customFormat="1" ht="24" hidden="1">
      <c r="A363" s="75" t="s">
        <v>20</v>
      </c>
      <c r="B363" s="102" t="s">
        <v>166</v>
      </c>
      <c r="C363" s="88">
        <v>988</v>
      </c>
      <c r="D363" s="88">
        <f t="shared" si="96"/>
        <v>988</v>
      </c>
      <c r="E363" s="88"/>
      <c r="F363" s="88"/>
      <c r="G363" s="88"/>
      <c r="H363" s="88"/>
      <c r="I363" s="88"/>
      <c r="J363" s="88">
        <v>988</v>
      </c>
      <c r="K363" s="88"/>
      <c r="L363" s="88"/>
      <c r="M363" s="88"/>
      <c r="N363" s="88"/>
      <c r="O363" s="88"/>
      <c r="P363" s="88"/>
      <c r="Q363" s="88"/>
      <c r="R363" s="88"/>
      <c r="S363" s="88"/>
      <c r="T363" s="88"/>
      <c r="U363" s="116">
        <f t="shared" si="90"/>
        <v>0</v>
      </c>
      <c r="V363" s="40"/>
      <c r="W363" s="40"/>
      <c r="X363" s="45"/>
      <c r="Y363" s="45"/>
      <c r="Z363" s="40"/>
      <c r="AA363" s="32"/>
    </row>
    <row r="364" spans="1:27" s="8" customFormat="1" ht="24" hidden="1">
      <c r="A364" s="75" t="s">
        <v>20</v>
      </c>
      <c r="B364" s="102" t="s">
        <v>167</v>
      </c>
      <c r="C364" s="88">
        <v>144</v>
      </c>
      <c r="D364" s="88">
        <f t="shared" si="96"/>
        <v>144</v>
      </c>
      <c r="E364" s="88"/>
      <c r="F364" s="88"/>
      <c r="G364" s="88"/>
      <c r="H364" s="88"/>
      <c r="I364" s="88"/>
      <c r="J364" s="88">
        <v>144</v>
      </c>
      <c r="K364" s="88"/>
      <c r="L364" s="88"/>
      <c r="M364" s="88"/>
      <c r="N364" s="88"/>
      <c r="O364" s="88"/>
      <c r="P364" s="88"/>
      <c r="Q364" s="88"/>
      <c r="R364" s="88"/>
      <c r="S364" s="88"/>
      <c r="T364" s="88"/>
      <c r="U364" s="116">
        <f t="shared" si="90"/>
        <v>0</v>
      </c>
      <c r="V364" s="40"/>
      <c r="W364" s="40"/>
      <c r="X364" s="45"/>
      <c r="Y364" s="45"/>
      <c r="Z364" s="40"/>
      <c r="AA364" s="32"/>
    </row>
    <row r="365" spans="1:27" s="8" customFormat="1" ht="12" hidden="1" outlineLevel="1">
      <c r="A365" s="75" t="s">
        <v>20</v>
      </c>
      <c r="B365" s="102" t="s">
        <v>168</v>
      </c>
      <c r="C365" s="88">
        <v>218</v>
      </c>
      <c r="D365" s="88">
        <f t="shared" si="96"/>
        <v>218</v>
      </c>
      <c r="E365" s="88"/>
      <c r="F365" s="88"/>
      <c r="G365" s="88"/>
      <c r="H365" s="88"/>
      <c r="I365" s="88"/>
      <c r="J365" s="88">
        <v>218</v>
      </c>
      <c r="K365" s="88"/>
      <c r="L365" s="88"/>
      <c r="M365" s="88"/>
      <c r="N365" s="88"/>
      <c r="O365" s="88"/>
      <c r="P365" s="88"/>
      <c r="Q365" s="88"/>
      <c r="R365" s="88"/>
      <c r="S365" s="88"/>
      <c r="T365" s="88"/>
      <c r="U365" s="116">
        <f t="shared" si="90"/>
        <v>0</v>
      </c>
      <c r="V365" s="40"/>
      <c r="W365" s="40"/>
      <c r="X365" s="45"/>
      <c r="Y365" s="45"/>
      <c r="Z365" s="40"/>
      <c r="AA365" s="32"/>
    </row>
    <row r="366" spans="1:27" s="8" customFormat="1" ht="36" hidden="1">
      <c r="A366" s="75" t="s">
        <v>20</v>
      </c>
      <c r="B366" s="102" t="s">
        <v>212</v>
      </c>
      <c r="C366" s="88">
        <v>221</v>
      </c>
      <c r="D366" s="88">
        <f t="shared" si="96"/>
        <v>221</v>
      </c>
      <c r="E366" s="88"/>
      <c r="F366" s="88"/>
      <c r="G366" s="88"/>
      <c r="H366" s="88"/>
      <c r="I366" s="88"/>
      <c r="J366" s="88">
        <v>221</v>
      </c>
      <c r="K366" s="88"/>
      <c r="L366" s="88"/>
      <c r="M366" s="88"/>
      <c r="N366" s="88"/>
      <c r="O366" s="88"/>
      <c r="P366" s="88"/>
      <c r="Q366" s="88"/>
      <c r="R366" s="88"/>
      <c r="S366" s="88"/>
      <c r="T366" s="88"/>
      <c r="U366" s="116">
        <f t="shared" si="90"/>
        <v>0</v>
      </c>
      <c r="V366" s="40"/>
      <c r="W366" s="40"/>
      <c r="X366" s="45"/>
      <c r="Y366" s="45"/>
      <c r="Z366" s="40"/>
      <c r="AA366" s="32"/>
    </row>
    <row r="367" spans="1:27" s="6" customFormat="1" ht="24" hidden="1">
      <c r="A367" s="63" t="s">
        <v>388</v>
      </c>
      <c r="B367" s="64" t="s">
        <v>441</v>
      </c>
      <c r="C367" s="86">
        <v>5501</v>
      </c>
      <c r="D367" s="86">
        <f t="shared" ref="D367:R367" si="97">D368+D370+D371+D369</f>
        <v>5501</v>
      </c>
      <c r="E367" s="86">
        <f t="shared" si="97"/>
        <v>0</v>
      </c>
      <c r="F367" s="86">
        <f t="shared" si="97"/>
        <v>0</v>
      </c>
      <c r="G367" s="86">
        <f t="shared" si="97"/>
        <v>0</v>
      </c>
      <c r="H367" s="86">
        <f t="shared" si="97"/>
        <v>0</v>
      </c>
      <c r="I367" s="86">
        <f t="shared" si="97"/>
        <v>2918</v>
      </c>
      <c r="J367" s="86">
        <f t="shared" si="97"/>
        <v>0</v>
      </c>
      <c r="K367" s="86">
        <f t="shared" si="97"/>
        <v>0</v>
      </c>
      <c r="L367" s="86">
        <f t="shared" si="97"/>
        <v>0</v>
      </c>
      <c r="M367" s="86">
        <f t="shared" si="97"/>
        <v>0</v>
      </c>
      <c r="N367" s="86">
        <f t="shared" si="97"/>
        <v>2583</v>
      </c>
      <c r="O367" s="86">
        <f t="shared" si="97"/>
        <v>0</v>
      </c>
      <c r="P367" s="86">
        <f t="shared" si="97"/>
        <v>0</v>
      </c>
      <c r="Q367" s="86">
        <f t="shared" si="97"/>
        <v>0</v>
      </c>
      <c r="R367" s="86">
        <f t="shared" si="97"/>
        <v>0</v>
      </c>
      <c r="S367" s="86"/>
      <c r="T367" s="86"/>
      <c r="U367" s="116">
        <f t="shared" si="90"/>
        <v>0</v>
      </c>
      <c r="V367" s="38"/>
      <c r="W367" s="38"/>
      <c r="X367" s="45"/>
      <c r="Y367" s="45"/>
      <c r="Z367" s="38"/>
      <c r="AA367" s="32"/>
    </row>
    <row r="368" spans="1:27" s="7" customFormat="1" ht="12" hidden="1">
      <c r="A368" s="67" t="s">
        <v>19</v>
      </c>
      <c r="B368" s="68" t="s">
        <v>25</v>
      </c>
      <c r="C368" s="87">
        <v>2143</v>
      </c>
      <c r="D368" s="87">
        <f>SUM(E368:P368)</f>
        <v>2143</v>
      </c>
      <c r="E368" s="88"/>
      <c r="F368" s="88"/>
      <c r="G368" s="88"/>
      <c r="H368" s="88"/>
      <c r="I368" s="88"/>
      <c r="J368" s="88"/>
      <c r="K368" s="88"/>
      <c r="L368" s="88"/>
      <c r="M368" s="88"/>
      <c r="N368" s="87">
        <v>2143</v>
      </c>
      <c r="O368" s="88"/>
      <c r="P368" s="88"/>
      <c r="Q368" s="88"/>
      <c r="R368" s="88"/>
      <c r="S368" s="88"/>
      <c r="T368" s="88"/>
      <c r="U368" s="116">
        <f t="shared" si="90"/>
        <v>0</v>
      </c>
      <c r="V368" s="40"/>
      <c r="W368" s="40"/>
      <c r="X368" s="45"/>
      <c r="Y368" s="45"/>
      <c r="Z368" s="40"/>
      <c r="AA368" s="32"/>
    </row>
    <row r="369" spans="1:28" s="7" customFormat="1" ht="12" hidden="1">
      <c r="A369" s="67" t="s">
        <v>21</v>
      </c>
      <c r="B369" s="68" t="s">
        <v>222</v>
      </c>
      <c r="C369" s="69">
        <v>166</v>
      </c>
      <c r="D369" s="70">
        <f>SUM(E369:P369)</f>
        <v>166</v>
      </c>
      <c r="E369" s="70"/>
      <c r="F369" s="70"/>
      <c r="G369" s="70"/>
      <c r="H369" s="70"/>
      <c r="I369" s="70"/>
      <c r="J369" s="70"/>
      <c r="K369" s="70"/>
      <c r="L369" s="70"/>
      <c r="M369" s="70"/>
      <c r="N369" s="70">
        <v>166</v>
      </c>
      <c r="O369" s="70"/>
      <c r="P369" s="70"/>
      <c r="Q369" s="70"/>
      <c r="R369" s="70"/>
      <c r="S369" s="70"/>
      <c r="T369" s="70"/>
      <c r="U369" s="116">
        <f t="shared" si="90"/>
        <v>0</v>
      </c>
      <c r="V369" s="36"/>
      <c r="W369" s="36"/>
      <c r="X369" s="45"/>
      <c r="Y369" s="45"/>
      <c r="Z369" s="40"/>
      <c r="AA369" s="32"/>
      <c r="AB369" s="9"/>
    </row>
    <row r="370" spans="1:28" s="7" customFormat="1" ht="12" hidden="1">
      <c r="A370" s="67" t="s">
        <v>22</v>
      </c>
      <c r="B370" s="68" t="s">
        <v>29</v>
      </c>
      <c r="C370" s="87">
        <v>274</v>
      </c>
      <c r="D370" s="87">
        <f>SUM(E370:P370)</f>
        <v>274</v>
      </c>
      <c r="E370" s="88"/>
      <c r="F370" s="88"/>
      <c r="G370" s="88"/>
      <c r="H370" s="88"/>
      <c r="I370" s="88"/>
      <c r="J370" s="88"/>
      <c r="K370" s="88"/>
      <c r="L370" s="88"/>
      <c r="M370" s="88"/>
      <c r="N370" s="87">
        <v>274</v>
      </c>
      <c r="O370" s="88"/>
      <c r="P370" s="88"/>
      <c r="Q370" s="88"/>
      <c r="R370" s="88"/>
      <c r="S370" s="88"/>
      <c r="T370" s="88"/>
      <c r="U370" s="116">
        <f t="shared" si="90"/>
        <v>0</v>
      </c>
      <c r="V370" s="40"/>
      <c r="W370" s="40"/>
      <c r="X370" s="45"/>
      <c r="Y370" s="45"/>
      <c r="Z370" s="40"/>
      <c r="AA370" s="32"/>
    </row>
    <row r="371" spans="1:28" s="7" customFormat="1" ht="12" hidden="1">
      <c r="A371" s="67" t="s">
        <v>40</v>
      </c>
      <c r="B371" s="68" t="s">
        <v>123</v>
      </c>
      <c r="C371" s="87">
        <v>2918</v>
      </c>
      <c r="D371" s="87">
        <f>SUM(E371:P371)</f>
        <v>2918</v>
      </c>
      <c r="E371" s="87">
        <f>SUM(E372:E379)</f>
        <v>0</v>
      </c>
      <c r="F371" s="87">
        <f t="shared" ref="F371:R371" si="98">SUM(F372:F379)</f>
        <v>0</v>
      </c>
      <c r="G371" s="87">
        <f t="shared" si="98"/>
        <v>0</v>
      </c>
      <c r="H371" s="87">
        <f t="shared" si="98"/>
        <v>0</v>
      </c>
      <c r="I371" s="87">
        <f t="shared" si="98"/>
        <v>2918</v>
      </c>
      <c r="J371" s="87">
        <f t="shared" si="98"/>
        <v>0</v>
      </c>
      <c r="K371" s="87">
        <f t="shared" si="98"/>
        <v>0</v>
      </c>
      <c r="L371" s="87">
        <f t="shared" si="98"/>
        <v>0</v>
      </c>
      <c r="M371" s="87">
        <f t="shared" si="98"/>
        <v>0</v>
      </c>
      <c r="N371" s="87">
        <f t="shared" si="98"/>
        <v>0</v>
      </c>
      <c r="O371" s="87">
        <f t="shared" si="98"/>
        <v>0</v>
      </c>
      <c r="P371" s="87">
        <f t="shared" si="98"/>
        <v>0</v>
      </c>
      <c r="Q371" s="87">
        <f t="shared" si="98"/>
        <v>0</v>
      </c>
      <c r="R371" s="87">
        <f t="shared" si="98"/>
        <v>0</v>
      </c>
      <c r="S371" s="87"/>
      <c r="T371" s="87"/>
      <c r="U371" s="116">
        <f t="shared" si="90"/>
        <v>0</v>
      </c>
      <c r="V371" s="39"/>
      <c r="W371" s="39"/>
      <c r="X371" s="45"/>
      <c r="Y371" s="45"/>
      <c r="Z371" s="39"/>
      <c r="AA371" s="32"/>
    </row>
    <row r="372" spans="1:28" s="16" customFormat="1" ht="36" hidden="1">
      <c r="A372" s="98" t="s">
        <v>20</v>
      </c>
      <c r="B372" s="97" t="s">
        <v>357</v>
      </c>
      <c r="C372" s="88">
        <v>350</v>
      </c>
      <c r="D372" s="88">
        <f>SUM(E372:P372)</f>
        <v>350</v>
      </c>
      <c r="E372" s="88"/>
      <c r="F372" s="88"/>
      <c r="G372" s="88"/>
      <c r="H372" s="88"/>
      <c r="I372" s="88">
        <v>350</v>
      </c>
      <c r="J372" s="88"/>
      <c r="K372" s="88"/>
      <c r="L372" s="88"/>
      <c r="M372" s="88"/>
      <c r="N372" s="88"/>
      <c r="O372" s="88"/>
      <c r="P372" s="88"/>
      <c r="Q372" s="88"/>
      <c r="R372" s="88"/>
      <c r="S372" s="88"/>
      <c r="T372" s="88"/>
      <c r="U372" s="116">
        <f t="shared" si="90"/>
        <v>0</v>
      </c>
      <c r="V372" s="40"/>
      <c r="W372" s="40"/>
      <c r="X372" s="45"/>
      <c r="Y372" s="45"/>
      <c r="Z372" s="40"/>
      <c r="AA372" s="32"/>
    </row>
    <row r="373" spans="1:28" s="16" customFormat="1" ht="36" hidden="1">
      <c r="A373" s="98" t="s">
        <v>20</v>
      </c>
      <c r="B373" s="97" t="s">
        <v>358</v>
      </c>
      <c r="C373" s="88">
        <v>510</v>
      </c>
      <c r="D373" s="88">
        <f t="shared" ref="D373:D379" si="99">SUM(E373:P373)</f>
        <v>510</v>
      </c>
      <c r="E373" s="88"/>
      <c r="F373" s="88"/>
      <c r="G373" s="88"/>
      <c r="H373" s="88"/>
      <c r="I373" s="88">
        <v>510</v>
      </c>
      <c r="J373" s="88"/>
      <c r="K373" s="88"/>
      <c r="L373" s="88"/>
      <c r="M373" s="88"/>
      <c r="N373" s="88"/>
      <c r="O373" s="88"/>
      <c r="P373" s="88"/>
      <c r="Q373" s="88"/>
      <c r="R373" s="88"/>
      <c r="S373" s="88"/>
      <c r="T373" s="88"/>
      <c r="U373" s="116">
        <f t="shared" si="90"/>
        <v>0</v>
      </c>
      <c r="V373" s="40"/>
      <c r="W373" s="40"/>
      <c r="X373" s="45"/>
      <c r="Y373" s="45"/>
      <c r="Z373" s="40"/>
      <c r="AA373" s="32"/>
    </row>
    <row r="374" spans="1:28" s="16" customFormat="1" ht="12" hidden="1">
      <c r="A374" s="98" t="s">
        <v>20</v>
      </c>
      <c r="B374" s="97" t="s">
        <v>124</v>
      </c>
      <c r="C374" s="88">
        <v>347</v>
      </c>
      <c r="D374" s="88">
        <f t="shared" si="99"/>
        <v>347</v>
      </c>
      <c r="E374" s="88"/>
      <c r="F374" s="88"/>
      <c r="G374" s="88"/>
      <c r="H374" s="88"/>
      <c r="I374" s="88">
        <v>347</v>
      </c>
      <c r="J374" s="88"/>
      <c r="K374" s="88"/>
      <c r="L374" s="88"/>
      <c r="M374" s="88"/>
      <c r="N374" s="88"/>
      <c r="O374" s="88"/>
      <c r="P374" s="88"/>
      <c r="Q374" s="88"/>
      <c r="R374" s="88"/>
      <c r="S374" s="88"/>
      <c r="T374" s="88"/>
      <c r="U374" s="116">
        <f t="shared" si="90"/>
        <v>0</v>
      </c>
      <c r="V374" s="40"/>
      <c r="W374" s="40"/>
      <c r="X374" s="45"/>
      <c r="Y374" s="45"/>
      <c r="Z374" s="40"/>
      <c r="AA374" s="32"/>
    </row>
    <row r="375" spans="1:28" s="16" customFormat="1" ht="12" hidden="1">
      <c r="A375" s="98" t="s">
        <v>20</v>
      </c>
      <c r="B375" s="97" t="s">
        <v>125</v>
      </c>
      <c r="C375" s="88">
        <v>142</v>
      </c>
      <c r="D375" s="88">
        <f t="shared" si="99"/>
        <v>142</v>
      </c>
      <c r="E375" s="88"/>
      <c r="F375" s="88"/>
      <c r="G375" s="88"/>
      <c r="H375" s="88"/>
      <c r="I375" s="88">
        <v>142</v>
      </c>
      <c r="J375" s="88"/>
      <c r="K375" s="88"/>
      <c r="L375" s="88"/>
      <c r="M375" s="88"/>
      <c r="N375" s="88"/>
      <c r="O375" s="88"/>
      <c r="P375" s="88"/>
      <c r="Q375" s="88"/>
      <c r="R375" s="88"/>
      <c r="S375" s="88"/>
      <c r="T375" s="88"/>
      <c r="U375" s="116">
        <f t="shared" si="90"/>
        <v>0</v>
      </c>
      <c r="V375" s="40"/>
      <c r="W375" s="40"/>
      <c r="X375" s="45"/>
      <c r="Y375" s="45"/>
      <c r="Z375" s="40"/>
      <c r="AA375" s="32"/>
    </row>
    <row r="376" spans="1:28" s="16" customFormat="1" ht="48" hidden="1">
      <c r="A376" s="98" t="s">
        <v>20</v>
      </c>
      <c r="B376" s="97" t="s">
        <v>359</v>
      </c>
      <c r="C376" s="88">
        <v>510</v>
      </c>
      <c r="D376" s="88">
        <f t="shared" si="99"/>
        <v>510</v>
      </c>
      <c r="E376" s="88"/>
      <c r="F376" s="88"/>
      <c r="G376" s="88"/>
      <c r="H376" s="88"/>
      <c r="I376" s="88">
        <v>510</v>
      </c>
      <c r="J376" s="88"/>
      <c r="K376" s="88"/>
      <c r="L376" s="88"/>
      <c r="M376" s="88"/>
      <c r="N376" s="88"/>
      <c r="O376" s="88"/>
      <c r="P376" s="88"/>
      <c r="Q376" s="88"/>
      <c r="R376" s="88"/>
      <c r="S376" s="88"/>
      <c r="T376" s="88"/>
      <c r="U376" s="116">
        <f t="shared" ref="U376:U439" si="100">D376-E376-F376-G376-H376-I376-J376-K376-L376-M376-N376-O376-P376</f>
        <v>0</v>
      </c>
      <c r="V376" s="40"/>
      <c r="W376" s="40"/>
      <c r="X376" s="45"/>
      <c r="Y376" s="45"/>
      <c r="Z376" s="40"/>
      <c r="AA376" s="32"/>
    </row>
    <row r="377" spans="1:28" s="16" customFormat="1" ht="24" hidden="1">
      <c r="A377" s="98" t="s">
        <v>20</v>
      </c>
      <c r="B377" s="97" t="s">
        <v>126</v>
      </c>
      <c r="C377" s="88">
        <v>195</v>
      </c>
      <c r="D377" s="88">
        <f t="shared" si="99"/>
        <v>195</v>
      </c>
      <c r="E377" s="88"/>
      <c r="F377" s="88"/>
      <c r="G377" s="88"/>
      <c r="H377" s="88"/>
      <c r="I377" s="88">
        <v>195</v>
      </c>
      <c r="J377" s="88"/>
      <c r="K377" s="88"/>
      <c r="L377" s="88"/>
      <c r="M377" s="88"/>
      <c r="N377" s="88"/>
      <c r="O377" s="88"/>
      <c r="P377" s="88"/>
      <c r="Q377" s="88"/>
      <c r="R377" s="88"/>
      <c r="S377" s="88"/>
      <c r="T377" s="88"/>
      <c r="U377" s="116">
        <f t="shared" si="100"/>
        <v>0</v>
      </c>
      <c r="V377" s="40"/>
      <c r="W377" s="40"/>
      <c r="X377" s="45"/>
      <c r="Y377" s="45"/>
      <c r="Z377" s="40"/>
      <c r="AA377" s="32"/>
    </row>
    <row r="378" spans="1:28" s="16" customFormat="1" ht="48" hidden="1" outlineLevel="1">
      <c r="A378" s="98" t="s">
        <v>20</v>
      </c>
      <c r="B378" s="97" t="s">
        <v>127</v>
      </c>
      <c r="C378" s="88">
        <v>414</v>
      </c>
      <c r="D378" s="88">
        <f t="shared" si="99"/>
        <v>414</v>
      </c>
      <c r="E378" s="88"/>
      <c r="F378" s="88"/>
      <c r="G378" s="88"/>
      <c r="H378" s="88"/>
      <c r="I378" s="88">
        <v>414</v>
      </c>
      <c r="J378" s="88"/>
      <c r="K378" s="88"/>
      <c r="L378" s="88"/>
      <c r="M378" s="88"/>
      <c r="N378" s="88"/>
      <c r="O378" s="88"/>
      <c r="P378" s="88"/>
      <c r="Q378" s="88"/>
      <c r="R378" s="88"/>
      <c r="S378" s="88"/>
      <c r="T378" s="88"/>
      <c r="U378" s="116">
        <f t="shared" si="100"/>
        <v>0</v>
      </c>
      <c r="V378" s="40"/>
      <c r="W378" s="40"/>
      <c r="X378" s="45"/>
      <c r="Y378" s="45"/>
      <c r="Z378" s="40"/>
      <c r="AA378" s="32"/>
    </row>
    <row r="379" spans="1:28" s="16" customFormat="1" ht="24" hidden="1" outlineLevel="1">
      <c r="A379" s="98" t="s">
        <v>20</v>
      </c>
      <c r="B379" s="97" t="s">
        <v>226</v>
      </c>
      <c r="C379" s="88">
        <v>450</v>
      </c>
      <c r="D379" s="88">
        <f t="shared" si="99"/>
        <v>450</v>
      </c>
      <c r="E379" s="88"/>
      <c r="F379" s="88"/>
      <c r="G379" s="88"/>
      <c r="H379" s="88"/>
      <c r="I379" s="88">
        <v>450</v>
      </c>
      <c r="J379" s="88"/>
      <c r="K379" s="88"/>
      <c r="L379" s="88"/>
      <c r="M379" s="88"/>
      <c r="N379" s="88"/>
      <c r="O379" s="88"/>
      <c r="P379" s="88"/>
      <c r="Q379" s="88"/>
      <c r="R379" s="88"/>
      <c r="S379" s="88"/>
      <c r="T379" s="88"/>
      <c r="U379" s="116">
        <f t="shared" si="100"/>
        <v>0</v>
      </c>
      <c r="V379" s="40"/>
      <c r="W379" s="40"/>
      <c r="X379" s="45"/>
      <c r="Y379" s="45"/>
      <c r="Z379" s="40"/>
      <c r="AA379" s="32"/>
    </row>
    <row r="380" spans="1:28" s="6" customFormat="1" ht="12" hidden="1">
      <c r="A380" s="63" t="s">
        <v>402</v>
      </c>
      <c r="B380" s="64" t="s">
        <v>169</v>
      </c>
      <c r="C380" s="86">
        <v>11544</v>
      </c>
      <c r="D380" s="86">
        <f t="shared" ref="D380:R380" si="101">D381+D382+D383+D384</f>
        <v>11544</v>
      </c>
      <c r="E380" s="86">
        <f t="shared" si="101"/>
        <v>0</v>
      </c>
      <c r="F380" s="86">
        <f t="shared" si="101"/>
        <v>0</v>
      </c>
      <c r="G380" s="86">
        <f t="shared" si="101"/>
        <v>183</v>
      </c>
      <c r="H380" s="86">
        <f t="shared" si="101"/>
        <v>0</v>
      </c>
      <c r="I380" s="86">
        <f t="shared" si="101"/>
        <v>0</v>
      </c>
      <c r="J380" s="86">
        <f t="shared" si="101"/>
        <v>11361</v>
      </c>
      <c r="K380" s="86">
        <f t="shared" si="101"/>
        <v>0</v>
      </c>
      <c r="L380" s="86">
        <f t="shared" si="101"/>
        <v>0</v>
      </c>
      <c r="M380" s="86">
        <f t="shared" si="101"/>
        <v>0</v>
      </c>
      <c r="N380" s="86">
        <f t="shared" si="101"/>
        <v>0</v>
      </c>
      <c r="O380" s="86">
        <f t="shared" si="101"/>
        <v>0</v>
      </c>
      <c r="P380" s="86">
        <f t="shared" si="101"/>
        <v>0</v>
      </c>
      <c r="Q380" s="86">
        <f t="shared" si="101"/>
        <v>0</v>
      </c>
      <c r="R380" s="86">
        <f t="shared" si="101"/>
        <v>0</v>
      </c>
      <c r="S380" s="86"/>
      <c r="T380" s="86"/>
      <c r="U380" s="116">
        <f t="shared" si="100"/>
        <v>0</v>
      </c>
      <c r="V380" s="38"/>
      <c r="W380" s="38"/>
      <c r="X380" s="45"/>
      <c r="Y380" s="45"/>
      <c r="Z380" s="38"/>
      <c r="AA380" s="32"/>
    </row>
    <row r="381" spans="1:28" s="7" customFormat="1" ht="12" hidden="1">
      <c r="A381" s="67" t="s">
        <v>19</v>
      </c>
      <c r="B381" s="68" t="s">
        <v>25</v>
      </c>
      <c r="C381" s="87">
        <v>2415</v>
      </c>
      <c r="D381" s="87">
        <f t="shared" ref="D381:D393" si="102">SUM(E381:P381)</f>
        <v>2415</v>
      </c>
      <c r="E381" s="87"/>
      <c r="F381" s="87"/>
      <c r="G381" s="87"/>
      <c r="H381" s="87"/>
      <c r="I381" s="87"/>
      <c r="J381" s="87">
        <v>2415</v>
      </c>
      <c r="K381" s="87"/>
      <c r="L381" s="87"/>
      <c r="M381" s="87"/>
      <c r="N381" s="87"/>
      <c r="O381" s="87"/>
      <c r="P381" s="87"/>
      <c r="Q381" s="87"/>
      <c r="R381" s="87"/>
      <c r="S381" s="87"/>
      <c r="T381" s="87"/>
      <c r="U381" s="116">
        <f t="shared" si="100"/>
        <v>0</v>
      </c>
      <c r="V381" s="39"/>
      <c r="W381" s="39"/>
      <c r="X381" s="45"/>
      <c r="Y381" s="45"/>
      <c r="Z381" s="39"/>
      <c r="AA381" s="32"/>
    </row>
    <row r="382" spans="1:28" s="7" customFormat="1" ht="12" hidden="1">
      <c r="A382" s="67" t="s">
        <v>21</v>
      </c>
      <c r="B382" s="68" t="s">
        <v>222</v>
      </c>
      <c r="C382" s="69">
        <v>149</v>
      </c>
      <c r="D382" s="70">
        <f t="shared" si="102"/>
        <v>149</v>
      </c>
      <c r="E382" s="70"/>
      <c r="F382" s="70"/>
      <c r="G382" s="70"/>
      <c r="H382" s="70"/>
      <c r="I382" s="70"/>
      <c r="J382" s="70">
        <v>149</v>
      </c>
      <c r="K382" s="70"/>
      <c r="L382" s="70"/>
      <c r="M382" s="70"/>
      <c r="N382" s="70"/>
      <c r="O382" s="70"/>
      <c r="P382" s="70"/>
      <c r="Q382" s="70"/>
      <c r="R382" s="70"/>
      <c r="S382" s="70"/>
      <c r="T382" s="70"/>
      <c r="U382" s="116">
        <f t="shared" si="100"/>
        <v>0</v>
      </c>
      <c r="V382" s="36"/>
      <c r="W382" s="36"/>
      <c r="X382" s="45"/>
      <c r="Y382" s="45"/>
      <c r="Z382" s="40"/>
      <c r="AA382" s="32"/>
      <c r="AB382" s="9"/>
    </row>
    <row r="383" spans="1:28" s="7" customFormat="1" ht="12" hidden="1">
      <c r="A383" s="67" t="s">
        <v>22</v>
      </c>
      <c r="B383" s="68" t="s">
        <v>29</v>
      </c>
      <c r="C383" s="87">
        <v>233</v>
      </c>
      <c r="D383" s="87">
        <f t="shared" si="102"/>
        <v>233</v>
      </c>
      <c r="E383" s="87"/>
      <c r="F383" s="87"/>
      <c r="G383" s="87"/>
      <c r="H383" s="87"/>
      <c r="I383" s="87"/>
      <c r="J383" s="87">
        <v>233</v>
      </c>
      <c r="K383" s="87"/>
      <c r="L383" s="87"/>
      <c r="M383" s="87"/>
      <c r="N383" s="87"/>
      <c r="O383" s="87"/>
      <c r="P383" s="87"/>
      <c r="Q383" s="87"/>
      <c r="R383" s="87"/>
      <c r="S383" s="87"/>
      <c r="T383" s="87"/>
      <c r="U383" s="116">
        <f t="shared" si="100"/>
        <v>0</v>
      </c>
      <c r="V383" s="39"/>
      <c r="W383" s="39"/>
      <c r="X383" s="45"/>
      <c r="Y383" s="45"/>
      <c r="Z383" s="39"/>
      <c r="AA383" s="32"/>
    </row>
    <row r="384" spans="1:28" s="7" customFormat="1" ht="12" hidden="1">
      <c r="A384" s="67" t="s">
        <v>40</v>
      </c>
      <c r="B384" s="68" t="s">
        <v>56</v>
      </c>
      <c r="C384" s="87">
        <v>8747</v>
      </c>
      <c r="D384" s="87">
        <f t="shared" si="102"/>
        <v>8747</v>
      </c>
      <c r="E384" s="87">
        <f t="shared" ref="E384:Q384" si="103">SUM(E385:E393)</f>
        <v>0</v>
      </c>
      <c r="F384" s="87">
        <f t="shared" si="103"/>
        <v>0</v>
      </c>
      <c r="G384" s="87">
        <f t="shared" si="103"/>
        <v>183</v>
      </c>
      <c r="H384" s="87">
        <f t="shared" si="103"/>
        <v>0</v>
      </c>
      <c r="I384" s="87">
        <f t="shared" si="103"/>
        <v>0</v>
      </c>
      <c r="J384" s="87">
        <f t="shared" si="103"/>
        <v>8564</v>
      </c>
      <c r="K384" s="87">
        <f t="shared" si="103"/>
        <v>0</v>
      </c>
      <c r="L384" s="87">
        <f t="shared" si="103"/>
        <v>0</v>
      </c>
      <c r="M384" s="87">
        <f t="shared" si="103"/>
        <v>0</v>
      </c>
      <c r="N384" s="87">
        <f t="shared" si="103"/>
        <v>0</v>
      </c>
      <c r="O384" s="87">
        <f t="shared" si="103"/>
        <v>0</v>
      </c>
      <c r="P384" s="87">
        <f t="shared" si="103"/>
        <v>0</v>
      </c>
      <c r="Q384" s="87">
        <f t="shared" si="103"/>
        <v>0</v>
      </c>
      <c r="R384" s="87"/>
      <c r="S384" s="87"/>
      <c r="T384" s="87"/>
      <c r="U384" s="116">
        <f t="shared" si="100"/>
        <v>0</v>
      </c>
      <c r="V384" s="39"/>
      <c r="W384" s="39"/>
      <c r="X384" s="45"/>
      <c r="Y384" s="45"/>
      <c r="Z384" s="39"/>
      <c r="AA384" s="32"/>
    </row>
    <row r="385" spans="1:28" s="9" customFormat="1" ht="48" hidden="1">
      <c r="A385" s="76" t="s">
        <v>20</v>
      </c>
      <c r="B385" s="72" t="s">
        <v>329</v>
      </c>
      <c r="C385" s="88">
        <v>1179</v>
      </c>
      <c r="D385" s="88">
        <f t="shared" si="102"/>
        <v>1179</v>
      </c>
      <c r="E385" s="88"/>
      <c r="F385" s="88"/>
      <c r="G385" s="88"/>
      <c r="H385" s="88"/>
      <c r="I385" s="88"/>
      <c r="J385" s="88">
        <v>1179</v>
      </c>
      <c r="K385" s="88"/>
      <c r="L385" s="88"/>
      <c r="M385" s="88"/>
      <c r="N385" s="88"/>
      <c r="O385" s="88"/>
      <c r="P385" s="88"/>
      <c r="Q385" s="88"/>
      <c r="R385" s="88"/>
      <c r="S385" s="88"/>
      <c r="T385" s="88"/>
      <c r="U385" s="116">
        <f t="shared" si="100"/>
        <v>0</v>
      </c>
      <c r="V385" s="40"/>
      <c r="W385" s="40"/>
      <c r="X385" s="45"/>
      <c r="Y385" s="45"/>
      <c r="Z385" s="40"/>
      <c r="AA385" s="32"/>
    </row>
    <row r="386" spans="1:28" s="8" customFormat="1" ht="12" hidden="1">
      <c r="A386" s="71" t="s">
        <v>20</v>
      </c>
      <c r="B386" s="72" t="s">
        <v>170</v>
      </c>
      <c r="C386" s="88">
        <v>183</v>
      </c>
      <c r="D386" s="88">
        <f t="shared" si="102"/>
        <v>183</v>
      </c>
      <c r="E386" s="88"/>
      <c r="F386" s="88"/>
      <c r="G386" s="88">
        <v>183</v>
      </c>
      <c r="H386" s="88"/>
      <c r="I386" s="88"/>
      <c r="J386" s="88"/>
      <c r="K386" s="88"/>
      <c r="L386" s="88"/>
      <c r="M386" s="88"/>
      <c r="N386" s="88"/>
      <c r="O386" s="88"/>
      <c r="P386" s="88"/>
      <c r="Q386" s="88"/>
      <c r="R386" s="88"/>
      <c r="S386" s="88"/>
      <c r="T386" s="88"/>
      <c r="U386" s="116">
        <f t="shared" si="100"/>
        <v>0</v>
      </c>
      <c r="V386" s="40"/>
      <c r="W386" s="40"/>
      <c r="X386" s="45"/>
      <c r="Y386" s="45"/>
      <c r="Z386" s="40"/>
      <c r="AA386" s="32"/>
    </row>
    <row r="387" spans="1:28" s="9" customFormat="1" ht="24" hidden="1">
      <c r="A387" s="76" t="s">
        <v>20</v>
      </c>
      <c r="B387" s="72" t="s">
        <v>171</v>
      </c>
      <c r="C387" s="88">
        <v>300</v>
      </c>
      <c r="D387" s="88">
        <f t="shared" si="102"/>
        <v>300</v>
      </c>
      <c r="E387" s="88"/>
      <c r="F387" s="88"/>
      <c r="G387" s="88"/>
      <c r="H387" s="88"/>
      <c r="I387" s="88"/>
      <c r="J387" s="88">
        <v>300</v>
      </c>
      <c r="K387" s="88"/>
      <c r="L387" s="88"/>
      <c r="M387" s="88"/>
      <c r="N387" s="88"/>
      <c r="O387" s="88"/>
      <c r="P387" s="88"/>
      <c r="Q387" s="88"/>
      <c r="R387" s="88"/>
      <c r="S387" s="88"/>
      <c r="T387" s="88"/>
      <c r="U387" s="116">
        <f t="shared" si="100"/>
        <v>0</v>
      </c>
      <c r="V387" s="40"/>
      <c r="W387" s="40"/>
      <c r="X387" s="45"/>
      <c r="Y387" s="45"/>
      <c r="Z387" s="40"/>
      <c r="AA387" s="32"/>
    </row>
    <row r="388" spans="1:28" s="8" customFormat="1" ht="12" hidden="1">
      <c r="A388" s="71" t="s">
        <v>20</v>
      </c>
      <c r="B388" s="72" t="s">
        <v>172</v>
      </c>
      <c r="C388" s="88">
        <v>194</v>
      </c>
      <c r="D388" s="88">
        <f t="shared" si="102"/>
        <v>194</v>
      </c>
      <c r="E388" s="88"/>
      <c r="F388" s="88"/>
      <c r="G388" s="88"/>
      <c r="H388" s="88"/>
      <c r="I388" s="88"/>
      <c r="J388" s="88">
        <v>194</v>
      </c>
      <c r="K388" s="88"/>
      <c r="L388" s="88"/>
      <c r="M388" s="88"/>
      <c r="N388" s="88"/>
      <c r="O388" s="88"/>
      <c r="P388" s="88"/>
      <c r="Q388" s="88"/>
      <c r="R388" s="88"/>
      <c r="S388" s="88"/>
      <c r="T388" s="88"/>
      <c r="U388" s="116">
        <f t="shared" si="100"/>
        <v>0</v>
      </c>
      <c r="V388" s="40"/>
      <c r="W388" s="40"/>
      <c r="X388" s="45"/>
      <c r="Y388" s="45"/>
      <c r="Z388" s="40"/>
      <c r="AA388" s="32"/>
    </row>
    <row r="389" spans="1:28" s="8" customFormat="1" ht="24" hidden="1">
      <c r="A389" s="71" t="s">
        <v>20</v>
      </c>
      <c r="B389" s="72" t="s">
        <v>173</v>
      </c>
      <c r="C389" s="88">
        <v>1035</v>
      </c>
      <c r="D389" s="88">
        <f t="shared" si="102"/>
        <v>1035</v>
      </c>
      <c r="E389" s="88"/>
      <c r="F389" s="88"/>
      <c r="G389" s="88"/>
      <c r="H389" s="88"/>
      <c r="I389" s="88"/>
      <c r="J389" s="88">
        <v>1035</v>
      </c>
      <c r="K389" s="88"/>
      <c r="L389" s="88"/>
      <c r="M389" s="88"/>
      <c r="N389" s="88"/>
      <c r="O389" s="88"/>
      <c r="P389" s="88"/>
      <c r="Q389" s="88"/>
      <c r="R389" s="88"/>
      <c r="S389" s="88"/>
      <c r="T389" s="88"/>
      <c r="U389" s="116">
        <f t="shared" si="100"/>
        <v>0</v>
      </c>
      <c r="V389" s="40"/>
      <c r="W389" s="40"/>
      <c r="X389" s="45"/>
      <c r="Y389" s="45"/>
      <c r="Z389" s="40"/>
      <c r="AA389" s="32"/>
    </row>
    <row r="390" spans="1:28" s="8" customFormat="1" ht="24" hidden="1">
      <c r="A390" s="71" t="s">
        <v>20</v>
      </c>
      <c r="B390" s="72" t="s">
        <v>174</v>
      </c>
      <c r="C390" s="88">
        <v>567</v>
      </c>
      <c r="D390" s="88">
        <f t="shared" si="102"/>
        <v>567</v>
      </c>
      <c r="E390" s="88"/>
      <c r="F390" s="88"/>
      <c r="G390" s="88"/>
      <c r="H390" s="88"/>
      <c r="I390" s="88"/>
      <c r="J390" s="88">
        <v>567</v>
      </c>
      <c r="K390" s="88"/>
      <c r="L390" s="88"/>
      <c r="M390" s="88"/>
      <c r="N390" s="88"/>
      <c r="O390" s="88"/>
      <c r="P390" s="88"/>
      <c r="Q390" s="88"/>
      <c r="R390" s="88"/>
      <c r="S390" s="88"/>
      <c r="T390" s="88"/>
      <c r="U390" s="116">
        <f t="shared" si="100"/>
        <v>0</v>
      </c>
      <c r="V390" s="40"/>
      <c r="W390" s="40"/>
      <c r="X390" s="45"/>
      <c r="Y390" s="45"/>
      <c r="Z390" s="40"/>
      <c r="AA390" s="32"/>
    </row>
    <row r="391" spans="1:28" s="8" customFormat="1" ht="36" hidden="1">
      <c r="A391" s="71" t="s">
        <v>20</v>
      </c>
      <c r="B391" s="72" t="s">
        <v>175</v>
      </c>
      <c r="C391" s="88">
        <v>2493</v>
      </c>
      <c r="D391" s="88">
        <f t="shared" si="102"/>
        <v>2493</v>
      </c>
      <c r="E391" s="88"/>
      <c r="F391" s="88"/>
      <c r="G391" s="88"/>
      <c r="H391" s="88"/>
      <c r="I391" s="88"/>
      <c r="J391" s="88">
        <v>2493</v>
      </c>
      <c r="K391" s="88"/>
      <c r="L391" s="88"/>
      <c r="M391" s="88"/>
      <c r="N391" s="88"/>
      <c r="O391" s="88"/>
      <c r="P391" s="88"/>
      <c r="Q391" s="88"/>
      <c r="R391" s="88"/>
      <c r="S391" s="88"/>
      <c r="T391" s="88"/>
      <c r="U391" s="116">
        <f t="shared" si="100"/>
        <v>0</v>
      </c>
      <c r="V391" s="40"/>
      <c r="W391" s="40"/>
      <c r="X391" s="45"/>
      <c r="Y391" s="45"/>
      <c r="Z391" s="40"/>
      <c r="AA391" s="32"/>
    </row>
    <row r="392" spans="1:28" s="8" customFormat="1" ht="36" hidden="1">
      <c r="A392" s="71" t="s">
        <v>20</v>
      </c>
      <c r="B392" s="77" t="s">
        <v>176</v>
      </c>
      <c r="C392" s="88">
        <v>2585</v>
      </c>
      <c r="D392" s="88">
        <f t="shared" si="102"/>
        <v>2585</v>
      </c>
      <c r="E392" s="88"/>
      <c r="F392" s="88"/>
      <c r="G392" s="88"/>
      <c r="H392" s="88"/>
      <c r="I392" s="88"/>
      <c r="J392" s="88">
        <v>2585</v>
      </c>
      <c r="K392" s="88"/>
      <c r="L392" s="88"/>
      <c r="M392" s="88"/>
      <c r="N392" s="88"/>
      <c r="O392" s="88"/>
      <c r="P392" s="88"/>
      <c r="Q392" s="88"/>
      <c r="R392" s="88"/>
      <c r="S392" s="88"/>
      <c r="T392" s="88"/>
      <c r="U392" s="116">
        <f t="shared" si="100"/>
        <v>0</v>
      </c>
      <c r="V392" s="40"/>
      <c r="W392" s="40"/>
      <c r="X392" s="45"/>
      <c r="Y392" s="45"/>
      <c r="Z392" s="40"/>
      <c r="AA392" s="32"/>
    </row>
    <row r="393" spans="1:28" s="8" customFormat="1" ht="36" hidden="1">
      <c r="A393" s="71" t="s">
        <v>20</v>
      </c>
      <c r="B393" s="77" t="s">
        <v>177</v>
      </c>
      <c r="C393" s="88">
        <v>211</v>
      </c>
      <c r="D393" s="88">
        <f t="shared" si="102"/>
        <v>211</v>
      </c>
      <c r="E393" s="88"/>
      <c r="F393" s="88"/>
      <c r="G393" s="88"/>
      <c r="H393" s="88"/>
      <c r="I393" s="88"/>
      <c r="J393" s="88">
        <v>211</v>
      </c>
      <c r="K393" s="88"/>
      <c r="L393" s="88"/>
      <c r="M393" s="88"/>
      <c r="N393" s="88"/>
      <c r="O393" s="88"/>
      <c r="P393" s="88"/>
      <c r="Q393" s="88"/>
      <c r="R393" s="88"/>
      <c r="S393" s="88"/>
      <c r="T393" s="88"/>
      <c r="U393" s="116">
        <f t="shared" si="100"/>
        <v>0</v>
      </c>
      <c r="V393" s="40"/>
      <c r="W393" s="40"/>
      <c r="X393" s="45"/>
      <c r="Y393" s="45"/>
      <c r="Z393" s="40"/>
      <c r="AA393" s="32"/>
    </row>
    <row r="394" spans="1:28" s="6" customFormat="1" ht="12" hidden="1">
      <c r="A394" s="83" t="s">
        <v>403</v>
      </c>
      <c r="B394" s="64" t="s">
        <v>134</v>
      </c>
      <c r="C394" s="65">
        <v>28376</v>
      </c>
      <c r="D394" s="66">
        <f t="shared" ref="D394:R394" si="104">D395+D424+D437+D441+D445</f>
        <v>28376</v>
      </c>
      <c r="E394" s="66">
        <f t="shared" si="104"/>
        <v>12355</v>
      </c>
      <c r="F394" s="66">
        <f t="shared" si="104"/>
        <v>0</v>
      </c>
      <c r="G394" s="66">
        <f t="shared" si="104"/>
        <v>1951</v>
      </c>
      <c r="H394" s="66">
        <f t="shared" si="104"/>
        <v>0</v>
      </c>
      <c r="I394" s="66">
        <f t="shared" si="104"/>
        <v>0</v>
      </c>
      <c r="J394" s="66">
        <f t="shared" si="104"/>
        <v>382</v>
      </c>
      <c r="K394" s="66">
        <f t="shared" si="104"/>
        <v>0</v>
      </c>
      <c r="L394" s="66">
        <f t="shared" si="104"/>
        <v>0</v>
      </c>
      <c r="M394" s="66">
        <f t="shared" si="104"/>
        <v>0</v>
      </c>
      <c r="N394" s="66">
        <f t="shared" si="104"/>
        <v>13688</v>
      </c>
      <c r="O394" s="66">
        <f t="shared" si="104"/>
        <v>0</v>
      </c>
      <c r="P394" s="66">
        <f t="shared" si="104"/>
        <v>0</v>
      </c>
      <c r="Q394" s="66">
        <f t="shared" si="104"/>
        <v>0</v>
      </c>
      <c r="R394" s="66">
        <f t="shared" si="104"/>
        <v>0</v>
      </c>
      <c r="S394" s="66"/>
      <c r="T394" s="66"/>
      <c r="U394" s="116">
        <f t="shared" si="100"/>
        <v>0</v>
      </c>
      <c r="V394" s="35"/>
      <c r="W394" s="35"/>
      <c r="X394" s="45"/>
      <c r="Y394" s="45"/>
      <c r="Z394" s="35"/>
      <c r="AA394" s="32"/>
    </row>
    <row r="395" spans="1:28" s="6" customFormat="1" ht="12" hidden="1">
      <c r="A395" s="63" t="s">
        <v>14</v>
      </c>
      <c r="B395" s="64" t="s">
        <v>135</v>
      </c>
      <c r="C395" s="86">
        <v>16021</v>
      </c>
      <c r="D395" s="86">
        <f t="shared" ref="D395:R395" si="105">D396+D400+D403+D413+D399</f>
        <v>16021</v>
      </c>
      <c r="E395" s="86">
        <f t="shared" si="105"/>
        <v>0</v>
      </c>
      <c r="F395" s="86">
        <f t="shared" si="105"/>
        <v>0</v>
      </c>
      <c r="G395" s="86">
        <f t="shared" si="105"/>
        <v>1951</v>
      </c>
      <c r="H395" s="86">
        <f t="shared" si="105"/>
        <v>0</v>
      </c>
      <c r="I395" s="86">
        <f t="shared" si="105"/>
        <v>0</v>
      </c>
      <c r="J395" s="86">
        <f t="shared" si="105"/>
        <v>382</v>
      </c>
      <c r="K395" s="86">
        <f t="shared" si="105"/>
        <v>0</v>
      </c>
      <c r="L395" s="86">
        <f t="shared" si="105"/>
        <v>0</v>
      </c>
      <c r="M395" s="86">
        <f t="shared" si="105"/>
        <v>0</v>
      </c>
      <c r="N395" s="86">
        <f t="shared" si="105"/>
        <v>13688</v>
      </c>
      <c r="O395" s="86">
        <f t="shared" si="105"/>
        <v>0</v>
      </c>
      <c r="P395" s="86">
        <f t="shared" si="105"/>
        <v>0</v>
      </c>
      <c r="Q395" s="86">
        <f t="shared" si="105"/>
        <v>0</v>
      </c>
      <c r="R395" s="86">
        <f t="shared" si="105"/>
        <v>0</v>
      </c>
      <c r="S395" s="86"/>
      <c r="T395" s="86"/>
      <c r="U395" s="116">
        <f t="shared" si="100"/>
        <v>0</v>
      </c>
      <c r="V395" s="38"/>
      <c r="W395" s="38"/>
      <c r="X395" s="45"/>
      <c r="Y395" s="45"/>
      <c r="Z395" s="38"/>
      <c r="AA395" s="32"/>
    </row>
    <row r="396" spans="1:28" s="7" customFormat="1" ht="12" hidden="1">
      <c r="A396" s="67" t="s">
        <v>19</v>
      </c>
      <c r="B396" s="68" t="s">
        <v>25</v>
      </c>
      <c r="C396" s="87">
        <v>7468</v>
      </c>
      <c r="D396" s="70">
        <f t="shared" ref="D396:R396" si="106">SUM(D397:D398)</f>
        <v>7468</v>
      </c>
      <c r="E396" s="70">
        <f t="shared" si="106"/>
        <v>0</v>
      </c>
      <c r="F396" s="70">
        <f t="shared" si="106"/>
        <v>0</v>
      </c>
      <c r="G396" s="70">
        <f t="shared" si="106"/>
        <v>0</v>
      </c>
      <c r="H396" s="70">
        <f t="shared" si="106"/>
        <v>0</v>
      </c>
      <c r="I396" s="70">
        <f t="shared" si="106"/>
        <v>0</v>
      </c>
      <c r="J396" s="70">
        <f t="shared" si="106"/>
        <v>0</v>
      </c>
      <c r="K396" s="70">
        <f t="shared" si="106"/>
        <v>0</v>
      </c>
      <c r="L396" s="70">
        <f t="shared" si="106"/>
        <v>0</v>
      </c>
      <c r="M396" s="70">
        <f t="shared" si="106"/>
        <v>0</v>
      </c>
      <c r="N396" s="70">
        <f t="shared" si="106"/>
        <v>7468</v>
      </c>
      <c r="O396" s="70">
        <f t="shared" si="106"/>
        <v>0</v>
      </c>
      <c r="P396" s="70">
        <f t="shared" si="106"/>
        <v>0</v>
      </c>
      <c r="Q396" s="70">
        <f t="shared" si="106"/>
        <v>0</v>
      </c>
      <c r="R396" s="70">
        <f t="shared" si="106"/>
        <v>0</v>
      </c>
      <c r="S396" s="70"/>
      <c r="T396" s="70"/>
      <c r="U396" s="116">
        <f t="shared" si="100"/>
        <v>0</v>
      </c>
      <c r="V396" s="36"/>
      <c r="W396" s="36"/>
      <c r="X396" s="45"/>
      <c r="Y396" s="45"/>
      <c r="Z396" s="36"/>
      <c r="AA396" s="32"/>
    </row>
    <row r="397" spans="1:28" s="13" customFormat="1" ht="12" hidden="1">
      <c r="A397" s="71" t="s">
        <v>20</v>
      </c>
      <c r="B397" s="72" t="s">
        <v>26</v>
      </c>
      <c r="C397" s="88">
        <v>7063</v>
      </c>
      <c r="D397" s="74">
        <f>SUM(E397:P397)</f>
        <v>7063</v>
      </c>
      <c r="E397" s="74"/>
      <c r="F397" s="74"/>
      <c r="G397" s="74"/>
      <c r="H397" s="74"/>
      <c r="I397" s="74"/>
      <c r="J397" s="74"/>
      <c r="K397" s="74"/>
      <c r="L397" s="74"/>
      <c r="M397" s="74"/>
      <c r="N397" s="74">
        <v>7063</v>
      </c>
      <c r="O397" s="74"/>
      <c r="P397" s="74"/>
      <c r="Q397" s="74"/>
      <c r="R397" s="74"/>
      <c r="S397" s="74"/>
      <c r="T397" s="74"/>
      <c r="U397" s="116">
        <f t="shared" si="100"/>
        <v>0</v>
      </c>
      <c r="V397" s="37"/>
      <c r="W397" s="37"/>
      <c r="X397" s="45"/>
      <c r="Y397" s="45"/>
      <c r="Z397" s="37"/>
      <c r="AA397" s="32"/>
    </row>
    <row r="398" spans="1:28" s="13" customFormat="1" ht="12" hidden="1">
      <c r="A398" s="71" t="s">
        <v>20</v>
      </c>
      <c r="B398" s="72" t="s">
        <v>28</v>
      </c>
      <c r="C398" s="88">
        <v>405</v>
      </c>
      <c r="D398" s="74">
        <f>SUM(E398:P398)</f>
        <v>405</v>
      </c>
      <c r="E398" s="74"/>
      <c r="F398" s="74"/>
      <c r="G398" s="74"/>
      <c r="H398" s="74"/>
      <c r="I398" s="74"/>
      <c r="J398" s="74"/>
      <c r="K398" s="74"/>
      <c r="L398" s="74"/>
      <c r="M398" s="74"/>
      <c r="N398" s="74">
        <v>405</v>
      </c>
      <c r="O398" s="74"/>
      <c r="P398" s="74"/>
      <c r="Q398" s="74"/>
      <c r="R398" s="74"/>
      <c r="S398" s="74"/>
      <c r="T398" s="74"/>
      <c r="U398" s="116">
        <f t="shared" si="100"/>
        <v>0</v>
      </c>
      <c r="V398" s="37"/>
      <c r="W398" s="37"/>
      <c r="X398" s="45"/>
      <c r="Y398" s="45"/>
      <c r="Z398" s="37"/>
      <c r="AA398" s="32"/>
    </row>
    <row r="399" spans="1:28" s="7" customFormat="1" ht="12" hidden="1">
      <c r="A399" s="67" t="s">
        <v>21</v>
      </c>
      <c r="B399" s="68" t="s">
        <v>222</v>
      </c>
      <c r="C399" s="69">
        <v>472</v>
      </c>
      <c r="D399" s="70">
        <f>SUM(E399:P399)</f>
        <v>472</v>
      </c>
      <c r="E399" s="70"/>
      <c r="F399" s="70"/>
      <c r="G399" s="70"/>
      <c r="H399" s="70"/>
      <c r="I399" s="70"/>
      <c r="J399" s="70"/>
      <c r="K399" s="70"/>
      <c r="L399" s="70"/>
      <c r="M399" s="70"/>
      <c r="N399" s="70">
        <v>472</v>
      </c>
      <c r="O399" s="70"/>
      <c r="P399" s="70"/>
      <c r="Q399" s="70"/>
      <c r="R399" s="70"/>
      <c r="S399" s="70"/>
      <c r="T399" s="70"/>
      <c r="U399" s="116">
        <f t="shared" si="100"/>
        <v>0</v>
      </c>
      <c r="V399" s="36"/>
      <c r="W399" s="36"/>
      <c r="X399" s="45"/>
      <c r="Y399" s="45"/>
      <c r="Z399" s="40"/>
      <c r="AA399" s="32"/>
      <c r="AB399" s="9"/>
    </row>
    <row r="400" spans="1:28" s="7" customFormat="1" ht="12" hidden="1">
      <c r="A400" s="67" t="s">
        <v>22</v>
      </c>
      <c r="B400" s="68" t="s">
        <v>29</v>
      </c>
      <c r="C400" s="87">
        <v>1244</v>
      </c>
      <c r="D400" s="70">
        <f t="shared" ref="D400:P400" si="107">SUM(D401:D402)</f>
        <v>1244</v>
      </c>
      <c r="E400" s="70">
        <f t="shared" si="107"/>
        <v>0</v>
      </c>
      <c r="F400" s="70">
        <f t="shared" si="107"/>
        <v>0</v>
      </c>
      <c r="G400" s="70">
        <f t="shared" si="107"/>
        <v>0</v>
      </c>
      <c r="H400" s="70">
        <f t="shared" si="107"/>
        <v>0</v>
      </c>
      <c r="I400" s="70">
        <f t="shared" si="107"/>
        <v>0</v>
      </c>
      <c r="J400" s="70">
        <f t="shared" si="107"/>
        <v>0</v>
      </c>
      <c r="K400" s="70">
        <f t="shared" si="107"/>
        <v>0</v>
      </c>
      <c r="L400" s="70">
        <f t="shared" si="107"/>
        <v>0</v>
      </c>
      <c r="M400" s="70">
        <f t="shared" si="107"/>
        <v>0</v>
      </c>
      <c r="N400" s="70">
        <f t="shared" si="107"/>
        <v>1244</v>
      </c>
      <c r="O400" s="70">
        <f t="shared" si="107"/>
        <v>0</v>
      </c>
      <c r="P400" s="70">
        <f t="shared" si="107"/>
        <v>0</v>
      </c>
      <c r="Q400" s="70">
        <f>SUM(Q401:Q402)</f>
        <v>0</v>
      </c>
      <c r="R400" s="70"/>
      <c r="S400" s="70"/>
      <c r="T400" s="70"/>
      <c r="U400" s="116">
        <f t="shared" si="100"/>
        <v>0</v>
      </c>
      <c r="V400" s="36"/>
      <c r="W400" s="36"/>
      <c r="X400" s="45"/>
      <c r="Y400" s="45"/>
      <c r="Z400" s="36"/>
      <c r="AA400" s="32"/>
    </row>
    <row r="401" spans="1:42" s="13" customFormat="1" ht="12" hidden="1">
      <c r="A401" s="71" t="s">
        <v>20</v>
      </c>
      <c r="B401" s="72" t="s">
        <v>26</v>
      </c>
      <c r="C401" s="88">
        <v>1200</v>
      </c>
      <c r="D401" s="74">
        <f>SUM(E401:P401)</f>
        <v>1200</v>
      </c>
      <c r="E401" s="74"/>
      <c r="F401" s="74"/>
      <c r="G401" s="74"/>
      <c r="H401" s="74"/>
      <c r="I401" s="74"/>
      <c r="J401" s="74"/>
      <c r="K401" s="74"/>
      <c r="L401" s="74"/>
      <c r="M401" s="74"/>
      <c r="N401" s="74">
        <v>1200</v>
      </c>
      <c r="O401" s="74"/>
      <c r="P401" s="74"/>
      <c r="Q401" s="74"/>
      <c r="R401" s="74"/>
      <c r="S401" s="74"/>
      <c r="T401" s="74"/>
      <c r="U401" s="116">
        <f t="shared" si="100"/>
        <v>0</v>
      </c>
      <c r="V401" s="37"/>
      <c r="W401" s="37"/>
      <c r="X401" s="45"/>
      <c r="Y401" s="45"/>
      <c r="Z401" s="37"/>
      <c r="AA401" s="32"/>
    </row>
    <row r="402" spans="1:42" s="13" customFormat="1" ht="12" hidden="1">
      <c r="A402" s="71" t="s">
        <v>20</v>
      </c>
      <c r="B402" s="72" t="s">
        <v>28</v>
      </c>
      <c r="C402" s="88">
        <v>44</v>
      </c>
      <c r="D402" s="74">
        <f>SUM(E402:P402)</f>
        <v>44</v>
      </c>
      <c r="E402" s="74"/>
      <c r="F402" s="74"/>
      <c r="G402" s="74"/>
      <c r="H402" s="74"/>
      <c r="I402" s="74"/>
      <c r="J402" s="74"/>
      <c r="K402" s="74"/>
      <c r="L402" s="74"/>
      <c r="M402" s="74"/>
      <c r="N402" s="74">
        <v>44</v>
      </c>
      <c r="O402" s="74"/>
      <c r="P402" s="74"/>
      <c r="Q402" s="74"/>
      <c r="R402" s="74"/>
      <c r="S402" s="74"/>
      <c r="T402" s="74"/>
      <c r="U402" s="116">
        <f t="shared" si="100"/>
        <v>0</v>
      </c>
      <c r="V402" s="37"/>
      <c r="W402" s="37"/>
      <c r="X402" s="45"/>
      <c r="Y402" s="45"/>
      <c r="Z402" s="37"/>
      <c r="AA402" s="32"/>
    </row>
    <row r="403" spans="1:42" s="7" customFormat="1" ht="12" hidden="1">
      <c r="A403" s="67" t="s">
        <v>40</v>
      </c>
      <c r="B403" s="68" t="s">
        <v>56</v>
      </c>
      <c r="C403" s="87">
        <v>3259</v>
      </c>
      <c r="D403" s="70">
        <f t="shared" ref="D403:Q403" si="108">SUM(D404:D412)</f>
        <v>3259</v>
      </c>
      <c r="E403" s="70">
        <f t="shared" si="108"/>
        <v>0</v>
      </c>
      <c r="F403" s="70">
        <f t="shared" si="108"/>
        <v>0</v>
      </c>
      <c r="G403" s="70">
        <f t="shared" si="108"/>
        <v>0</v>
      </c>
      <c r="H403" s="70">
        <f t="shared" si="108"/>
        <v>0</v>
      </c>
      <c r="I403" s="70">
        <f t="shared" si="108"/>
        <v>0</v>
      </c>
      <c r="J403" s="70">
        <f t="shared" si="108"/>
        <v>382</v>
      </c>
      <c r="K403" s="70">
        <f t="shared" si="108"/>
        <v>0</v>
      </c>
      <c r="L403" s="70">
        <f t="shared" si="108"/>
        <v>0</v>
      </c>
      <c r="M403" s="70">
        <f t="shared" si="108"/>
        <v>0</v>
      </c>
      <c r="N403" s="70">
        <f t="shared" si="108"/>
        <v>2877</v>
      </c>
      <c r="O403" s="70">
        <f t="shared" si="108"/>
        <v>0</v>
      </c>
      <c r="P403" s="70">
        <f t="shared" si="108"/>
        <v>0</v>
      </c>
      <c r="Q403" s="70">
        <f t="shared" si="108"/>
        <v>0</v>
      </c>
      <c r="R403" s="70"/>
      <c r="S403" s="70"/>
      <c r="T403" s="70"/>
      <c r="U403" s="116">
        <f t="shared" si="100"/>
        <v>0</v>
      </c>
      <c r="V403" s="36"/>
      <c r="W403" s="36"/>
      <c r="X403" s="45"/>
      <c r="Y403" s="45"/>
      <c r="Z403" s="36"/>
      <c r="AA403" s="32"/>
    </row>
    <row r="404" spans="1:42" s="8" customFormat="1" ht="12" hidden="1">
      <c r="A404" s="71" t="s">
        <v>20</v>
      </c>
      <c r="B404" s="72" t="s">
        <v>87</v>
      </c>
      <c r="C404" s="88">
        <v>20</v>
      </c>
      <c r="D404" s="74">
        <f t="shared" ref="D404:D412" si="109">SUM(E404:P404)</f>
        <v>20</v>
      </c>
      <c r="E404" s="74"/>
      <c r="F404" s="74"/>
      <c r="G404" s="74"/>
      <c r="H404" s="74"/>
      <c r="I404" s="74"/>
      <c r="J404" s="74"/>
      <c r="K404" s="74"/>
      <c r="L404" s="74"/>
      <c r="M404" s="74"/>
      <c r="N404" s="74">
        <v>20</v>
      </c>
      <c r="O404" s="74"/>
      <c r="P404" s="74"/>
      <c r="Q404" s="74"/>
      <c r="R404" s="74"/>
      <c r="S404" s="74"/>
      <c r="T404" s="74"/>
      <c r="U404" s="116">
        <f t="shared" si="100"/>
        <v>0</v>
      </c>
      <c r="V404" s="37"/>
      <c r="W404" s="37"/>
      <c r="X404" s="45"/>
      <c r="Y404" s="45"/>
      <c r="Z404" s="37"/>
      <c r="AA404" s="32"/>
    </row>
    <row r="405" spans="1:42" s="8" customFormat="1" ht="48" hidden="1">
      <c r="A405" s="71" t="s">
        <v>20</v>
      </c>
      <c r="B405" s="72" t="s">
        <v>326</v>
      </c>
      <c r="C405" s="88">
        <v>640</v>
      </c>
      <c r="D405" s="74">
        <f t="shared" si="109"/>
        <v>640</v>
      </c>
      <c r="E405" s="74"/>
      <c r="F405" s="74"/>
      <c r="G405" s="74"/>
      <c r="H405" s="74"/>
      <c r="I405" s="74"/>
      <c r="J405" s="74"/>
      <c r="K405" s="74"/>
      <c r="L405" s="74"/>
      <c r="M405" s="74"/>
      <c r="N405" s="74">
        <v>640</v>
      </c>
      <c r="O405" s="74"/>
      <c r="P405" s="74"/>
      <c r="Q405" s="74"/>
      <c r="R405" s="74"/>
      <c r="S405" s="74"/>
      <c r="T405" s="74"/>
      <c r="U405" s="116">
        <f t="shared" si="100"/>
        <v>0</v>
      </c>
      <c r="V405" s="37"/>
      <c r="W405" s="37"/>
      <c r="X405" s="45"/>
      <c r="Y405" s="45"/>
      <c r="Z405" s="37"/>
      <c r="AA405" s="32"/>
    </row>
    <row r="406" spans="1:42" s="8" customFormat="1" ht="24" hidden="1">
      <c r="A406" s="71" t="s">
        <v>20</v>
      </c>
      <c r="B406" s="72" t="s">
        <v>327</v>
      </c>
      <c r="C406" s="88">
        <v>850</v>
      </c>
      <c r="D406" s="74">
        <f t="shared" si="109"/>
        <v>850</v>
      </c>
      <c r="E406" s="74"/>
      <c r="F406" s="74"/>
      <c r="G406" s="74"/>
      <c r="H406" s="74"/>
      <c r="I406" s="74"/>
      <c r="J406" s="74"/>
      <c r="K406" s="74"/>
      <c r="L406" s="74"/>
      <c r="M406" s="74"/>
      <c r="N406" s="74">
        <v>850</v>
      </c>
      <c r="O406" s="74"/>
      <c r="P406" s="74"/>
      <c r="Q406" s="74"/>
      <c r="R406" s="74"/>
      <c r="S406" s="74"/>
      <c r="T406" s="74"/>
      <c r="U406" s="116">
        <f t="shared" si="100"/>
        <v>0</v>
      </c>
      <c r="V406" s="37"/>
      <c r="W406" s="37"/>
      <c r="X406" s="45"/>
      <c r="Y406" s="45"/>
      <c r="Z406" s="37"/>
      <c r="AA406" s="32"/>
    </row>
    <row r="407" spans="1:42" s="8" customFormat="1" ht="48" hidden="1">
      <c r="A407" s="71" t="s">
        <v>20</v>
      </c>
      <c r="B407" s="106" t="s">
        <v>336</v>
      </c>
      <c r="C407" s="88">
        <v>340</v>
      </c>
      <c r="D407" s="74">
        <f t="shared" si="109"/>
        <v>340</v>
      </c>
      <c r="E407" s="74"/>
      <c r="F407" s="74"/>
      <c r="G407" s="74"/>
      <c r="H407" s="74"/>
      <c r="I407" s="74"/>
      <c r="J407" s="74"/>
      <c r="K407" s="74"/>
      <c r="L407" s="74"/>
      <c r="M407" s="74"/>
      <c r="N407" s="74">
        <v>340</v>
      </c>
      <c r="O407" s="74"/>
      <c r="P407" s="74"/>
      <c r="Q407" s="74"/>
      <c r="R407" s="74"/>
      <c r="S407" s="74"/>
      <c r="T407" s="74"/>
      <c r="U407" s="116">
        <f t="shared" si="100"/>
        <v>0</v>
      </c>
      <c r="V407" s="37"/>
      <c r="W407" s="37"/>
      <c r="X407" s="45"/>
      <c r="Y407" s="45"/>
      <c r="Z407" s="37"/>
      <c r="AA407" s="32"/>
    </row>
    <row r="408" spans="1:42" s="8" customFormat="1" ht="12" hidden="1">
      <c r="A408" s="71" t="s">
        <v>20</v>
      </c>
      <c r="B408" s="106" t="s">
        <v>375</v>
      </c>
      <c r="C408" s="88">
        <v>420</v>
      </c>
      <c r="D408" s="74">
        <f t="shared" si="109"/>
        <v>420</v>
      </c>
      <c r="E408" s="74"/>
      <c r="F408" s="74"/>
      <c r="G408" s="74"/>
      <c r="H408" s="74"/>
      <c r="I408" s="74"/>
      <c r="J408" s="74"/>
      <c r="K408" s="74"/>
      <c r="L408" s="74"/>
      <c r="M408" s="74"/>
      <c r="N408" s="74">
        <v>420</v>
      </c>
      <c r="O408" s="74"/>
      <c r="P408" s="74"/>
      <c r="Q408" s="74"/>
      <c r="R408" s="74"/>
      <c r="S408" s="74"/>
      <c r="T408" s="74"/>
      <c r="U408" s="116">
        <f t="shared" si="100"/>
        <v>0</v>
      </c>
      <c r="V408" s="37"/>
      <c r="W408" s="37"/>
      <c r="X408" s="45"/>
      <c r="Y408" s="45"/>
      <c r="Z408" s="37"/>
      <c r="AA408" s="32"/>
    </row>
    <row r="409" spans="1:42" s="9" customFormat="1" ht="24" hidden="1">
      <c r="A409" s="75" t="s">
        <v>20</v>
      </c>
      <c r="B409" s="72" t="s">
        <v>136</v>
      </c>
      <c r="C409" s="88">
        <v>82</v>
      </c>
      <c r="D409" s="74">
        <f t="shared" si="109"/>
        <v>82</v>
      </c>
      <c r="E409" s="74"/>
      <c r="F409" s="74"/>
      <c r="G409" s="74"/>
      <c r="H409" s="74"/>
      <c r="I409" s="74"/>
      <c r="J409" s="74">
        <v>82</v>
      </c>
      <c r="K409" s="74"/>
      <c r="L409" s="74"/>
      <c r="M409" s="74"/>
      <c r="N409" s="74"/>
      <c r="O409" s="74"/>
      <c r="P409" s="74"/>
      <c r="Q409" s="74"/>
      <c r="R409" s="74"/>
      <c r="S409" s="74"/>
      <c r="T409" s="74"/>
      <c r="U409" s="116">
        <f t="shared" si="100"/>
        <v>0</v>
      </c>
      <c r="V409" s="37"/>
      <c r="W409" s="37"/>
      <c r="X409" s="45"/>
      <c r="Y409" s="45"/>
      <c r="Z409" s="37"/>
      <c r="AA409" s="32"/>
    </row>
    <row r="410" spans="1:42" s="8" customFormat="1" ht="36" hidden="1">
      <c r="A410" s="71" t="s">
        <v>20</v>
      </c>
      <c r="B410" s="106" t="s">
        <v>376</v>
      </c>
      <c r="C410" s="88">
        <v>454</v>
      </c>
      <c r="D410" s="74">
        <f t="shared" si="109"/>
        <v>454</v>
      </c>
      <c r="E410" s="74"/>
      <c r="F410" s="74"/>
      <c r="G410" s="74"/>
      <c r="H410" s="74"/>
      <c r="I410" s="74"/>
      <c r="J410" s="74"/>
      <c r="K410" s="74"/>
      <c r="L410" s="74"/>
      <c r="M410" s="74"/>
      <c r="N410" s="74">
        <v>454</v>
      </c>
      <c r="O410" s="74"/>
      <c r="P410" s="74"/>
      <c r="Q410" s="74"/>
      <c r="R410" s="74"/>
      <c r="S410" s="74"/>
      <c r="T410" s="74"/>
      <c r="U410" s="116">
        <f t="shared" si="100"/>
        <v>0</v>
      </c>
      <c r="V410" s="37"/>
      <c r="W410" s="37"/>
      <c r="X410" s="45"/>
      <c r="Y410" s="45"/>
      <c r="Z410" s="37"/>
      <c r="AA410" s="32"/>
    </row>
    <row r="411" spans="1:42" s="8" customFormat="1" ht="36" hidden="1">
      <c r="A411" s="71" t="s">
        <v>20</v>
      </c>
      <c r="B411" s="72" t="s">
        <v>377</v>
      </c>
      <c r="C411" s="88">
        <v>300</v>
      </c>
      <c r="D411" s="74">
        <f t="shared" si="109"/>
        <v>300</v>
      </c>
      <c r="E411" s="74"/>
      <c r="F411" s="74"/>
      <c r="G411" s="74"/>
      <c r="H411" s="74"/>
      <c r="I411" s="74"/>
      <c r="J411" s="74">
        <v>300</v>
      </c>
      <c r="K411" s="74"/>
      <c r="L411" s="74"/>
      <c r="M411" s="74"/>
      <c r="N411" s="74"/>
      <c r="O411" s="74"/>
      <c r="P411" s="74"/>
      <c r="Q411" s="74"/>
      <c r="R411" s="74"/>
      <c r="S411" s="74"/>
      <c r="T411" s="74"/>
      <c r="U411" s="116">
        <f t="shared" si="100"/>
        <v>0</v>
      </c>
      <c r="V411" s="37"/>
      <c r="W411" s="37"/>
      <c r="X411" s="45"/>
      <c r="Y411" s="45"/>
      <c r="Z411" s="37"/>
      <c r="AA411" s="32"/>
    </row>
    <row r="412" spans="1:42" s="8" customFormat="1" ht="36" hidden="1">
      <c r="A412" s="71" t="s">
        <v>20</v>
      </c>
      <c r="B412" s="99" t="s">
        <v>378</v>
      </c>
      <c r="C412" s="88">
        <v>153</v>
      </c>
      <c r="D412" s="74">
        <f t="shared" si="109"/>
        <v>153</v>
      </c>
      <c r="E412" s="74"/>
      <c r="F412" s="74"/>
      <c r="G412" s="74"/>
      <c r="H412" s="74"/>
      <c r="I412" s="74"/>
      <c r="J412" s="74"/>
      <c r="K412" s="74"/>
      <c r="L412" s="74"/>
      <c r="M412" s="74"/>
      <c r="N412" s="74">
        <v>153</v>
      </c>
      <c r="O412" s="74"/>
      <c r="P412" s="74"/>
      <c r="Q412" s="74"/>
      <c r="R412" s="74"/>
      <c r="S412" s="74"/>
      <c r="T412" s="74"/>
      <c r="U412" s="116">
        <f t="shared" si="100"/>
        <v>0</v>
      </c>
      <c r="V412" s="37"/>
      <c r="W412" s="37"/>
      <c r="X412" s="45"/>
      <c r="Y412" s="45"/>
      <c r="Z412" s="37"/>
      <c r="AA412" s="32"/>
    </row>
    <row r="413" spans="1:42" s="7" customFormat="1" ht="12" hidden="1">
      <c r="A413" s="67" t="s">
        <v>48</v>
      </c>
      <c r="B413" s="68" t="s">
        <v>41</v>
      </c>
      <c r="C413" s="87">
        <v>3578</v>
      </c>
      <c r="D413" s="70">
        <f t="shared" ref="D413:Q413" si="110">SUM(D414:D423)</f>
        <v>3578</v>
      </c>
      <c r="E413" s="70">
        <f t="shared" si="110"/>
        <v>0</v>
      </c>
      <c r="F413" s="70">
        <f t="shared" si="110"/>
        <v>0</v>
      </c>
      <c r="G413" s="70">
        <f t="shared" si="110"/>
        <v>1951</v>
      </c>
      <c r="H413" s="70">
        <f t="shared" si="110"/>
        <v>0</v>
      </c>
      <c r="I413" s="70">
        <f t="shared" si="110"/>
        <v>0</v>
      </c>
      <c r="J413" s="70">
        <f t="shared" si="110"/>
        <v>0</v>
      </c>
      <c r="K413" s="70">
        <f t="shared" si="110"/>
        <v>0</v>
      </c>
      <c r="L413" s="70">
        <f t="shared" si="110"/>
        <v>0</v>
      </c>
      <c r="M413" s="70">
        <f t="shared" si="110"/>
        <v>0</v>
      </c>
      <c r="N413" s="70">
        <f t="shared" si="110"/>
        <v>1627</v>
      </c>
      <c r="O413" s="70">
        <f t="shared" si="110"/>
        <v>0</v>
      </c>
      <c r="P413" s="70">
        <f t="shared" si="110"/>
        <v>0</v>
      </c>
      <c r="Q413" s="70">
        <f t="shared" si="110"/>
        <v>0</v>
      </c>
      <c r="R413" s="70"/>
      <c r="S413" s="70"/>
      <c r="T413" s="70"/>
      <c r="U413" s="116">
        <f t="shared" si="100"/>
        <v>0</v>
      </c>
      <c r="V413" s="36"/>
      <c r="W413" s="36"/>
      <c r="X413" s="45"/>
      <c r="Y413" s="45"/>
      <c r="Z413" s="36"/>
      <c r="AA413" s="32"/>
    </row>
    <row r="414" spans="1:42" s="20" customFormat="1" ht="48" hidden="1">
      <c r="A414" s="75" t="s">
        <v>20</v>
      </c>
      <c r="B414" s="72" t="s">
        <v>379</v>
      </c>
      <c r="C414" s="88">
        <v>529</v>
      </c>
      <c r="D414" s="74">
        <f t="shared" ref="D414:D423" si="111">SUM(E414:P414)</f>
        <v>529</v>
      </c>
      <c r="E414" s="74"/>
      <c r="F414" s="74"/>
      <c r="G414" s="74">
        <v>529</v>
      </c>
      <c r="H414" s="74"/>
      <c r="I414" s="74"/>
      <c r="J414" s="74"/>
      <c r="K414" s="74"/>
      <c r="L414" s="74"/>
      <c r="M414" s="74"/>
      <c r="N414" s="74"/>
      <c r="O414" s="74"/>
      <c r="P414" s="74"/>
      <c r="Q414" s="74"/>
      <c r="R414" s="74"/>
      <c r="S414" s="74"/>
      <c r="T414" s="74"/>
      <c r="U414" s="116">
        <f t="shared" si="100"/>
        <v>0</v>
      </c>
      <c r="V414" s="37"/>
      <c r="W414" s="37"/>
      <c r="X414" s="45"/>
      <c r="Y414" s="45"/>
      <c r="Z414" s="37"/>
      <c r="AA414" s="32"/>
      <c r="AB414" s="10"/>
      <c r="AC414" s="10"/>
      <c r="AD414" s="10"/>
      <c r="AE414" s="10"/>
      <c r="AF414" s="10"/>
      <c r="AG414" s="10"/>
      <c r="AH414" s="10"/>
      <c r="AI414" s="10"/>
      <c r="AJ414" s="10"/>
      <c r="AK414" s="10"/>
      <c r="AL414" s="10"/>
      <c r="AM414" s="10"/>
      <c r="AN414" s="10"/>
      <c r="AO414" s="10"/>
      <c r="AP414" s="19"/>
    </row>
    <row r="415" spans="1:42" s="8" customFormat="1" ht="48" hidden="1">
      <c r="A415" s="71" t="s">
        <v>20</v>
      </c>
      <c r="B415" s="99" t="s">
        <v>137</v>
      </c>
      <c r="C415" s="88">
        <v>322</v>
      </c>
      <c r="D415" s="74">
        <f t="shared" si="111"/>
        <v>322</v>
      </c>
      <c r="E415" s="74"/>
      <c r="F415" s="74"/>
      <c r="G415" s="74">
        <v>322</v>
      </c>
      <c r="H415" s="74"/>
      <c r="I415" s="74"/>
      <c r="J415" s="74"/>
      <c r="K415" s="74"/>
      <c r="L415" s="74"/>
      <c r="M415" s="74"/>
      <c r="N415" s="74"/>
      <c r="O415" s="74"/>
      <c r="P415" s="74"/>
      <c r="Q415" s="74"/>
      <c r="R415" s="74"/>
      <c r="S415" s="74"/>
      <c r="T415" s="74"/>
      <c r="U415" s="116">
        <f t="shared" si="100"/>
        <v>0</v>
      </c>
      <c r="V415" s="37"/>
      <c r="W415" s="37"/>
      <c r="X415" s="45"/>
      <c r="Y415" s="45"/>
      <c r="Z415" s="37"/>
      <c r="AA415" s="32"/>
    </row>
    <row r="416" spans="1:42" s="20" customFormat="1" ht="36" hidden="1">
      <c r="A416" s="75" t="s">
        <v>20</v>
      </c>
      <c r="B416" s="107" t="s">
        <v>337</v>
      </c>
      <c r="C416" s="88">
        <v>447</v>
      </c>
      <c r="D416" s="74">
        <f t="shared" si="111"/>
        <v>447</v>
      </c>
      <c r="E416" s="74"/>
      <c r="F416" s="74"/>
      <c r="G416" s="74">
        <v>0</v>
      </c>
      <c r="H416" s="74"/>
      <c r="I416" s="74"/>
      <c r="J416" s="74"/>
      <c r="K416" s="74"/>
      <c r="L416" s="74"/>
      <c r="M416" s="74"/>
      <c r="N416" s="74">
        <v>447</v>
      </c>
      <c r="O416" s="74"/>
      <c r="P416" s="74"/>
      <c r="Q416" s="74"/>
      <c r="R416" s="74"/>
      <c r="S416" s="74"/>
      <c r="T416" s="74"/>
      <c r="U416" s="116">
        <f t="shared" si="100"/>
        <v>0</v>
      </c>
      <c r="V416" s="37"/>
      <c r="W416" s="37"/>
      <c r="X416" s="45"/>
      <c r="Y416" s="45"/>
      <c r="Z416" s="37"/>
      <c r="AA416" s="32"/>
      <c r="AB416" s="10"/>
      <c r="AC416" s="10"/>
      <c r="AD416" s="10"/>
      <c r="AE416" s="10"/>
      <c r="AF416" s="10"/>
      <c r="AG416" s="10"/>
      <c r="AH416" s="10"/>
      <c r="AI416" s="10"/>
      <c r="AJ416" s="10"/>
      <c r="AK416" s="10"/>
      <c r="AL416" s="10"/>
      <c r="AM416" s="10"/>
      <c r="AN416" s="10"/>
      <c r="AO416" s="10"/>
      <c r="AP416" s="19"/>
    </row>
    <row r="417" spans="1:42" s="18" customFormat="1" ht="36" hidden="1">
      <c r="A417" s="75" t="s">
        <v>20</v>
      </c>
      <c r="B417" s="99" t="s">
        <v>138</v>
      </c>
      <c r="C417" s="88">
        <v>200</v>
      </c>
      <c r="D417" s="74">
        <f t="shared" si="111"/>
        <v>200</v>
      </c>
      <c r="E417" s="74"/>
      <c r="F417" s="74"/>
      <c r="G417" s="74"/>
      <c r="H417" s="74"/>
      <c r="I417" s="74"/>
      <c r="J417" s="74"/>
      <c r="K417" s="74"/>
      <c r="L417" s="74"/>
      <c r="M417" s="74"/>
      <c r="N417" s="74">
        <v>200</v>
      </c>
      <c r="O417" s="74"/>
      <c r="P417" s="74"/>
      <c r="Q417" s="74">
        <f>SUM(Q418:Q423)</f>
        <v>0</v>
      </c>
      <c r="R417" s="74"/>
      <c r="S417" s="74"/>
      <c r="T417" s="74"/>
      <c r="U417" s="116">
        <f t="shared" si="100"/>
        <v>0</v>
      </c>
      <c r="V417" s="37"/>
      <c r="W417" s="37"/>
      <c r="X417" s="45"/>
      <c r="Y417" s="45"/>
      <c r="Z417" s="37"/>
      <c r="AA417" s="32"/>
      <c r="AB417" s="15"/>
      <c r="AC417" s="15"/>
      <c r="AD417" s="15"/>
      <c r="AE417" s="15"/>
      <c r="AF417" s="15"/>
      <c r="AG417" s="15"/>
      <c r="AH417" s="15"/>
      <c r="AI417" s="15"/>
      <c r="AJ417" s="15"/>
      <c r="AK417" s="15"/>
      <c r="AL417" s="15"/>
      <c r="AM417" s="15"/>
      <c r="AN417" s="15"/>
      <c r="AO417" s="15"/>
      <c r="AP417" s="17"/>
    </row>
    <row r="418" spans="1:42" s="18" customFormat="1" ht="36" hidden="1">
      <c r="A418" s="71" t="s">
        <v>20</v>
      </c>
      <c r="B418" s="107" t="s">
        <v>139</v>
      </c>
      <c r="C418" s="88">
        <v>150</v>
      </c>
      <c r="D418" s="74">
        <f t="shared" si="111"/>
        <v>150</v>
      </c>
      <c r="E418" s="74"/>
      <c r="F418" s="74"/>
      <c r="G418" s="74"/>
      <c r="H418" s="74"/>
      <c r="I418" s="74"/>
      <c r="J418" s="74"/>
      <c r="K418" s="74"/>
      <c r="L418" s="74"/>
      <c r="M418" s="74"/>
      <c r="N418" s="74">
        <v>150</v>
      </c>
      <c r="O418" s="74"/>
      <c r="P418" s="74"/>
      <c r="Q418" s="74"/>
      <c r="R418" s="74"/>
      <c r="S418" s="74"/>
      <c r="T418" s="74"/>
      <c r="U418" s="116">
        <f t="shared" si="100"/>
        <v>0</v>
      </c>
      <c r="V418" s="37"/>
      <c r="W418" s="37"/>
      <c r="X418" s="45"/>
      <c r="Y418" s="45"/>
      <c r="Z418" s="37"/>
      <c r="AA418" s="32"/>
      <c r="AB418" s="15"/>
      <c r="AC418" s="15"/>
      <c r="AD418" s="15"/>
      <c r="AE418" s="15"/>
      <c r="AF418" s="15"/>
      <c r="AG418" s="15"/>
      <c r="AH418" s="15"/>
      <c r="AI418" s="15"/>
      <c r="AJ418" s="15"/>
      <c r="AK418" s="15"/>
      <c r="AL418" s="15"/>
      <c r="AM418" s="15"/>
      <c r="AN418" s="15"/>
      <c r="AO418" s="15"/>
      <c r="AP418" s="17"/>
    </row>
    <row r="419" spans="1:42" s="20" customFormat="1" ht="36" hidden="1">
      <c r="A419" s="75" t="s">
        <v>20</v>
      </c>
      <c r="B419" s="107" t="s">
        <v>338</v>
      </c>
      <c r="C419" s="88">
        <v>300</v>
      </c>
      <c r="D419" s="74">
        <f t="shared" si="111"/>
        <v>300</v>
      </c>
      <c r="E419" s="74"/>
      <c r="F419" s="74"/>
      <c r="G419" s="74"/>
      <c r="H419" s="74"/>
      <c r="I419" s="74"/>
      <c r="J419" s="74"/>
      <c r="K419" s="74"/>
      <c r="L419" s="74"/>
      <c r="M419" s="74"/>
      <c r="N419" s="74">
        <v>300</v>
      </c>
      <c r="O419" s="74"/>
      <c r="P419" s="74"/>
      <c r="Q419" s="74"/>
      <c r="R419" s="74"/>
      <c r="S419" s="74"/>
      <c r="T419" s="74"/>
      <c r="U419" s="116">
        <f t="shared" si="100"/>
        <v>0</v>
      </c>
      <c r="V419" s="37"/>
      <c r="W419" s="37"/>
      <c r="X419" s="45"/>
      <c r="Y419" s="45"/>
      <c r="Z419" s="37"/>
      <c r="AA419" s="32"/>
      <c r="AB419" s="10"/>
      <c r="AC419" s="10"/>
      <c r="AD419" s="10"/>
      <c r="AE419" s="10"/>
      <c r="AF419" s="10"/>
      <c r="AG419" s="10"/>
      <c r="AH419" s="10"/>
      <c r="AI419" s="10"/>
      <c r="AJ419" s="10"/>
      <c r="AK419" s="10"/>
      <c r="AL419" s="10"/>
      <c r="AM419" s="10"/>
      <c r="AN419" s="10"/>
      <c r="AO419" s="10"/>
      <c r="AP419" s="19"/>
    </row>
    <row r="420" spans="1:42" s="20" customFormat="1" ht="24" hidden="1">
      <c r="A420" s="75" t="s">
        <v>20</v>
      </c>
      <c r="B420" s="99" t="s">
        <v>140</v>
      </c>
      <c r="C420" s="88">
        <v>130</v>
      </c>
      <c r="D420" s="74">
        <f t="shared" si="111"/>
        <v>130</v>
      </c>
      <c r="E420" s="74"/>
      <c r="F420" s="74"/>
      <c r="G420" s="74"/>
      <c r="H420" s="74"/>
      <c r="I420" s="74"/>
      <c r="J420" s="74"/>
      <c r="K420" s="74"/>
      <c r="L420" s="74"/>
      <c r="M420" s="74"/>
      <c r="N420" s="74">
        <v>130</v>
      </c>
      <c r="O420" s="74"/>
      <c r="P420" s="74"/>
      <c r="Q420" s="74"/>
      <c r="R420" s="74"/>
      <c r="S420" s="74"/>
      <c r="T420" s="74"/>
      <c r="U420" s="116">
        <f t="shared" si="100"/>
        <v>0</v>
      </c>
      <c r="V420" s="37"/>
      <c r="W420" s="37"/>
      <c r="X420" s="45"/>
      <c r="Y420" s="45"/>
      <c r="Z420" s="37"/>
      <c r="AA420" s="32"/>
      <c r="AB420" s="10"/>
      <c r="AC420" s="10"/>
      <c r="AD420" s="10"/>
      <c r="AE420" s="10"/>
      <c r="AF420" s="10"/>
      <c r="AG420" s="10"/>
      <c r="AH420" s="10"/>
      <c r="AI420" s="10"/>
      <c r="AJ420" s="10"/>
      <c r="AK420" s="10"/>
      <c r="AL420" s="10"/>
      <c r="AM420" s="10"/>
      <c r="AN420" s="10"/>
      <c r="AO420" s="10"/>
      <c r="AP420" s="19"/>
    </row>
    <row r="421" spans="1:42" s="30" customFormat="1" ht="36" hidden="1">
      <c r="A421" s="75" t="s">
        <v>20</v>
      </c>
      <c r="B421" s="99" t="s">
        <v>380</v>
      </c>
      <c r="C421" s="88">
        <v>400</v>
      </c>
      <c r="D421" s="74">
        <f t="shared" si="111"/>
        <v>400</v>
      </c>
      <c r="E421" s="74"/>
      <c r="F421" s="74"/>
      <c r="G421" s="74"/>
      <c r="H421" s="74"/>
      <c r="I421" s="74"/>
      <c r="J421" s="74"/>
      <c r="K421" s="74"/>
      <c r="L421" s="74"/>
      <c r="M421" s="74"/>
      <c r="N421" s="74">
        <v>400</v>
      </c>
      <c r="O421" s="74"/>
      <c r="P421" s="74"/>
      <c r="Q421" s="74"/>
      <c r="R421" s="74"/>
      <c r="S421" s="74"/>
      <c r="T421" s="74"/>
      <c r="U421" s="116">
        <f t="shared" si="100"/>
        <v>0</v>
      </c>
      <c r="V421" s="37"/>
      <c r="W421" s="37"/>
      <c r="X421" s="45"/>
      <c r="Y421" s="45"/>
      <c r="Z421" s="37"/>
      <c r="AA421" s="32"/>
      <c r="AB421" s="10"/>
      <c r="AC421" s="10"/>
      <c r="AD421" s="10"/>
      <c r="AE421" s="10"/>
      <c r="AF421" s="10"/>
      <c r="AG421" s="10"/>
      <c r="AH421" s="10"/>
      <c r="AI421" s="10"/>
      <c r="AJ421" s="10"/>
      <c r="AK421" s="10"/>
      <c r="AL421" s="10"/>
      <c r="AM421" s="10"/>
      <c r="AN421" s="10"/>
      <c r="AO421" s="10"/>
      <c r="AP421" s="29"/>
    </row>
    <row r="422" spans="1:42" s="30" customFormat="1" ht="24" hidden="1">
      <c r="A422" s="75" t="s">
        <v>20</v>
      </c>
      <c r="B422" s="99" t="s">
        <v>209</v>
      </c>
      <c r="C422" s="88">
        <v>500</v>
      </c>
      <c r="D422" s="74">
        <f t="shared" si="111"/>
        <v>500</v>
      </c>
      <c r="E422" s="74"/>
      <c r="F422" s="74"/>
      <c r="G422" s="74">
        <v>500</v>
      </c>
      <c r="H422" s="74"/>
      <c r="I422" s="74"/>
      <c r="J422" s="74"/>
      <c r="K422" s="74"/>
      <c r="L422" s="74"/>
      <c r="M422" s="74"/>
      <c r="N422" s="74"/>
      <c r="O422" s="74"/>
      <c r="P422" s="74"/>
      <c r="Q422" s="74"/>
      <c r="R422" s="74"/>
      <c r="S422" s="74"/>
      <c r="T422" s="74"/>
      <c r="U422" s="116">
        <f t="shared" si="100"/>
        <v>0</v>
      </c>
      <c r="V422" s="37"/>
      <c r="W422" s="37"/>
      <c r="X422" s="45"/>
      <c r="Y422" s="45"/>
      <c r="Z422" s="37"/>
      <c r="AA422" s="32"/>
      <c r="AB422" s="10"/>
      <c r="AC422" s="10"/>
      <c r="AD422" s="10"/>
      <c r="AE422" s="10"/>
      <c r="AF422" s="10"/>
      <c r="AG422" s="10"/>
      <c r="AH422" s="10"/>
      <c r="AI422" s="10"/>
      <c r="AJ422" s="10"/>
      <c r="AK422" s="10"/>
      <c r="AL422" s="10"/>
      <c r="AM422" s="10"/>
      <c r="AN422" s="10"/>
      <c r="AO422" s="10"/>
      <c r="AP422" s="29"/>
    </row>
    <row r="423" spans="1:42" s="30" customFormat="1" ht="24" hidden="1">
      <c r="A423" s="75" t="s">
        <v>20</v>
      </c>
      <c r="B423" s="99" t="s">
        <v>218</v>
      </c>
      <c r="C423" s="88">
        <v>600</v>
      </c>
      <c r="D423" s="74">
        <f t="shared" si="111"/>
        <v>600</v>
      </c>
      <c r="E423" s="74"/>
      <c r="F423" s="74"/>
      <c r="G423" s="74">
        <v>600</v>
      </c>
      <c r="H423" s="74"/>
      <c r="I423" s="74"/>
      <c r="J423" s="74"/>
      <c r="K423" s="74"/>
      <c r="L423" s="74"/>
      <c r="M423" s="74"/>
      <c r="N423" s="74"/>
      <c r="O423" s="74"/>
      <c r="P423" s="74"/>
      <c r="Q423" s="74"/>
      <c r="R423" s="74"/>
      <c r="S423" s="74"/>
      <c r="T423" s="74"/>
      <c r="U423" s="116">
        <f t="shared" si="100"/>
        <v>0</v>
      </c>
      <c r="V423" s="37"/>
      <c r="W423" s="37"/>
      <c r="X423" s="45"/>
      <c r="Y423" s="45"/>
      <c r="Z423" s="37"/>
      <c r="AA423" s="32"/>
      <c r="AB423" s="10"/>
      <c r="AC423" s="10"/>
      <c r="AD423" s="10"/>
      <c r="AE423" s="10"/>
      <c r="AF423" s="10"/>
      <c r="AG423" s="10"/>
      <c r="AH423" s="10"/>
      <c r="AI423" s="10"/>
      <c r="AJ423" s="10"/>
      <c r="AK423" s="10"/>
      <c r="AL423" s="10"/>
      <c r="AM423" s="10"/>
      <c r="AN423" s="10"/>
      <c r="AO423" s="10"/>
      <c r="AP423" s="29"/>
    </row>
    <row r="424" spans="1:42" s="6" customFormat="1" ht="12" hidden="1">
      <c r="A424" s="63" t="s">
        <v>15</v>
      </c>
      <c r="B424" s="64" t="s">
        <v>141</v>
      </c>
      <c r="C424" s="86">
        <v>9258</v>
      </c>
      <c r="D424" s="86">
        <f t="shared" ref="D424:R424" si="112">D425+D429+D432+D435+D428</f>
        <v>9258</v>
      </c>
      <c r="E424" s="86">
        <f t="shared" si="112"/>
        <v>9258</v>
      </c>
      <c r="F424" s="86">
        <f t="shared" si="112"/>
        <v>0</v>
      </c>
      <c r="G424" s="86">
        <f t="shared" si="112"/>
        <v>0</v>
      </c>
      <c r="H424" s="86">
        <f t="shared" si="112"/>
        <v>0</v>
      </c>
      <c r="I424" s="86">
        <f t="shared" si="112"/>
        <v>0</v>
      </c>
      <c r="J424" s="86">
        <f t="shared" si="112"/>
        <v>0</v>
      </c>
      <c r="K424" s="86">
        <f t="shared" si="112"/>
        <v>0</v>
      </c>
      <c r="L424" s="86">
        <f t="shared" si="112"/>
        <v>0</v>
      </c>
      <c r="M424" s="86">
        <f t="shared" si="112"/>
        <v>0</v>
      </c>
      <c r="N424" s="86">
        <f t="shared" si="112"/>
        <v>0</v>
      </c>
      <c r="O424" s="86">
        <f t="shared" si="112"/>
        <v>0</v>
      </c>
      <c r="P424" s="86">
        <f t="shared" si="112"/>
        <v>0</v>
      </c>
      <c r="Q424" s="86">
        <f t="shared" si="112"/>
        <v>0</v>
      </c>
      <c r="R424" s="86">
        <f t="shared" si="112"/>
        <v>0</v>
      </c>
      <c r="S424" s="86"/>
      <c r="T424" s="86"/>
      <c r="U424" s="116">
        <f t="shared" si="100"/>
        <v>0</v>
      </c>
      <c r="V424" s="38"/>
      <c r="W424" s="38"/>
      <c r="X424" s="45"/>
      <c r="Y424" s="45"/>
      <c r="Z424" s="38"/>
      <c r="AA424" s="32"/>
    </row>
    <row r="425" spans="1:42" s="7" customFormat="1" ht="12" hidden="1">
      <c r="A425" s="67" t="s">
        <v>19</v>
      </c>
      <c r="B425" s="68" t="s">
        <v>25</v>
      </c>
      <c r="C425" s="87">
        <v>4729</v>
      </c>
      <c r="D425" s="70">
        <f t="shared" ref="D425:D434" si="113">SUM(E425:P425)</f>
        <v>4729</v>
      </c>
      <c r="E425" s="70">
        <f t="shared" ref="E425:P425" si="114">SUM(E426:E427)</f>
        <v>4729</v>
      </c>
      <c r="F425" s="70">
        <f t="shared" si="114"/>
        <v>0</v>
      </c>
      <c r="G425" s="70">
        <f t="shared" si="114"/>
        <v>0</v>
      </c>
      <c r="H425" s="70">
        <f t="shared" si="114"/>
        <v>0</v>
      </c>
      <c r="I425" s="70">
        <f t="shared" si="114"/>
        <v>0</v>
      </c>
      <c r="J425" s="70">
        <f t="shared" si="114"/>
        <v>0</v>
      </c>
      <c r="K425" s="70">
        <f t="shared" si="114"/>
        <v>0</v>
      </c>
      <c r="L425" s="70">
        <f t="shared" si="114"/>
        <v>0</v>
      </c>
      <c r="M425" s="70">
        <f t="shared" si="114"/>
        <v>0</v>
      </c>
      <c r="N425" s="70">
        <f t="shared" si="114"/>
        <v>0</v>
      </c>
      <c r="O425" s="70">
        <f t="shared" si="114"/>
        <v>0</v>
      </c>
      <c r="P425" s="70">
        <f t="shared" si="114"/>
        <v>0</v>
      </c>
      <c r="Q425" s="70">
        <f>SUM(Q426:Q427)</f>
        <v>0</v>
      </c>
      <c r="R425" s="70"/>
      <c r="S425" s="70"/>
      <c r="T425" s="70"/>
      <c r="U425" s="116">
        <f t="shared" si="100"/>
        <v>0</v>
      </c>
      <c r="V425" s="36"/>
      <c r="W425" s="36"/>
      <c r="X425" s="45"/>
      <c r="Y425" s="45"/>
      <c r="Z425" s="36"/>
      <c r="AA425" s="32"/>
    </row>
    <row r="426" spans="1:42" s="13" customFormat="1" ht="12" hidden="1">
      <c r="A426" s="71" t="s">
        <v>20</v>
      </c>
      <c r="B426" s="72" t="s">
        <v>26</v>
      </c>
      <c r="C426" s="88">
        <v>4655</v>
      </c>
      <c r="D426" s="74">
        <f t="shared" si="113"/>
        <v>4655</v>
      </c>
      <c r="E426" s="74">
        <v>4655</v>
      </c>
      <c r="F426" s="74"/>
      <c r="G426" s="74"/>
      <c r="H426" s="74"/>
      <c r="I426" s="74"/>
      <c r="J426" s="74"/>
      <c r="K426" s="74"/>
      <c r="L426" s="74"/>
      <c r="M426" s="74"/>
      <c r="N426" s="74"/>
      <c r="O426" s="74"/>
      <c r="P426" s="74"/>
      <c r="Q426" s="74"/>
      <c r="R426" s="74"/>
      <c r="S426" s="74"/>
      <c r="T426" s="74"/>
      <c r="U426" s="116">
        <f t="shared" si="100"/>
        <v>0</v>
      </c>
      <c r="V426" s="37"/>
      <c r="W426" s="37"/>
      <c r="X426" s="45"/>
      <c r="Y426" s="45"/>
      <c r="Z426" s="37"/>
      <c r="AA426" s="32"/>
    </row>
    <row r="427" spans="1:42" s="13" customFormat="1" ht="12" hidden="1">
      <c r="A427" s="71" t="s">
        <v>20</v>
      </c>
      <c r="B427" s="72" t="s">
        <v>28</v>
      </c>
      <c r="C427" s="88">
        <v>74</v>
      </c>
      <c r="D427" s="74">
        <f t="shared" si="113"/>
        <v>74</v>
      </c>
      <c r="E427" s="74">
        <v>74</v>
      </c>
      <c r="F427" s="74"/>
      <c r="G427" s="74"/>
      <c r="H427" s="74"/>
      <c r="I427" s="74"/>
      <c r="J427" s="74"/>
      <c r="K427" s="74"/>
      <c r="L427" s="74"/>
      <c r="M427" s="74"/>
      <c r="N427" s="74"/>
      <c r="O427" s="74"/>
      <c r="P427" s="74"/>
      <c r="Q427" s="74"/>
      <c r="R427" s="74"/>
      <c r="S427" s="74"/>
      <c r="T427" s="74"/>
      <c r="U427" s="116">
        <f t="shared" si="100"/>
        <v>0</v>
      </c>
      <c r="V427" s="37"/>
      <c r="W427" s="37"/>
      <c r="X427" s="45"/>
      <c r="Y427" s="45"/>
      <c r="Z427" s="37"/>
      <c r="AA427" s="32"/>
    </row>
    <row r="428" spans="1:42" s="7" customFormat="1" ht="12" hidden="1">
      <c r="A428" s="67" t="s">
        <v>21</v>
      </c>
      <c r="B428" s="68" t="s">
        <v>222</v>
      </c>
      <c r="C428" s="69">
        <v>303</v>
      </c>
      <c r="D428" s="70">
        <f t="shared" si="113"/>
        <v>303</v>
      </c>
      <c r="E428" s="70">
        <v>303</v>
      </c>
      <c r="F428" s="70"/>
      <c r="G428" s="70"/>
      <c r="H428" s="70"/>
      <c r="I428" s="70"/>
      <c r="J428" s="70"/>
      <c r="K428" s="70"/>
      <c r="L428" s="70"/>
      <c r="M428" s="70"/>
      <c r="N428" s="70"/>
      <c r="O428" s="70"/>
      <c r="P428" s="70"/>
      <c r="Q428" s="70"/>
      <c r="R428" s="70"/>
      <c r="S428" s="70"/>
      <c r="T428" s="70"/>
      <c r="U428" s="116">
        <f t="shared" si="100"/>
        <v>0</v>
      </c>
      <c r="V428" s="36"/>
      <c r="W428" s="36"/>
      <c r="X428" s="45"/>
      <c r="Y428" s="45"/>
      <c r="Z428" s="40"/>
      <c r="AA428" s="32"/>
      <c r="AB428" s="9"/>
    </row>
    <row r="429" spans="1:42" s="7" customFormat="1" ht="12" hidden="1">
      <c r="A429" s="67" t="s">
        <v>22</v>
      </c>
      <c r="B429" s="68" t="s">
        <v>29</v>
      </c>
      <c r="C429" s="87">
        <v>573</v>
      </c>
      <c r="D429" s="70">
        <f t="shared" si="113"/>
        <v>573</v>
      </c>
      <c r="E429" s="70">
        <f t="shared" ref="E429:P429" si="115">SUM(E430:E431)</f>
        <v>573</v>
      </c>
      <c r="F429" s="70">
        <f t="shared" si="115"/>
        <v>0</v>
      </c>
      <c r="G429" s="70">
        <f t="shared" si="115"/>
        <v>0</v>
      </c>
      <c r="H429" s="70">
        <f t="shared" si="115"/>
        <v>0</v>
      </c>
      <c r="I429" s="70">
        <f t="shared" si="115"/>
        <v>0</v>
      </c>
      <c r="J429" s="70">
        <f t="shared" si="115"/>
        <v>0</v>
      </c>
      <c r="K429" s="70">
        <f t="shared" si="115"/>
        <v>0</v>
      </c>
      <c r="L429" s="70">
        <f t="shared" si="115"/>
        <v>0</v>
      </c>
      <c r="M429" s="70">
        <f t="shared" si="115"/>
        <v>0</v>
      </c>
      <c r="N429" s="70">
        <f t="shared" si="115"/>
        <v>0</v>
      </c>
      <c r="O429" s="70">
        <f t="shared" si="115"/>
        <v>0</v>
      </c>
      <c r="P429" s="70">
        <f t="shared" si="115"/>
        <v>0</v>
      </c>
      <c r="Q429" s="70">
        <f>Q430+Q431</f>
        <v>0</v>
      </c>
      <c r="R429" s="70"/>
      <c r="S429" s="70"/>
      <c r="T429" s="70"/>
      <c r="U429" s="116">
        <f t="shared" si="100"/>
        <v>0</v>
      </c>
      <c r="V429" s="36"/>
      <c r="W429" s="36"/>
      <c r="X429" s="45"/>
      <c r="Y429" s="45"/>
      <c r="Z429" s="36"/>
      <c r="AA429" s="32"/>
    </row>
    <row r="430" spans="1:42" s="13" customFormat="1" ht="12" hidden="1">
      <c r="A430" s="71" t="s">
        <v>20</v>
      </c>
      <c r="B430" s="72" t="s">
        <v>26</v>
      </c>
      <c r="C430" s="88">
        <v>564</v>
      </c>
      <c r="D430" s="74">
        <f t="shared" si="113"/>
        <v>564</v>
      </c>
      <c r="E430" s="74">
        <v>564</v>
      </c>
      <c r="F430" s="74"/>
      <c r="G430" s="74"/>
      <c r="H430" s="74"/>
      <c r="I430" s="74"/>
      <c r="J430" s="74"/>
      <c r="K430" s="74"/>
      <c r="L430" s="74"/>
      <c r="M430" s="74"/>
      <c r="N430" s="74"/>
      <c r="O430" s="74"/>
      <c r="P430" s="74"/>
      <c r="Q430" s="74"/>
      <c r="R430" s="74"/>
      <c r="S430" s="74"/>
      <c r="T430" s="74"/>
      <c r="U430" s="116">
        <f t="shared" si="100"/>
        <v>0</v>
      </c>
      <c r="V430" s="37"/>
      <c r="W430" s="37"/>
      <c r="X430" s="45"/>
      <c r="Y430" s="45"/>
      <c r="Z430" s="37"/>
      <c r="AA430" s="32"/>
    </row>
    <row r="431" spans="1:42" s="13" customFormat="1" ht="12" hidden="1">
      <c r="A431" s="71" t="s">
        <v>20</v>
      </c>
      <c r="B431" s="72" t="s">
        <v>28</v>
      </c>
      <c r="C431" s="88">
        <v>9</v>
      </c>
      <c r="D431" s="74">
        <f t="shared" si="113"/>
        <v>9</v>
      </c>
      <c r="E431" s="74">
        <v>9</v>
      </c>
      <c r="F431" s="74"/>
      <c r="G431" s="74"/>
      <c r="H431" s="74"/>
      <c r="I431" s="74"/>
      <c r="J431" s="74"/>
      <c r="K431" s="74"/>
      <c r="L431" s="74"/>
      <c r="M431" s="74"/>
      <c r="N431" s="74"/>
      <c r="O431" s="74"/>
      <c r="P431" s="74"/>
      <c r="Q431" s="74"/>
      <c r="R431" s="74"/>
      <c r="S431" s="74"/>
      <c r="T431" s="74"/>
      <c r="U431" s="116">
        <f t="shared" si="100"/>
        <v>0</v>
      </c>
      <c r="V431" s="37"/>
      <c r="W431" s="37"/>
      <c r="X431" s="45"/>
      <c r="Y431" s="45"/>
      <c r="Z431" s="37"/>
      <c r="AA431" s="32"/>
    </row>
    <row r="432" spans="1:42" s="7" customFormat="1" ht="12" hidden="1">
      <c r="A432" s="67" t="s">
        <v>40</v>
      </c>
      <c r="B432" s="68" t="s">
        <v>30</v>
      </c>
      <c r="C432" s="87">
        <v>437</v>
      </c>
      <c r="D432" s="70">
        <f t="shared" si="113"/>
        <v>437</v>
      </c>
      <c r="E432" s="70">
        <f t="shared" ref="E432:P432" si="116">SUM(E433:E434)</f>
        <v>437</v>
      </c>
      <c r="F432" s="70">
        <f t="shared" si="116"/>
        <v>0</v>
      </c>
      <c r="G432" s="70">
        <f t="shared" si="116"/>
        <v>0</v>
      </c>
      <c r="H432" s="70">
        <f t="shared" si="116"/>
        <v>0</v>
      </c>
      <c r="I432" s="70">
        <f t="shared" si="116"/>
        <v>0</v>
      </c>
      <c r="J432" s="70">
        <f t="shared" si="116"/>
        <v>0</v>
      </c>
      <c r="K432" s="70">
        <f t="shared" si="116"/>
        <v>0</v>
      </c>
      <c r="L432" s="70">
        <f t="shared" si="116"/>
        <v>0</v>
      </c>
      <c r="M432" s="70">
        <f t="shared" si="116"/>
        <v>0</v>
      </c>
      <c r="N432" s="70">
        <f t="shared" si="116"/>
        <v>0</v>
      </c>
      <c r="O432" s="70">
        <f t="shared" si="116"/>
        <v>0</v>
      </c>
      <c r="P432" s="70">
        <f t="shared" si="116"/>
        <v>0</v>
      </c>
      <c r="Q432" s="70"/>
      <c r="R432" s="70"/>
      <c r="S432" s="70"/>
      <c r="T432" s="70"/>
      <c r="U432" s="116">
        <f t="shared" si="100"/>
        <v>0</v>
      </c>
      <c r="V432" s="36"/>
      <c r="W432" s="36"/>
      <c r="X432" s="45"/>
      <c r="Y432" s="45"/>
      <c r="Z432" s="36"/>
      <c r="AA432" s="32"/>
    </row>
    <row r="433" spans="1:42" s="8" customFormat="1" ht="12" hidden="1">
      <c r="A433" s="71" t="s">
        <v>18</v>
      </c>
      <c r="B433" s="72" t="s">
        <v>142</v>
      </c>
      <c r="C433" s="88">
        <v>137</v>
      </c>
      <c r="D433" s="74">
        <f t="shared" si="113"/>
        <v>137</v>
      </c>
      <c r="E433" s="74">
        <v>137</v>
      </c>
      <c r="F433" s="74"/>
      <c r="G433" s="74"/>
      <c r="H433" s="74"/>
      <c r="I433" s="74"/>
      <c r="J433" s="74"/>
      <c r="K433" s="74"/>
      <c r="L433" s="74"/>
      <c r="M433" s="74"/>
      <c r="N433" s="74"/>
      <c r="O433" s="74"/>
      <c r="P433" s="74"/>
      <c r="Q433" s="74"/>
      <c r="R433" s="74"/>
      <c r="S433" s="74"/>
      <c r="T433" s="74"/>
      <c r="U433" s="116">
        <f t="shared" si="100"/>
        <v>0</v>
      </c>
      <c r="V433" s="37"/>
      <c r="W433" s="37"/>
      <c r="X433" s="45"/>
      <c r="Y433" s="45"/>
      <c r="Z433" s="37"/>
      <c r="AA433" s="32"/>
    </row>
    <row r="434" spans="1:42" s="8" customFormat="1" ht="12" hidden="1">
      <c r="A434" s="71" t="s">
        <v>20</v>
      </c>
      <c r="B434" s="72" t="s">
        <v>143</v>
      </c>
      <c r="C434" s="88">
        <v>300</v>
      </c>
      <c r="D434" s="74">
        <f t="shared" si="113"/>
        <v>300</v>
      </c>
      <c r="E434" s="74">
        <v>300</v>
      </c>
      <c r="F434" s="74"/>
      <c r="G434" s="74"/>
      <c r="H434" s="74"/>
      <c r="I434" s="74"/>
      <c r="J434" s="74"/>
      <c r="K434" s="74"/>
      <c r="L434" s="74"/>
      <c r="M434" s="74"/>
      <c r="N434" s="74"/>
      <c r="O434" s="74"/>
      <c r="P434" s="74"/>
      <c r="Q434" s="74"/>
      <c r="R434" s="74"/>
      <c r="S434" s="74"/>
      <c r="T434" s="74"/>
      <c r="U434" s="116">
        <f t="shared" si="100"/>
        <v>0</v>
      </c>
      <c r="V434" s="37"/>
      <c r="W434" s="37"/>
      <c r="X434" s="45"/>
      <c r="Y434" s="45"/>
      <c r="Z434" s="37"/>
      <c r="AA434" s="32"/>
    </row>
    <row r="435" spans="1:42" s="7" customFormat="1" ht="12" hidden="1">
      <c r="A435" s="67" t="s">
        <v>48</v>
      </c>
      <c r="B435" s="68" t="s">
        <v>41</v>
      </c>
      <c r="C435" s="87">
        <v>3216</v>
      </c>
      <c r="D435" s="70">
        <f>D436</f>
        <v>3216</v>
      </c>
      <c r="E435" s="70">
        <f t="shared" ref="E435:T435" si="117">E436</f>
        <v>3216</v>
      </c>
      <c r="F435" s="70">
        <f t="shared" si="117"/>
        <v>0</v>
      </c>
      <c r="G435" s="70">
        <f t="shared" si="117"/>
        <v>0</v>
      </c>
      <c r="H435" s="70">
        <f t="shared" si="117"/>
        <v>0</v>
      </c>
      <c r="I435" s="70">
        <f t="shared" si="117"/>
        <v>0</v>
      </c>
      <c r="J435" s="70">
        <f t="shared" si="117"/>
        <v>0</v>
      </c>
      <c r="K435" s="70">
        <f t="shared" si="117"/>
        <v>0</v>
      </c>
      <c r="L435" s="70">
        <f t="shared" si="117"/>
        <v>0</v>
      </c>
      <c r="M435" s="70">
        <f t="shared" si="117"/>
        <v>0</v>
      </c>
      <c r="N435" s="70">
        <f t="shared" si="117"/>
        <v>0</v>
      </c>
      <c r="O435" s="70">
        <f t="shared" si="117"/>
        <v>0</v>
      </c>
      <c r="P435" s="70">
        <f t="shared" si="117"/>
        <v>0</v>
      </c>
      <c r="Q435" s="70">
        <f t="shared" si="117"/>
        <v>0</v>
      </c>
      <c r="R435" s="70">
        <f t="shared" si="117"/>
        <v>0</v>
      </c>
      <c r="S435" s="70"/>
      <c r="T435" s="70">
        <f t="shared" si="117"/>
        <v>0</v>
      </c>
      <c r="U435" s="116">
        <f t="shared" si="100"/>
        <v>0</v>
      </c>
      <c r="V435" s="36"/>
      <c r="W435" s="36"/>
      <c r="X435" s="45"/>
      <c r="Y435" s="45"/>
      <c r="Z435" s="36"/>
      <c r="AA435" s="32"/>
    </row>
    <row r="436" spans="1:42" s="20" customFormat="1" ht="12" hidden="1">
      <c r="A436" s="100" t="s">
        <v>20</v>
      </c>
      <c r="B436" s="72" t="s">
        <v>144</v>
      </c>
      <c r="C436" s="88">
        <v>3216</v>
      </c>
      <c r="D436" s="74">
        <f>SUM(E436:P436)</f>
        <v>3216</v>
      </c>
      <c r="E436" s="74">
        <v>3216</v>
      </c>
      <c r="F436" s="74"/>
      <c r="G436" s="74"/>
      <c r="H436" s="74"/>
      <c r="I436" s="74"/>
      <c r="J436" s="74"/>
      <c r="K436" s="74"/>
      <c r="L436" s="74"/>
      <c r="M436" s="74"/>
      <c r="N436" s="74"/>
      <c r="O436" s="74"/>
      <c r="P436" s="74"/>
      <c r="Q436" s="74"/>
      <c r="R436" s="74"/>
      <c r="S436" s="74"/>
      <c r="T436" s="74"/>
      <c r="U436" s="116">
        <f t="shared" si="100"/>
        <v>0</v>
      </c>
      <c r="V436" s="37"/>
      <c r="W436" s="37"/>
      <c r="X436" s="45"/>
      <c r="Y436" s="45"/>
      <c r="Z436" s="37"/>
      <c r="AA436" s="32"/>
      <c r="AB436" s="10"/>
      <c r="AC436" s="10"/>
      <c r="AD436" s="10"/>
      <c r="AE436" s="10"/>
      <c r="AF436" s="10"/>
      <c r="AG436" s="10"/>
      <c r="AH436" s="10"/>
      <c r="AI436" s="10"/>
      <c r="AJ436" s="10"/>
      <c r="AK436" s="10"/>
      <c r="AL436" s="10"/>
      <c r="AM436" s="10"/>
      <c r="AN436" s="10"/>
      <c r="AO436" s="10"/>
      <c r="AP436" s="19"/>
    </row>
    <row r="437" spans="1:42" s="6" customFormat="1" ht="12" hidden="1">
      <c r="A437" s="63" t="s">
        <v>16</v>
      </c>
      <c r="B437" s="64" t="s">
        <v>145</v>
      </c>
      <c r="C437" s="87">
        <v>1418</v>
      </c>
      <c r="D437" s="86">
        <f t="shared" ref="D437:R437" si="118">D438+D439+D440</f>
        <v>1418</v>
      </c>
      <c r="E437" s="86">
        <f t="shared" si="118"/>
        <v>1418</v>
      </c>
      <c r="F437" s="86">
        <f t="shared" si="118"/>
        <v>0</v>
      </c>
      <c r="G437" s="86">
        <f t="shared" si="118"/>
        <v>0</v>
      </c>
      <c r="H437" s="86">
        <f t="shared" si="118"/>
        <v>0</v>
      </c>
      <c r="I437" s="86">
        <f t="shared" si="118"/>
        <v>0</v>
      </c>
      <c r="J437" s="86">
        <f t="shared" si="118"/>
        <v>0</v>
      </c>
      <c r="K437" s="86">
        <f t="shared" si="118"/>
        <v>0</v>
      </c>
      <c r="L437" s="86">
        <f t="shared" si="118"/>
        <v>0</v>
      </c>
      <c r="M437" s="86">
        <f t="shared" si="118"/>
        <v>0</v>
      </c>
      <c r="N437" s="86">
        <f t="shared" si="118"/>
        <v>0</v>
      </c>
      <c r="O437" s="86">
        <f t="shared" si="118"/>
        <v>0</v>
      </c>
      <c r="P437" s="86">
        <f t="shared" si="118"/>
        <v>0</v>
      </c>
      <c r="Q437" s="86">
        <f t="shared" si="118"/>
        <v>0</v>
      </c>
      <c r="R437" s="86">
        <f t="shared" si="118"/>
        <v>0</v>
      </c>
      <c r="S437" s="86"/>
      <c r="T437" s="86"/>
      <c r="U437" s="116">
        <f t="shared" si="100"/>
        <v>0</v>
      </c>
      <c r="V437" s="38"/>
      <c r="W437" s="38"/>
      <c r="X437" s="45"/>
      <c r="Y437" s="45"/>
      <c r="Z437" s="38"/>
      <c r="AA437" s="32"/>
    </row>
    <row r="438" spans="1:42" s="7" customFormat="1" ht="12" hidden="1">
      <c r="A438" s="67" t="s">
        <v>19</v>
      </c>
      <c r="B438" s="68" t="s">
        <v>25</v>
      </c>
      <c r="C438" s="87">
        <v>1140</v>
      </c>
      <c r="D438" s="87">
        <f>SUM(E438:P438)</f>
        <v>1140</v>
      </c>
      <c r="E438" s="87">
        <v>1140</v>
      </c>
      <c r="F438" s="87"/>
      <c r="G438" s="87"/>
      <c r="H438" s="87"/>
      <c r="I438" s="87"/>
      <c r="J438" s="87"/>
      <c r="K438" s="87"/>
      <c r="L438" s="87"/>
      <c r="M438" s="87"/>
      <c r="N438" s="87"/>
      <c r="O438" s="87"/>
      <c r="P438" s="87"/>
      <c r="Q438" s="87"/>
      <c r="R438" s="87"/>
      <c r="S438" s="87"/>
      <c r="T438" s="87"/>
      <c r="U438" s="116">
        <f t="shared" si="100"/>
        <v>0</v>
      </c>
      <c r="V438" s="39"/>
      <c r="W438" s="39"/>
      <c r="X438" s="45"/>
      <c r="Y438" s="45"/>
      <c r="Z438" s="39"/>
      <c r="AA438" s="32"/>
    </row>
    <row r="439" spans="1:42" s="7" customFormat="1" ht="12" hidden="1">
      <c r="A439" s="67" t="s">
        <v>21</v>
      </c>
      <c r="B439" s="68" t="s">
        <v>222</v>
      </c>
      <c r="C439" s="69">
        <v>95</v>
      </c>
      <c r="D439" s="70">
        <f>SUM(E439:P439)</f>
        <v>95</v>
      </c>
      <c r="E439" s="70">
        <v>95</v>
      </c>
      <c r="F439" s="70"/>
      <c r="G439" s="70"/>
      <c r="H439" s="70"/>
      <c r="I439" s="70"/>
      <c r="J439" s="70"/>
      <c r="K439" s="70"/>
      <c r="L439" s="70"/>
      <c r="M439" s="70"/>
      <c r="N439" s="70"/>
      <c r="O439" s="70"/>
      <c r="P439" s="70"/>
      <c r="Q439" s="70"/>
      <c r="R439" s="70"/>
      <c r="S439" s="70"/>
      <c r="T439" s="70"/>
      <c r="U439" s="116">
        <f t="shared" si="100"/>
        <v>0</v>
      </c>
      <c r="V439" s="36"/>
      <c r="W439" s="36"/>
      <c r="X439" s="45"/>
      <c r="Y439" s="45"/>
      <c r="Z439" s="40"/>
      <c r="AA439" s="32"/>
      <c r="AB439" s="9"/>
    </row>
    <row r="440" spans="1:42" s="7" customFormat="1" ht="12" hidden="1">
      <c r="A440" s="67" t="s">
        <v>22</v>
      </c>
      <c r="B440" s="68" t="s">
        <v>29</v>
      </c>
      <c r="C440" s="87">
        <v>183</v>
      </c>
      <c r="D440" s="87">
        <f>SUM(E440:P440)</f>
        <v>183</v>
      </c>
      <c r="E440" s="87">
        <v>183</v>
      </c>
      <c r="F440" s="87"/>
      <c r="G440" s="87"/>
      <c r="H440" s="87"/>
      <c r="I440" s="87"/>
      <c r="J440" s="87"/>
      <c r="K440" s="87"/>
      <c r="L440" s="87"/>
      <c r="M440" s="87"/>
      <c r="N440" s="87"/>
      <c r="O440" s="87"/>
      <c r="P440" s="87"/>
      <c r="Q440" s="87"/>
      <c r="R440" s="87"/>
      <c r="S440" s="87"/>
      <c r="T440" s="87"/>
      <c r="U440" s="116">
        <f t="shared" ref="U440:U552" si="119">D440-E440-F440-G440-H440-I440-J440-K440-L440-M440-N440-O440-P440</f>
        <v>0</v>
      </c>
      <c r="V440" s="39"/>
      <c r="W440" s="39"/>
      <c r="X440" s="45"/>
      <c r="Y440" s="45"/>
      <c r="Z440" s="39"/>
      <c r="AA440" s="32"/>
    </row>
    <row r="441" spans="1:42" s="6" customFormat="1" ht="12" hidden="1">
      <c r="A441" s="63" t="s">
        <v>17</v>
      </c>
      <c r="B441" s="64" t="s">
        <v>146</v>
      </c>
      <c r="C441" s="65">
        <v>813</v>
      </c>
      <c r="D441" s="66">
        <f t="shared" ref="D441:R441" si="120">D442+D443+D444</f>
        <v>813</v>
      </c>
      <c r="E441" s="66">
        <f t="shared" si="120"/>
        <v>813</v>
      </c>
      <c r="F441" s="66">
        <f t="shared" si="120"/>
        <v>0</v>
      </c>
      <c r="G441" s="66">
        <f t="shared" si="120"/>
        <v>0</v>
      </c>
      <c r="H441" s="66">
        <f t="shared" si="120"/>
        <v>0</v>
      </c>
      <c r="I441" s="66">
        <f t="shared" si="120"/>
        <v>0</v>
      </c>
      <c r="J441" s="66">
        <f t="shared" si="120"/>
        <v>0</v>
      </c>
      <c r="K441" s="66">
        <f t="shared" si="120"/>
        <v>0</v>
      </c>
      <c r="L441" s="66">
        <f t="shared" si="120"/>
        <v>0</v>
      </c>
      <c r="M441" s="66">
        <f t="shared" si="120"/>
        <v>0</v>
      </c>
      <c r="N441" s="66">
        <f t="shared" si="120"/>
        <v>0</v>
      </c>
      <c r="O441" s="66">
        <f t="shared" si="120"/>
        <v>0</v>
      </c>
      <c r="P441" s="66">
        <f t="shared" si="120"/>
        <v>0</v>
      </c>
      <c r="Q441" s="66">
        <f t="shared" si="120"/>
        <v>0</v>
      </c>
      <c r="R441" s="66">
        <f t="shared" si="120"/>
        <v>0</v>
      </c>
      <c r="S441" s="66"/>
      <c r="T441" s="66"/>
      <c r="U441" s="116">
        <f t="shared" si="119"/>
        <v>0</v>
      </c>
      <c r="V441" s="35"/>
      <c r="W441" s="35"/>
      <c r="X441" s="45"/>
      <c r="Y441" s="45"/>
      <c r="Z441" s="35"/>
      <c r="AA441" s="32"/>
    </row>
    <row r="442" spans="1:42" s="7" customFormat="1" ht="12" hidden="1">
      <c r="A442" s="67" t="s">
        <v>19</v>
      </c>
      <c r="B442" s="68" t="s">
        <v>25</v>
      </c>
      <c r="C442" s="87">
        <v>686</v>
      </c>
      <c r="D442" s="70">
        <f>SUM(E442:P442)</f>
        <v>686</v>
      </c>
      <c r="E442" s="70">
        <v>686</v>
      </c>
      <c r="F442" s="70"/>
      <c r="G442" s="70"/>
      <c r="H442" s="70"/>
      <c r="I442" s="70"/>
      <c r="J442" s="70"/>
      <c r="K442" s="70"/>
      <c r="L442" s="70"/>
      <c r="M442" s="70"/>
      <c r="N442" s="70"/>
      <c r="O442" s="70"/>
      <c r="P442" s="70"/>
      <c r="Q442" s="70"/>
      <c r="R442" s="70"/>
      <c r="S442" s="70"/>
      <c r="T442" s="70"/>
      <c r="U442" s="116">
        <f t="shared" si="119"/>
        <v>0</v>
      </c>
      <c r="V442" s="36"/>
      <c r="W442" s="36"/>
      <c r="X442" s="45"/>
      <c r="Y442" s="45"/>
      <c r="Z442" s="36"/>
      <c r="AA442" s="32"/>
    </row>
    <row r="443" spans="1:42" s="7" customFormat="1" ht="12" hidden="1">
      <c r="A443" s="67" t="s">
        <v>21</v>
      </c>
      <c r="B443" s="68" t="s">
        <v>222</v>
      </c>
      <c r="C443" s="69">
        <v>44</v>
      </c>
      <c r="D443" s="70">
        <f>SUM(E443:P443)</f>
        <v>44</v>
      </c>
      <c r="E443" s="70">
        <v>44</v>
      </c>
      <c r="F443" s="70"/>
      <c r="G443" s="70"/>
      <c r="H443" s="70"/>
      <c r="I443" s="70"/>
      <c r="J443" s="70"/>
      <c r="K443" s="70"/>
      <c r="L443" s="70"/>
      <c r="M443" s="70"/>
      <c r="N443" s="70"/>
      <c r="O443" s="70"/>
      <c r="P443" s="70"/>
      <c r="Q443" s="70"/>
      <c r="R443" s="70"/>
      <c r="S443" s="70"/>
      <c r="T443" s="70"/>
      <c r="U443" s="116">
        <f t="shared" si="119"/>
        <v>0</v>
      </c>
      <c r="V443" s="36"/>
      <c r="W443" s="36"/>
      <c r="X443" s="45"/>
      <c r="Y443" s="45"/>
      <c r="Z443" s="40"/>
      <c r="AA443" s="32"/>
      <c r="AB443" s="9"/>
    </row>
    <row r="444" spans="1:42" s="7" customFormat="1" ht="12" hidden="1">
      <c r="A444" s="67" t="s">
        <v>22</v>
      </c>
      <c r="B444" s="68" t="s">
        <v>29</v>
      </c>
      <c r="C444" s="87">
        <v>83</v>
      </c>
      <c r="D444" s="70">
        <f>SUM(E444:P444)</f>
        <v>83</v>
      </c>
      <c r="E444" s="70">
        <v>83</v>
      </c>
      <c r="F444" s="70"/>
      <c r="G444" s="70"/>
      <c r="H444" s="70"/>
      <c r="I444" s="70"/>
      <c r="J444" s="70"/>
      <c r="K444" s="70"/>
      <c r="L444" s="70"/>
      <c r="M444" s="70"/>
      <c r="N444" s="70"/>
      <c r="O444" s="70"/>
      <c r="P444" s="70"/>
      <c r="Q444" s="70"/>
      <c r="R444" s="70"/>
      <c r="S444" s="70"/>
      <c r="T444" s="70"/>
      <c r="U444" s="116">
        <f t="shared" si="119"/>
        <v>0</v>
      </c>
      <c r="V444" s="36"/>
      <c r="W444" s="36"/>
      <c r="X444" s="45"/>
      <c r="Y444" s="45"/>
      <c r="Z444" s="36"/>
      <c r="AA444" s="32"/>
    </row>
    <row r="445" spans="1:42" s="6" customFormat="1" ht="12" hidden="1">
      <c r="A445" s="63" t="s">
        <v>404</v>
      </c>
      <c r="B445" s="64" t="s">
        <v>147</v>
      </c>
      <c r="C445" s="65">
        <v>866</v>
      </c>
      <c r="D445" s="66">
        <f>D446+D448+D449+D447</f>
        <v>866</v>
      </c>
      <c r="E445" s="66">
        <f t="shared" ref="E445:R445" si="121">E446+E448+E449+E447</f>
        <v>866</v>
      </c>
      <c r="F445" s="66">
        <f t="shared" si="121"/>
        <v>0</v>
      </c>
      <c r="G445" s="66">
        <f t="shared" si="121"/>
        <v>0</v>
      </c>
      <c r="H445" s="66">
        <f t="shared" si="121"/>
        <v>0</v>
      </c>
      <c r="I445" s="66">
        <f t="shared" si="121"/>
        <v>0</v>
      </c>
      <c r="J445" s="66">
        <f t="shared" si="121"/>
        <v>0</v>
      </c>
      <c r="K445" s="66">
        <f t="shared" si="121"/>
        <v>0</v>
      </c>
      <c r="L445" s="66">
        <f t="shared" si="121"/>
        <v>0</v>
      </c>
      <c r="M445" s="66">
        <f t="shared" si="121"/>
        <v>0</v>
      </c>
      <c r="N445" s="66">
        <f t="shared" si="121"/>
        <v>0</v>
      </c>
      <c r="O445" s="66">
        <f t="shared" si="121"/>
        <v>0</v>
      </c>
      <c r="P445" s="66">
        <f t="shared" si="121"/>
        <v>0</v>
      </c>
      <c r="Q445" s="66">
        <f t="shared" si="121"/>
        <v>0</v>
      </c>
      <c r="R445" s="66">
        <f t="shared" si="121"/>
        <v>0</v>
      </c>
      <c r="S445" s="66"/>
      <c r="T445" s="66"/>
      <c r="U445" s="116">
        <f t="shared" si="119"/>
        <v>0</v>
      </c>
      <c r="V445" s="35"/>
      <c r="W445" s="35"/>
      <c r="X445" s="45"/>
      <c r="Y445" s="45"/>
      <c r="Z445" s="35"/>
      <c r="AA445" s="32"/>
    </row>
    <row r="446" spans="1:42" s="7" customFormat="1" ht="12" hidden="1">
      <c r="A446" s="67" t="s">
        <v>19</v>
      </c>
      <c r="B446" s="68" t="s">
        <v>25</v>
      </c>
      <c r="C446" s="87">
        <v>647</v>
      </c>
      <c r="D446" s="70">
        <f>SUM(E446:P446)</f>
        <v>647</v>
      </c>
      <c r="E446" s="70">
        <v>647</v>
      </c>
      <c r="F446" s="70"/>
      <c r="G446" s="70"/>
      <c r="H446" s="70"/>
      <c r="I446" s="70"/>
      <c r="J446" s="70"/>
      <c r="K446" s="70"/>
      <c r="L446" s="70"/>
      <c r="M446" s="70"/>
      <c r="N446" s="70"/>
      <c r="O446" s="70"/>
      <c r="P446" s="70"/>
      <c r="Q446" s="70"/>
      <c r="R446" s="70"/>
      <c r="S446" s="70"/>
      <c r="T446" s="70"/>
      <c r="U446" s="116">
        <f t="shared" si="119"/>
        <v>0</v>
      </c>
      <c r="V446" s="36"/>
      <c r="W446" s="36"/>
      <c r="X446" s="45"/>
      <c r="Y446" s="45"/>
      <c r="Z446" s="36"/>
      <c r="AA446" s="32"/>
    </row>
    <row r="447" spans="1:42" s="7" customFormat="1" ht="12" hidden="1">
      <c r="A447" s="67" t="s">
        <v>21</v>
      </c>
      <c r="B447" s="68" t="s">
        <v>222</v>
      </c>
      <c r="C447" s="69">
        <v>71</v>
      </c>
      <c r="D447" s="70">
        <f>SUM(E447:P447)</f>
        <v>71</v>
      </c>
      <c r="E447" s="70">
        <v>71</v>
      </c>
      <c r="F447" s="70"/>
      <c r="G447" s="70"/>
      <c r="H447" s="70"/>
      <c r="I447" s="70"/>
      <c r="J447" s="70"/>
      <c r="K447" s="70"/>
      <c r="L447" s="70"/>
      <c r="M447" s="70"/>
      <c r="N447" s="70"/>
      <c r="O447" s="70"/>
      <c r="P447" s="70"/>
      <c r="Q447" s="70"/>
      <c r="R447" s="70"/>
      <c r="S447" s="70"/>
      <c r="T447" s="70"/>
      <c r="U447" s="116">
        <f t="shared" si="119"/>
        <v>0</v>
      </c>
      <c r="V447" s="36"/>
      <c r="W447" s="36"/>
      <c r="X447" s="45"/>
      <c r="Y447" s="45"/>
      <c r="Z447" s="40"/>
      <c r="AA447" s="32"/>
      <c r="AB447" s="9"/>
    </row>
    <row r="448" spans="1:42" s="7" customFormat="1" ht="12" hidden="1">
      <c r="A448" s="101" t="s">
        <v>22</v>
      </c>
      <c r="B448" s="110" t="s">
        <v>29</v>
      </c>
      <c r="C448" s="87">
        <v>100</v>
      </c>
      <c r="D448" s="70">
        <f>SUM(E448:P448)</f>
        <v>100</v>
      </c>
      <c r="E448" s="70">
        <v>100</v>
      </c>
      <c r="F448" s="70"/>
      <c r="G448" s="70"/>
      <c r="H448" s="70"/>
      <c r="I448" s="70"/>
      <c r="J448" s="70"/>
      <c r="K448" s="70"/>
      <c r="L448" s="70"/>
      <c r="M448" s="70"/>
      <c r="N448" s="70"/>
      <c r="O448" s="70"/>
      <c r="P448" s="70"/>
      <c r="Q448" s="70"/>
      <c r="R448" s="70"/>
      <c r="S448" s="70"/>
      <c r="T448" s="70"/>
      <c r="U448" s="116">
        <f t="shared" si="119"/>
        <v>0</v>
      </c>
      <c r="V448" s="36"/>
      <c r="W448" s="36"/>
      <c r="X448" s="45"/>
      <c r="Y448" s="45"/>
      <c r="Z448" s="36"/>
      <c r="AA448" s="32"/>
    </row>
    <row r="449" spans="1:27" s="7" customFormat="1" ht="12" hidden="1">
      <c r="A449" s="67" t="s">
        <v>40</v>
      </c>
      <c r="B449" s="68" t="s">
        <v>56</v>
      </c>
      <c r="C449" s="87">
        <v>48</v>
      </c>
      <c r="D449" s="70">
        <f>SUM(E449:P449)</f>
        <v>48</v>
      </c>
      <c r="E449" s="70">
        <f t="shared" ref="E449:P449" si="122">E450</f>
        <v>48</v>
      </c>
      <c r="F449" s="70">
        <f t="shared" si="122"/>
        <v>0</v>
      </c>
      <c r="G449" s="70">
        <f t="shared" si="122"/>
        <v>0</v>
      </c>
      <c r="H449" s="70">
        <f t="shared" si="122"/>
        <v>0</v>
      </c>
      <c r="I449" s="70">
        <f t="shared" si="122"/>
        <v>0</v>
      </c>
      <c r="J449" s="70">
        <f t="shared" si="122"/>
        <v>0</v>
      </c>
      <c r="K449" s="70">
        <f t="shared" si="122"/>
        <v>0</v>
      </c>
      <c r="L449" s="70">
        <f t="shared" si="122"/>
        <v>0</v>
      </c>
      <c r="M449" s="70">
        <f t="shared" si="122"/>
        <v>0</v>
      </c>
      <c r="N449" s="70">
        <f t="shared" si="122"/>
        <v>0</v>
      </c>
      <c r="O449" s="70">
        <f t="shared" si="122"/>
        <v>0</v>
      </c>
      <c r="P449" s="70">
        <f t="shared" si="122"/>
        <v>0</v>
      </c>
      <c r="Q449" s="70"/>
      <c r="R449" s="70"/>
      <c r="S449" s="70"/>
      <c r="T449" s="70"/>
      <c r="U449" s="116">
        <f t="shared" si="119"/>
        <v>0</v>
      </c>
      <c r="V449" s="36"/>
      <c r="W449" s="36"/>
      <c r="X449" s="45"/>
      <c r="Y449" s="45"/>
      <c r="Z449" s="36"/>
      <c r="AA449" s="32"/>
    </row>
    <row r="450" spans="1:27" s="7" customFormat="1" ht="12" hidden="1">
      <c r="A450" s="100" t="s">
        <v>20</v>
      </c>
      <c r="B450" s="72" t="s">
        <v>148</v>
      </c>
      <c r="C450" s="88">
        <v>48</v>
      </c>
      <c r="D450" s="74">
        <f>SUM(E450:P450)</f>
        <v>48</v>
      </c>
      <c r="E450" s="74">
        <v>48</v>
      </c>
      <c r="F450" s="74"/>
      <c r="G450" s="74"/>
      <c r="H450" s="74"/>
      <c r="I450" s="74"/>
      <c r="J450" s="74"/>
      <c r="K450" s="74"/>
      <c r="L450" s="74"/>
      <c r="M450" s="74"/>
      <c r="N450" s="74"/>
      <c r="O450" s="74"/>
      <c r="P450" s="74"/>
      <c r="Q450" s="74"/>
      <c r="R450" s="74"/>
      <c r="S450" s="74"/>
      <c r="T450" s="74"/>
      <c r="U450" s="116">
        <f t="shared" si="119"/>
        <v>0</v>
      </c>
      <c r="V450" s="37"/>
      <c r="W450" s="37"/>
      <c r="X450" s="45"/>
      <c r="Y450" s="45"/>
      <c r="Z450" s="37"/>
      <c r="AA450" s="32"/>
    </row>
    <row r="451" spans="1:27" s="231" customFormat="1" ht="15" hidden="1" customHeight="1">
      <c r="A451" s="224">
        <v>11</v>
      </c>
      <c r="B451" s="225" t="s">
        <v>149</v>
      </c>
      <c r="C451" s="226">
        <f t="shared" ref="C451:R451" si="123">C452+C456+C457+C461+C492</f>
        <v>34405</v>
      </c>
      <c r="D451" s="226">
        <f t="shared" si="123"/>
        <v>93714</v>
      </c>
      <c r="E451" s="226">
        <f t="shared" si="123"/>
        <v>18586</v>
      </c>
      <c r="F451" s="226">
        <f t="shared" si="123"/>
        <v>0</v>
      </c>
      <c r="G451" s="226">
        <f t="shared" si="123"/>
        <v>20358</v>
      </c>
      <c r="H451" s="226">
        <f t="shared" si="123"/>
        <v>0</v>
      </c>
      <c r="I451" s="226">
        <f t="shared" si="123"/>
        <v>360</v>
      </c>
      <c r="J451" s="226">
        <f t="shared" si="123"/>
        <v>600</v>
      </c>
      <c r="K451" s="226">
        <f t="shared" si="123"/>
        <v>0</v>
      </c>
      <c r="L451" s="226">
        <f t="shared" si="123"/>
        <v>0</v>
      </c>
      <c r="M451" s="226">
        <f t="shared" si="123"/>
        <v>0</v>
      </c>
      <c r="N451" s="226">
        <f t="shared" si="123"/>
        <v>53810</v>
      </c>
      <c r="O451" s="226">
        <f t="shared" si="123"/>
        <v>0</v>
      </c>
      <c r="P451" s="226">
        <f t="shared" si="123"/>
        <v>0</v>
      </c>
      <c r="Q451" s="226">
        <f t="shared" si="123"/>
        <v>593</v>
      </c>
      <c r="R451" s="226">
        <f t="shared" si="123"/>
        <v>261</v>
      </c>
      <c r="S451" s="226"/>
      <c r="T451" s="226"/>
      <c r="U451" s="227">
        <f>SUM(E451:P451)</f>
        <v>93714</v>
      </c>
      <c r="V451" s="228">
        <f>D501+D530+D531+D543+D556</f>
        <v>99651</v>
      </c>
      <c r="W451" s="228">
        <f>V451-Q451</f>
        <v>99058</v>
      </c>
      <c r="X451" s="229"/>
      <c r="Y451" s="229"/>
      <c r="Z451" s="228"/>
      <c r="AA451" s="230">
        <f>SUM(E451:N451)</f>
        <v>93714</v>
      </c>
    </row>
    <row r="452" spans="1:27" s="6" customFormat="1" ht="14.25" hidden="1" customHeight="1">
      <c r="A452" s="71" t="s">
        <v>19</v>
      </c>
      <c r="B452" s="68" t="s">
        <v>25</v>
      </c>
      <c r="C452" s="222">
        <f>C502+C532+C544+C557</f>
        <v>22925</v>
      </c>
      <c r="D452" s="222">
        <f>SUM(D453:D455)</f>
        <v>51906</v>
      </c>
      <c r="E452" s="222">
        <f t="shared" ref="E452:R452" si="124">SUM(E453:E455)</f>
        <v>2766</v>
      </c>
      <c r="F452" s="222">
        <f t="shared" si="124"/>
        <v>0</v>
      </c>
      <c r="G452" s="222">
        <f t="shared" si="124"/>
        <v>10202</v>
      </c>
      <c r="H452" s="222">
        <f t="shared" si="124"/>
        <v>0</v>
      </c>
      <c r="I452" s="222">
        <f t="shared" si="124"/>
        <v>0</v>
      </c>
      <c r="J452" s="222">
        <f t="shared" si="124"/>
        <v>0</v>
      </c>
      <c r="K452" s="222">
        <f t="shared" si="124"/>
        <v>0</v>
      </c>
      <c r="L452" s="222">
        <f t="shared" si="124"/>
        <v>0</v>
      </c>
      <c r="M452" s="222">
        <f t="shared" si="124"/>
        <v>0</v>
      </c>
      <c r="N452" s="222">
        <f t="shared" si="124"/>
        <v>38938</v>
      </c>
      <c r="O452" s="222">
        <f t="shared" si="124"/>
        <v>0</v>
      </c>
      <c r="P452" s="222">
        <f t="shared" si="124"/>
        <v>0</v>
      </c>
      <c r="Q452" s="222">
        <f t="shared" si="124"/>
        <v>0</v>
      </c>
      <c r="R452" s="222">
        <f t="shared" si="124"/>
        <v>261</v>
      </c>
      <c r="S452" s="202"/>
      <c r="T452" s="202"/>
      <c r="U452" s="116">
        <f>D502+D532+D544+D557</f>
        <v>51906</v>
      </c>
      <c r="V452" s="116"/>
      <c r="W452" s="35"/>
      <c r="X452" s="45"/>
      <c r="Y452" s="45"/>
      <c r="Z452" s="35"/>
      <c r="AA452" s="32"/>
    </row>
    <row r="453" spans="1:27" s="13" customFormat="1" ht="12" hidden="1">
      <c r="A453" s="71" t="s">
        <v>18</v>
      </c>
      <c r="B453" s="72" t="s">
        <v>26</v>
      </c>
      <c r="C453" s="73">
        <f t="shared" ref="C453:M453" si="125">C503+C532</f>
        <v>10988</v>
      </c>
      <c r="D453" s="73">
        <f t="shared" si="125"/>
        <v>38333</v>
      </c>
      <c r="E453" s="73">
        <f t="shared" si="125"/>
        <v>0</v>
      </c>
      <c r="F453" s="73">
        <f t="shared" si="125"/>
        <v>0</v>
      </c>
      <c r="G453" s="73">
        <f t="shared" si="125"/>
        <v>0</v>
      </c>
      <c r="H453" s="73">
        <f t="shared" si="125"/>
        <v>0</v>
      </c>
      <c r="I453" s="73">
        <f t="shared" si="125"/>
        <v>0</v>
      </c>
      <c r="J453" s="73">
        <f t="shared" si="125"/>
        <v>0</v>
      </c>
      <c r="K453" s="73">
        <f t="shared" si="125"/>
        <v>0</v>
      </c>
      <c r="L453" s="73">
        <f t="shared" si="125"/>
        <v>0</v>
      </c>
      <c r="M453" s="73">
        <f t="shared" si="125"/>
        <v>0</v>
      </c>
      <c r="N453" s="73">
        <f t="shared" ref="N453:R453" si="126">N503+N532</f>
        <v>38333</v>
      </c>
      <c r="O453" s="73">
        <f t="shared" si="126"/>
        <v>0</v>
      </c>
      <c r="P453" s="73">
        <f t="shared" si="126"/>
        <v>0</v>
      </c>
      <c r="Q453" s="73">
        <f t="shared" si="126"/>
        <v>0</v>
      </c>
      <c r="R453" s="73">
        <f t="shared" si="126"/>
        <v>0</v>
      </c>
      <c r="S453" s="74"/>
      <c r="T453" s="74"/>
      <c r="U453" s="116"/>
      <c r="V453" s="37"/>
      <c r="W453" s="37"/>
      <c r="X453" s="45"/>
      <c r="Y453" s="45"/>
      <c r="Z453" s="37"/>
      <c r="AA453" s="32"/>
    </row>
    <row r="454" spans="1:27" s="13" customFormat="1" ht="12" hidden="1">
      <c r="A454" s="236" t="s">
        <v>18</v>
      </c>
      <c r="B454" s="221" t="s">
        <v>27</v>
      </c>
      <c r="C454" s="209">
        <f t="shared" ref="C454:D454" si="127">C544+C557</f>
        <v>11561</v>
      </c>
      <c r="D454" s="209">
        <f t="shared" si="127"/>
        <v>12968</v>
      </c>
      <c r="E454" s="209">
        <f>E544+E557</f>
        <v>2766</v>
      </c>
      <c r="F454" s="209">
        <f t="shared" ref="F454:R454" si="128">F544+F557</f>
        <v>0</v>
      </c>
      <c r="G454" s="209">
        <f t="shared" si="128"/>
        <v>10202</v>
      </c>
      <c r="H454" s="209">
        <f t="shared" si="128"/>
        <v>0</v>
      </c>
      <c r="I454" s="209">
        <f t="shared" si="128"/>
        <v>0</v>
      </c>
      <c r="J454" s="209">
        <f t="shared" si="128"/>
        <v>0</v>
      </c>
      <c r="K454" s="209">
        <f t="shared" si="128"/>
        <v>0</v>
      </c>
      <c r="L454" s="209">
        <f t="shared" si="128"/>
        <v>0</v>
      </c>
      <c r="M454" s="209">
        <f t="shared" si="128"/>
        <v>0</v>
      </c>
      <c r="N454" s="209">
        <f t="shared" si="128"/>
        <v>0</v>
      </c>
      <c r="O454" s="209">
        <f t="shared" si="128"/>
        <v>0</v>
      </c>
      <c r="P454" s="209">
        <f t="shared" si="128"/>
        <v>0</v>
      </c>
      <c r="Q454" s="209">
        <f t="shared" si="128"/>
        <v>0</v>
      </c>
      <c r="R454" s="209">
        <f t="shared" si="128"/>
        <v>261</v>
      </c>
      <c r="S454" s="211"/>
      <c r="T454" s="211"/>
      <c r="U454" s="116"/>
      <c r="V454" s="37"/>
      <c r="W454" s="37"/>
      <c r="X454" s="45"/>
      <c r="Y454" s="45"/>
      <c r="Z454" s="37"/>
      <c r="AA454" s="32"/>
    </row>
    <row r="455" spans="1:27" s="13" customFormat="1" ht="12" hidden="1">
      <c r="A455" s="71" t="s">
        <v>18</v>
      </c>
      <c r="B455" s="72" t="s">
        <v>28</v>
      </c>
      <c r="C455" s="74">
        <f>C504</f>
        <v>376</v>
      </c>
      <c r="D455" s="74">
        <f>D504</f>
        <v>605</v>
      </c>
      <c r="E455" s="74">
        <f t="shared" ref="E455:N455" si="129">E504</f>
        <v>0</v>
      </c>
      <c r="F455" s="74">
        <f t="shared" si="129"/>
        <v>0</v>
      </c>
      <c r="G455" s="74">
        <f t="shared" si="129"/>
        <v>0</v>
      </c>
      <c r="H455" s="74">
        <f t="shared" si="129"/>
        <v>0</v>
      </c>
      <c r="I455" s="74">
        <f t="shared" si="129"/>
        <v>0</v>
      </c>
      <c r="J455" s="74">
        <f t="shared" si="129"/>
        <v>0</v>
      </c>
      <c r="K455" s="74">
        <f t="shared" si="129"/>
        <v>0</v>
      </c>
      <c r="L455" s="74">
        <f t="shared" si="129"/>
        <v>0</v>
      </c>
      <c r="M455" s="74">
        <f t="shared" si="129"/>
        <v>0</v>
      </c>
      <c r="N455" s="74">
        <f t="shared" si="129"/>
        <v>605</v>
      </c>
      <c r="O455" s="74"/>
      <c r="P455" s="74"/>
      <c r="Q455" s="74"/>
      <c r="R455" s="74"/>
      <c r="S455" s="74"/>
      <c r="T455" s="74"/>
      <c r="U455" s="116">
        <f t="shared" ref="U455" si="130">D455-E455-F455-G455-H455-I455-J455-K455-L455-M455-N455-O455-P455</f>
        <v>0</v>
      </c>
      <c r="V455" s="37"/>
      <c r="W455" s="37"/>
      <c r="X455" s="45"/>
      <c r="Y455" s="45"/>
      <c r="Z455" s="37"/>
      <c r="AA455" s="32"/>
    </row>
    <row r="456" spans="1:27" s="6" customFormat="1" ht="14.25" hidden="1" customHeight="1">
      <c r="A456" s="67" t="s">
        <v>21</v>
      </c>
      <c r="B456" s="68" t="s">
        <v>222</v>
      </c>
      <c r="C456" s="222">
        <f t="shared" ref="C456:Q456" si="131">C505+C533+C545</f>
        <v>834</v>
      </c>
      <c r="D456" s="222">
        <f t="shared" si="131"/>
        <v>2506</v>
      </c>
      <c r="E456" s="222">
        <f t="shared" si="131"/>
        <v>214</v>
      </c>
      <c r="F456" s="222">
        <f t="shared" si="131"/>
        <v>0</v>
      </c>
      <c r="G456" s="222">
        <f t="shared" si="131"/>
        <v>0</v>
      </c>
      <c r="H456" s="222">
        <f t="shared" si="131"/>
        <v>0</v>
      </c>
      <c r="I456" s="222">
        <f t="shared" si="131"/>
        <v>0</v>
      </c>
      <c r="J456" s="222">
        <f t="shared" si="131"/>
        <v>0</v>
      </c>
      <c r="K456" s="222">
        <f t="shared" si="131"/>
        <v>0</v>
      </c>
      <c r="L456" s="222">
        <f t="shared" si="131"/>
        <v>0</v>
      </c>
      <c r="M456" s="222">
        <f t="shared" si="131"/>
        <v>0</v>
      </c>
      <c r="N456" s="222">
        <f t="shared" si="131"/>
        <v>2292</v>
      </c>
      <c r="O456" s="222">
        <f t="shared" si="131"/>
        <v>0</v>
      </c>
      <c r="P456" s="222">
        <f t="shared" si="131"/>
        <v>0</v>
      </c>
      <c r="Q456" s="222">
        <f t="shared" si="131"/>
        <v>0</v>
      </c>
      <c r="R456" s="202"/>
      <c r="S456" s="202"/>
      <c r="T456" s="202"/>
      <c r="U456" s="116">
        <f>D505+D533+D545</f>
        <v>2506</v>
      </c>
      <c r="V456" s="35"/>
      <c r="W456" s="35"/>
      <c r="X456" s="45"/>
      <c r="Y456" s="45"/>
      <c r="Z456" s="35"/>
      <c r="AA456" s="32"/>
    </row>
    <row r="457" spans="1:27" s="6" customFormat="1" ht="14.25" hidden="1" customHeight="1">
      <c r="A457" s="67" t="s">
        <v>22</v>
      </c>
      <c r="B457" s="68" t="s">
        <v>29</v>
      </c>
      <c r="C457" s="222">
        <f>C458+C459+C460</f>
        <v>2118</v>
      </c>
      <c r="D457" s="222">
        <f>D458+D459+D460</f>
        <v>5338</v>
      </c>
      <c r="E457" s="222">
        <f>E458+E459+E460</f>
        <v>342</v>
      </c>
      <c r="F457" s="222">
        <f t="shared" ref="F457:Q457" si="132">F458+F459+F460</f>
        <v>0</v>
      </c>
      <c r="G457" s="222">
        <f t="shared" si="132"/>
        <v>0</v>
      </c>
      <c r="H457" s="222">
        <f t="shared" si="132"/>
        <v>0</v>
      </c>
      <c r="I457" s="222">
        <f t="shared" si="132"/>
        <v>0</v>
      </c>
      <c r="J457" s="222">
        <f t="shared" si="132"/>
        <v>0</v>
      </c>
      <c r="K457" s="222">
        <f t="shared" si="132"/>
        <v>0</v>
      </c>
      <c r="L457" s="222">
        <f t="shared" si="132"/>
        <v>0</v>
      </c>
      <c r="M457" s="222">
        <f t="shared" si="132"/>
        <v>0</v>
      </c>
      <c r="N457" s="222">
        <f t="shared" si="132"/>
        <v>4996</v>
      </c>
      <c r="O457" s="222">
        <f t="shared" si="132"/>
        <v>0</v>
      </c>
      <c r="P457" s="222">
        <f t="shared" si="132"/>
        <v>0</v>
      </c>
      <c r="Q457" s="222">
        <f t="shared" si="132"/>
        <v>593</v>
      </c>
      <c r="R457" s="202"/>
      <c r="S457" s="202"/>
      <c r="T457" s="202"/>
      <c r="U457" s="116">
        <f>D506+D546+D534</f>
        <v>5338</v>
      </c>
      <c r="V457" s="35"/>
      <c r="W457" s="35"/>
      <c r="X457" s="45"/>
      <c r="Y457" s="45"/>
      <c r="Z457" s="35"/>
      <c r="AA457" s="32"/>
    </row>
    <row r="458" spans="1:27" s="13" customFormat="1" ht="12" hidden="1">
      <c r="A458" s="71" t="s">
        <v>18</v>
      </c>
      <c r="B458" s="72" t="s">
        <v>26</v>
      </c>
      <c r="C458" s="73">
        <f>C507+C534</f>
        <v>1731</v>
      </c>
      <c r="D458" s="73">
        <f>SUM(E458:P458)</f>
        <v>4937</v>
      </c>
      <c r="E458" s="73"/>
      <c r="F458" s="73">
        <f t="shared" ref="F458:M458" si="133">F507+F534+F546</f>
        <v>0</v>
      </c>
      <c r="G458" s="73">
        <f t="shared" si="133"/>
        <v>0</v>
      </c>
      <c r="H458" s="73">
        <f t="shared" si="133"/>
        <v>0</v>
      </c>
      <c r="I458" s="73">
        <f t="shared" si="133"/>
        <v>0</v>
      </c>
      <c r="J458" s="73">
        <f t="shared" si="133"/>
        <v>0</v>
      </c>
      <c r="K458" s="73">
        <f t="shared" si="133"/>
        <v>0</v>
      </c>
      <c r="L458" s="73">
        <f t="shared" si="133"/>
        <v>0</v>
      </c>
      <c r="M458" s="73">
        <f t="shared" si="133"/>
        <v>0</v>
      </c>
      <c r="N458" s="73">
        <f>N507+N534</f>
        <v>4937</v>
      </c>
      <c r="O458" s="73">
        <f t="shared" ref="O458:S458" si="134">O507+O534</f>
        <v>0</v>
      </c>
      <c r="P458" s="73">
        <f t="shared" si="134"/>
        <v>0</v>
      </c>
      <c r="Q458" s="73">
        <f t="shared" si="134"/>
        <v>549</v>
      </c>
      <c r="R458" s="73">
        <f t="shared" si="134"/>
        <v>0</v>
      </c>
      <c r="S458" s="73">
        <f t="shared" si="134"/>
        <v>0</v>
      </c>
      <c r="T458" s="74"/>
      <c r="U458" s="116">
        <f t="shared" ref="U458:U460" si="135">D458-E458-F458-G458-H458-I458-J458-K458-L458-M458-N458-O458-P458</f>
        <v>0</v>
      </c>
      <c r="V458" s="37"/>
      <c r="W458" s="37"/>
      <c r="X458" s="45"/>
      <c r="Y458" s="45"/>
      <c r="Z458" s="37"/>
      <c r="AA458" s="32"/>
    </row>
    <row r="459" spans="1:27" s="13" customFormat="1" ht="12" hidden="1">
      <c r="A459" s="236" t="s">
        <v>18</v>
      </c>
      <c r="B459" s="221" t="s">
        <v>27</v>
      </c>
      <c r="C459" s="209">
        <f t="shared" ref="C459" si="136">C546</f>
        <v>343</v>
      </c>
      <c r="D459" s="73">
        <f t="shared" ref="D459:D460" si="137">SUM(E459:P459)</f>
        <v>342</v>
      </c>
      <c r="E459" s="209">
        <f>E546</f>
        <v>342</v>
      </c>
      <c r="F459" s="209">
        <f t="shared" ref="F459:Q459" si="138">F546</f>
        <v>0</v>
      </c>
      <c r="G459" s="209">
        <f t="shared" si="138"/>
        <v>0</v>
      </c>
      <c r="H459" s="209">
        <f t="shared" si="138"/>
        <v>0</v>
      </c>
      <c r="I459" s="209">
        <f t="shared" si="138"/>
        <v>0</v>
      </c>
      <c r="J459" s="209">
        <f t="shared" si="138"/>
        <v>0</v>
      </c>
      <c r="K459" s="209">
        <f t="shared" si="138"/>
        <v>0</v>
      </c>
      <c r="L459" s="209">
        <f t="shared" si="138"/>
        <v>0</v>
      </c>
      <c r="M459" s="209">
        <f t="shared" si="138"/>
        <v>0</v>
      </c>
      <c r="N459" s="209">
        <f t="shared" si="138"/>
        <v>0</v>
      </c>
      <c r="O459" s="209">
        <f t="shared" si="138"/>
        <v>0</v>
      </c>
      <c r="P459" s="209">
        <f t="shared" si="138"/>
        <v>0</v>
      </c>
      <c r="Q459" s="209">
        <f t="shared" si="138"/>
        <v>38</v>
      </c>
      <c r="R459" s="211"/>
      <c r="S459" s="211"/>
      <c r="T459" s="211"/>
      <c r="U459" s="116"/>
      <c r="V459" s="37"/>
      <c r="W459" s="37"/>
      <c r="X459" s="45"/>
      <c r="Y459" s="45"/>
      <c r="Z459" s="37"/>
      <c r="AA459" s="32"/>
    </row>
    <row r="460" spans="1:27" s="13" customFormat="1" ht="12" hidden="1">
      <c r="A460" s="71" t="s">
        <v>18</v>
      </c>
      <c r="B460" s="72" t="s">
        <v>28</v>
      </c>
      <c r="C460" s="73">
        <f>C508</f>
        <v>44</v>
      </c>
      <c r="D460" s="73">
        <f t="shared" si="137"/>
        <v>59</v>
      </c>
      <c r="E460" s="73">
        <f t="shared" ref="E460:Q460" si="139">E508</f>
        <v>0</v>
      </c>
      <c r="F460" s="73">
        <f t="shared" si="139"/>
        <v>0</v>
      </c>
      <c r="G460" s="73">
        <f t="shared" si="139"/>
        <v>0</v>
      </c>
      <c r="H460" s="73">
        <f t="shared" si="139"/>
        <v>0</v>
      </c>
      <c r="I460" s="73">
        <f t="shared" si="139"/>
        <v>0</v>
      </c>
      <c r="J460" s="73">
        <f t="shared" si="139"/>
        <v>0</v>
      </c>
      <c r="K460" s="73">
        <f t="shared" si="139"/>
        <v>0</v>
      </c>
      <c r="L460" s="73">
        <f t="shared" si="139"/>
        <v>0</v>
      </c>
      <c r="M460" s="73">
        <f t="shared" si="139"/>
        <v>0</v>
      </c>
      <c r="N460" s="73">
        <f t="shared" si="139"/>
        <v>59</v>
      </c>
      <c r="O460" s="73">
        <f t="shared" si="139"/>
        <v>0</v>
      </c>
      <c r="P460" s="73">
        <f t="shared" si="139"/>
        <v>0</v>
      </c>
      <c r="Q460" s="73">
        <f t="shared" si="139"/>
        <v>6</v>
      </c>
      <c r="R460" s="74"/>
      <c r="S460" s="74"/>
      <c r="T460" s="74"/>
      <c r="U460" s="116">
        <f t="shared" si="135"/>
        <v>0</v>
      </c>
      <c r="V460" s="37"/>
      <c r="W460" s="37"/>
      <c r="X460" s="45"/>
      <c r="Y460" s="45"/>
      <c r="Z460" s="37"/>
      <c r="AA460" s="32"/>
    </row>
    <row r="461" spans="1:27" s="6" customFormat="1" ht="14.25" hidden="1" customHeight="1">
      <c r="A461" s="67" t="s">
        <v>40</v>
      </c>
      <c r="B461" s="68" t="s">
        <v>412</v>
      </c>
      <c r="C461" s="222">
        <f t="shared" ref="C461:Q461" si="140">SUM(C462:C491)</f>
        <v>8528</v>
      </c>
      <c r="D461" s="222">
        <f t="shared" si="140"/>
        <v>24298</v>
      </c>
      <c r="E461" s="222">
        <f t="shared" si="140"/>
        <v>15264</v>
      </c>
      <c r="F461" s="222">
        <f t="shared" si="140"/>
        <v>0</v>
      </c>
      <c r="G461" s="222">
        <f t="shared" si="140"/>
        <v>490</v>
      </c>
      <c r="H461" s="222">
        <f t="shared" si="140"/>
        <v>0</v>
      </c>
      <c r="I461" s="222">
        <f t="shared" si="140"/>
        <v>360</v>
      </c>
      <c r="J461" s="222">
        <f t="shared" si="140"/>
        <v>600</v>
      </c>
      <c r="K461" s="222">
        <f t="shared" si="140"/>
        <v>0</v>
      </c>
      <c r="L461" s="222">
        <f t="shared" si="140"/>
        <v>0</v>
      </c>
      <c r="M461" s="222">
        <f t="shared" si="140"/>
        <v>0</v>
      </c>
      <c r="N461" s="222">
        <f t="shared" si="140"/>
        <v>7584</v>
      </c>
      <c r="O461" s="222">
        <f t="shared" si="140"/>
        <v>0</v>
      </c>
      <c r="P461" s="222">
        <f t="shared" si="140"/>
        <v>0</v>
      </c>
      <c r="Q461" s="222">
        <f t="shared" si="140"/>
        <v>0</v>
      </c>
      <c r="R461" s="202"/>
      <c r="S461" s="202"/>
      <c r="T461" s="202"/>
      <c r="U461" s="116">
        <f>D509+D530+D535+D547+D559</f>
        <v>24992</v>
      </c>
      <c r="V461" s="35"/>
      <c r="W461" s="35"/>
      <c r="X461" s="45"/>
      <c r="Y461" s="45"/>
      <c r="Z461" s="35"/>
      <c r="AA461" s="32"/>
    </row>
    <row r="462" spans="1:27" s="8" customFormat="1" ht="45" hidden="1" customHeight="1">
      <c r="A462" s="71" t="s">
        <v>20</v>
      </c>
      <c r="B462" s="72" t="s">
        <v>486</v>
      </c>
      <c r="C462" s="73">
        <v>600</v>
      </c>
      <c r="D462" s="74">
        <f t="shared" ref="D462:D481" si="141">SUM(E462:P462)</f>
        <v>780</v>
      </c>
      <c r="E462" s="74">
        <v>780</v>
      </c>
      <c r="F462" s="74"/>
      <c r="G462" s="74"/>
      <c r="H462" s="74"/>
      <c r="I462" s="74"/>
      <c r="J462" s="74"/>
      <c r="K462" s="74"/>
      <c r="L462" s="74"/>
      <c r="M462" s="74"/>
      <c r="N462" s="74"/>
      <c r="O462" s="74"/>
      <c r="P462" s="74"/>
      <c r="Q462" s="74"/>
      <c r="R462" s="74"/>
      <c r="S462" s="74"/>
      <c r="T462" s="74"/>
      <c r="U462" s="116">
        <f t="shared" ref="U462:U481" si="142">D462-E462-F462-G462-H462-I462-J462-K462-L462-M462-N462-O462-P462</f>
        <v>0</v>
      </c>
      <c r="V462" s="37"/>
      <c r="W462" s="37"/>
      <c r="X462" s="45"/>
      <c r="Y462" s="45"/>
      <c r="Z462" s="37"/>
      <c r="AA462" s="47"/>
    </row>
    <row r="463" spans="1:27" s="8" customFormat="1" ht="26.25" hidden="1" customHeight="1">
      <c r="A463" s="71" t="s">
        <v>20</v>
      </c>
      <c r="B463" s="72" t="s">
        <v>210</v>
      </c>
      <c r="C463" s="73">
        <v>800</v>
      </c>
      <c r="D463" s="74">
        <f t="shared" si="141"/>
        <v>1040</v>
      </c>
      <c r="E463" s="74"/>
      <c r="F463" s="74"/>
      <c r="G463" s="74"/>
      <c r="H463" s="74"/>
      <c r="I463" s="74"/>
      <c r="J463" s="74"/>
      <c r="K463" s="74"/>
      <c r="L463" s="74"/>
      <c r="M463" s="74"/>
      <c r="N463" s="74">
        <v>1040</v>
      </c>
      <c r="O463" s="74"/>
      <c r="P463" s="74"/>
      <c r="Q463" s="74"/>
      <c r="R463" s="74"/>
      <c r="S463" s="74"/>
      <c r="T463" s="74"/>
      <c r="U463" s="116">
        <f t="shared" si="142"/>
        <v>0</v>
      </c>
      <c r="V463" s="37"/>
      <c r="W463" s="37"/>
      <c r="X463" s="45"/>
      <c r="Y463" s="45"/>
      <c r="Z463" s="37"/>
      <c r="AA463" s="47"/>
    </row>
    <row r="464" spans="1:27" s="9" customFormat="1" ht="27" hidden="1" customHeight="1">
      <c r="A464" s="75" t="s">
        <v>20</v>
      </c>
      <c r="B464" s="72" t="s">
        <v>495</v>
      </c>
      <c r="C464" s="73">
        <v>640</v>
      </c>
      <c r="D464" s="74">
        <f t="shared" si="141"/>
        <v>830</v>
      </c>
      <c r="E464" s="74">
        <v>830</v>
      </c>
      <c r="F464" s="74"/>
      <c r="G464" s="74"/>
      <c r="H464" s="74"/>
      <c r="I464" s="74"/>
      <c r="J464" s="74"/>
      <c r="K464" s="74"/>
      <c r="L464" s="74"/>
      <c r="M464" s="74"/>
      <c r="N464" s="74"/>
      <c r="O464" s="74"/>
      <c r="P464" s="74"/>
      <c r="Q464" s="74"/>
      <c r="R464" s="74"/>
      <c r="S464" s="74"/>
      <c r="T464" s="74"/>
      <c r="U464" s="116">
        <f t="shared" si="142"/>
        <v>0</v>
      </c>
      <c r="V464" s="37"/>
      <c r="W464" s="37"/>
      <c r="X464" s="45"/>
      <c r="Y464" s="45"/>
      <c r="Z464" s="37"/>
      <c r="AA464" s="47"/>
    </row>
    <row r="465" spans="1:27" s="26" customFormat="1" ht="27" hidden="1" customHeight="1">
      <c r="A465" s="75" t="s">
        <v>18</v>
      </c>
      <c r="B465" s="72" t="s">
        <v>63</v>
      </c>
      <c r="C465" s="73">
        <v>116</v>
      </c>
      <c r="D465" s="74">
        <f t="shared" si="141"/>
        <v>0</v>
      </c>
      <c r="E465" s="95"/>
      <c r="F465" s="95"/>
      <c r="G465" s="95"/>
      <c r="H465" s="95"/>
      <c r="I465" s="95"/>
      <c r="J465" s="95"/>
      <c r="K465" s="95"/>
      <c r="L465" s="95"/>
      <c r="M465" s="95"/>
      <c r="N465" s="95"/>
      <c r="O465" s="95"/>
      <c r="P465" s="95"/>
      <c r="Q465" s="95"/>
      <c r="R465" s="95"/>
      <c r="S465" s="95"/>
      <c r="T465" s="95"/>
      <c r="U465" s="212">
        <f t="shared" si="142"/>
        <v>0</v>
      </c>
      <c r="V465" s="42"/>
      <c r="W465" s="42"/>
      <c r="X465" s="213"/>
      <c r="Y465" s="213"/>
      <c r="Z465" s="42"/>
      <c r="AA465" s="32"/>
    </row>
    <row r="466" spans="1:27" s="219" customFormat="1" ht="72" hidden="1">
      <c r="A466" s="75" t="s">
        <v>20</v>
      </c>
      <c r="B466" s="72" t="s">
        <v>360</v>
      </c>
      <c r="C466" s="73">
        <v>480</v>
      </c>
      <c r="D466" s="74">
        <f t="shared" si="141"/>
        <v>780</v>
      </c>
      <c r="E466" s="214"/>
      <c r="F466" s="214"/>
      <c r="G466" s="214"/>
      <c r="H466" s="214"/>
      <c r="I466" s="214"/>
      <c r="J466" s="214"/>
      <c r="K466" s="214"/>
      <c r="L466" s="214"/>
      <c r="M466" s="214"/>
      <c r="N466" s="214">
        <v>780</v>
      </c>
      <c r="O466" s="214"/>
      <c r="P466" s="214"/>
      <c r="Q466" s="214"/>
      <c r="R466" s="214"/>
      <c r="S466" s="214"/>
      <c r="T466" s="214"/>
      <c r="U466" s="215" t="s">
        <v>485</v>
      </c>
      <c r="V466" s="216"/>
      <c r="W466" s="216"/>
      <c r="X466" s="217"/>
      <c r="Y466" s="217"/>
      <c r="Z466" s="216"/>
      <c r="AA466" s="218"/>
    </row>
    <row r="467" spans="1:27" s="219" customFormat="1" ht="36" hidden="1">
      <c r="A467" s="75" t="s">
        <v>20</v>
      </c>
      <c r="B467" s="72" t="s">
        <v>382</v>
      </c>
      <c r="C467" s="73">
        <v>510</v>
      </c>
      <c r="D467" s="74">
        <f t="shared" si="141"/>
        <v>660</v>
      </c>
      <c r="E467" s="214"/>
      <c r="F467" s="214"/>
      <c r="G467" s="214"/>
      <c r="H467" s="214"/>
      <c r="I467" s="214"/>
      <c r="J467" s="214"/>
      <c r="K467" s="214"/>
      <c r="L467" s="214"/>
      <c r="M467" s="214"/>
      <c r="N467" s="214">
        <v>660</v>
      </c>
      <c r="O467" s="214"/>
      <c r="P467" s="214"/>
      <c r="Q467" s="214"/>
      <c r="R467" s="214"/>
      <c r="S467" s="214"/>
      <c r="T467" s="214"/>
      <c r="U467" s="215">
        <f t="shared" si="142"/>
        <v>0</v>
      </c>
      <c r="V467" s="216"/>
      <c r="W467" s="216"/>
      <c r="X467" s="217"/>
      <c r="Y467" s="217"/>
      <c r="Z467" s="216"/>
      <c r="AA467" s="218"/>
    </row>
    <row r="468" spans="1:27" s="219" customFormat="1" ht="29.25" hidden="1" customHeight="1">
      <c r="A468" s="75" t="s">
        <v>20</v>
      </c>
      <c r="B468" s="72" t="s">
        <v>489</v>
      </c>
      <c r="C468" s="73">
        <v>375</v>
      </c>
      <c r="D468" s="74">
        <f t="shared" si="141"/>
        <v>450</v>
      </c>
      <c r="E468" s="214"/>
      <c r="F468" s="214"/>
      <c r="G468" s="214"/>
      <c r="H468" s="214"/>
      <c r="I468" s="214"/>
      <c r="J468" s="214">
        <v>450</v>
      </c>
      <c r="K468" s="214"/>
      <c r="L468" s="214"/>
      <c r="M468" s="214"/>
      <c r="N468" s="214"/>
      <c r="O468" s="214"/>
      <c r="P468" s="214"/>
      <c r="Q468" s="214"/>
      <c r="R468" s="214"/>
      <c r="S468" s="214"/>
      <c r="T468" s="214"/>
      <c r="U468" s="215">
        <f t="shared" si="142"/>
        <v>0</v>
      </c>
      <c r="V468" s="216"/>
      <c r="W468" s="216"/>
      <c r="X468" s="217"/>
      <c r="Y468" s="217"/>
      <c r="Z468" s="216"/>
      <c r="AA468" s="218"/>
    </row>
    <row r="469" spans="1:27" s="26" customFormat="1" ht="63" hidden="1" customHeight="1">
      <c r="A469" s="75" t="s">
        <v>20</v>
      </c>
      <c r="B469" s="72" t="s">
        <v>383</v>
      </c>
      <c r="C469" s="73">
        <v>654</v>
      </c>
      <c r="D469" s="74">
        <f t="shared" si="141"/>
        <v>0</v>
      </c>
      <c r="E469" s="95"/>
      <c r="F469" s="95"/>
      <c r="G469" s="95"/>
      <c r="H469" s="95"/>
      <c r="I469" s="95"/>
      <c r="J469" s="95"/>
      <c r="K469" s="95"/>
      <c r="L469" s="95"/>
      <c r="M469" s="95"/>
      <c r="N469" s="95">
        <v>0</v>
      </c>
      <c r="O469" s="95"/>
      <c r="P469" s="95"/>
      <c r="Q469" s="95"/>
      <c r="R469" s="95"/>
      <c r="S469" s="95"/>
      <c r="T469" s="95"/>
      <c r="U469" s="212">
        <f t="shared" si="142"/>
        <v>0</v>
      </c>
      <c r="V469" s="42"/>
      <c r="W469" s="42"/>
      <c r="X469" s="213"/>
      <c r="Y469" s="213"/>
      <c r="Z469" s="42"/>
      <c r="AA469" s="32"/>
    </row>
    <row r="470" spans="1:27" s="9" customFormat="1" ht="54.75" hidden="1" customHeight="1">
      <c r="A470" s="75" t="s">
        <v>20</v>
      </c>
      <c r="B470" s="72" t="s">
        <v>384</v>
      </c>
      <c r="C470" s="73">
        <v>360</v>
      </c>
      <c r="D470" s="74">
        <f t="shared" si="141"/>
        <v>400</v>
      </c>
      <c r="E470" s="74"/>
      <c r="F470" s="74"/>
      <c r="G470" s="74"/>
      <c r="H470" s="74"/>
      <c r="I470" s="74"/>
      <c r="J470" s="74"/>
      <c r="K470" s="74"/>
      <c r="L470" s="74"/>
      <c r="M470" s="74"/>
      <c r="N470" s="74">
        <v>400</v>
      </c>
      <c r="O470" s="74"/>
      <c r="P470" s="74"/>
      <c r="Q470" s="74"/>
      <c r="R470" s="74"/>
      <c r="S470" s="74"/>
      <c r="T470" s="74"/>
      <c r="U470" s="116">
        <f t="shared" si="142"/>
        <v>0</v>
      </c>
      <c r="V470" s="37"/>
      <c r="W470" s="37"/>
      <c r="X470" s="45"/>
      <c r="Y470" s="45"/>
      <c r="Z470" s="37"/>
      <c r="AA470" s="32"/>
    </row>
    <row r="471" spans="1:27" s="26" customFormat="1" ht="56.25" hidden="1" customHeight="1">
      <c r="A471" s="75" t="s">
        <v>20</v>
      </c>
      <c r="B471" s="251" t="s">
        <v>493</v>
      </c>
      <c r="C471" s="73"/>
      <c r="D471" s="74">
        <f t="shared" ref="D471" si="143">SUM(E471:P471)</f>
        <v>150</v>
      </c>
      <c r="E471" s="95"/>
      <c r="F471" s="95"/>
      <c r="G471" s="95"/>
      <c r="H471" s="95"/>
      <c r="I471" s="95"/>
      <c r="J471" s="95"/>
      <c r="K471" s="95"/>
      <c r="L471" s="95"/>
      <c r="M471" s="95"/>
      <c r="N471" s="74">
        <v>150</v>
      </c>
      <c r="O471" s="95"/>
      <c r="P471" s="95"/>
      <c r="Q471" s="95"/>
      <c r="R471" s="95"/>
      <c r="S471" s="95"/>
      <c r="T471" s="95"/>
      <c r="U471" s="212">
        <f t="shared" si="142"/>
        <v>0</v>
      </c>
      <c r="V471" s="42"/>
      <c r="W471" s="42"/>
      <c r="X471" s="213"/>
      <c r="Y471" s="213"/>
      <c r="Z471" s="42"/>
      <c r="AA471" s="32"/>
    </row>
    <row r="472" spans="1:27" s="26" customFormat="1" ht="27.75" hidden="1" customHeight="1">
      <c r="A472" s="75" t="s">
        <v>20</v>
      </c>
      <c r="B472" s="72" t="s">
        <v>151</v>
      </c>
      <c r="C472" s="73">
        <v>290</v>
      </c>
      <c r="D472" s="74">
        <f t="shared" si="141"/>
        <v>0</v>
      </c>
      <c r="E472" s="95"/>
      <c r="F472" s="95"/>
      <c r="G472" s="95"/>
      <c r="H472" s="95"/>
      <c r="I472" s="95"/>
      <c r="J472" s="95"/>
      <c r="K472" s="95"/>
      <c r="L472" s="95"/>
      <c r="M472" s="95"/>
      <c r="N472" s="95">
        <v>0</v>
      </c>
      <c r="O472" s="95"/>
      <c r="P472" s="95"/>
      <c r="Q472" s="95"/>
      <c r="R472" s="95"/>
      <c r="S472" s="95"/>
      <c r="T472" s="95"/>
      <c r="U472" s="212">
        <f t="shared" si="142"/>
        <v>0</v>
      </c>
      <c r="V472" s="42"/>
      <c r="W472" s="42"/>
      <c r="X472" s="213"/>
      <c r="Y472" s="213"/>
      <c r="Z472" s="42"/>
      <c r="AA472" s="32"/>
    </row>
    <row r="473" spans="1:27" s="26" customFormat="1" ht="38.25" hidden="1" customHeight="1">
      <c r="A473" s="75" t="s">
        <v>20</v>
      </c>
      <c r="B473" s="72" t="s">
        <v>152</v>
      </c>
      <c r="C473" s="73">
        <v>85</v>
      </c>
      <c r="D473" s="74">
        <f t="shared" si="141"/>
        <v>0</v>
      </c>
      <c r="E473" s="95"/>
      <c r="F473" s="95"/>
      <c r="G473" s="95"/>
      <c r="H473" s="95"/>
      <c r="I473" s="95"/>
      <c r="J473" s="95"/>
      <c r="K473" s="95"/>
      <c r="L473" s="95"/>
      <c r="M473" s="95"/>
      <c r="N473" s="95"/>
      <c r="O473" s="95"/>
      <c r="P473" s="95"/>
      <c r="Q473" s="95"/>
      <c r="R473" s="95"/>
      <c r="S473" s="95"/>
      <c r="T473" s="95"/>
      <c r="U473" s="212">
        <f t="shared" si="142"/>
        <v>0</v>
      </c>
      <c r="V473" s="42"/>
      <c r="W473" s="42"/>
      <c r="X473" s="213"/>
      <c r="Y473" s="213"/>
      <c r="Z473" s="42"/>
      <c r="AA473" s="32"/>
    </row>
    <row r="474" spans="1:27" s="26" customFormat="1" ht="38.25" hidden="1" customHeight="1">
      <c r="A474" s="75" t="s">
        <v>20</v>
      </c>
      <c r="B474" s="72" t="s">
        <v>211</v>
      </c>
      <c r="C474" s="73">
        <v>600</v>
      </c>
      <c r="D474" s="74">
        <f t="shared" si="141"/>
        <v>0</v>
      </c>
      <c r="E474" s="95"/>
      <c r="F474" s="95"/>
      <c r="G474" s="95"/>
      <c r="H474" s="95"/>
      <c r="I474" s="95"/>
      <c r="J474" s="95"/>
      <c r="K474" s="95"/>
      <c r="L474" s="95"/>
      <c r="M474" s="95"/>
      <c r="N474" s="95"/>
      <c r="O474" s="95"/>
      <c r="P474" s="95"/>
      <c r="Q474" s="95"/>
      <c r="R474" s="95"/>
      <c r="S474" s="95"/>
      <c r="T474" s="95"/>
      <c r="U474" s="212">
        <f t="shared" si="142"/>
        <v>0</v>
      </c>
      <c r="V474" s="42"/>
      <c r="W474" s="42"/>
      <c r="X474" s="213"/>
      <c r="Y474" s="213"/>
      <c r="Z474" s="42"/>
      <c r="AA474" s="32"/>
    </row>
    <row r="475" spans="1:27" s="26" customFormat="1" ht="38.25" hidden="1" customHeight="1">
      <c r="A475" s="75" t="s">
        <v>20</v>
      </c>
      <c r="B475" s="72" t="s">
        <v>215</v>
      </c>
      <c r="C475" s="73">
        <v>191</v>
      </c>
      <c r="D475" s="74">
        <f t="shared" si="141"/>
        <v>0</v>
      </c>
      <c r="E475" s="95"/>
      <c r="F475" s="95"/>
      <c r="G475" s="95"/>
      <c r="H475" s="95"/>
      <c r="I475" s="95"/>
      <c r="J475" s="95"/>
      <c r="K475" s="95"/>
      <c r="L475" s="95"/>
      <c r="M475" s="95"/>
      <c r="N475" s="95"/>
      <c r="O475" s="95"/>
      <c r="P475" s="95"/>
      <c r="Q475" s="95"/>
      <c r="R475" s="95"/>
      <c r="S475" s="95"/>
      <c r="T475" s="95"/>
      <c r="U475" s="116">
        <f t="shared" si="142"/>
        <v>0</v>
      </c>
      <c r="V475" s="42"/>
      <c r="W475" s="42"/>
      <c r="X475" s="45"/>
      <c r="Y475" s="45"/>
      <c r="Z475" s="42"/>
      <c r="AA475" s="32"/>
    </row>
    <row r="476" spans="1:27" s="9" customFormat="1" ht="42" hidden="1" customHeight="1">
      <c r="A476" s="75" t="s">
        <v>20</v>
      </c>
      <c r="B476" s="208" t="s">
        <v>490</v>
      </c>
      <c r="C476" s="73"/>
      <c r="D476" s="74">
        <f t="shared" si="141"/>
        <v>570</v>
      </c>
      <c r="E476" s="74"/>
      <c r="F476" s="74"/>
      <c r="G476" s="74"/>
      <c r="H476" s="74"/>
      <c r="I476" s="74"/>
      <c r="J476" s="74"/>
      <c r="K476" s="74"/>
      <c r="L476" s="74"/>
      <c r="M476" s="74"/>
      <c r="N476" s="74">
        <v>570</v>
      </c>
      <c r="O476" s="74"/>
      <c r="P476" s="74"/>
      <c r="Q476" s="74"/>
      <c r="R476" s="74"/>
      <c r="S476" s="74"/>
      <c r="T476" s="74"/>
      <c r="U476" s="116">
        <f t="shared" si="142"/>
        <v>0</v>
      </c>
      <c r="V476" s="37"/>
      <c r="W476" s="37"/>
      <c r="X476" s="45"/>
      <c r="Y476" s="45"/>
      <c r="Z476" s="37"/>
      <c r="AA476" s="32"/>
    </row>
    <row r="477" spans="1:27" s="9" customFormat="1" ht="18.75" hidden="1" customHeight="1">
      <c r="A477" s="220" t="s">
        <v>18</v>
      </c>
      <c r="B477" s="246" t="s">
        <v>500</v>
      </c>
      <c r="C477" s="209"/>
      <c r="D477" s="74">
        <f t="shared" si="141"/>
        <v>150</v>
      </c>
      <c r="E477" s="211"/>
      <c r="F477" s="211"/>
      <c r="G477" s="211"/>
      <c r="H477" s="211"/>
      <c r="I477" s="211"/>
      <c r="J477" s="211">
        <v>150</v>
      </c>
      <c r="K477" s="211"/>
      <c r="L477" s="211"/>
      <c r="M477" s="211"/>
      <c r="N477" s="211"/>
      <c r="O477" s="211"/>
      <c r="P477" s="211"/>
      <c r="Q477" s="211"/>
      <c r="R477" s="211"/>
      <c r="S477" s="211"/>
      <c r="T477" s="211"/>
      <c r="U477" s="116"/>
      <c r="V477" s="37"/>
      <c r="W477" s="37"/>
      <c r="X477" s="45"/>
      <c r="Y477" s="45"/>
      <c r="Z477" s="37"/>
      <c r="AA477" s="32"/>
    </row>
    <row r="478" spans="1:27" s="9" customFormat="1" ht="30" hidden="1" customHeight="1">
      <c r="A478" s="220" t="s">
        <v>18</v>
      </c>
      <c r="B478" s="246" t="s">
        <v>496</v>
      </c>
      <c r="C478" s="209"/>
      <c r="D478" s="74">
        <f t="shared" si="141"/>
        <v>954</v>
      </c>
      <c r="E478" s="211"/>
      <c r="F478" s="211"/>
      <c r="G478" s="211"/>
      <c r="H478" s="211"/>
      <c r="I478" s="211"/>
      <c r="J478" s="211"/>
      <c r="K478" s="211"/>
      <c r="L478" s="211"/>
      <c r="M478" s="211"/>
      <c r="N478" s="211">
        <f>414+540</f>
        <v>954</v>
      </c>
      <c r="O478" s="211"/>
      <c r="P478" s="211"/>
      <c r="Q478" s="211"/>
      <c r="R478" s="211"/>
      <c r="S478" s="211"/>
      <c r="T478" s="211"/>
      <c r="U478" s="116"/>
      <c r="V478" s="37"/>
      <c r="W478" s="37"/>
      <c r="X478" s="45"/>
      <c r="Y478" s="45"/>
      <c r="Z478" s="37"/>
      <c r="AA478" s="32"/>
    </row>
    <row r="479" spans="1:27" s="9" customFormat="1" ht="30" hidden="1" customHeight="1">
      <c r="A479" s="247"/>
      <c r="B479" s="246" t="s">
        <v>501</v>
      </c>
      <c r="C479" s="209"/>
      <c r="D479" s="74">
        <f t="shared" si="141"/>
        <v>122</v>
      </c>
      <c r="E479" s="211"/>
      <c r="F479" s="211"/>
      <c r="G479" s="211"/>
      <c r="H479" s="211"/>
      <c r="I479" s="211"/>
      <c r="J479" s="211"/>
      <c r="K479" s="211"/>
      <c r="L479" s="211"/>
      <c r="M479" s="211"/>
      <c r="N479" s="211">
        <v>122</v>
      </c>
      <c r="O479" s="211"/>
      <c r="P479" s="211"/>
      <c r="Q479" s="211"/>
      <c r="R479" s="211"/>
      <c r="S479" s="211"/>
      <c r="T479" s="211"/>
      <c r="U479" s="116"/>
      <c r="V479" s="37"/>
      <c r="W479" s="37"/>
      <c r="X479" s="45"/>
      <c r="Y479" s="45"/>
      <c r="Z479" s="37"/>
      <c r="AA479" s="32"/>
    </row>
    <row r="480" spans="1:27" s="9" customFormat="1" ht="52.5" hidden="1" customHeight="1">
      <c r="A480" s="75" t="s">
        <v>20</v>
      </c>
      <c r="B480" s="208" t="s">
        <v>502</v>
      </c>
      <c r="C480" s="73"/>
      <c r="D480" s="74">
        <f t="shared" ref="D480" si="144">SUM(E480:P480)</f>
        <v>360</v>
      </c>
      <c r="E480" s="74"/>
      <c r="F480" s="74"/>
      <c r="G480" s="74"/>
      <c r="H480" s="74"/>
      <c r="I480" s="74">
        <v>360</v>
      </c>
      <c r="J480" s="74"/>
      <c r="K480" s="74"/>
      <c r="L480" s="74"/>
      <c r="M480" s="74"/>
      <c r="N480" s="74">
        <v>0</v>
      </c>
      <c r="O480" s="74"/>
      <c r="P480" s="74"/>
      <c r="Q480" s="74"/>
      <c r="R480" s="74"/>
      <c r="S480" s="74"/>
      <c r="T480" s="74"/>
      <c r="U480" s="116">
        <f t="shared" ref="U480" si="145">D480-E480-F480-G480-H480-I480-J480-K480-L480-M480-N480-O480-P480</f>
        <v>0</v>
      </c>
      <c r="V480" s="37"/>
      <c r="W480" s="37"/>
      <c r="X480" s="45"/>
      <c r="Y480" s="45"/>
      <c r="Z480" s="37"/>
      <c r="AA480" s="32"/>
    </row>
    <row r="481" spans="1:27" s="6" customFormat="1" ht="27" hidden="1" customHeight="1">
      <c r="A481" s="248" t="s">
        <v>18</v>
      </c>
      <c r="B481" s="249" t="s">
        <v>494</v>
      </c>
      <c r="C481" s="113">
        <v>703</v>
      </c>
      <c r="D481" s="114">
        <f t="shared" si="141"/>
        <v>810</v>
      </c>
      <c r="E481" s="127"/>
      <c r="F481" s="127"/>
      <c r="G481" s="127"/>
      <c r="H481" s="127"/>
      <c r="I481" s="127"/>
      <c r="J481" s="127"/>
      <c r="K481" s="127"/>
      <c r="L481" s="127"/>
      <c r="M481" s="127"/>
      <c r="N481" s="114">
        <v>810</v>
      </c>
      <c r="O481" s="127"/>
      <c r="P481" s="127"/>
      <c r="Q481" s="127"/>
      <c r="R481" s="127"/>
      <c r="S481" s="207"/>
      <c r="T481" s="207"/>
      <c r="U481" s="116">
        <f t="shared" si="142"/>
        <v>0</v>
      </c>
      <c r="V481" s="35"/>
      <c r="W481" s="35"/>
      <c r="X481" s="45"/>
      <c r="Y481" s="45"/>
      <c r="Z481" s="35"/>
      <c r="AA481" s="32"/>
    </row>
    <row r="482" spans="1:27" s="6" customFormat="1" ht="21" hidden="1" customHeight="1">
      <c r="A482" s="248" t="s">
        <v>20</v>
      </c>
      <c r="B482" s="72" t="s">
        <v>482</v>
      </c>
      <c r="C482" s="113"/>
      <c r="D482" s="114">
        <f>SUM(E482:P482)</f>
        <v>540</v>
      </c>
      <c r="E482" s="127"/>
      <c r="F482" s="127"/>
      <c r="G482" s="127"/>
      <c r="H482" s="127"/>
      <c r="I482" s="127"/>
      <c r="J482" s="127"/>
      <c r="K482" s="127"/>
      <c r="L482" s="127"/>
      <c r="M482" s="127"/>
      <c r="N482" s="114">
        <v>540</v>
      </c>
      <c r="O482" s="127"/>
      <c r="P482" s="127"/>
      <c r="Q482" s="127"/>
      <c r="R482" s="127"/>
      <c r="S482" s="207"/>
      <c r="T482" s="207"/>
      <c r="U482" s="116"/>
      <c r="V482" s="35"/>
      <c r="W482" s="35"/>
      <c r="X482" s="45"/>
      <c r="Y482" s="45"/>
      <c r="Z482" s="35"/>
      <c r="AA482" s="32"/>
    </row>
    <row r="483" spans="1:27" s="6" customFormat="1" ht="31.5" hidden="1" customHeight="1">
      <c r="A483" s="248" t="s">
        <v>20</v>
      </c>
      <c r="B483" s="72" t="s">
        <v>499</v>
      </c>
      <c r="C483" s="209">
        <v>0</v>
      </c>
      <c r="D483" s="114">
        <f t="shared" ref="D483:D486" si="146">SUM(E483:P483)</f>
        <v>1108</v>
      </c>
      <c r="E483" s="202"/>
      <c r="F483" s="202"/>
      <c r="G483" s="202"/>
      <c r="H483" s="202"/>
      <c r="I483" s="202"/>
      <c r="J483" s="202"/>
      <c r="K483" s="202"/>
      <c r="L483" s="202"/>
      <c r="M483" s="202"/>
      <c r="N483" s="211">
        <v>1108</v>
      </c>
      <c r="O483" s="202"/>
      <c r="P483" s="202"/>
      <c r="Q483" s="202"/>
      <c r="R483" s="202"/>
      <c r="S483" s="202"/>
      <c r="T483" s="202"/>
      <c r="U483" s="116"/>
      <c r="V483" s="35"/>
      <c r="W483" s="35"/>
      <c r="X483" s="45"/>
      <c r="Y483" s="45"/>
      <c r="Z483" s="35"/>
      <c r="AA483" s="32"/>
    </row>
    <row r="484" spans="1:27" s="6" customFormat="1" ht="26.25" hidden="1" customHeight="1">
      <c r="A484" s="248" t="s">
        <v>20</v>
      </c>
      <c r="B484" s="250" t="s">
        <v>483</v>
      </c>
      <c r="C484" s="209"/>
      <c r="D484" s="114">
        <f t="shared" si="146"/>
        <v>5567</v>
      </c>
      <c r="E484" s="211">
        <v>5567</v>
      </c>
      <c r="F484" s="202"/>
      <c r="G484" s="202"/>
      <c r="H484" s="202"/>
      <c r="I484" s="202"/>
      <c r="J484" s="202"/>
      <c r="K484" s="202"/>
      <c r="L484" s="202"/>
      <c r="M484" s="202"/>
      <c r="N484" s="211"/>
      <c r="O484" s="202"/>
      <c r="P484" s="202"/>
      <c r="Q484" s="202"/>
      <c r="R484" s="202"/>
      <c r="S484" s="202"/>
      <c r="T484" s="202"/>
      <c r="U484" s="116"/>
      <c r="V484" s="35"/>
      <c r="W484" s="35"/>
      <c r="X484" s="45"/>
      <c r="Y484" s="45"/>
      <c r="Z484" s="35"/>
      <c r="AA484" s="32"/>
    </row>
    <row r="485" spans="1:27" s="6" customFormat="1" ht="27.75" hidden="1" customHeight="1">
      <c r="A485" s="248" t="s">
        <v>20</v>
      </c>
      <c r="B485" s="250" t="s">
        <v>498</v>
      </c>
      <c r="C485" s="209">
        <v>495</v>
      </c>
      <c r="D485" s="114">
        <f t="shared" si="146"/>
        <v>940</v>
      </c>
      <c r="E485" s="211"/>
      <c r="F485" s="202"/>
      <c r="G485" s="211">
        <v>490</v>
      </c>
      <c r="H485" s="202"/>
      <c r="I485" s="202"/>
      <c r="J485" s="202"/>
      <c r="K485" s="202"/>
      <c r="L485" s="202"/>
      <c r="M485" s="202"/>
      <c r="N485" s="211">
        <v>450</v>
      </c>
      <c r="O485" s="202"/>
      <c r="P485" s="202"/>
      <c r="Q485" s="202"/>
      <c r="R485" s="202"/>
      <c r="S485" s="202"/>
      <c r="T485" s="202"/>
      <c r="U485" s="116"/>
      <c r="V485" s="35"/>
      <c r="W485" s="35"/>
      <c r="X485" s="45"/>
      <c r="Y485" s="45"/>
      <c r="Z485" s="35"/>
      <c r="AA485" s="32"/>
    </row>
    <row r="486" spans="1:27" s="9" customFormat="1" ht="25.5" hidden="1" customHeight="1">
      <c r="A486" s="252"/>
      <c r="B486" s="253" t="s">
        <v>504</v>
      </c>
      <c r="C486" s="254"/>
      <c r="D486" s="114">
        <f t="shared" si="146"/>
        <v>6300</v>
      </c>
      <c r="E486" s="74">
        <v>6300</v>
      </c>
      <c r="F486" s="74"/>
      <c r="G486" s="74"/>
      <c r="H486" s="74"/>
      <c r="I486" s="74"/>
      <c r="J486" s="74"/>
      <c r="K486" s="74"/>
      <c r="L486" s="74"/>
      <c r="M486" s="74"/>
      <c r="N486" s="74"/>
      <c r="O486" s="74"/>
      <c r="P486" s="74"/>
      <c r="Q486" s="74"/>
      <c r="R486" s="74"/>
      <c r="S486" s="74"/>
      <c r="T486" s="74"/>
      <c r="U486" s="116"/>
      <c r="V486" s="37"/>
      <c r="W486" s="37"/>
      <c r="X486" s="45"/>
      <c r="Y486" s="45"/>
      <c r="Z486" s="37"/>
      <c r="AA486" s="47"/>
    </row>
    <row r="487" spans="1:27" s="9" customFormat="1" ht="25.5" hidden="1" customHeight="1">
      <c r="A487" s="75" t="s">
        <v>20</v>
      </c>
      <c r="B487" s="72" t="s">
        <v>156</v>
      </c>
      <c r="C487" s="73">
        <v>655</v>
      </c>
      <c r="D487" s="74">
        <f t="shared" ref="D487:D491" si="147">SUM(E487:P487)</f>
        <v>655</v>
      </c>
      <c r="E487" s="74">
        <v>655</v>
      </c>
      <c r="F487" s="74"/>
      <c r="G487" s="74"/>
      <c r="H487" s="74"/>
      <c r="I487" s="74"/>
      <c r="J487" s="74"/>
      <c r="K487" s="74"/>
      <c r="L487" s="74"/>
      <c r="M487" s="74"/>
      <c r="N487" s="74"/>
      <c r="O487" s="74"/>
      <c r="P487" s="74"/>
      <c r="Q487" s="74"/>
      <c r="R487" s="74"/>
      <c r="S487" s="74"/>
      <c r="T487" s="74"/>
      <c r="U487" s="116">
        <f t="shared" ref="U487:U492" si="148">D487-E487-F487-G487-H487-I487-J487-K487-L487-M487-N487-O487-P487</f>
        <v>0</v>
      </c>
      <c r="V487" s="37"/>
      <c r="W487" s="37"/>
      <c r="X487" s="45"/>
      <c r="Y487" s="45"/>
      <c r="Z487" s="37"/>
      <c r="AA487" s="47"/>
    </row>
    <row r="488" spans="1:27" s="9" customFormat="1" ht="13.5" hidden="1" customHeight="1">
      <c r="A488" s="75" t="s">
        <v>20</v>
      </c>
      <c r="B488" s="72" t="s">
        <v>157</v>
      </c>
      <c r="C488" s="73">
        <v>221</v>
      </c>
      <c r="D488" s="74">
        <f t="shared" si="147"/>
        <v>221</v>
      </c>
      <c r="E488" s="74">
        <v>221</v>
      </c>
      <c r="F488" s="74"/>
      <c r="G488" s="74"/>
      <c r="H488" s="74"/>
      <c r="I488" s="74"/>
      <c r="J488" s="74"/>
      <c r="K488" s="74"/>
      <c r="L488" s="74"/>
      <c r="M488" s="74"/>
      <c r="N488" s="74"/>
      <c r="O488" s="74"/>
      <c r="P488" s="74"/>
      <c r="Q488" s="74"/>
      <c r="R488" s="74"/>
      <c r="S488" s="74"/>
      <c r="T488" s="74"/>
      <c r="U488" s="116">
        <f t="shared" si="148"/>
        <v>0</v>
      </c>
      <c r="V488" s="37"/>
      <c r="W488" s="37"/>
      <c r="X488" s="45"/>
      <c r="Y488" s="45"/>
      <c r="Z488" s="37"/>
      <c r="AA488" s="47"/>
    </row>
    <row r="489" spans="1:27" s="9" customFormat="1" ht="13.5" hidden="1" customHeight="1">
      <c r="A489" s="75" t="s">
        <v>20</v>
      </c>
      <c r="B489" s="106" t="s">
        <v>199</v>
      </c>
      <c r="C489" s="113">
        <v>633</v>
      </c>
      <c r="D489" s="74">
        <f t="shared" si="147"/>
        <v>730</v>
      </c>
      <c r="E489" s="114">
        <v>730</v>
      </c>
      <c r="F489" s="114"/>
      <c r="G489" s="114"/>
      <c r="H489" s="114"/>
      <c r="I489" s="114"/>
      <c r="J489" s="114"/>
      <c r="K489" s="114"/>
      <c r="L489" s="114"/>
      <c r="M489" s="114"/>
      <c r="N489" s="114"/>
      <c r="O489" s="114"/>
      <c r="P489" s="114"/>
      <c r="Q489" s="114"/>
      <c r="R489" s="114"/>
      <c r="S489" s="114"/>
      <c r="T489" s="114"/>
      <c r="U489" s="116">
        <f t="shared" si="148"/>
        <v>0</v>
      </c>
      <c r="V489" s="37"/>
      <c r="W489" s="37"/>
      <c r="X489" s="45"/>
      <c r="Y489" s="45"/>
      <c r="Z489" s="37"/>
      <c r="AA489" s="47"/>
    </row>
    <row r="490" spans="1:27" s="9" customFormat="1" ht="24.75" hidden="1" customHeight="1">
      <c r="A490" s="75" t="s">
        <v>20</v>
      </c>
      <c r="B490" s="106" t="s">
        <v>497</v>
      </c>
      <c r="C490" s="113">
        <v>120</v>
      </c>
      <c r="D490" s="74">
        <f t="shared" si="147"/>
        <v>120</v>
      </c>
      <c r="E490" s="114">
        <v>120</v>
      </c>
      <c r="F490" s="114"/>
      <c r="G490" s="114"/>
      <c r="H490" s="114"/>
      <c r="I490" s="114"/>
      <c r="J490" s="114"/>
      <c r="K490" s="114"/>
      <c r="L490" s="114"/>
      <c r="M490" s="114"/>
      <c r="N490" s="114"/>
      <c r="O490" s="114"/>
      <c r="P490" s="114"/>
      <c r="Q490" s="114"/>
      <c r="R490" s="114"/>
      <c r="S490" s="114"/>
      <c r="T490" s="114"/>
      <c r="U490" s="116">
        <f t="shared" si="148"/>
        <v>0</v>
      </c>
      <c r="V490" s="37"/>
      <c r="W490" s="37"/>
      <c r="X490" s="45"/>
      <c r="Y490" s="45"/>
      <c r="Z490" s="37"/>
      <c r="AA490" s="47"/>
    </row>
    <row r="491" spans="1:27" s="9" customFormat="1" ht="16.5" hidden="1" customHeight="1">
      <c r="A491" s="220" t="s">
        <v>18</v>
      </c>
      <c r="B491" s="221" t="s">
        <v>484</v>
      </c>
      <c r="C491" s="209"/>
      <c r="D491" s="211">
        <f t="shared" si="147"/>
        <v>61</v>
      </c>
      <c r="E491" s="211">
        <v>61</v>
      </c>
      <c r="F491" s="211"/>
      <c r="G491" s="211"/>
      <c r="H491" s="211"/>
      <c r="I491" s="211"/>
      <c r="J491" s="211"/>
      <c r="K491" s="211"/>
      <c r="L491" s="211"/>
      <c r="M491" s="211"/>
      <c r="N491" s="211"/>
      <c r="O491" s="211"/>
      <c r="P491" s="211"/>
      <c r="Q491" s="211"/>
      <c r="R491" s="211"/>
      <c r="S491" s="211"/>
      <c r="T491" s="211"/>
      <c r="U491" s="116">
        <f t="shared" si="148"/>
        <v>0</v>
      </c>
      <c r="V491" s="37"/>
      <c r="W491" s="37"/>
      <c r="X491" s="45"/>
      <c r="Y491" s="45"/>
      <c r="Z491" s="37"/>
      <c r="AA491" s="47"/>
    </row>
    <row r="492" spans="1:27" s="233" customFormat="1" ht="27" hidden="1" customHeight="1">
      <c r="A492" s="67" t="s">
        <v>48</v>
      </c>
      <c r="B492" s="68" t="s">
        <v>481</v>
      </c>
      <c r="C492" s="87"/>
      <c r="D492" s="87">
        <f>SUM(E492:P492)</f>
        <v>9666</v>
      </c>
      <c r="E492" s="87"/>
      <c r="F492" s="87"/>
      <c r="G492" s="87">
        <v>9666</v>
      </c>
      <c r="H492" s="87"/>
      <c r="I492" s="87"/>
      <c r="J492" s="87"/>
      <c r="K492" s="87"/>
      <c r="L492" s="87"/>
      <c r="M492" s="87"/>
      <c r="N492" s="87"/>
      <c r="O492" s="87"/>
      <c r="P492" s="87"/>
      <c r="Q492" s="87"/>
      <c r="R492" s="87"/>
      <c r="S492" s="87"/>
      <c r="T492" s="87"/>
      <c r="U492" s="116">
        <f t="shared" si="148"/>
        <v>0</v>
      </c>
      <c r="V492" s="39"/>
      <c r="W492" s="39"/>
      <c r="X492" s="45"/>
      <c r="Y492" s="45"/>
      <c r="Z492" s="39"/>
      <c r="AA492" s="46"/>
    </row>
    <row r="493" spans="1:27" s="6" customFormat="1" ht="14.25" hidden="1" customHeight="1">
      <c r="A493" s="124"/>
      <c r="B493" s="125"/>
      <c r="C493" s="127"/>
      <c r="D493" s="127"/>
      <c r="E493" s="127"/>
      <c r="F493" s="127"/>
      <c r="G493" s="127"/>
      <c r="H493" s="127"/>
      <c r="I493" s="127"/>
      <c r="J493" s="127"/>
      <c r="K493" s="127"/>
      <c r="L493" s="127"/>
      <c r="M493" s="127"/>
      <c r="N493" s="127"/>
      <c r="O493" s="127"/>
      <c r="P493" s="127"/>
      <c r="Q493" s="127"/>
      <c r="R493" s="207"/>
      <c r="S493" s="207"/>
      <c r="T493" s="207"/>
      <c r="U493" s="116"/>
      <c r="V493" s="35"/>
      <c r="W493" s="35"/>
      <c r="X493" s="45"/>
      <c r="Y493" s="45"/>
      <c r="Z493" s="35"/>
      <c r="AA493" s="32"/>
    </row>
    <row r="494" spans="1:27" s="6" customFormat="1" ht="14.25" hidden="1" customHeight="1">
      <c r="A494" s="124"/>
      <c r="B494" s="125"/>
      <c r="C494" s="127"/>
      <c r="D494" s="127"/>
      <c r="E494" s="127"/>
      <c r="F494" s="127"/>
      <c r="G494" s="127"/>
      <c r="H494" s="127"/>
      <c r="I494" s="127"/>
      <c r="J494" s="127"/>
      <c r="K494" s="127"/>
      <c r="L494" s="127"/>
      <c r="M494" s="127"/>
      <c r="N494" s="127"/>
      <c r="O494" s="127"/>
      <c r="P494" s="127"/>
      <c r="Q494" s="127"/>
      <c r="R494" s="207"/>
      <c r="S494" s="207"/>
      <c r="T494" s="207"/>
      <c r="U494" s="116"/>
      <c r="V494" s="35"/>
      <c r="W494" s="35"/>
      <c r="X494" s="45"/>
      <c r="Y494" s="45"/>
      <c r="Z494" s="35"/>
      <c r="AA494" s="32"/>
    </row>
    <row r="495" spans="1:27" s="6" customFormat="1" ht="14.25" hidden="1" customHeight="1">
      <c r="A495" s="124"/>
      <c r="B495" s="125"/>
      <c r="C495" s="127"/>
      <c r="D495" s="127"/>
      <c r="E495" s="127"/>
      <c r="F495" s="127"/>
      <c r="G495" s="127"/>
      <c r="H495" s="127"/>
      <c r="I495" s="127"/>
      <c r="J495" s="127"/>
      <c r="K495" s="127"/>
      <c r="L495" s="127"/>
      <c r="M495" s="127"/>
      <c r="N495" s="127"/>
      <c r="O495" s="127"/>
      <c r="P495" s="127"/>
      <c r="Q495" s="127"/>
      <c r="R495" s="207"/>
      <c r="S495" s="207"/>
      <c r="T495" s="207"/>
      <c r="U495" s="116"/>
      <c r="V495" s="35"/>
      <c r="W495" s="35"/>
      <c r="X495" s="45"/>
      <c r="Y495" s="45"/>
      <c r="Z495" s="35"/>
      <c r="AA495" s="32"/>
    </row>
    <row r="496" spans="1:27" s="6" customFormat="1" ht="14.25" hidden="1" customHeight="1">
      <c r="A496" s="124"/>
      <c r="B496" s="125"/>
      <c r="C496" s="127"/>
      <c r="D496" s="127"/>
      <c r="E496" s="127"/>
      <c r="F496" s="127"/>
      <c r="G496" s="127"/>
      <c r="H496" s="127"/>
      <c r="I496" s="127"/>
      <c r="J496" s="127"/>
      <c r="K496" s="127"/>
      <c r="L496" s="127"/>
      <c r="M496" s="127"/>
      <c r="N496" s="127"/>
      <c r="O496" s="127"/>
      <c r="P496" s="127"/>
      <c r="Q496" s="127"/>
      <c r="R496" s="207"/>
      <c r="S496" s="207"/>
      <c r="T496" s="207"/>
      <c r="U496" s="116"/>
      <c r="V496" s="35"/>
      <c r="W496" s="35"/>
      <c r="X496" s="45"/>
      <c r="Y496" s="45"/>
      <c r="Z496" s="35"/>
      <c r="AA496" s="32"/>
    </row>
    <row r="497" spans="1:28" s="6" customFormat="1" ht="14.25" hidden="1" customHeight="1">
      <c r="A497" s="124"/>
      <c r="B497" s="125"/>
      <c r="C497" s="127"/>
      <c r="D497" s="127">
        <f>D501-C501</f>
        <v>2093</v>
      </c>
      <c r="E497" s="127"/>
      <c r="F497" s="127"/>
      <c r="G497" s="127"/>
      <c r="H497" s="127"/>
      <c r="I497" s="127"/>
      <c r="J497" s="127"/>
      <c r="K497" s="127"/>
      <c r="L497" s="127"/>
      <c r="M497" s="127"/>
      <c r="N497" s="127"/>
      <c r="O497" s="127"/>
      <c r="P497" s="127"/>
      <c r="Q497" s="127"/>
      <c r="R497" s="207"/>
      <c r="S497" s="207"/>
      <c r="T497" s="207"/>
      <c r="U497" s="116"/>
      <c r="V497" s="35"/>
      <c r="W497" s="35"/>
      <c r="X497" s="45"/>
      <c r="Y497" s="45"/>
      <c r="Z497" s="35"/>
      <c r="AA497" s="32"/>
    </row>
    <row r="498" spans="1:28" s="6" customFormat="1" ht="4.5" hidden="1" customHeight="1">
      <c r="A498" s="232"/>
      <c r="B498" s="125"/>
      <c r="C498" s="127"/>
      <c r="D498" s="127"/>
      <c r="E498" s="127"/>
      <c r="F498" s="127"/>
      <c r="G498" s="127"/>
      <c r="H498" s="127"/>
      <c r="I498" s="127"/>
      <c r="J498" s="127"/>
      <c r="K498" s="127"/>
      <c r="L498" s="127"/>
      <c r="M498" s="127"/>
      <c r="N498" s="127"/>
      <c r="O498" s="127"/>
      <c r="P498" s="127"/>
      <c r="Q498" s="127"/>
      <c r="R498" s="207"/>
      <c r="S498" s="207"/>
      <c r="T498" s="207"/>
      <c r="U498" s="116"/>
      <c r="V498" s="35"/>
      <c r="W498" s="35"/>
      <c r="X498" s="45"/>
      <c r="Y498" s="45"/>
      <c r="Z498" s="35"/>
      <c r="AA498" s="32"/>
    </row>
    <row r="499" spans="1:28" s="6" customFormat="1" ht="14.25" hidden="1" customHeight="1">
      <c r="A499" s="232"/>
      <c r="B499" s="125"/>
      <c r="C499" s="127"/>
      <c r="D499" s="127"/>
      <c r="E499" s="127"/>
      <c r="F499" s="127"/>
      <c r="G499" s="127"/>
      <c r="H499" s="127"/>
      <c r="I499" s="127"/>
      <c r="J499" s="127"/>
      <c r="K499" s="127"/>
      <c r="L499" s="127"/>
      <c r="M499" s="127"/>
      <c r="N499" s="127"/>
      <c r="O499" s="127"/>
      <c r="P499" s="127"/>
      <c r="Q499" s="127"/>
      <c r="R499" s="207"/>
      <c r="S499" s="207"/>
      <c r="T499" s="207"/>
      <c r="U499" s="116"/>
      <c r="V499" s="35"/>
      <c r="W499" s="35"/>
      <c r="X499" s="45"/>
      <c r="Y499" s="45"/>
      <c r="Z499" s="35"/>
      <c r="AA499" s="32"/>
    </row>
    <row r="500" spans="1:28" s="6" customFormat="1" ht="14.25" customHeight="1">
      <c r="A500" s="232"/>
      <c r="B500" s="108" t="s">
        <v>6</v>
      </c>
      <c r="C500" s="127">
        <f>C501+C530+C531+C543+C556</f>
        <v>34405</v>
      </c>
      <c r="D500" s="127">
        <f>D501+D531+D543+D556</f>
        <v>98841</v>
      </c>
      <c r="E500" s="127">
        <f t="shared" ref="E500:Q500" si="149">E501+E530+E531+E543+E556</f>
        <v>17413</v>
      </c>
      <c r="F500" s="127">
        <f t="shared" si="149"/>
        <v>0</v>
      </c>
      <c r="G500" s="127">
        <f t="shared" si="149"/>
        <v>20358</v>
      </c>
      <c r="H500" s="127">
        <f t="shared" si="149"/>
        <v>0</v>
      </c>
      <c r="I500" s="127">
        <f t="shared" si="149"/>
        <v>360</v>
      </c>
      <c r="J500" s="127">
        <f t="shared" si="149"/>
        <v>600</v>
      </c>
      <c r="K500" s="127">
        <f t="shared" si="149"/>
        <v>0</v>
      </c>
      <c r="L500" s="127">
        <f t="shared" si="149"/>
        <v>0</v>
      </c>
      <c r="M500" s="127">
        <f t="shared" si="149"/>
        <v>0</v>
      </c>
      <c r="N500" s="127">
        <f t="shared" si="149"/>
        <v>53810</v>
      </c>
      <c r="O500" s="127">
        <f t="shared" si="149"/>
        <v>0</v>
      </c>
      <c r="P500" s="127">
        <f t="shared" si="149"/>
        <v>0</v>
      </c>
      <c r="Q500" s="127">
        <f t="shared" si="149"/>
        <v>593</v>
      </c>
      <c r="R500" s="207"/>
      <c r="S500" s="207"/>
      <c r="T500" s="207"/>
      <c r="U500" s="116"/>
      <c r="V500" s="35"/>
      <c r="W500" s="35"/>
      <c r="X500" s="45"/>
      <c r="Y500" s="45"/>
      <c r="Z500" s="35"/>
      <c r="AA500" s="32"/>
    </row>
    <row r="501" spans="1:28" s="24" customFormat="1" ht="12">
      <c r="A501" s="91">
        <v>1</v>
      </c>
      <c r="B501" s="68" t="s">
        <v>515</v>
      </c>
      <c r="C501" s="69">
        <v>19454</v>
      </c>
      <c r="D501" s="70">
        <f>D502+D506+D509+D505+D530</f>
        <v>21547</v>
      </c>
      <c r="E501" s="70">
        <f t="shared" ref="E501:R501" si="150">E502+E506+E509+E505</f>
        <v>2304</v>
      </c>
      <c r="F501" s="70">
        <f t="shared" si="150"/>
        <v>0</v>
      </c>
      <c r="G501" s="70">
        <f t="shared" si="150"/>
        <v>0</v>
      </c>
      <c r="H501" s="70">
        <f t="shared" si="150"/>
        <v>0</v>
      </c>
      <c r="I501" s="70">
        <f t="shared" si="150"/>
        <v>360</v>
      </c>
      <c r="J501" s="70">
        <f t="shared" si="150"/>
        <v>600</v>
      </c>
      <c r="K501" s="70">
        <f t="shared" si="150"/>
        <v>0</v>
      </c>
      <c r="L501" s="70">
        <f t="shared" si="150"/>
        <v>0</v>
      </c>
      <c r="M501" s="70">
        <f t="shared" si="150"/>
        <v>0</v>
      </c>
      <c r="N501" s="70">
        <f t="shared" si="150"/>
        <v>17473</v>
      </c>
      <c r="O501" s="70">
        <f t="shared" si="150"/>
        <v>0</v>
      </c>
      <c r="P501" s="70">
        <f t="shared" si="150"/>
        <v>0</v>
      </c>
      <c r="Q501" s="70">
        <f t="shared" si="150"/>
        <v>186</v>
      </c>
      <c r="R501" s="70">
        <f t="shared" si="150"/>
        <v>0</v>
      </c>
      <c r="S501" s="70"/>
      <c r="T501" s="70"/>
      <c r="U501" s="116">
        <f>D501+Q501</f>
        <v>21733</v>
      </c>
      <c r="V501" s="36"/>
      <c r="W501" s="36"/>
      <c r="X501" s="45"/>
      <c r="Y501" s="45"/>
      <c r="Z501" s="36"/>
      <c r="AA501" s="32"/>
    </row>
    <row r="502" spans="1:28" s="7" customFormat="1" ht="12">
      <c r="A502" s="67" t="s">
        <v>19</v>
      </c>
      <c r="B502" s="68" t="s">
        <v>25</v>
      </c>
      <c r="C502" s="69">
        <v>11364</v>
      </c>
      <c r="D502" s="70">
        <f t="shared" ref="D502:R502" si="151">D503+D504</f>
        <v>10993</v>
      </c>
      <c r="E502" s="70">
        <f t="shared" si="151"/>
        <v>0</v>
      </c>
      <c r="F502" s="70">
        <f t="shared" si="151"/>
        <v>0</v>
      </c>
      <c r="G502" s="70">
        <f t="shared" si="151"/>
        <v>0</v>
      </c>
      <c r="H502" s="70">
        <f t="shared" si="151"/>
        <v>0</v>
      </c>
      <c r="I502" s="70">
        <f t="shared" si="151"/>
        <v>0</v>
      </c>
      <c r="J502" s="70">
        <f t="shared" si="151"/>
        <v>0</v>
      </c>
      <c r="K502" s="70">
        <f t="shared" si="151"/>
        <v>0</v>
      </c>
      <c r="L502" s="70">
        <f t="shared" si="151"/>
        <v>0</v>
      </c>
      <c r="M502" s="70">
        <f t="shared" si="151"/>
        <v>0</v>
      </c>
      <c r="N502" s="70">
        <f t="shared" si="151"/>
        <v>10993</v>
      </c>
      <c r="O502" s="70">
        <f t="shared" si="151"/>
        <v>0</v>
      </c>
      <c r="P502" s="70">
        <f t="shared" si="151"/>
        <v>0</v>
      </c>
      <c r="Q502" s="70">
        <f t="shared" si="151"/>
        <v>0</v>
      </c>
      <c r="R502" s="70">
        <f t="shared" si="151"/>
        <v>0</v>
      </c>
      <c r="S502" s="70"/>
      <c r="T502" s="70"/>
      <c r="U502" s="116"/>
      <c r="V502" s="36"/>
      <c r="W502" s="36"/>
      <c r="X502" s="45"/>
      <c r="Y502" s="45"/>
      <c r="Z502" s="36"/>
      <c r="AA502" s="32"/>
    </row>
    <row r="503" spans="1:28" s="13" customFormat="1" ht="12">
      <c r="A503" s="71" t="s">
        <v>18</v>
      </c>
      <c r="B503" s="72" t="s">
        <v>26</v>
      </c>
      <c r="C503" s="73">
        <v>10988</v>
      </c>
      <c r="D503" s="74">
        <f>SUM(E503:P503)</f>
        <v>10388</v>
      </c>
      <c r="E503" s="74"/>
      <c r="F503" s="74"/>
      <c r="G503" s="74"/>
      <c r="H503" s="74"/>
      <c r="I503" s="74"/>
      <c r="J503" s="74"/>
      <c r="K503" s="74"/>
      <c r="L503" s="74"/>
      <c r="M503" s="74"/>
      <c r="N503" s="74">
        <f>10406-18</f>
        <v>10388</v>
      </c>
      <c r="O503" s="74"/>
      <c r="P503" s="74"/>
      <c r="Q503" s="74"/>
      <c r="R503" s="74"/>
      <c r="S503" s="74"/>
      <c r="T503" s="74"/>
      <c r="U503" s="116"/>
      <c r="V503" s="116"/>
      <c r="W503" s="37"/>
      <c r="X503" s="45"/>
      <c r="Y503" s="45"/>
      <c r="Z503" s="37"/>
      <c r="AA503" s="32"/>
    </row>
    <row r="504" spans="1:28" s="13" customFormat="1" ht="12">
      <c r="A504" s="71" t="s">
        <v>18</v>
      </c>
      <c r="B504" s="72" t="s">
        <v>28</v>
      </c>
      <c r="C504" s="73">
        <v>376</v>
      </c>
      <c r="D504" s="74">
        <f>SUM(E504:P504)</f>
        <v>605</v>
      </c>
      <c r="E504" s="74"/>
      <c r="F504" s="74"/>
      <c r="G504" s="74"/>
      <c r="H504" s="74"/>
      <c r="I504" s="74"/>
      <c r="J504" s="74"/>
      <c r="K504" s="74"/>
      <c r="L504" s="74"/>
      <c r="M504" s="74"/>
      <c r="N504" s="235">
        <v>605</v>
      </c>
      <c r="O504" s="74"/>
      <c r="P504" s="74"/>
      <c r="Q504" s="74"/>
      <c r="R504" s="74"/>
      <c r="S504" s="74"/>
      <c r="T504" s="74"/>
      <c r="U504" s="116">
        <f t="shared" si="119"/>
        <v>0</v>
      </c>
      <c r="V504" s="37"/>
      <c r="W504" s="37"/>
      <c r="X504" s="45"/>
      <c r="Y504" s="45"/>
      <c r="Z504" s="37"/>
      <c r="AA504" s="32"/>
    </row>
    <row r="505" spans="1:28" s="7" customFormat="1" ht="12">
      <c r="A505" s="67" t="s">
        <v>21</v>
      </c>
      <c r="B505" s="68" t="s">
        <v>222</v>
      </c>
      <c r="C505" s="69">
        <v>614</v>
      </c>
      <c r="D505" s="70">
        <f>SUM(E505:P505)</f>
        <v>669</v>
      </c>
      <c r="E505" s="70"/>
      <c r="F505" s="70"/>
      <c r="G505" s="70"/>
      <c r="H505" s="70"/>
      <c r="I505" s="70"/>
      <c r="J505" s="70"/>
      <c r="K505" s="70"/>
      <c r="L505" s="70"/>
      <c r="M505" s="70"/>
      <c r="N505" s="70">
        <v>669</v>
      </c>
      <c r="O505" s="70"/>
      <c r="P505" s="70"/>
      <c r="Q505" s="70"/>
      <c r="R505" s="70"/>
      <c r="S505" s="70"/>
      <c r="T505" s="70"/>
      <c r="U505" s="116">
        <f t="shared" si="119"/>
        <v>0</v>
      </c>
      <c r="V505" s="36"/>
      <c r="W505" s="36"/>
      <c r="X505" s="45"/>
      <c r="Y505" s="45"/>
      <c r="Z505" s="40"/>
      <c r="AA505" s="32"/>
      <c r="AB505" s="9"/>
    </row>
    <row r="506" spans="1:28" s="7" customFormat="1" ht="12">
      <c r="A506" s="67" t="s">
        <v>22</v>
      </c>
      <c r="B506" s="68" t="s">
        <v>29</v>
      </c>
      <c r="C506" s="69">
        <v>1775</v>
      </c>
      <c r="D506" s="70">
        <f>SUM(D507:D508)</f>
        <v>1675</v>
      </c>
      <c r="E506" s="70">
        <f t="shared" ref="E506:M506" si="152">E507+E508</f>
        <v>0</v>
      </c>
      <c r="F506" s="70"/>
      <c r="G506" s="70">
        <f t="shared" si="152"/>
        <v>0</v>
      </c>
      <c r="H506" s="70">
        <f t="shared" si="152"/>
        <v>0</v>
      </c>
      <c r="I506" s="70">
        <f t="shared" si="152"/>
        <v>0</v>
      </c>
      <c r="J506" s="70">
        <f t="shared" si="152"/>
        <v>0</v>
      </c>
      <c r="K506" s="70">
        <f t="shared" si="152"/>
        <v>0</v>
      </c>
      <c r="L506" s="70">
        <f t="shared" si="152"/>
        <v>0</v>
      </c>
      <c r="M506" s="70">
        <f t="shared" si="152"/>
        <v>0</v>
      </c>
      <c r="N506" s="70">
        <f>N507+N508</f>
        <v>1675</v>
      </c>
      <c r="O506" s="70"/>
      <c r="P506" s="70"/>
      <c r="Q506" s="70">
        <f>Q507+Q508</f>
        <v>186</v>
      </c>
      <c r="R506" s="70"/>
      <c r="S506" s="70"/>
      <c r="T506" s="70"/>
      <c r="U506" s="116">
        <f t="shared" si="119"/>
        <v>0</v>
      </c>
      <c r="V506" s="36"/>
      <c r="W506" s="36"/>
      <c r="X506" s="45"/>
      <c r="Y506" s="45"/>
      <c r="Z506" s="36"/>
      <c r="AA506" s="32"/>
    </row>
    <row r="507" spans="1:28" s="13" customFormat="1" ht="12">
      <c r="A507" s="71" t="s">
        <v>18</v>
      </c>
      <c r="B507" s="72" t="s">
        <v>26</v>
      </c>
      <c r="C507" s="73">
        <v>1731</v>
      </c>
      <c r="D507" s="74">
        <f>SUM(E507:P507)</f>
        <v>1616</v>
      </c>
      <c r="E507" s="74"/>
      <c r="F507" s="74"/>
      <c r="G507" s="74"/>
      <c r="H507" s="74"/>
      <c r="I507" s="74"/>
      <c r="J507" s="74"/>
      <c r="K507" s="74"/>
      <c r="L507" s="74"/>
      <c r="M507" s="74"/>
      <c r="N507" s="74">
        <v>1616</v>
      </c>
      <c r="O507" s="74"/>
      <c r="P507" s="74"/>
      <c r="Q507" s="74">
        <v>180</v>
      </c>
      <c r="R507" s="74"/>
      <c r="S507" s="74"/>
      <c r="T507" s="74"/>
      <c r="U507" s="116">
        <f t="shared" si="119"/>
        <v>0</v>
      </c>
      <c r="V507" s="37"/>
      <c r="W507" s="37"/>
      <c r="X507" s="45"/>
      <c r="Y507" s="45"/>
      <c r="Z507" s="37"/>
      <c r="AA507" s="32"/>
    </row>
    <row r="508" spans="1:28" s="13" customFormat="1" ht="12">
      <c r="A508" s="71" t="s">
        <v>18</v>
      </c>
      <c r="B508" s="72" t="s">
        <v>28</v>
      </c>
      <c r="C508" s="73">
        <v>44</v>
      </c>
      <c r="D508" s="74">
        <f>SUM(E508:P508)</f>
        <v>59</v>
      </c>
      <c r="E508" s="74"/>
      <c r="F508" s="74"/>
      <c r="G508" s="74"/>
      <c r="H508" s="74"/>
      <c r="I508" s="74"/>
      <c r="J508" s="74"/>
      <c r="K508" s="74"/>
      <c r="L508" s="74"/>
      <c r="M508" s="74"/>
      <c r="N508" s="74">
        <v>59</v>
      </c>
      <c r="O508" s="74"/>
      <c r="P508" s="74"/>
      <c r="Q508" s="74">
        <v>6</v>
      </c>
      <c r="R508" s="74"/>
      <c r="S508" s="74"/>
      <c r="T508" s="74"/>
      <c r="U508" s="116">
        <f t="shared" si="119"/>
        <v>0</v>
      </c>
      <c r="V508" s="37"/>
      <c r="W508" s="37"/>
      <c r="X508" s="45"/>
      <c r="Y508" s="45"/>
      <c r="Z508" s="37"/>
      <c r="AA508" s="32"/>
    </row>
    <row r="509" spans="1:28" s="7" customFormat="1" ht="18" customHeight="1">
      <c r="A509" s="67" t="s">
        <v>40</v>
      </c>
      <c r="B509" s="68" t="s">
        <v>412</v>
      </c>
      <c r="C509" s="70">
        <f>SUM(C510:C528)</f>
        <v>5701</v>
      </c>
      <c r="D509" s="70">
        <f>SUM(D510:D529)</f>
        <v>7400</v>
      </c>
      <c r="E509" s="70">
        <f>SUM(E510:E529)</f>
        <v>2304</v>
      </c>
      <c r="F509" s="70">
        <f t="shared" ref="F509:Q509" si="153">SUM(F510:F528)</f>
        <v>0</v>
      </c>
      <c r="G509" s="70">
        <f t="shared" si="153"/>
        <v>0</v>
      </c>
      <c r="H509" s="70">
        <f t="shared" si="153"/>
        <v>0</v>
      </c>
      <c r="I509" s="70">
        <f t="shared" si="153"/>
        <v>360</v>
      </c>
      <c r="J509" s="70">
        <f t="shared" si="153"/>
        <v>600</v>
      </c>
      <c r="K509" s="70">
        <f t="shared" si="153"/>
        <v>0</v>
      </c>
      <c r="L509" s="70">
        <f t="shared" si="153"/>
        <v>0</v>
      </c>
      <c r="M509" s="70">
        <f t="shared" si="153"/>
        <v>0</v>
      </c>
      <c r="N509" s="70">
        <f t="shared" si="153"/>
        <v>4136</v>
      </c>
      <c r="O509" s="70">
        <f t="shared" si="153"/>
        <v>0</v>
      </c>
      <c r="P509" s="70">
        <f t="shared" si="153"/>
        <v>0</v>
      </c>
      <c r="Q509" s="70">
        <f t="shared" si="153"/>
        <v>0</v>
      </c>
      <c r="R509" s="70"/>
      <c r="S509" s="70"/>
      <c r="T509" s="70"/>
      <c r="U509" s="116">
        <f>D509+D506+D505+D502</f>
        <v>20737</v>
      </c>
      <c r="V509" s="36"/>
      <c r="W509" s="36"/>
      <c r="X509" s="45"/>
      <c r="Y509" s="45"/>
      <c r="Z509" s="36"/>
      <c r="AA509" s="32"/>
    </row>
    <row r="510" spans="1:28" s="8" customFormat="1" ht="45" customHeight="1">
      <c r="A510" s="71" t="s">
        <v>20</v>
      </c>
      <c r="B510" s="72" t="s">
        <v>150</v>
      </c>
      <c r="C510" s="73">
        <v>600</v>
      </c>
      <c r="D510" s="74">
        <f t="shared" ref="D510:D530" si="154">SUM(E510:P510)</f>
        <v>780</v>
      </c>
      <c r="E510" s="74">
        <v>780</v>
      </c>
      <c r="F510" s="74"/>
      <c r="G510" s="74"/>
      <c r="H510" s="74"/>
      <c r="I510" s="74"/>
      <c r="J510" s="74"/>
      <c r="K510" s="74"/>
      <c r="L510" s="74"/>
      <c r="M510" s="74"/>
      <c r="N510" s="74"/>
      <c r="O510" s="74"/>
      <c r="P510" s="74"/>
      <c r="Q510" s="74"/>
      <c r="R510" s="74"/>
      <c r="S510" s="74"/>
      <c r="T510" s="74"/>
      <c r="U510" s="116">
        <f>U509+D530+D531+D543+D556</f>
        <v>98841</v>
      </c>
      <c r="V510" s="37"/>
      <c r="W510" s="37"/>
      <c r="X510" s="45"/>
      <c r="Y510" s="45"/>
      <c r="Z510" s="37"/>
      <c r="AA510" s="47"/>
    </row>
    <row r="511" spans="1:28" s="8" customFormat="1" ht="26.25" customHeight="1">
      <c r="A511" s="71" t="s">
        <v>20</v>
      </c>
      <c r="B511" s="72" t="s">
        <v>210</v>
      </c>
      <c r="C511" s="73">
        <v>800</v>
      </c>
      <c r="D511" s="74">
        <f t="shared" si="154"/>
        <v>1040</v>
      </c>
      <c r="E511" s="74"/>
      <c r="F511" s="74"/>
      <c r="G511" s="74"/>
      <c r="H511" s="74"/>
      <c r="I511" s="74"/>
      <c r="J511" s="74"/>
      <c r="K511" s="74"/>
      <c r="L511" s="74"/>
      <c r="M511" s="74"/>
      <c r="N511" s="74">
        <v>1040</v>
      </c>
      <c r="O511" s="74"/>
      <c r="P511" s="74"/>
      <c r="Q511" s="74"/>
      <c r="R511" s="74"/>
      <c r="S511" s="74"/>
      <c r="T511" s="74"/>
      <c r="U511" s="116">
        <f t="shared" si="119"/>
        <v>0</v>
      </c>
      <c r="V511" s="37"/>
      <c r="W511" s="37"/>
      <c r="X511" s="45"/>
      <c r="Y511" s="45"/>
      <c r="Z511" s="37"/>
      <c r="AA511" s="47"/>
    </row>
    <row r="512" spans="1:28" s="9" customFormat="1" ht="27" customHeight="1">
      <c r="A512" s="75" t="s">
        <v>20</v>
      </c>
      <c r="B512" s="72" t="s">
        <v>381</v>
      </c>
      <c r="C512" s="73">
        <v>640</v>
      </c>
      <c r="D512" s="74">
        <f t="shared" si="154"/>
        <v>830</v>
      </c>
      <c r="E512" s="74">
        <v>830</v>
      </c>
      <c r="F512" s="74"/>
      <c r="G512" s="74"/>
      <c r="H512" s="74"/>
      <c r="I512" s="74"/>
      <c r="J512" s="74"/>
      <c r="K512" s="74"/>
      <c r="L512" s="74"/>
      <c r="M512" s="74"/>
      <c r="N512" s="74"/>
      <c r="O512" s="74"/>
      <c r="P512" s="74"/>
      <c r="Q512" s="74"/>
      <c r="R512" s="74"/>
      <c r="S512" s="74"/>
      <c r="T512" s="74"/>
      <c r="U512" s="116">
        <f t="shared" si="119"/>
        <v>0</v>
      </c>
      <c r="V512" s="37"/>
      <c r="W512" s="37"/>
      <c r="X512" s="45"/>
      <c r="Y512" s="45"/>
      <c r="Z512" s="37"/>
      <c r="AA512" s="47"/>
    </row>
    <row r="513" spans="1:27" s="26" customFormat="1" ht="27" hidden="1" customHeight="1">
      <c r="A513" s="75" t="s">
        <v>18</v>
      </c>
      <c r="B513" s="72" t="s">
        <v>63</v>
      </c>
      <c r="C513" s="73">
        <v>116</v>
      </c>
      <c r="D513" s="74">
        <f t="shared" si="154"/>
        <v>0</v>
      </c>
      <c r="E513" s="95"/>
      <c r="F513" s="95"/>
      <c r="G513" s="95"/>
      <c r="H513" s="95"/>
      <c r="I513" s="95"/>
      <c r="J513" s="95"/>
      <c r="K513" s="95"/>
      <c r="L513" s="95"/>
      <c r="M513" s="95"/>
      <c r="N513" s="95"/>
      <c r="O513" s="95"/>
      <c r="P513" s="95"/>
      <c r="Q513" s="95"/>
      <c r="R513" s="95"/>
      <c r="S513" s="95"/>
      <c r="T513" s="95"/>
      <c r="U513" s="212">
        <f t="shared" si="119"/>
        <v>0</v>
      </c>
      <c r="V513" s="42"/>
      <c r="W513" s="42"/>
      <c r="X513" s="213"/>
      <c r="Y513" s="213"/>
      <c r="Z513" s="42"/>
      <c r="AA513" s="32"/>
    </row>
    <row r="514" spans="1:27" s="219" customFormat="1" ht="72">
      <c r="A514" s="75" t="s">
        <v>20</v>
      </c>
      <c r="B514" s="72" t="s">
        <v>360</v>
      </c>
      <c r="C514" s="73">
        <v>480</v>
      </c>
      <c r="D514" s="74">
        <f t="shared" si="154"/>
        <v>780</v>
      </c>
      <c r="E514" s="214"/>
      <c r="F514" s="214"/>
      <c r="G514" s="214"/>
      <c r="H514" s="214"/>
      <c r="I514" s="214"/>
      <c r="J514" s="214"/>
      <c r="K514" s="214"/>
      <c r="L514" s="214"/>
      <c r="M514" s="214"/>
      <c r="N514" s="214">
        <v>780</v>
      </c>
      <c r="O514" s="214"/>
      <c r="P514" s="214"/>
      <c r="Q514" s="214"/>
      <c r="R514" s="214"/>
      <c r="S514" s="214"/>
      <c r="T514" s="214"/>
      <c r="U514" s="215">
        <f t="shared" si="119"/>
        <v>0</v>
      </c>
      <c r="V514" s="216"/>
      <c r="W514" s="216"/>
      <c r="X514" s="217"/>
      <c r="Y514" s="217"/>
      <c r="Z514" s="216"/>
      <c r="AA514" s="218"/>
    </row>
    <row r="515" spans="1:27" s="219" customFormat="1" ht="36">
      <c r="A515" s="75" t="s">
        <v>20</v>
      </c>
      <c r="B515" s="72" t="s">
        <v>382</v>
      </c>
      <c r="C515" s="73">
        <v>510</v>
      </c>
      <c r="D515" s="74">
        <f t="shared" si="154"/>
        <v>660</v>
      </c>
      <c r="E515" s="214"/>
      <c r="F515" s="214"/>
      <c r="G515" s="214"/>
      <c r="H515" s="214"/>
      <c r="I515" s="214"/>
      <c r="J515" s="214"/>
      <c r="K515" s="214"/>
      <c r="L515" s="214"/>
      <c r="M515" s="214"/>
      <c r="N515" s="214">
        <v>660</v>
      </c>
      <c r="O515" s="214"/>
      <c r="P515" s="214"/>
      <c r="Q515" s="214"/>
      <c r="R515" s="214"/>
      <c r="S515" s="214"/>
      <c r="T515" s="214"/>
      <c r="U515" s="215">
        <f t="shared" si="119"/>
        <v>0</v>
      </c>
      <c r="V515" s="216"/>
      <c r="W515" s="216"/>
      <c r="X515" s="217"/>
      <c r="Y515" s="217"/>
      <c r="Z515" s="216"/>
      <c r="AA515" s="218"/>
    </row>
    <row r="516" spans="1:27" s="219" customFormat="1" ht="32.25" customHeight="1">
      <c r="A516" s="75" t="s">
        <v>20</v>
      </c>
      <c r="B516" s="72" t="s">
        <v>489</v>
      </c>
      <c r="C516" s="73">
        <v>375</v>
      </c>
      <c r="D516" s="74">
        <f t="shared" si="154"/>
        <v>450</v>
      </c>
      <c r="E516" s="214"/>
      <c r="F516" s="214"/>
      <c r="G516" s="214"/>
      <c r="H516" s="214"/>
      <c r="I516" s="214"/>
      <c r="J516" s="214">
        <v>450</v>
      </c>
      <c r="K516" s="214"/>
      <c r="L516" s="214"/>
      <c r="M516" s="214"/>
      <c r="N516" s="214"/>
      <c r="O516" s="214"/>
      <c r="P516" s="214"/>
      <c r="Q516" s="214"/>
      <c r="R516" s="214"/>
      <c r="S516" s="214"/>
      <c r="T516" s="214"/>
      <c r="U516" s="215">
        <f t="shared" si="119"/>
        <v>0</v>
      </c>
      <c r="V516" s="216"/>
      <c r="W516" s="216"/>
      <c r="X516" s="217"/>
      <c r="Y516" s="217"/>
      <c r="Z516" s="216"/>
      <c r="AA516" s="218"/>
    </row>
    <row r="517" spans="1:27" s="26" customFormat="1" ht="60" hidden="1">
      <c r="A517" s="75" t="s">
        <v>20</v>
      </c>
      <c r="B517" s="72" t="s">
        <v>383</v>
      </c>
      <c r="C517" s="73">
        <v>654</v>
      </c>
      <c r="D517" s="74">
        <f t="shared" si="154"/>
        <v>0</v>
      </c>
      <c r="E517" s="95"/>
      <c r="F517" s="95"/>
      <c r="G517" s="95"/>
      <c r="H517" s="95"/>
      <c r="I517" s="95"/>
      <c r="J517" s="95"/>
      <c r="K517" s="95"/>
      <c r="L517" s="95"/>
      <c r="M517" s="95"/>
      <c r="N517" s="95">
        <v>0</v>
      </c>
      <c r="O517" s="95"/>
      <c r="P517" s="95"/>
      <c r="Q517" s="95"/>
      <c r="R517" s="95"/>
      <c r="S517" s="95"/>
      <c r="T517" s="95"/>
      <c r="U517" s="212">
        <f t="shared" si="119"/>
        <v>0</v>
      </c>
      <c r="V517" s="42"/>
      <c r="W517" s="42"/>
      <c r="X517" s="213"/>
      <c r="Y517" s="213"/>
      <c r="Z517" s="42"/>
      <c r="AA517" s="32"/>
    </row>
    <row r="518" spans="1:27" s="9" customFormat="1" ht="54.75" customHeight="1">
      <c r="A518" s="75" t="s">
        <v>20</v>
      </c>
      <c r="B518" s="72" t="s">
        <v>384</v>
      </c>
      <c r="C518" s="73">
        <v>360</v>
      </c>
      <c r="D518" s="74">
        <f t="shared" si="154"/>
        <v>400</v>
      </c>
      <c r="E518" s="74"/>
      <c r="F518" s="74"/>
      <c r="G518" s="74"/>
      <c r="H518" s="74"/>
      <c r="I518" s="74"/>
      <c r="J518" s="74"/>
      <c r="K518" s="74"/>
      <c r="L518" s="74"/>
      <c r="M518" s="74"/>
      <c r="N518" s="74">
        <v>400</v>
      </c>
      <c r="O518" s="74"/>
      <c r="P518" s="74"/>
      <c r="Q518" s="74"/>
      <c r="R518" s="74"/>
      <c r="S518" s="74"/>
      <c r="T518" s="74"/>
      <c r="U518" s="116">
        <f t="shared" si="119"/>
        <v>0</v>
      </c>
      <c r="V518" s="37"/>
      <c r="W518" s="37"/>
      <c r="X518" s="45"/>
      <c r="Y518" s="45"/>
      <c r="Z518" s="37"/>
      <c r="AA518" s="32"/>
    </row>
    <row r="519" spans="1:27" s="26" customFormat="1" ht="56.25" customHeight="1">
      <c r="A519" s="75" t="s">
        <v>20</v>
      </c>
      <c r="B519" s="237" t="s">
        <v>493</v>
      </c>
      <c r="C519" s="73"/>
      <c r="D519" s="74">
        <f t="shared" ref="D519" si="155">SUM(E519:P519)</f>
        <v>150</v>
      </c>
      <c r="E519" s="95"/>
      <c r="F519" s="95"/>
      <c r="G519" s="95"/>
      <c r="H519" s="95"/>
      <c r="I519" s="95"/>
      <c r="J519" s="95"/>
      <c r="K519" s="95"/>
      <c r="L519" s="95"/>
      <c r="M519" s="95"/>
      <c r="N519" s="74">
        <v>150</v>
      </c>
      <c r="O519" s="95"/>
      <c r="P519" s="95"/>
      <c r="Q519" s="95"/>
      <c r="R519" s="95"/>
      <c r="S519" s="95"/>
      <c r="T519" s="95"/>
      <c r="U519" s="212">
        <f t="shared" ref="U519" si="156">D519-E519-F519-G519-H519-I519-J519-K519-L519-M519-N519-O519-P519</f>
        <v>0</v>
      </c>
      <c r="V519" s="42"/>
      <c r="W519" s="42"/>
      <c r="X519" s="213"/>
      <c r="Y519" s="213"/>
      <c r="Z519" s="42"/>
      <c r="AA519" s="32"/>
    </row>
    <row r="520" spans="1:27" s="26" customFormat="1" ht="27.75" hidden="1" customHeight="1">
      <c r="A520" s="75" t="s">
        <v>20</v>
      </c>
      <c r="B520" s="72" t="s">
        <v>151</v>
      </c>
      <c r="C520" s="73">
        <v>290</v>
      </c>
      <c r="D520" s="74">
        <f t="shared" si="154"/>
        <v>0</v>
      </c>
      <c r="E520" s="95"/>
      <c r="F520" s="95"/>
      <c r="G520" s="95"/>
      <c r="H520" s="95"/>
      <c r="I520" s="95"/>
      <c r="J520" s="95"/>
      <c r="K520" s="95"/>
      <c r="L520" s="95"/>
      <c r="M520" s="95"/>
      <c r="N520" s="95">
        <v>0</v>
      </c>
      <c r="O520" s="95"/>
      <c r="P520" s="95"/>
      <c r="Q520" s="95"/>
      <c r="R520" s="95"/>
      <c r="S520" s="95"/>
      <c r="T520" s="95"/>
      <c r="U520" s="212">
        <f t="shared" si="119"/>
        <v>0</v>
      </c>
      <c r="V520" s="42"/>
      <c r="W520" s="42"/>
      <c r="X520" s="213"/>
      <c r="Y520" s="213"/>
      <c r="Z520" s="42"/>
      <c r="AA520" s="32"/>
    </row>
    <row r="521" spans="1:27" s="26" customFormat="1" ht="38.25" hidden="1" customHeight="1">
      <c r="A521" s="75" t="s">
        <v>20</v>
      </c>
      <c r="B521" s="72" t="s">
        <v>152</v>
      </c>
      <c r="C521" s="73">
        <v>85</v>
      </c>
      <c r="D521" s="74">
        <f t="shared" si="154"/>
        <v>0</v>
      </c>
      <c r="E521" s="95"/>
      <c r="F521" s="95"/>
      <c r="G521" s="95"/>
      <c r="H521" s="95"/>
      <c r="I521" s="95"/>
      <c r="J521" s="95"/>
      <c r="K521" s="95"/>
      <c r="L521" s="95"/>
      <c r="M521" s="95"/>
      <c r="N521" s="95"/>
      <c r="O521" s="95"/>
      <c r="P521" s="95"/>
      <c r="Q521" s="95"/>
      <c r="R521" s="95"/>
      <c r="S521" s="95"/>
      <c r="T521" s="95"/>
      <c r="U521" s="212">
        <f t="shared" si="119"/>
        <v>0</v>
      </c>
      <c r="V521" s="42"/>
      <c r="W521" s="42"/>
      <c r="X521" s="213"/>
      <c r="Y521" s="213"/>
      <c r="Z521" s="42"/>
      <c r="AA521" s="32"/>
    </row>
    <row r="522" spans="1:27" s="26" customFormat="1" ht="38.25" hidden="1" customHeight="1">
      <c r="A522" s="75" t="s">
        <v>20</v>
      </c>
      <c r="B522" s="72" t="s">
        <v>211</v>
      </c>
      <c r="C522" s="73">
        <v>600</v>
      </c>
      <c r="D522" s="74">
        <f t="shared" si="154"/>
        <v>0</v>
      </c>
      <c r="E522" s="95"/>
      <c r="F522" s="95"/>
      <c r="G522" s="95"/>
      <c r="H522" s="95"/>
      <c r="I522" s="95"/>
      <c r="J522" s="95"/>
      <c r="K522" s="95"/>
      <c r="L522" s="95"/>
      <c r="M522" s="95"/>
      <c r="N522" s="95"/>
      <c r="O522" s="95"/>
      <c r="P522" s="95"/>
      <c r="Q522" s="95"/>
      <c r="R522" s="95"/>
      <c r="S522" s="95"/>
      <c r="T522" s="95"/>
      <c r="U522" s="212">
        <f t="shared" si="119"/>
        <v>0</v>
      </c>
      <c r="V522" s="42"/>
      <c r="W522" s="42"/>
      <c r="X522" s="213"/>
      <c r="Y522" s="213"/>
      <c r="Z522" s="42"/>
      <c r="AA522" s="32"/>
    </row>
    <row r="523" spans="1:27" s="26" customFormat="1" ht="38.25" hidden="1" customHeight="1">
      <c r="A523" s="75" t="s">
        <v>20</v>
      </c>
      <c r="B523" s="72" t="s">
        <v>215</v>
      </c>
      <c r="C523" s="73">
        <v>191</v>
      </c>
      <c r="D523" s="74">
        <f t="shared" si="154"/>
        <v>0</v>
      </c>
      <c r="E523" s="95"/>
      <c r="F523" s="95"/>
      <c r="G523" s="95"/>
      <c r="H523" s="95"/>
      <c r="I523" s="95"/>
      <c r="J523" s="95"/>
      <c r="K523" s="95"/>
      <c r="L523" s="95"/>
      <c r="M523" s="95"/>
      <c r="N523" s="95"/>
      <c r="O523" s="95"/>
      <c r="P523" s="95"/>
      <c r="Q523" s="95"/>
      <c r="R523" s="95"/>
      <c r="S523" s="95"/>
      <c r="T523" s="95"/>
      <c r="U523" s="116">
        <f t="shared" si="119"/>
        <v>0</v>
      </c>
      <c r="V523" s="42"/>
      <c r="W523" s="42"/>
      <c r="X523" s="45"/>
      <c r="Y523" s="45"/>
      <c r="Z523" s="42"/>
      <c r="AA523" s="32"/>
    </row>
    <row r="524" spans="1:27" s="9" customFormat="1" ht="52.5" customHeight="1">
      <c r="A524" s="75" t="s">
        <v>20</v>
      </c>
      <c r="B524" s="208" t="s">
        <v>478</v>
      </c>
      <c r="C524" s="73"/>
      <c r="D524" s="74">
        <f t="shared" ref="D524:D526" si="157">SUM(E524:P524)</f>
        <v>570</v>
      </c>
      <c r="E524" s="74"/>
      <c r="F524" s="74"/>
      <c r="G524" s="74"/>
      <c r="H524" s="74"/>
      <c r="I524" s="74"/>
      <c r="J524" s="74"/>
      <c r="K524" s="74"/>
      <c r="L524" s="74"/>
      <c r="M524" s="74"/>
      <c r="N524" s="74">
        <v>570</v>
      </c>
      <c r="O524" s="74"/>
      <c r="P524" s="74"/>
      <c r="Q524" s="74"/>
      <c r="R524" s="74"/>
      <c r="S524" s="74"/>
      <c r="T524" s="74"/>
      <c r="U524" s="116">
        <f t="shared" ref="U524" si="158">D524-E524-F524-G524-H524-I524-J524-K524-L524-M524-N524-O524-P524</f>
        <v>0</v>
      </c>
      <c r="V524" s="37"/>
      <c r="W524" s="37"/>
      <c r="X524" s="45"/>
      <c r="Y524" s="45"/>
      <c r="Z524" s="37"/>
      <c r="AA524" s="32"/>
    </row>
    <row r="525" spans="1:27" s="9" customFormat="1" ht="19.5" customHeight="1">
      <c r="A525" s="220" t="s">
        <v>18</v>
      </c>
      <c r="B525" s="234" t="s">
        <v>487</v>
      </c>
      <c r="C525" s="209"/>
      <c r="D525" s="74">
        <f t="shared" si="157"/>
        <v>150</v>
      </c>
      <c r="E525" s="211"/>
      <c r="F525" s="211"/>
      <c r="G525" s="211"/>
      <c r="H525" s="211"/>
      <c r="I525" s="211"/>
      <c r="J525" s="211">
        <v>150</v>
      </c>
      <c r="K525" s="211"/>
      <c r="L525" s="211"/>
      <c r="M525" s="211"/>
      <c r="N525" s="211"/>
      <c r="O525" s="211"/>
      <c r="P525" s="211"/>
      <c r="Q525" s="211"/>
      <c r="R525" s="211"/>
      <c r="S525" s="211"/>
      <c r="T525" s="211"/>
      <c r="U525" s="116"/>
      <c r="V525" s="37"/>
      <c r="W525" s="37"/>
      <c r="X525" s="45"/>
      <c r="Y525" s="45"/>
      <c r="Z525" s="37"/>
      <c r="AA525" s="32"/>
    </row>
    <row r="526" spans="1:27" s="9" customFormat="1" ht="30" customHeight="1">
      <c r="A526" s="220" t="s">
        <v>18</v>
      </c>
      <c r="B526" s="234" t="s">
        <v>488</v>
      </c>
      <c r="C526" s="209"/>
      <c r="D526" s="74">
        <f t="shared" si="157"/>
        <v>414</v>
      </c>
      <c r="E526" s="211"/>
      <c r="F526" s="211"/>
      <c r="G526" s="211"/>
      <c r="H526" s="211"/>
      <c r="I526" s="211"/>
      <c r="J526" s="211"/>
      <c r="K526" s="211"/>
      <c r="L526" s="211"/>
      <c r="M526" s="211"/>
      <c r="N526" s="211">
        <v>414</v>
      </c>
      <c r="O526" s="211"/>
      <c r="P526" s="211"/>
      <c r="Q526" s="211"/>
      <c r="R526" s="211"/>
      <c r="S526" s="211"/>
      <c r="T526" s="211"/>
      <c r="U526" s="116"/>
      <c r="V526" s="37"/>
      <c r="W526" s="37"/>
      <c r="X526" s="45"/>
      <c r="Y526" s="45"/>
      <c r="Z526" s="37"/>
      <c r="AA526" s="32"/>
    </row>
    <row r="527" spans="1:27" s="9" customFormat="1" ht="18" customHeight="1">
      <c r="A527" s="247"/>
      <c r="B527" s="246" t="s">
        <v>501</v>
      </c>
      <c r="C527" s="209"/>
      <c r="D527" s="74">
        <f t="shared" ref="D527" si="159">SUM(E527:P527)</f>
        <v>122</v>
      </c>
      <c r="E527" s="211"/>
      <c r="F527" s="211"/>
      <c r="G527" s="211"/>
      <c r="H527" s="211"/>
      <c r="I527" s="211"/>
      <c r="J527" s="211"/>
      <c r="K527" s="211"/>
      <c r="L527" s="211"/>
      <c r="M527" s="211"/>
      <c r="N527" s="211">
        <v>122</v>
      </c>
      <c r="O527" s="211"/>
      <c r="P527" s="211"/>
      <c r="Q527" s="211"/>
      <c r="R527" s="211"/>
      <c r="S527" s="211"/>
      <c r="T527" s="211"/>
      <c r="U527" s="116"/>
      <c r="V527" s="37"/>
      <c r="W527" s="37"/>
      <c r="X527" s="45"/>
      <c r="Y527" s="45"/>
      <c r="Z527" s="37"/>
      <c r="AA527" s="32"/>
    </row>
    <row r="528" spans="1:27" s="9" customFormat="1" ht="59.25" customHeight="1">
      <c r="A528" s="75" t="s">
        <v>20</v>
      </c>
      <c r="B528" s="208" t="s">
        <v>505</v>
      </c>
      <c r="C528" s="73"/>
      <c r="D528" s="74">
        <f t="shared" ref="D528" si="160">SUM(E528:P528)</f>
        <v>360</v>
      </c>
      <c r="E528" s="74"/>
      <c r="F528" s="74"/>
      <c r="G528" s="74"/>
      <c r="H528" s="74"/>
      <c r="I528" s="74">
        <v>360</v>
      </c>
      <c r="J528" s="74"/>
      <c r="K528" s="74"/>
      <c r="L528" s="74"/>
      <c r="M528" s="74"/>
      <c r="N528" s="74"/>
      <c r="O528" s="74"/>
      <c r="P528" s="74"/>
      <c r="Q528" s="74"/>
      <c r="R528" s="74"/>
      <c r="S528" s="74"/>
      <c r="T528" s="74"/>
      <c r="U528" s="116">
        <f t="shared" ref="U528" si="161">D528-E528-F528-G528-H528-I528-J528-K528-L528-M528-N528-O528-P528</f>
        <v>0</v>
      </c>
      <c r="V528" s="37"/>
      <c r="W528" s="37"/>
      <c r="X528" s="45"/>
      <c r="Y528" s="45"/>
      <c r="Z528" s="37"/>
      <c r="AA528" s="32"/>
    </row>
    <row r="529" spans="1:27" s="9" customFormat="1" ht="12.75">
      <c r="A529" s="220"/>
      <c r="B529" s="208" t="s">
        <v>509</v>
      </c>
      <c r="C529" s="209"/>
      <c r="D529" s="211">
        <v>694</v>
      </c>
      <c r="E529" s="211">
        <v>694</v>
      </c>
      <c r="F529" s="211"/>
      <c r="G529" s="211"/>
      <c r="H529" s="211"/>
      <c r="I529" s="211"/>
      <c r="J529" s="211"/>
      <c r="K529" s="211"/>
      <c r="L529" s="211"/>
      <c r="M529" s="211"/>
      <c r="N529" s="211"/>
      <c r="O529" s="211"/>
      <c r="P529" s="211"/>
      <c r="Q529" s="211"/>
      <c r="R529" s="211"/>
      <c r="S529" s="211"/>
      <c r="T529" s="211"/>
      <c r="U529" s="116"/>
      <c r="V529" s="37"/>
      <c r="W529" s="37"/>
      <c r="X529" s="45"/>
      <c r="Y529" s="45"/>
      <c r="Z529" s="37"/>
      <c r="AA529" s="32"/>
    </row>
    <row r="530" spans="1:27" s="24" customFormat="1" ht="13.5" customHeight="1">
      <c r="A530" s="91" t="s">
        <v>48</v>
      </c>
      <c r="B530" s="68" t="s">
        <v>153</v>
      </c>
      <c r="C530" s="69">
        <v>703</v>
      </c>
      <c r="D530" s="70">
        <f t="shared" si="154"/>
        <v>810</v>
      </c>
      <c r="E530" s="70"/>
      <c r="F530" s="70"/>
      <c r="G530" s="70"/>
      <c r="H530" s="70"/>
      <c r="I530" s="70"/>
      <c r="J530" s="70"/>
      <c r="K530" s="70"/>
      <c r="L530" s="70"/>
      <c r="M530" s="70"/>
      <c r="N530" s="70">
        <v>810</v>
      </c>
      <c r="O530" s="70"/>
      <c r="P530" s="70"/>
      <c r="Q530" s="70"/>
      <c r="R530" s="70"/>
      <c r="S530" s="70"/>
      <c r="T530" s="70"/>
      <c r="U530" s="116">
        <f t="shared" si="119"/>
        <v>0</v>
      </c>
      <c r="V530" s="36"/>
      <c r="W530" s="36"/>
      <c r="X530" s="45"/>
      <c r="Y530" s="45"/>
      <c r="Z530" s="36"/>
      <c r="AA530" s="32"/>
    </row>
    <row r="531" spans="1:27" s="24" customFormat="1" ht="13.5" customHeight="1">
      <c r="A531" s="91">
        <v>2</v>
      </c>
      <c r="B531" s="223" t="s">
        <v>474</v>
      </c>
      <c r="C531" s="210">
        <f>C532+C533+C534+C535</f>
        <v>0</v>
      </c>
      <c r="D531" s="210">
        <f t="shared" ref="D531:T531" si="162">D532+D533+D534+D535</f>
        <v>47394</v>
      </c>
      <c r="E531" s="210">
        <f t="shared" si="162"/>
        <v>5567</v>
      </c>
      <c r="F531" s="210">
        <f t="shared" si="162"/>
        <v>0</v>
      </c>
      <c r="G531" s="210">
        <f t="shared" si="162"/>
        <v>0</v>
      </c>
      <c r="H531" s="210">
        <f t="shared" si="162"/>
        <v>0</v>
      </c>
      <c r="I531" s="210">
        <f t="shared" si="162"/>
        <v>0</v>
      </c>
      <c r="J531" s="210">
        <f t="shared" si="162"/>
        <v>0</v>
      </c>
      <c r="K531" s="210">
        <f t="shared" si="162"/>
        <v>0</v>
      </c>
      <c r="L531" s="210">
        <f t="shared" si="162"/>
        <v>0</v>
      </c>
      <c r="M531" s="210">
        <f t="shared" si="162"/>
        <v>0</v>
      </c>
      <c r="N531" s="210">
        <f t="shared" si="162"/>
        <v>35527</v>
      </c>
      <c r="O531" s="210">
        <f t="shared" si="162"/>
        <v>0</v>
      </c>
      <c r="P531" s="210">
        <f t="shared" si="162"/>
        <v>0</v>
      </c>
      <c r="Q531" s="210">
        <f t="shared" si="162"/>
        <v>369</v>
      </c>
      <c r="R531" s="210">
        <f t="shared" si="162"/>
        <v>0</v>
      </c>
      <c r="S531" s="210">
        <f t="shared" si="162"/>
        <v>0</v>
      </c>
      <c r="T531" s="210">
        <f t="shared" si="162"/>
        <v>0</v>
      </c>
      <c r="U531" s="116">
        <f>D531+Q531</f>
        <v>47763</v>
      </c>
      <c r="V531" s="36"/>
      <c r="W531" s="36"/>
      <c r="X531" s="45"/>
      <c r="Y531" s="45"/>
      <c r="Z531" s="36"/>
      <c r="AA531" s="32"/>
    </row>
    <row r="532" spans="1:27" s="6" customFormat="1" ht="13.5" customHeight="1">
      <c r="A532" s="203" t="s">
        <v>19</v>
      </c>
      <c r="B532" s="204" t="s">
        <v>25</v>
      </c>
      <c r="C532" s="126"/>
      <c r="D532" s="127">
        <f>SUM(E532:P532)</f>
        <v>27945</v>
      </c>
      <c r="E532" s="127"/>
      <c r="F532" s="127"/>
      <c r="G532" s="127"/>
      <c r="H532" s="127"/>
      <c r="I532" s="127"/>
      <c r="J532" s="127"/>
      <c r="K532" s="127"/>
      <c r="L532" s="127"/>
      <c r="M532" s="127"/>
      <c r="N532" s="127">
        <v>27945</v>
      </c>
      <c r="O532" s="127"/>
      <c r="P532" s="127"/>
      <c r="Q532" s="127"/>
      <c r="R532" s="127"/>
      <c r="S532" s="207"/>
      <c r="T532" s="207"/>
      <c r="U532" s="116"/>
      <c r="V532" s="35"/>
      <c r="W532" s="35"/>
      <c r="X532" s="45"/>
      <c r="Y532" s="45"/>
      <c r="Z532" s="35"/>
      <c r="AA532" s="32"/>
    </row>
    <row r="533" spans="1:27" s="6" customFormat="1" ht="13.5" customHeight="1">
      <c r="A533" s="203" t="s">
        <v>21</v>
      </c>
      <c r="B533" s="204" t="s">
        <v>222</v>
      </c>
      <c r="C533" s="126"/>
      <c r="D533" s="127">
        <f t="shared" ref="D533:D534" si="163">SUM(E533:P533)</f>
        <v>1623</v>
      </c>
      <c r="E533" s="127"/>
      <c r="F533" s="127"/>
      <c r="G533" s="127"/>
      <c r="H533" s="127"/>
      <c r="I533" s="127"/>
      <c r="J533" s="127"/>
      <c r="K533" s="127"/>
      <c r="L533" s="127"/>
      <c r="M533" s="127"/>
      <c r="N533" s="127">
        <v>1623</v>
      </c>
      <c r="O533" s="127"/>
      <c r="P533" s="127"/>
      <c r="Q533" s="127"/>
      <c r="R533" s="127"/>
      <c r="S533" s="207"/>
      <c r="T533" s="207"/>
      <c r="U533" s="116"/>
      <c r="V533" s="35"/>
      <c r="W533" s="35"/>
      <c r="X533" s="45"/>
      <c r="Y533" s="45"/>
      <c r="Z533" s="35"/>
      <c r="AA533" s="32"/>
    </row>
    <row r="534" spans="1:27" s="6" customFormat="1" ht="13.5" customHeight="1">
      <c r="A534" s="203" t="s">
        <v>22</v>
      </c>
      <c r="B534" s="204" t="s">
        <v>29</v>
      </c>
      <c r="C534" s="126"/>
      <c r="D534" s="127">
        <f t="shared" si="163"/>
        <v>3321</v>
      </c>
      <c r="E534" s="127"/>
      <c r="F534" s="127"/>
      <c r="G534" s="127"/>
      <c r="H534" s="127"/>
      <c r="I534" s="127"/>
      <c r="J534" s="127"/>
      <c r="K534" s="127"/>
      <c r="L534" s="127"/>
      <c r="M534" s="127"/>
      <c r="N534" s="127">
        <v>3321</v>
      </c>
      <c r="O534" s="127"/>
      <c r="P534" s="127"/>
      <c r="Q534" s="127">
        <v>369</v>
      </c>
      <c r="R534" s="127"/>
      <c r="S534" s="207"/>
      <c r="T534" s="207"/>
      <c r="U534" s="116"/>
      <c r="V534" s="35"/>
      <c r="W534" s="35"/>
      <c r="X534" s="45"/>
      <c r="Y534" s="45"/>
      <c r="Z534" s="35"/>
      <c r="AA534" s="32"/>
    </row>
    <row r="535" spans="1:27" s="6" customFormat="1" ht="13.5" customHeight="1">
      <c r="A535" s="203" t="s">
        <v>40</v>
      </c>
      <c r="B535" s="204" t="s">
        <v>123</v>
      </c>
      <c r="C535" s="126"/>
      <c r="D535" s="126">
        <f>SUM(D536:D542)</f>
        <v>14505</v>
      </c>
      <c r="E535" s="126">
        <f t="shared" ref="E535:Q535" si="164">SUM(E536:E542)</f>
        <v>5567</v>
      </c>
      <c r="F535" s="126">
        <f t="shared" si="164"/>
        <v>0</v>
      </c>
      <c r="G535" s="126">
        <f t="shared" si="164"/>
        <v>0</v>
      </c>
      <c r="H535" s="126">
        <f t="shared" si="164"/>
        <v>0</v>
      </c>
      <c r="I535" s="126">
        <f t="shared" si="164"/>
        <v>0</v>
      </c>
      <c r="J535" s="126">
        <f t="shared" si="164"/>
        <v>0</v>
      </c>
      <c r="K535" s="126">
        <f t="shared" si="164"/>
        <v>0</v>
      </c>
      <c r="L535" s="126">
        <f t="shared" si="164"/>
        <v>0</v>
      </c>
      <c r="M535" s="126">
        <f t="shared" si="164"/>
        <v>0</v>
      </c>
      <c r="N535" s="126">
        <f t="shared" si="164"/>
        <v>2638</v>
      </c>
      <c r="O535" s="126">
        <f t="shared" si="164"/>
        <v>0</v>
      </c>
      <c r="P535" s="126">
        <f t="shared" si="164"/>
        <v>0</v>
      </c>
      <c r="Q535" s="126">
        <f t="shared" si="164"/>
        <v>0</v>
      </c>
      <c r="R535" s="127"/>
      <c r="S535" s="207"/>
      <c r="T535" s="207"/>
      <c r="U535" s="116"/>
      <c r="V535" s="35"/>
      <c r="W535" s="35"/>
      <c r="X535" s="45"/>
      <c r="Y535" s="45"/>
      <c r="Z535" s="35"/>
      <c r="AA535" s="32"/>
    </row>
    <row r="536" spans="1:27" s="6" customFormat="1" ht="13.5" customHeight="1">
      <c r="A536" s="205" t="s">
        <v>20</v>
      </c>
      <c r="B536" s="206" t="s">
        <v>475</v>
      </c>
      <c r="C536" s="113"/>
      <c r="D536" s="114">
        <f>SUM(E536:P536)</f>
        <v>540</v>
      </c>
      <c r="E536" s="127"/>
      <c r="F536" s="127"/>
      <c r="G536" s="127"/>
      <c r="H536" s="127"/>
      <c r="I536" s="127"/>
      <c r="J536" s="127"/>
      <c r="K536" s="127"/>
      <c r="L536" s="127"/>
      <c r="M536" s="127"/>
      <c r="N536" s="114">
        <v>540</v>
      </c>
      <c r="O536" s="127"/>
      <c r="P536" s="127"/>
      <c r="Q536" s="127"/>
      <c r="R536" s="127"/>
      <c r="S536" s="207"/>
      <c r="T536" s="207"/>
      <c r="U536" s="116"/>
      <c r="V536" s="35"/>
      <c r="W536" s="35"/>
      <c r="X536" s="45"/>
      <c r="Y536" s="45"/>
      <c r="Z536" s="35"/>
      <c r="AA536" s="32"/>
    </row>
    <row r="537" spans="1:27" s="6" customFormat="1" ht="27" customHeight="1">
      <c r="A537" s="205" t="s">
        <v>20</v>
      </c>
      <c r="B537" s="206" t="s">
        <v>476</v>
      </c>
      <c r="C537" s="209"/>
      <c r="D537" s="114">
        <f t="shared" ref="D537:D541" si="165">SUM(E537:P537)</f>
        <v>1108</v>
      </c>
      <c r="E537" s="202"/>
      <c r="F537" s="202"/>
      <c r="G537" s="202"/>
      <c r="H537" s="202"/>
      <c r="I537" s="202"/>
      <c r="J537" s="202"/>
      <c r="K537" s="202"/>
      <c r="L537" s="202"/>
      <c r="M537" s="202"/>
      <c r="N537" s="211">
        <v>1108</v>
      </c>
      <c r="O537" s="202"/>
      <c r="P537" s="202"/>
      <c r="Q537" s="202"/>
      <c r="R537" s="202"/>
      <c r="S537" s="202"/>
      <c r="T537" s="202"/>
      <c r="U537" s="116"/>
      <c r="V537" s="35"/>
      <c r="W537" s="35"/>
      <c r="X537" s="45"/>
      <c r="Y537" s="45"/>
      <c r="Z537" s="35"/>
      <c r="AA537" s="32"/>
    </row>
    <row r="538" spans="1:27" s="6" customFormat="1" ht="18" customHeight="1">
      <c r="A538" s="248" t="s">
        <v>20</v>
      </c>
      <c r="B538" s="250" t="s">
        <v>477</v>
      </c>
      <c r="C538" s="209"/>
      <c r="D538" s="114">
        <f t="shared" si="165"/>
        <v>4932</v>
      </c>
      <c r="E538" s="211">
        <v>4932</v>
      </c>
      <c r="F538" s="202"/>
      <c r="G538" s="202"/>
      <c r="H538" s="202"/>
      <c r="I538" s="202"/>
      <c r="J538" s="202"/>
      <c r="K538" s="202"/>
      <c r="L538" s="202"/>
      <c r="M538" s="202"/>
      <c r="N538" s="211"/>
      <c r="O538" s="202"/>
      <c r="P538" s="202"/>
      <c r="Q538" s="202"/>
      <c r="R538" s="202"/>
      <c r="S538" s="202"/>
      <c r="T538" s="202"/>
      <c r="U538" s="116"/>
      <c r="V538" s="35"/>
      <c r="W538" s="35"/>
      <c r="X538" s="45"/>
      <c r="Y538" s="45"/>
      <c r="Z538" s="35"/>
      <c r="AA538" s="32"/>
    </row>
    <row r="539" spans="1:27" s="6" customFormat="1" ht="27.75" customHeight="1">
      <c r="A539" s="205" t="s">
        <v>20</v>
      </c>
      <c r="B539" s="206" t="s">
        <v>480</v>
      </c>
      <c r="C539" s="210"/>
      <c r="D539" s="114">
        <f t="shared" si="165"/>
        <v>635</v>
      </c>
      <c r="E539" s="211">
        <v>635</v>
      </c>
      <c r="F539" s="202"/>
      <c r="G539" s="202"/>
      <c r="H539" s="202"/>
      <c r="I539" s="202"/>
      <c r="J539" s="202"/>
      <c r="K539" s="202"/>
      <c r="L539" s="202"/>
      <c r="M539" s="202"/>
      <c r="N539" s="211"/>
      <c r="O539" s="202"/>
      <c r="P539" s="202"/>
      <c r="Q539" s="202"/>
      <c r="R539" s="202"/>
      <c r="S539" s="202"/>
      <c r="T539" s="202"/>
      <c r="U539" s="116"/>
      <c r="V539" s="35"/>
      <c r="W539" s="35"/>
      <c r="X539" s="45"/>
      <c r="Y539" s="45"/>
      <c r="Z539" s="35"/>
      <c r="AA539" s="32"/>
    </row>
    <row r="540" spans="1:27" s="6" customFormat="1" ht="27.75" customHeight="1">
      <c r="A540" s="248"/>
      <c r="B540" s="250" t="s">
        <v>491</v>
      </c>
      <c r="C540" s="209"/>
      <c r="D540" s="114">
        <f t="shared" si="165"/>
        <v>450</v>
      </c>
      <c r="E540" s="211"/>
      <c r="F540" s="202"/>
      <c r="G540" s="202"/>
      <c r="H540" s="202"/>
      <c r="I540" s="202"/>
      <c r="J540" s="202"/>
      <c r="K540" s="202"/>
      <c r="L540" s="202"/>
      <c r="M540" s="202"/>
      <c r="N540" s="211">
        <v>450</v>
      </c>
      <c r="O540" s="202"/>
      <c r="P540" s="202"/>
      <c r="Q540" s="202"/>
      <c r="R540" s="202"/>
      <c r="S540" s="202"/>
      <c r="T540" s="202"/>
      <c r="U540" s="116"/>
      <c r="V540" s="35"/>
      <c r="W540" s="35"/>
      <c r="X540" s="45"/>
      <c r="Y540" s="45"/>
      <c r="Z540" s="35"/>
      <c r="AA540" s="32"/>
    </row>
    <row r="541" spans="1:27" s="6" customFormat="1" ht="18" customHeight="1">
      <c r="A541" s="248"/>
      <c r="B541" s="250" t="s">
        <v>492</v>
      </c>
      <c r="C541" s="210"/>
      <c r="D541" s="114">
        <f t="shared" si="165"/>
        <v>540</v>
      </c>
      <c r="E541" s="211"/>
      <c r="F541" s="202"/>
      <c r="G541" s="202"/>
      <c r="H541" s="202"/>
      <c r="I541" s="202"/>
      <c r="J541" s="202"/>
      <c r="K541" s="202"/>
      <c r="L541" s="202"/>
      <c r="M541" s="202"/>
      <c r="N541" s="211">
        <v>540</v>
      </c>
      <c r="O541" s="202"/>
      <c r="P541" s="202"/>
      <c r="Q541" s="202"/>
      <c r="R541" s="202"/>
      <c r="S541" s="202"/>
      <c r="T541" s="202"/>
      <c r="U541" s="116"/>
      <c r="V541" s="35"/>
      <c r="W541" s="35"/>
      <c r="X541" s="45"/>
      <c r="Y541" s="45"/>
      <c r="Z541" s="35"/>
      <c r="AA541" s="32"/>
    </row>
    <row r="542" spans="1:27" s="9" customFormat="1" ht="24">
      <c r="A542" s="75"/>
      <c r="B542" s="206" t="s">
        <v>503</v>
      </c>
      <c r="C542" s="73"/>
      <c r="D542" s="74">
        <v>6300</v>
      </c>
      <c r="E542" s="74"/>
      <c r="F542" s="74"/>
      <c r="G542" s="74"/>
      <c r="H542" s="74"/>
      <c r="I542" s="74"/>
      <c r="J542" s="74"/>
      <c r="K542" s="74"/>
      <c r="L542" s="74"/>
      <c r="M542" s="74"/>
      <c r="N542" s="74"/>
      <c r="O542" s="74"/>
      <c r="P542" s="74"/>
      <c r="Q542" s="74"/>
      <c r="R542" s="74"/>
      <c r="S542" s="74"/>
      <c r="T542" s="74"/>
      <c r="U542" s="116"/>
      <c r="V542" s="37"/>
      <c r="W542" s="37"/>
      <c r="X542" s="45"/>
      <c r="Y542" s="45"/>
      <c r="Z542" s="37"/>
      <c r="AA542" s="47"/>
    </row>
    <row r="543" spans="1:27" s="15" customFormat="1" ht="14.25" customHeight="1">
      <c r="A543" s="91">
        <v>3</v>
      </c>
      <c r="B543" s="68" t="s">
        <v>385</v>
      </c>
      <c r="C543" s="69">
        <v>5064</v>
      </c>
      <c r="D543" s="70">
        <f>D544+D546+D547+D545+D553</f>
        <v>9542</v>
      </c>
      <c r="E543" s="70">
        <f>E544+E546+E547+E545+E553</f>
        <v>9542</v>
      </c>
      <c r="F543" s="70">
        <f t="shared" ref="F543:R543" si="166">F544+F546+F547+F545</f>
        <v>0</v>
      </c>
      <c r="G543" s="70">
        <f t="shared" si="166"/>
        <v>0</v>
      </c>
      <c r="H543" s="70">
        <f t="shared" si="166"/>
        <v>0</v>
      </c>
      <c r="I543" s="70">
        <f t="shared" si="166"/>
        <v>0</v>
      </c>
      <c r="J543" s="70">
        <f t="shared" si="166"/>
        <v>0</v>
      </c>
      <c r="K543" s="70">
        <f t="shared" si="166"/>
        <v>0</v>
      </c>
      <c r="L543" s="70">
        <f t="shared" si="166"/>
        <v>0</v>
      </c>
      <c r="M543" s="70">
        <f t="shared" si="166"/>
        <v>0</v>
      </c>
      <c r="N543" s="70">
        <f t="shared" si="166"/>
        <v>0</v>
      </c>
      <c r="O543" s="70">
        <f t="shared" si="166"/>
        <v>0</v>
      </c>
      <c r="P543" s="70">
        <f t="shared" si="166"/>
        <v>0</v>
      </c>
      <c r="Q543" s="70">
        <f t="shared" si="166"/>
        <v>38</v>
      </c>
      <c r="R543" s="70">
        <f t="shared" si="166"/>
        <v>0</v>
      </c>
      <c r="S543" s="70"/>
      <c r="T543" s="70"/>
      <c r="U543" s="116"/>
      <c r="V543" s="36"/>
      <c r="W543" s="36"/>
      <c r="X543" s="45"/>
      <c r="Y543" s="45"/>
      <c r="Z543" s="36"/>
      <c r="AA543" s="47"/>
    </row>
    <row r="544" spans="1:27" s="12" customFormat="1" ht="14.25" customHeight="1">
      <c r="A544" s="91" t="s">
        <v>19</v>
      </c>
      <c r="B544" s="68" t="s">
        <v>154</v>
      </c>
      <c r="C544" s="69">
        <v>2872</v>
      </c>
      <c r="D544" s="70">
        <f t="shared" ref="D544:D552" si="167">SUM(E544:P544)</f>
        <v>2766</v>
      </c>
      <c r="E544" s="70">
        <v>2766</v>
      </c>
      <c r="F544" s="70"/>
      <c r="G544" s="70"/>
      <c r="H544" s="70"/>
      <c r="I544" s="70"/>
      <c r="J544" s="70"/>
      <c r="K544" s="70"/>
      <c r="L544" s="70"/>
      <c r="M544" s="70"/>
      <c r="N544" s="70"/>
      <c r="O544" s="70"/>
      <c r="P544" s="70"/>
      <c r="Q544" s="70"/>
      <c r="R544" s="70"/>
      <c r="S544" s="70"/>
      <c r="T544" s="70"/>
      <c r="U544" s="116">
        <f t="shared" si="119"/>
        <v>0</v>
      </c>
      <c r="V544" s="36"/>
      <c r="W544" s="36"/>
      <c r="X544" s="45"/>
      <c r="Y544" s="45"/>
      <c r="Z544" s="36"/>
      <c r="AA544" s="47"/>
    </row>
    <row r="545" spans="1:28" s="7" customFormat="1" ht="14.25" customHeight="1">
      <c r="A545" s="67" t="s">
        <v>21</v>
      </c>
      <c r="B545" s="68" t="s">
        <v>222</v>
      </c>
      <c r="C545" s="69">
        <v>220</v>
      </c>
      <c r="D545" s="70">
        <f t="shared" si="167"/>
        <v>214</v>
      </c>
      <c r="E545" s="70">
        <v>214</v>
      </c>
      <c r="F545" s="70"/>
      <c r="G545" s="70"/>
      <c r="H545" s="70"/>
      <c r="I545" s="70"/>
      <c r="J545" s="70"/>
      <c r="K545" s="70"/>
      <c r="L545" s="70"/>
      <c r="M545" s="70"/>
      <c r="N545" s="70"/>
      <c r="O545" s="70"/>
      <c r="P545" s="70"/>
      <c r="Q545" s="70"/>
      <c r="R545" s="70"/>
      <c r="S545" s="70"/>
      <c r="T545" s="70"/>
      <c r="U545" s="116">
        <f t="shared" si="119"/>
        <v>0</v>
      </c>
      <c r="V545" s="36"/>
      <c r="W545" s="36"/>
      <c r="X545" s="45"/>
      <c r="Y545" s="45"/>
      <c r="Z545" s="40"/>
      <c r="AA545" s="47"/>
      <c r="AB545" s="9"/>
    </row>
    <row r="546" spans="1:28" s="12" customFormat="1" ht="14.25" customHeight="1">
      <c r="A546" s="91" t="s">
        <v>22</v>
      </c>
      <c r="B546" s="68" t="s">
        <v>155</v>
      </c>
      <c r="C546" s="69">
        <v>343</v>
      </c>
      <c r="D546" s="70">
        <f t="shared" si="167"/>
        <v>342</v>
      </c>
      <c r="E546" s="70">
        <v>342</v>
      </c>
      <c r="F546" s="70"/>
      <c r="G546" s="70"/>
      <c r="H546" s="70"/>
      <c r="I546" s="70"/>
      <c r="J546" s="70"/>
      <c r="K546" s="70"/>
      <c r="L546" s="70"/>
      <c r="M546" s="70"/>
      <c r="N546" s="70"/>
      <c r="O546" s="70"/>
      <c r="P546" s="70"/>
      <c r="Q546" s="70">
        <v>38</v>
      </c>
      <c r="R546" s="70"/>
      <c r="S546" s="70"/>
      <c r="T546" s="70"/>
      <c r="U546" s="116">
        <f t="shared" si="119"/>
        <v>0</v>
      </c>
      <c r="V546" s="36"/>
      <c r="W546" s="36"/>
      <c r="X546" s="45"/>
      <c r="Y546" s="45"/>
      <c r="Z546" s="36"/>
      <c r="AA546" s="47"/>
    </row>
    <row r="547" spans="1:28" s="12" customFormat="1" ht="14.25" customHeight="1">
      <c r="A547" s="91" t="s">
        <v>40</v>
      </c>
      <c r="B547" s="68" t="s">
        <v>412</v>
      </c>
      <c r="C547" s="70">
        <f t="shared" ref="C547:D547" si="168">SUM(C548:C552)</f>
        <v>1629</v>
      </c>
      <c r="D547" s="70">
        <f t="shared" si="168"/>
        <v>1787</v>
      </c>
      <c r="E547" s="70">
        <f>SUM(E548:E552)</f>
        <v>1787</v>
      </c>
      <c r="F547" s="70">
        <f t="shared" ref="F547:T547" si="169">SUM(F548:F551)</f>
        <v>0</v>
      </c>
      <c r="G547" s="70">
        <f t="shared" si="169"/>
        <v>0</v>
      </c>
      <c r="H547" s="70">
        <f t="shared" si="169"/>
        <v>0</v>
      </c>
      <c r="I547" s="70">
        <f t="shared" si="169"/>
        <v>0</v>
      </c>
      <c r="J547" s="70">
        <f t="shared" si="169"/>
        <v>0</v>
      </c>
      <c r="K547" s="70">
        <f t="shared" si="169"/>
        <v>0</v>
      </c>
      <c r="L547" s="70">
        <f t="shared" si="169"/>
        <v>0</v>
      </c>
      <c r="M547" s="70">
        <f t="shared" si="169"/>
        <v>0</v>
      </c>
      <c r="N547" s="70">
        <f t="shared" si="169"/>
        <v>0</v>
      </c>
      <c r="O547" s="70">
        <f t="shared" si="169"/>
        <v>0</v>
      </c>
      <c r="P547" s="70">
        <f t="shared" si="169"/>
        <v>0</v>
      </c>
      <c r="Q547" s="70">
        <f t="shared" si="169"/>
        <v>0</v>
      </c>
      <c r="R547" s="70">
        <f t="shared" si="169"/>
        <v>0</v>
      </c>
      <c r="S547" s="70"/>
      <c r="T547" s="70">
        <f t="shared" si="169"/>
        <v>0</v>
      </c>
      <c r="U547" s="116">
        <f t="shared" si="119"/>
        <v>0</v>
      </c>
      <c r="V547" s="36"/>
      <c r="W547" s="36"/>
      <c r="X547" s="45"/>
      <c r="Y547" s="45"/>
      <c r="Z547" s="36"/>
      <c r="AA547" s="47"/>
    </row>
    <row r="548" spans="1:28" s="9" customFormat="1" ht="24">
      <c r="A548" s="75" t="s">
        <v>20</v>
      </c>
      <c r="B548" s="72" t="s">
        <v>156</v>
      </c>
      <c r="C548" s="73">
        <v>655</v>
      </c>
      <c r="D548" s="74">
        <f t="shared" si="167"/>
        <v>655</v>
      </c>
      <c r="E548" s="74">
        <v>655</v>
      </c>
      <c r="F548" s="74"/>
      <c r="G548" s="74"/>
      <c r="H548" s="74"/>
      <c r="I548" s="74"/>
      <c r="J548" s="74"/>
      <c r="K548" s="74"/>
      <c r="L548" s="74"/>
      <c r="M548" s="74"/>
      <c r="N548" s="74"/>
      <c r="O548" s="74"/>
      <c r="P548" s="74"/>
      <c r="Q548" s="74"/>
      <c r="R548" s="74"/>
      <c r="S548" s="74"/>
      <c r="T548" s="74"/>
      <c r="U548" s="116">
        <f t="shared" si="119"/>
        <v>0</v>
      </c>
      <c r="V548" s="37"/>
      <c r="W548" s="37"/>
      <c r="X548" s="45"/>
      <c r="Y548" s="45"/>
      <c r="Z548" s="37"/>
      <c r="AA548" s="47"/>
    </row>
    <row r="549" spans="1:28" s="9" customFormat="1" ht="12">
      <c r="A549" s="75" t="s">
        <v>20</v>
      </c>
      <c r="B549" s="72" t="s">
        <v>157</v>
      </c>
      <c r="C549" s="73">
        <v>221</v>
      </c>
      <c r="D549" s="74">
        <f t="shared" si="167"/>
        <v>221</v>
      </c>
      <c r="E549" s="74">
        <v>221</v>
      </c>
      <c r="F549" s="74"/>
      <c r="G549" s="74"/>
      <c r="H549" s="74"/>
      <c r="I549" s="74"/>
      <c r="J549" s="74"/>
      <c r="K549" s="74"/>
      <c r="L549" s="74"/>
      <c r="M549" s="74"/>
      <c r="N549" s="74"/>
      <c r="O549" s="74"/>
      <c r="P549" s="74"/>
      <c r="Q549" s="74"/>
      <c r="R549" s="74"/>
      <c r="S549" s="74"/>
      <c r="T549" s="74"/>
      <c r="U549" s="116">
        <f t="shared" si="119"/>
        <v>0</v>
      </c>
      <c r="V549" s="37"/>
      <c r="W549" s="37"/>
      <c r="X549" s="45"/>
      <c r="Y549" s="45"/>
      <c r="Z549" s="37"/>
      <c r="AA549" s="47"/>
    </row>
    <row r="550" spans="1:28" s="9" customFormat="1" ht="12">
      <c r="A550" s="75" t="s">
        <v>20</v>
      </c>
      <c r="B550" s="106" t="s">
        <v>199</v>
      </c>
      <c r="C550" s="113">
        <v>633</v>
      </c>
      <c r="D550" s="74">
        <f t="shared" si="167"/>
        <v>730</v>
      </c>
      <c r="E550" s="114">
        <v>730</v>
      </c>
      <c r="F550" s="114"/>
      <c r="G550" s="114"/>
      <c r="H550" s="114"/>
      <c r="I550" s="114"/>
      <c r="J550" s="114"/>
      <c r="K550" s="114"/>
      <c r="L550" s="114"/>
      <c r="M550" s="114"/>
      <c r="N550" s="114"/>
      <c r="O550" s="114"/>
      <c r="P550" s="114"/>
      <c r="Q550" s="114"/>
      <c r="R550" s="114"/>
      <c r="S550" s="114"/>
      <c r="T550" s="114"/>
      <c r="U550" s="116">
        <f t="shared" si="119"/>
        <v>0</v>
      </c>
      <c r="V550" s="37"/>
      <c r="W550" s="37"/>
      <c r="X550" s="45"/>
      <c r="Y550" s="45"/>
      <c r="Z550" s="37"/>
      <c r="AA550" s="47"/>
    </row>
    <row r="551" spans="1:28" s="9" customFormat="1" ht="12">
      <c r="A551" s="75" t="s">
        <v>20</v>
      </c>
      <c r="B551" s="106" t="s">
        <v>430</v>
      </c>
      <c r="C551" s="113">
        <v>120</v>
      </c>
      <c r="D551" s="74">
        <f t="shared" si="167"/>
        <v>120</v>
      </c>
      <c r="E551" s="114">
        <v>120</v>
      </c>
      <c r="F551" s="114"/>
      <c r="G551" s="114"/>
      <c r="H551" s="114"/>
      <c r="I551" s="114"/>
      <c r="J551" s="114"/>
      <c r="K551" s="114"/>
      <c r="L551" s="114"/>
      <c r="M551" s="114"/>
      <c r="N551" s="114"/>
      <c r="O551" s="114"/>
      <c r="P551" s="114"/>
      <c r="Q551" s="114"/>
      <c r="R551" s="114"/>
      <c r="S551" s="114"/>
      <c r="T551" s="114"/>
      <c r="U551" s="116">
        <f t="shared" si="119"/>
        <v>0</v>
      </c>
      <c r="V551" s="37"/>
      <c r="W551" s="37"/>
      <c r="X551" s="45"/>
      <c r="Y551" s="45"/>
      <c r="Z551" s="37"/>
      <c r="AA551" s="47"/>
    </row>
    <row r="552" spans="1:28" s="9" customFormat="1" ht="12">
      <c r="A552" s="220" t="s">
        <v>18</v>
      </c>
      <c r="B552" s="221" t="s">
        <v>479</v>
      </c>
      <c r="C552" s="209"/>
      <c r="D552" s="211">
        <f t="shared" si="167"/>
        <v>61</v>
      </c>
      <c r="E552" s="211">
        <v>61</v>
      </c>
      <c r="F552" s="211"/>
      <c r="G552" s="211"/>
      <c r="H552" s="211"/>
      <c r="I552" s="211"/>
      <c r="J552" s="211"/>
      <c r="K552" s="211"/>
      <c r="L552" s="211"/>
      <c r="M552" s="211"/>
      <c r="N552" s="211"/>
      <c r="O552" s="211"/>
      <c r="P552" s="211"/>
      <c r="Q552" s="211"/>
      <c r="R552" s="211"/>
      <c r="S552" s="211"/>
      <c r="T552" s="211"/>
      <c r="U552" s="116">
        <f t="shared" si="119"/>
        <v>0</v>
      </c>
      <c r="V552" s="37"/>
      <c r="W552" s="37"/>
      <c r="X552" s="45"/>
      <c r="Y552" s="45"/>
      <c r="Z552" s="37"/>
      <c r="AA552" s="47"/>
    </row>
    <row r="553" spans="1:28" s="12" customFormat="1" ht="12">
      <c r="A553" s="255" t="s">
        <v>48</v>
      </c>
      <c r="B553" s="223" t="s">
        <v>510</v>
      </c>
      <c r="C553" s="210"/>
      <c r="D553" s="222">
        <f>D554+D555</f>
        <v>4433</v>
      </c>
      <c r="E553" s="222">
        <f>D553</f>
        <v>4433</v>
      </c>
      <c r="F553" s="222"/>
      <c r="G553" s="222"/>
      <c r="H553" s="222"/>
      <c r="I553" s="222"/>
      <c r="J553" s="222"/>
      <c r="K553" s="222"/>
      <c r="L553" s="222"/>
      <c r="M553" s="222"/>
      <c r="N553" s="222"/>
      <c r="O553" s="222"/>
      <c r="P553" s="222"/>
      <c r="Q553" s="222"/>
      <c r="R553" s="222"/>
      <c r="S553" s="222"/>
      <c r="T553" s="222"/>
      <c r="U553" s="116"/>
      <c r="V553" s="36"/>
      <c r="W553" s="36"/>
      <c r="X553" s="45"/>
      <c r="Y553" s="45"/>
      <c r="Z553" s="36"/>
      <c r="AA553" s="256"/>
    </row>
    <row r="554" spans="1:28" s="9" customFormat="1" ht="12">
      <c r="A554" s="220" t="s">
        <v>20</v>
      </c>
      <c r="B554" s="221" t="s">
        <v>511</v>
      </c>
      <c r="C554" s="209"/>
      <c r="D554" s="211">
        <f>E554</f>
        <v>2500</v>
      </c>
      <c r="E554" s="211">
        <v>2500</v>
      </c>
      <c r="F554" s="211"/>
      <c r="G554" s="211"/>
      <c r="H554" s="211"/>
      <c r="I554" s="211"/>
      <c r="J554" s="211"/>
      <c r="K554" s="211"/>
      <c r="L554" s="211"/>
      <c r="M554" s="211"/>
      <c r="N554" s="211"/>
      <c r="O554" s="211"/>
      <c r="P554" s="211"/>
      <c r="Q554" s="211"/>
      <c r="R554" s="211"/>
      <c r="S554" s="211"/>
      <c r="T554" s="211"/>
      <c r="U554" s="164"/>
      <c r="V554" s="37"/>
      <c r="W554" s="37"/>
      <c r="X554" s="56"/>
      <c r="Y554" s="56"/>
      <c r="Z554" s="37"/>
      <c r="AA554" s="47"/>
    </row>
    <row r="555" spans="1:28" s="9" customFormat="1" ht="24">
      <c r="A555" s="220" t="s">
        <v>20</v>
      </c>
      <c r="B555" s="221" t="s">
        <v>512</v>
      </c>
      <c r="C555" s="209"/>
      <c r="D555" s="211">
        <f>E555</f>
        <v>1933</v>
      </c>
      <c r="E555" s="211">
        <v>1933</v>
      </c>
      <c r="F555" s="211"/>
      <c r="G555" s="211"/>
      <c r="H555" s="211"/>
      <c r="I555" s="211"/>
      <c r="J555" s="211"/>
      <c r="K555" s="211"/>
      <c r="L555" s="211"/>
      <c r="M555" s="211"/>
      <c r="N555" s="211"/>
      <c r="O555" s="211"/>
      <c r="P555" s="211"/>
      <c r="Q555" s="211"/>
      <c r="R555" s="211"/>
      <c r="S555" s="211"/>
      <c r="T555" s="211"/>
      <c r="U555" s="116"/>
      <c r="V555" s="37"/>
      <c r="W555" s="37"/>
      <c r="X555" s="45"/>
      <c r="Y555" s="45"/>
      <c r="Z555" s="37"/>
      <c r="AA555" s="47"/>
    </row>
    <row r="556" spans="1:28" s="24" customFormat="1" ht="12">
      <c r="A556" s="91">
        <v>4</v>
      </c>
      <c r="B556" s="68" t="s">
        <v>330</v>
      </c>
      <c r="C556" s="87">
        <f>SUM(C557:C559)</f>
        <v>9184</v>
      </c>
      <c r="D556" s="87">
        <f>SUM(D557:D559)</f>
        <v>20358</v>
      </c>
      <c r="E556" s="87">
        <f t="shared" ref="E556:G556" si="170">SUM(E557:E559)</f>
        <v>0</v>
      </c>
      <c r="F556" s="87">
        <f t="shared" si="170"/>
        <v>0</v>
      </c>
      <c r="G556" s="87">
        <f t="shared" si="170"/>
        <v>20358</v>
      </c>
      <c r="H556" s="87">
        <f t="shared" ref="H556:R556" si="171">SUM(H557:H558)</f>
        <v>0</v>
      </c>
      <c r="I556" s="87">
        <f t="shared" si="171"/>
        <v>0</v>
      </c>
      <c r="J556" s="87">
        <f t="shared" si="171"/>
        <v>0</v>
      </c>
      <c r="K556" s="87">
        <f t="shared" si="171"/>
        <v>0</v>
      </c>
      <c r="L556" s="87">
        <f t="shared" si="171"/>
        <v>0</v>
      </c>
      <c r="M556" s="87">
        <f t="shared" si="171"/>
        <v>0</v>
      </c>
      <c r="N556" s="87">
        <f t="shared" si="171"/>
        <v>0</v>
      </c>
      <c r="O556" s="87">
        <f t="shared" si="171"/>
        <v>0</v>
      </c>
      <c r="P556" s="87">
        <f t="shared" si="171"/>
        <v>0</v>
      </c>
      <c r="Q556" s="87">
        <f t="shared" si="171"/>
        <v>0</v>
      </c>
      <c r="R556" s="87">
        <f t="shared" si="171"/>
        <v>261</v>
      </c>
      <c r="S556" s="87"/>
      <c r="T556" s="87"/>
      <c r="U556" s="116">
        <f t="shared" ref="U556:U559" si="172">D556-E556-F556-G556-H556-I556-J556-K556-L556-M556-N556-O556-P556</f>
        <v>0</v>
      </c>
      <c r="V556" s="39"/>
      <c r="W556" s="39"/>
      <c r="X556" s="45"/>
      <c r="Y556" s="45"/>
      <c r="Z556" s="39"/>
      <c r="AA556" s="32"/>
    </row>
    <row r="557" spans="1:28" s="233" customFormat="1" ht="15" customHeight="1">
      <c r="A557" s="67" t="s">
        <v>19</v>
      </c>
      <c r="B557" s="68" t="s">
        <v>506</v>
      </c>
      <c r="C557" s="87">
        <v>8689</v>
      </c>
      <c r="D557" s="87">
        <f>SUM(E557:P557)</f>
        <v>10202</v>
      </c>
      <c r="E557" s="87"/>
      <c r="F557" s="87"/>
      <c r="G557" s="87">
        <v>10202</v>
      </c>
      <c r="H557" s="87"/>
      <c r="I557" s="87"/>
      <c r="J557" s="87"/>
      <c r="K557" s="87"/>
      <c r="L557" s="87"/>
      <c r="M557" s="87"/>
      <c r="N557" s="87"/>
      <c r="O557" s="87"/>
      <c r="P557" s="87"/>
      <c r="Q557" s="87"/>
      <c r="R557" s="87">
        <v>261</v>
      </c>
      <c r="S557" s="87"/>
      <c r="T557" s="87"/>
      <c r="U557" s="116">
        <f t="shared" si="172"/>
        <v>0</v>
      </c>
      <c r="V557" s="39"/>
      <c r="W557" s="39"/>
      <c r="X557" s="45"/>
      <c r="Y557" s="45"/>
      <c r="Z557" s="39"/>
      <c r="AA557" s="46"/>
    </row>
    <row r="558" spans="1:28" s="233" customFormat="1" ht="25.5" customHeight="1">
      <c r="A558" s="67" t="s">
        <v>21</v>
      </c>
      <c r="B558" s="68" t="s">
        <v>481</v>
      </c>
      <c r="C558" s="87"/>
      <c r="D558" s="87">
        <f>SUM(E558:P558)</f>
        <v>9666</v>
      </c>
      <c r="E558" s="87"/>
      <c r="F558" s="87"/>
      <c r="G558" s="87">
        <v>9666</v>
      </c>
      <c r="H558" s="87"/>
      <c r="I558" s="87"/>
      <c r="J558" s="87"/>
      <c r="K558" s="87"/>
      <c r="L558" s="87"/>
      <c r="M558" s="87"/>
      <c r="N558" s="87"/>
      <c r="O558" s="87"/>
      <c r="P558" s="87"/>
      <c r="Q558" s="87"/>
      <c r="R558" s="87"/>
      <c r="S558" s="87"/>
      <c r="T558" s="87"/>
      <c r="U558" s="116">
        <f t="shared" si="172"/>
        <v>0</v>
      </c>
      <c r="V558" s="39"/>
      <c r="W558" s="39"/>
      <c r="X558" s="45"/>
      <c r="Y558" s="45"/>
      <c r="Z558" s="39"/>
      <c r="AA558" s="46"/>
    </row>
    <row r="559" spans="1:28" s="21" customFormat="1" ht="26.25" customHeight="1">
      <c r="A559" s="91" t="s">
        <v>22</v>
      </c>
      <c r="B559" s="68" t="s">
        <v>226</v>
      </c>
      <c r="C559" s="87">
        <v>495</v>
      </c>
      <c r="D559" s="87">
        <f t="shared" ref="D559" si="173">SUM(E559:P559)</f>
        <v>490</v>
      </c>
      <c r="E559" s="87"/>
      <c r="F559" s="87"/>
      <c r="G559" s="87">
        <v>490</v>
      </c>
      <c r="H559" s="87"/>
      <c r="I559" s="87"/>
      <c r="J559" s="87"/>
      <c r="K559" s="87"/>
      <c r="L559" s="87"/>
      <c r="M559" s="87"/>
      <c r="N559" s="87"/>
      <c r="O559" s="87"/>
      <c r="P559" s="87"/>
      <c r="Q559" s="87">
        <f>SUM(Q560:Q560)</f>
        <v>0</v>
      </c>
      <c r="R559" s="87"/>
      <c r="S559" s="87"/>
      <c r="T559" s="87"/>
      <c r="U559" s="116">
        <f t="shared" si="172"/>
        <v>0</v>
      </c>
      <c r="V559" s="39"/>
      <c r="W559" s="39"/>
      <c r="X559" s="45"/>
      <c r="Y559" s="45"/>
      <c r="Z559" s="39"/>
      <c r="AA559" s="46"/>
    </row>
    <row r="560" spans="1:28" s="8" customFormat="1" ht="12" hidden="1">
      <c r="A560" s="232"/>
      <c r="B560" s="106"/>
      <c r="C560" s="115"/>
      <c r="D560" s="115"/>
      <c r="E560" s="115"/>
      <c r="F560" s="115"/>
      <c r="G560" s="115"/>
      <c r="H560" s="115"/>
      <c r="I560" s="115"/>
      <c r="J560" s="115"/>
      <c r="K560" s="115"/>
      <c r="L560" s="115"/>
      <c r="M560" s="115"/>
      <c r="N560" s="115"/>
      <c r="O560" s="115"/>
      <c r="P560" s="115"/>
      <c r="Q560" s="115"/>
      <c r="R560" s="115"/>
      <c r="S560" s="115"/>
      <c r="T560" s="115"/>
      <c r="U560" s="116"/>
      <c r="V560" s="40"/>
      <c r="W560" s="40"/>
      <c r="X560" s="45"/>
      <c r="Y560" s="45"/>
      <c r="Z560" s="40"/>
      <c r="AA560" s="32"/>
    </row>
    <row r="561" spans="1:26" s="53" customFormat="1" ht="30.75" customHeight="1">
      <c r="A561" s="269"/>
      <c r="B561" s="269"/>
      <c r="C561" s="269"/>
      <c r="D561" s="269"/>
      <c r="E561" s="269"/>
      <c r="F561" s="269"/>
      <c r="G561" s="269"/>
      <c r="H561" s="269"/>
      <c r="I561" s="269"/>
      <c r="J561" s="269"/>
      <c r="K561" s="269"/>
      <c r="L561" s="269"/>
      <c r="M561" s="269"/>
      <c r="N561" s="269"/>
      <c r="O561" s="269"/>
      <c r="P561" s="269"/>
      <c r="Q561" s="269"/>
      <c r="R561" s="269"/>
      <c r="S561" s="269"/>
      <c r="T561" s="269"/>
      <c r="U561" s="116"/>
      <c r="V561" s="134"/>
      <c r="W561" s="134"/>
      <c r="X561" s="134"/>
      <c r="Y561" s="25"/>
      <c r="Z561" s="25"/>
    </row>
    <row r="562" spans="1:26" s="53" customFormat="1" ht="12">
      <c r="B562" s="111"/>
      <c r="Q562" s="25"/>
      <c r="R562" s="25"/>
      <c r="S562" s="25"/>
      <c r="T562" s="25"/>
      <c r="U562" s="116">
        <f t="shared" ref="U562:U573" si="174">D562-E562-F562-G562-H562-I562-J562-K562-L562-M562-N562-O562-P562</f>
        <v>0</v>
      </c>
      <c r="V562" s="25"/>
      <c r="W562" s="25"/>
      <c r="X562" s="25"/>
      <c r="Y562" s="25"/>
      <c r="Z562" s="25"/>
    </row>
    <row r="563" spans="1:26" s="53" customFormat="1" ht="12">
      <c r="B563" s="111"/>
      <c r="Q563" s="25"/>
      <c r="R563" s="25"/>
      <c r="S563" s="25"/>
      <c r="T563" s="25"/>
      <c r="U563" s="116">
        <f t="shared" si="174"/>
        <v>0</v>
      </c>
      <c r="V563" s="25"/>
      <c r="W563" s="25"/>
      <c r="X563" s="25"/>
      <c r="Y563" s="25"/>
      <c r="Z563" s="25"/>
    </row>
    <row r="564" spans="1:26" s="53" customFormat="1" ht="12">
      <c r="B564" s="111"/>
      <c r="Q564" s="25"/>
      <c r="R564" s="25"/>
      <c r="S564" s="25"/>
      <c r="T564" s="25"/>
      <c r="U564" s="116">
        <f t="shared" si="174"/>
        <v>0</v>
      </c>
      <c r="V564" s="25"/>
      <c r="W564" s="25"/>
      <c r="X564" s="25"/>
      <c r="Y564" s="25"/>
      <c r="Z564" s="25"/>
    </row>
    <row r="565" spans="1:26" s="53" customFormat="1" ht="12">
      <c r="B565" s="111"/>
      <c r="Q565" s="25"/>
      <c r="R565" s="25"/>
      <c r="S565" s="25"/>
      <c r="T565" s="25"/>
      <c r="U565" s="116">
        <f t="shared" si="174"/>
        <v>0</v>
      </c>
      <c r="V565" s="25"/>
      <c r="W565" s="25"/>
      <c r="X565" s="25"/>
      <c r="Y565" s="25"/>
      <c r="Z565" s="25"/>
    </row>
    <row r="566" spans="1:26" s="53" customFormat="1" ht="12">
      <c r="B566" s="111"/>
      <c r="Q566" s="25"/>
      <c r="R566" s="25"/>
      <c r="S566" s="25"/>
      <c r="T566" s="25"/>
      <c r="U566" s="116">
        <f t="shared" si="174"/>
        <v>0</v>
      </c>
      <c r="V566" s="25"/>
      <c r="W566" s="25"/>
      <c r="X566" s="25"/>
      <c r="Y566" s="25"/>
      <c r="Z566" s="25"/>
    </row>
    <row r="567" spans="1:26" s="53" customFormat="1" ht="12">
      <c r="B567" s="111"/>
      <c r="Q567" s="25"/>
      <c r="R567" s="25"/>
      <c r="S567" s="25"/>
      <c r="T567" s="25"/>
      <c r="U567" s="116">
        <f t="shared" si="174"/>
        <v>0</v>
      </c>
      <c r="V567" s="25"/>
      <c r="W567" s="25"/>
      <c r="X567" s="25"/>
      <c r="Y567" s="25"/>
      <c r="Z567" s="25"/>
    </row>
    <row r="568" spans="1:26" s="53" customFormat="1" ht="12">
      <c r="B568" s="111"/>
      <c r="Q568" s="25"/>
      <c r="R568" s="25"/>
      <c r="S568" s="25"/>
      <c r="T568" s="25"/>
      <c r="U568" s="116">
        <f t="shared" si="174"/>
        <v>0</v>
      </c>
      <c r="V568" s="25"/>
      <c r="W568" s="25"/>
      <c r="X568" s="25"/>
      <c r="Y568" s="25"/>
      <c r="Z568" s="25"/>
    </row>
    <row r="569" spans="1:26" s="53" customFormat="1" ht="12">
      <c r="B569" s="111"/>
      <c r="Q569" s="25"/>
      <c r="R569" s="25"/>
      <c r="S569" s="25"/>
      <c r="T569" s="25"/>
      <c r="U569" s="116">
        <f t="shared" si="174"/>
        <v>0</v>
      </c>
      <c r="V569" s="25"/>
      <c r="W569" s="25"/>
      <c r="X569" s="25"/>
      <c r="Y569" s="25"/>
      <c r="Z569" s="25"/>
    </row>
    <row r="570" spans="1:26" s="53" customFormat="1" ht="12">
      <c r="B570" s="111"/>
      <c r="Q570" s="25"/>
      <c r="R570" s="25"/>
      <c r="S570" s="25"/>
      <c r="T570" s="25"/>
      <c r="U570" s="116">
        <f t="shared" si="174"/>
        <v>0</v>
      </c>
      <c r="V570" s="25"/>
      <c r="W570" s="25"/>
      <c r="X570" s="25"/>
      <c r="Y570" s="25"/>
      <c r="Z570" s="25"/>
    </row>
    <row r="571" spans="1:26" s="53" customFormat="1" ht="12">
      <c r="B571" s="111"/>
      <c r="Q571" s="25"/>
      <c r="R571" s="25"/>
      <c r="S571" s="25"/>
      <c r="T571" s="25"/>
      <c r="U571" s="116">
        <f t="shared" si="174"/>
        <v>0</v>
      </c>
      <c r="V571" s="25"/>
      <c r="W571" s="25"/>
      <c r="X571" s="25"/>
      <c r="Y571" s="25"/>
      <c r="Z571" s="25"/>
    </row>
    <row r="572" spans="1:26" s="53" customFormat="1" ht="12">
      <c r="B572" s="111"/>
      <c r="Q572" s="25"/>
      <c r="R572" s="25"/>
      <c r="S572" s="25"/>
      <c r="T572" s="25"/>
      <c r="U572" s="116">
        <f t="shared" si="174"/>
        <v>0</v>
      </c>
      <c r="V572" s="25"/>
      <c r="W572" s="25"/>
      <c r="X572" s="25"/>
      <c r="Y572" s="25"/>
      <c r="Z572" s="25"/>
    </row>
    <row r="573" spans="1:26" s="53" customFormat="1" ht="12">
      <c r="B573" s="111"/>
      <c r="Q573" s="25"/>
      <c r="R573" s="25"/>
      <c r="S573" s="25"/>
      <c r="T573" s="25"/>
      <c r="U573" s="116">
        <f t="shared" si="174"/>
        <v>0</v>
      </c>
      <c r="V573" s="25"/>
      <c r="W573" s="25"/>
      <c r="X573" s="25"/>
      <c r="Y573" s="25"/>
      <c r="Z573" s="25"/>
    </row>
    <row r="574" spans="1:26" s="53" customFormat="1" ht="12">
      <c r="B574" s="111"/>
      <c r="Q574" s="25"/>
      <c r="R574" s="25"/>
      <c r="S574" s="25"/>
      <c r="T574" s="25"/>
      <c r="U574" s="116">
        <f t="shared" ref="U574:U609" si="175">D574-E574-F574-G574-H574-I574-J574-K574-L574-M574-N574-O574-P574</f>
        <v>0</v>
      </c>
      <c r="V574" s="25"/>
      <c r="W574" s="25"/>
      <c r="X574" s="25"/>
      <c r="Y574" s="25"/>
      <c r="Z574" s="25"/>
    </row>
    <row r="575" spans="1:26" s="53" customFormat="1" ht="12">
      <c r="B575" s="111"/>
      <c r="Q575" s="25"/>
      <c r="R575" s="25"/>
      <c r="S575" s="25"/>
      <c r="T575" s="25"/>
      <c r="U575" s="116">
        <f t="shared" si="175"/>
        <v>0</v>
      </c>
      <c r="V575" s="25"/>
      <c r="W575" s="25"/>
      <c r="X575" s="25"/>
      <c r="Y575" s="25"/>
      <c r="Z575" s="25"/>
    </row>
    <row r="576" spans="1:26" s="53" customFormat="1" ht="12">
      <c r="B576" s="111"/>
      <c r="Q576" s="25"/>
      <c r="R576" s="25"/>
      <c r="S576" s="25"/>
      <c r="T576" s="25"/>
      <c r="U576" s="116">
        <f t="shared" si="175"/>
        <v>0</v>
      </c>
      <c r="V576" s="25"/>
      <c r="W576" s="25"/>
      <c r="X576" s="25"/>
      <c r="Y576" s="25"/>
      <c r="Z576" s="25"/>
    </row>
    <row r="577" spans="2:26" s="53" customFormat="1" ht="12">
      <c r="B577" s="111"/>
      <c r="Q577" s="25"/>
      <c r="R577" s="25"/>
      <c r="S577" s="25"/>
      <c r="T577" s="25"/>
      <c r="U577" s="116">
        <f t="shared" si="175"/>
        <v>0</v>
      </c>
      <c r="V577" s="25"/>
      <c r="W577" s="25"/>
      <c r="X577" s="25"/>
      <c r="Y577" s="25"/>
      <c r="Z577" s="25"/>
    </row>
    <row r="578" spans="2:26" s="53" customFormat="1" ht="12">
      <c r="B578" s="111"/>
      <c r="Q578" s="25"/>
      <c r="R578" s="25"/>
      <c r="S578" s="25"/>
      <c r="T578" s="25"/>
      <c r="U578" s="116">
        <f t="shared" si="175"/>
        <v>0</v>
      </c>
      <c r="V578" s="25"/>
      <c r="W578" s="25"/>
      <c r="X578" s="25"/>
      <c r="Y578" s="25"/>
      <c r="Z578" s="25"/>
    </row>
    <row r="579" spans="2:26" s="53" customFormat="1" ht="12">
      <c r="B579" s="111"/>
      <c r="Q579" s="25"/>
      <c r="R579" s="25"/>
      <c r="S579" s="25"/>
      <c r="T579" s="25"/>
      <c r="U579" s="116">
        <f t="shared" si="175"/>
        <v>0</v>
      </c>
      <c r="V579" s="25"/>
      <c r="W579" s="25"/>
      <c r="X579" s="25"/>
      <c r="Y579" s="25"/>
      <c r="Z579" s="25"/>
    </row>
    <row r="580" spans="2:26" s="53" customFormat="1" ht="12">
      <c r="B580" s="111"/>
      <c r="Q580" s="25"/>
      <c r="R580" s="25"/>
      <c r="S580" s="25"/>
      <c r="T580" s="25"/>
      <c r="U580" s="116">
        <f t="shared" si="175"/>
        <v>0</v>
      </c>
      <c r="V580" s="25"/>
      <c r="W580" s="25"/>
      <c r="X580" s="25"/>
      <c r="Y580" s="25"/>
      <c r="Z580" s="25"/>
    </row>
    <row r="581" spans="2:26" s="53" customFormat="1" ht="12">
      <c r="B581" s="111"/>
      <c r="Q581" s="25"/>
      <c r="R581" s="25"/>
      <c r="S581" s="25"/>
      <c r="T581" s="25"/>
      <c r="U581" s="116">
        <f t="shared" si="175"/>
        <v>0</v>
      </c>
      <c r="V581" s="25"/>
      <c r="W581" s="25"/>
      <c r="X581" s="25"/>
      <c r="Y581" s="25"/>
      <c r="Z581" s="25"/>
    </row>
    <row r="582" spans="2:26" s="53" customFormat="1" ht="12">
      <c r="B582" s="111"/>
      <c r="Q582" s="25"/>
      <c r="R582" s="25"/>
      <c r="S582" s="25"/>
      <c r="T582" s="25"/>
      <c r="U582" s="116">
        <f t="shared" si="175"/>
        <v>0</v>
      </c>
      <c r="V582" s="25"/>
      <c r="W582" s="25"/>
      <c r="X582" s="25"/>
      <c r="Y582" s="25"/>
      <c r="Z582" s="25"/>
    </row>
    <row r="583" spans="2:26" s="53" customFormat="1" ht="12">
      <c r="B583" s="111"/>
      <c r="Q583" s="25"/>
      <c r="R583" s="25"/>
      <c r="S583" s="25"/>
      <c r="T583" s="25"/>
      <c r="U583" s="116">
        <f t="shared" si="175"/>
        <v>0</v>
      </c>
      <c r="V583" s="25"/>
      <c r="W583" s="25"/>
      <c r="X583" s="25"/>
      <c r="Y583" s="25"/>
      <c r="Z583" s="25"/>
    </row>
    <row r="584" spans="2:26" s="53" customFormat="1" ht="12">
      <c r="B584" s="111"/>
      <c r="Q584" s="25"/>
      <c r="R584" s="25"/>
      <c r="S584" s="25"/>
      <c r="T584" s="25"/>
      <c r="U584" s="116">
        <f t="shared" si="175"/>
        <v>0</v>
      </c>
      <c r="V584" s="25"/>
      <c r="W584" s="25"/>
      <c r="X584" s="25"/>
      <c r="Y584" s="25"/>
      <c r="Z584" s="25"/>
    </row>
    <row r="585" spans="2:26" s="53" customFormat="1" ht="12">
      <c r="B585" s="111"/>
      <c r="Q585" s="25"/>
      <c r="R585" s="25"/>
      <c r="S585" s="25"/>
      <c r="T585" s="25"/>
      <c r="U585" s="116">
        <f t="shared" si="175"/>
        <v>0</v>
      </c>
      <c r="V585" s="25"/>
      <c r="W585" s="25"/>
      <c r="X585" s="25"/>
      <c r="Y585" s="25"/>
      <c r="Z585" s="25"/>
    </row>
    <row r="586" spans="2:26" s="53" customFormat="1" ht="12">
      <c r="B586" s="111"/>
      <c r="Q586" s="25"/>
      <c r="R586" s="25"/>
      <c r="S586" s="25"/>
      <c r="T586" s="25"/>
      <c r="U586" s="116">
        <f t="shared" si="175"/>
        <v>0</v>
      </c>
      <c r="V586" s="25"/>
      <c r="W586" s="25"/>
      <c r="X586" s="25"/>
      <c r="Y586" s="25"/>
      <c r="Z586" s="25"/>
    </row>
    <row r="587" spans="2:26" s="53" customFormat="1" ht="12">
      <c r="B587" s="111"/>
      <c r="Q587" s="25"/>
      <c r="R587" s="25"/>
      <c r="S587" s="25"/>
      <c r="T587" s="25"/>
      <c r="U587" s="116">
        <f t="shared" si="175"/>
        <v>0</v>
      </c>
      <c r="V587" s="25"/>
      <c r="W587" s="25"/>
      <c r="X587" s="25"/>
      <c r="Y587" s="25"/>
      <c r="Z587" s="25"/>
    </row>
    <row r="588" spans="2:26" s="53" customFormat="1" ht="12">
      <c r="B588" s="111"/>
      <c r="Q588" s="25"/>
      <c r="R588" s="25"/>
      <c r="S588" s="25"/>
      <c r="T588" s="25"/>
      <c r="U588" s="116">
        <f t="shared" si="175"/>
        <v>0</v>
      </c>
      <c r="V588" s="25"/>
      <c r="W588" s="25"/>
      <c r="X588" s="25"/>
      <c r="Y588" s="25"/>
      <c r="Z588" s="25"/>
    </row>
    <row r="589" spans="2:26" s="53" customFormat="1" ht="12">
      <c r="B589" s="111"/>
      <c r="Q589" s="25"/>
      <c r="R589" s="25"/>
      <c r="S589" s="25"/>
      <c r="T589" s="25"/>
      <c r="U589" s="116">
        <f t="shared" si="175"/>
        <v>0</v>
      </c>
      <c r="V589" s="25"/>
      <c r="W589" s="25"/>
      <c r="X589" s="25"/>
      <c r="Y589" s="25"/>
      <c r="Z589" s="25"/>
    </row>
    <row r="590" spans="2:26" s="53" customFormat="1" ht="12">
      <c r="B590" s="111"/>
      <c r="Q590" s="25"/>
      <c r="R590" s="25"/>
      <c r="S590" s="25"/>
      <c r="T590" s="25"/>
      <c r="U590" s="116">
        <f t="shared" si="175"/>
        <v>0</v>
      </c>
      <c r="V590" s="25"/>
      <c r="W590" s="25"/>
      <c r="X590" s="25"/>
      <c r="Y590" s="25"/>
      <c r="Z590" s="25"/>
    </row>
    <row r="591" spans="2:26" s="53" customFormat="1" ht="12">
      <c r="B591" s="111"/>
      <c r="Q591" s="25"/>
      <c r="R591" s="25"/>
      <c r="S591" s="25"/>
      <c r="T591" s="25"/>
      <c r="U591" s="116">
        <f t="shared" si="175"/>
        <v>0</v>
      </c>
      <c r="V591" s="25"/>
      <c r="W591" s="25"/>
      <c r="X591" s="25"/>
      <c r="Y591" s="25"/>
      <c r="Z591" s="25"/>
    </row>
    <row r="592" spans="2:26" s="53" customFormat="1" ht="12">
      <c r="B592" s="111"/>
      <c r="Q592" s="25"/>
      <c r="R592" s="25"/>
      <c r="S592" s="25"/>
      <c r="T592" s="25"/>
      <c r="U592" s="116">
        <f t="shared" si="175"/>
        <v>0</v>
      </c>
      <c r="V592" s="25"/>
      <c r="W592" s="25"/>
      <c r="X592" s="25"/>
      <c r="Y592" s="25"/>
      <c r="Z592" s="25"/>
    </row>
    <row r="593" spans="2:26" s="53" customFormat="1" ht="12">
      <c r="B593" s="111"/>
      <c r="Q593" s="25"/>
      <c r="R593" s="25"/>
      <c r="S593" s="25"/>
      <c r="T593" s="25"/>
      <c r="U593" s="116">
        <f t="shared" si="175"/>
        <v>0</v>
      </c>
      <c r="V593" s="25"/>
      <c r="W593" s="25"/>
      <c r="X593" s="25"/>
      <c r="Y593" s="25"/>
      <c r="Z593" s="25"/>
    </row>
    <row r="594" spans="2:26" s="53" customFormat="1" ht="12">
      <c r="B594" s="111"/>
      <c r="Q594" s="25"/>
      <c r="R594" s="25"/>
      <c r="S594" s="25"/>
      <c r="T594" s="25"/>
      <c r="U594" s="116">
        <f t="shared" si="175"/>
        <v>0</v>
      </c>
      <c r="V594" s="25"/>
      <c r="W594" s="25"/>
      <c r="X594" s="25"/>
      <c r="Y594" s="25"/>
      <c r="Z594" s="25"/>
    </row>
    <row r="595" spans="2:26" s="53" customFormat="1" ht="12">
      <c r="B595" s="111"/>
      <c r="Q595" s="25"/>
      <c r="R595" s="25"/>
      <c r="S595" s="25"/>
      <c r="T595" s="25"/>
      <c r="U595" s="116">
        <f t="shared" si="175"/>
        <v>0</v>
      </c>
      <c r="V595" s="25"/>
      <c r="W595" s="25"/>
      <c r="X595" s="25"/>
      <c r="Y595" s="25"/>
      <c r="Z595" s="25"/>
    </row>
    <row r="596" spans="2:26" s="53" customFormat="1" ht="12">
      <c r="B596" s="111"/>
      <c r="Q596" s="25"/>
      <c r="R596" s="25"/>
      <c r="S596" s="25"/>
      <c r="T596" s="25"/>
      <c r="U596" s="116">
        <f t="shared" si="175"/>
        <v>0</v>
      </c>
      <c r="V596" s="25"/>
      <c r="W596" s="25"/>
      <c r="X596" s="25"/>
      <c r="Y596" s="25"/>
      <c r="Z596" s="25"/>
    </row>
    <row r="597" spans="2:26" s="53" customFormat="1" ht="12">
      <c r="B597" s="111"/>
      <c r="Q597" s="25"/>
      <c r="R597" s="25"/>
      <c r="S597" s="25"/>
      <c r="T597" s="25"/>
      <c r="U597" s="116">
        <f t="shared" si="175"/>
        <v>0</v>
      </c>
      <c r="V597" s="25"/>
      <c r="W597" s="25"/>
      <c r="X597" s="25"/>
      <c r="Y597" s="25"/>
      <c r="Z597" s="25"/>
    </row>
    <row r="598" spans="2:26" s="53" customFormat="1" ht="12">
      <c r="B598" s="111"/>
      <c r="Q598" s="25"/>
      <c r="R598" s="25"/>
      <c r="S598" s="25"/>
      <c r="T598" s="25"/>
      <c r="U598" s="116">
        <f t="shared" si="175"/>
        <v>0</v>
      </c>
      <c r="V598" s="25"/>
      <c r="W598" s="25"/>
      <c r="X598" s="25"/>
      <c r="Y598" s="25"/>
      <c r="Z598" s="25"/>
    </row>
    <row r="599" spans="2:26" s="53" customFormat="1" ht="12">
      <c r="B599" s="111"/>
      <c r="Q599" s="25"/>
      <c r="R599" s="25"/>
      <c r="S599" s="25"/>
      <c r="T599" s="25"/>
      <c r="U599" s="116">
        <f t="shared" si="175"/>
        <v>0</v>
      </c>
      <c r="V599" s="25"/>
      <c r="W599" s="25"/>
      <c r="X599" s="25"/>
      <c r="Y599" s="25"/>
      <c r="Z599" s="25"/>
    </row>
    <row r="600" spans="2:26" s="53" customFormat="1" ht="12">
      <c r="B600" s="111"/>
      <c r="Q600" s="25"/>
      <c r="R600" s="25"/>
      <c r="S600" s="25"/>
      <c r="T600" s="25"/>
      <c r="U600" s="116">
        <f t="shared" si="175"/>
        <v>0</v>
      </c>
      <c r="V600" s="25"/>
      <c r="W600" s="25"/>
      <c r="X600" s="25"/>
      <c r="Y600" s="25"/>
      <c r="Z600" s="25"/>
    </row>
    <row r="601" spans="2:26" s="53" customFormat="1" ht="12">
      <c r="B601" s="111"/>
      <c r="Q601" s="25"/>
      <c r="R601" s="25"/>
      <c r="S601" s="25"/>
      <c r="T601" s="25"/>
      <c r="U601" s="116">
        <f t="shared" si="175"/>
        <v>0</v>
      </c>
      <c r="V601" s="25"/>
      <c r="W601" s="25"/>
      <c r="X601" s="25"/>
      <c r="Y601" s="25"/>
      <c r="Z601" s="25"/>
    </row>
    <row r="602" spans="2:26" s="53" customFormat="1" ht="12">
      <c r="B602" s="111"/>
      <c r="Q602" s="25"/>
      <c r="R602" s="25"/>
      <c r="S602" s="25"/>
      <c r="T602" s="25"/>
      <c r="U602" s="116">
        <f t="shared" si="175"/>
        <v>0</v>
      </c>
      <c r="V602" s="25"/>
      <c r="W602" s="25"/>
      <c r="X602" s="25"/>
      <c r="Y602" s="25"/>
      <c r="Z602" s="25"/>
    </row>
    <row r="603" spans="2:26" s="53" customFormat="1" ht="12">
      <c r="B603" s="111"/>
      <c r="Q603" s="25"/>
      <c r="R603" s="25"/>
      <c r="S603" s="25"/>
      <c r="T603" s="25"/>
      <c r="U603" s="116">
        <f t="shared" si="175"/>
        <v>0</v>
      </c>
      <c r="V603" s="25"/>
      <c r="W603" s="25"/>
      <c r="X603" s="25"/>
      <c r="Y603" s="25"/>
      <c r="Z603" s="25"/>
    </row>
    <row r="604" spans="2:26" s="53" customFormat="1" ht="12">
      <c r="B604" s="111"/>
      <c r="Q604" s="25"/>
      <c r="R604" s="25"/>
      <c r="S604" s="25"/>
      <c r="T604" s="25"/>
      <c r="U604" s="116">
        <f t="shared" si="175"/>
        <v>0</v>
      </c>
      <c r="V604" s="25"/>
      <c r="W604" s="25"/>
      <c r="X604" s="25"/>
      <c r="Y604" s="25"/>
      <c r="Z604" s="25"/>
    </row>
    <row r="605" spans="2:26" s="53" customFormat="1" ht="12">
      <c r="B605" s="111"/>
      <c r="Q605" s="25"/>
      <c r="R605" s="25"/>
      <c r="S605" s="25"/>
      <c r="T605" s="25"/>
      <c r="U605" s="116">
        <f t="shared" si="175"/>
        <v>0</v>
      </c>
      <c r="V605" s="25"/>
      <c r="W605" s="25"/>
      <c r="X605" s="25"/>
      <c r="Y605" s="25"/>
      <c r="Z605" s="25"/>
    </row>
    <row r="606" spans="2:26" s="53" customFormat="1" ht="12">
      <c r="B606" s="111"/>
      <c r="Q606" s="25"/>
      <c r="R606" s="25"/>
      <c r="S606" s="25"/>
      <c r="T606" s="25"/>
      <c r="U606" s="116">
        <f t="shared" si="175"/>
        <v>0</v>
      </c>
      <c r="V606" s="25"/>
      <c r="W606" s="25"/>
      <c r="X606" s="25"/>
      <c r="Y606" s="25"/>
      <c r="Z606" s="25"/>
    </row>
    <row r="607" spans="2:26" s="53" customFormat="1" ht="12">
      <c r="B607" s="111"/>
      <c r="Q607" s="25"/>
      <c r="R607" s="25"/>
      <c r="S607" s="25"/>
      <c r="T607" s="25"/>
      <c r="U607" s="116">
        <f t="shared" si="175"/>
        <v>0</v>
      </c>
      <c r="V607" s="25"/>
      <c r="W607" s="25"/>
      <c r="X607" s="25"/>
      <c r="Y607" s="25"/>
      <c r="Z607" s="25"/>
    </row>
    <row r="608" spans="2:26" s="53" customFormat="1" ht="12">
      <c r="B608" s="111"/>
      <c r="Q608" s="25"/>
      <c r="R608" s="25"/>
      <c r="S608" s="25"/>
      <c r="T608" s="25"/>
      <c r="U608" s="116">
        <f t="shared" si="175"/>
        <v>0</v>
      </c>
      <c r="V608" s="25"/>
      <c r="W608" s="25"/>
      <c r="X608" s="25"/>
      <c r="Y608" s="25"/>
      <c r="Z608" s="25"/>
    </row>
    <row r="609" spans="2:26" s="53" customFormat="1" ht="12">
      <c r="B609" s="111"/>
      <c r="Q609" s="25"/>
      <c r="R609" s="25"/>
      <c r="S609" s="25"/>
      <c r="T609" s="25"/>
      <c r="U609" s="116">
        <f t="shared" si="175"/>
        <v>0</v>
      </c>
      <c r="V609" s="25"/>
      <c r="W609" s="25"/>
      <c r="X609" s="25"/>
      <c r="Y609" s="25"/>
      <c r="Z609" s="25"/>
    </row>
    <row r="610" spans="2:26" s="53" customFormat="1" ht="12">
      <c r="B610" s="111"/>
      <c r="Q610" s="25"/>
      <c r="R610" s="25"/>
      <c r="S610" s="25"/>
      <c r="T610" s="25"/>
      <c r="U610" s="116">
        <f t="shared" ref="U610:U616" si="176">D610-E610-F610-G610-H610-I610-J610-K610-L610-M610-N610-O610-P610</f>
        <v>0</v>
      </c>
      <c r="V610" s="25"/>
      <c r="W610" s="25"/>
      <c r="X610" s="25"/>
      <c r="Y610" s="25"/>
      <c r="Z610" s="25"/>
    </row>
    <row r="611" spans="2:26" s="53" customFormat="1" ht="12">
      <c r="B611" s="111"/>
      <c r="Q611" s="25"/>
      <c r="R611" s="25"/>
      <c r="S611" s="25"/>
      <c r="T611" s="25"/>
      <c r="U611" s="116">
        <f t="shared" si="176"/>
        <v>0</v>
      </c>
      <c r="V611" s="25"/>
      <c r="W611" s="25"/>
      <c r="X611" s="25"/>
      <c r="Y611" s="25"/>
      <c r="Z611" s="25"/>
    </row>
    <row r="612" spans="2:26" s="53" customFormat="1" ht="12">
      <c r="B612" s="111"/>
      <c r="Q612" s="25"/>
      <c r="R612" s="25"/>
      <c r="S612" s="25"/>
      <c r="T612" s="25"/>
      <c r="U612" s="116">
        <f t="shared" si="176"/>
        <v>0</v>
      </c>
      <c r="V612" s="25"/>
      <c r="W612" s="25"/>
      <c r="X612" s="25"/>
      <c r="Y612" s="25"/>
      <c r="Z612" s="25"/>
    </row>
    <row r="613" spans="2:26" s="53" customFormat="1" ht="12">
      <c r="B613" s="111"/>
      <c r="Q613" s="25"/>
      <c r="R613" s="25"/>
      <c r="S613" s="25"/>
      <c r="T613" s="25"/>
      <c r="U613" s="116">
        <f t="shared" si="176"/>
        <v>0</v>
      </c>
      <c r="V613" s="25"/>
      <c r="W613" s="25"/>
      <c r="X613" s="25"/>
      <c r="Y613" s="25"/>
      <c r="Z613" s="25"/>
    </row>
    <row r="614" spans="2:26" s="53" customFormat="1" ht="12">
      <c r="B614" s="111"/>
      <c r="Q614" s="25"/>
      <c r="R614" s="25"/>
      <c r="S614" s="25"/>
      <c r="T614" s="25"/>
      <c r="U614" s="116">
        <f t="shared" si="176"/>
        <v>0</v>
      </c>
      <c r="V614" s="25"/>
      <c r="W614" s="25"/>
      <c r="X614" s="25"/>
      <c r="Y614" s="25"/>
      <c r="Z614" s="25"/>
    </row>
    <row r="615" spans="2:26" s="53" customFormat="1" ht="12">
      <c r="B615" s="111"/>
      <c r="Q615" s="25"/>
      <c r="R615" s="25"/>
      <c r="S615" s="25"/>
      <c r="T615" s="25"/>
      <c r="U615" s="116">
        <f t="shared" si="176"/>
        <v>0</v>
      </c>
      <c r="V615" s="25"/>
      <c r="W615" s="25"/>
      <c r="X615" s="25"/>
      <c r="Y615" s="25"/>
      <c r="Z615" s="25"/>
    </row>
    <row r="616" spans="2:26">
      <c r="B616" s="2"/>
      <c r="Q616" s="2"/>
      <c r="R616" s="2"/>
      <c r="S616" s="2"/>
      <c r="T616" s="2"/>
      <c r="U616" s="116">
        <f t="shared" si="176"/>
        <v>0</v>
      </c>
      <c r="V616" s="2"/>
      <c r="W616" s="2"/>
      <c r="X616" s="2"/>
      <c r="Y616" s="2"/>
      <c r="Z616" s="2"/>
    </row>
  </sheetData>
  <mergeCells count="25">
    <mergeCell ref="A1:T1"/>
    <mergeCell ref="F4:F5"/>
    <mergeCell ref="A2:B2"/>
    <mergeCell ref="G4:G5"/>
    <mergeCell ref="H4:H5"/>
    <mergeCell ref="I4:I5"/>
    <mergeCell ref="J4:J5"/>
    <mergeCell ref="K4:K5"/>
    <mergeCell ref="L4:L5"/>
    <mergeCell ref="M4:M5"/>
    <mergeCell ref="Q3:Q5"/>
    <mergeCell ref="E4:E5"/>
    <mergeCell ref="T3:T5"/>
    <mergeCell ref="S3:S5"/>
    <mergeCell ref="R3:R5"/>
    <mergeCell ref="Q2:R2"/>
    <mergeCell ref="A561:T561"/>
    <mergeCell ref="C3:C5"/>
    <mergeCell ref="A3:A5"/>
    <mergeCell ref="B3:B5"/>
    <mergeCell ref="D3:D5"/>
    <mergeCell ref="N4:N5"/>
    <mergeCell ref="O4:O5"/>
    <mergeCell ref="P4:P5"/>
    <mergeCell ref="E3:P3"/>
  </mergeCells>
  <pageMargins left="0.59055118110236227" right="0.31496062992125984" top="0.9055118110236221" bottom="0.51181102362204722" header="0.9055118110236221" footer="0.31496062992125984"/>
  <pageSetup paperSize="9" scale="66" firstPageNumber="77" fitToHeight="0" orientation="landscape" useFirstPageNumber="1"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EDD094A0-0D84-4655-9AA5-76A44FA93DBE}"/>
</file>

<file path=customXml/itemProps2.xml><?xml version="1.0" encoding="utf-8"?>
<ds:datastoreItem xmlns:ds="http://schemas.openxmlformats.org/officeDocument/2006/customXml" ds:itemID="{55DC9147-07F8-4C8D-B641-8BB9F4CFD1C6}"/>
</file>

<file path=customXml/itemProps3.xml><?xml version="1.0" encoding="utf-8"?>
<ds:datastoreItem xmlns:ds="http://schemas.openxmlformats.org/officeDocument/2006/customXml" ds:itemID="{EA4D64CD-ED4B-4364-AE4A-DBE6AAC2C2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Phí </vt:lpstr>
      <vt:lpstr>DT chi TX</vt:lpstr>
      <vt:lpstr>'DT chi TX'!Print_Area</vt:lpstr>
      <vt:lpstr>'Phí '!Print_Area</vt:lpstr>
      <vt:lpstr>'DT chi TX'!Print_Titles</vt:lpstr>
      <vt:lpstr>'Phí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2025-11-22T01:53:56Z</cp:lastPrinted>
  <dcterms:created xsi:type="dcterms:W3CDTF">2024-10-26T03:29:47Z</dcterms:created>
  <dcterms:modified xsi:type="dcterms:W3CDTF">2025-12-31T07:06:53Z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