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ong viec\So Tai Chinh\Cong khai ngan sach\UBND Tinh cong khai so lieu\Nam 2022\"/>
    </mc:Choice>
  </mc:AlternateContent>
  <bookViews>
    <workbookView xWindow="-120" yWindow="-120" windowWidth="19440" windowHeight="11640" activeTab="11"/>
  </bookViews>
  <sheets>
    <sheet name="46" sheetId="1" r:id="rId1"/>
    <sheet name="47" sheetId="2" r:id="rId2"/>
    <sheet name="48" sheetId="3" r:id="rId3"/>
    <sheet name="49" sheetId="4" r:id="rId4"/>
    <sheet name="50" sheetId="5" r:id="rId5"/>
    <sheet name="51" sheetId="14" r:id="rId6"/>
    <sheet name="52" sheetId="15" r:id="rId7"/>
    <sheet name="53" sheetId="16" r:id="rId8"/>
    <sheet name="54" sheetId="9" r:id="rId9"/>
    <sheet name="55" sheetId="10" r:id="rId10"/>
    <sheet name="56" sheetId="17" r:id="rId11"/>
    <sheet name="58" sheetId="13" r:id="rId12"/>
  </sheets>
  <definedNames>
    <definedName name="_xlnm.Print_Titles" localSheetId="1">'47'!$7:$7</definedName>
    <definedName name="_xlnm.Print_Titles" localSheetId="11">'58'!$6:$9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3" l="1"/>
  <c r="A11" i="17"/>
  <c r="A12" i="17" s="1"/>
  <c r="A13" i="17" s="1"/>
  <c r="A14" i="17" s="1"/>
  <c r="A15" i="17" s="1"/>
  <c r="A16" i="17" s="1"/>
  <c r="A17" i="17" s="1"/>
  <c r="A18" i="17" s="1"/>
  <c r="A10" i="17"/>
  <c r="F8" i="17"/>
  <c r="E8" i="17"/>
  <c r="D8" i="17"/>
  <c r="C8" i="17"/>
  <c r="J18" i="10" l="1"/>
  <c r="D18" i="10"/>
  <c r="J17" i="10"/>
  <c r="D17" i="10"/>
  <c r="J16" i="10"/>
  <c r="D16" i="10"/>
  <c r="J15" i="10"/>
  <c r="D15" i="10"/>
  <c r="J14" i="10"/>
  <c r="D14" i="10"/>
  <c r="J13" i="10"/>
  <c r="D13" i="10"/>
  <c r="J12" i="10"/>
  <c r="D12" i="10"/>
  <c r="J11" i="10"/>
  <c r="D11" i="10"/>
  <c r="A11" i="10"/>
  <c r="A12" i="10" s="1"/>
  <c r="A13" i="10" s="1"/>
  <c r="A14" i="10" s="1"/>
  <c r="A15" i="10" s="1"/>
  <c r="A16" i="10" s="1"/>
  <c r="A17" i="10" s="1"/>
  <c r="A18" i="10" s="1"/>
  <c r="J10" i="10"/>
  <c r="D10" i="10"/>
  <c r="A10" i="10"/>
  <c r="J9" i="10"/>
  <c r="J8" i="10" s="1"/>
  <c r="D9" i="10"/>
  <c r="I8" i="10"/>
  <c r="H8" i="10"/>
  <c r="G8" i="10"/>
  <c r="F8" i="10"/>
  <c r="E8" i="10"/>
  <c r="D8" i="10"/>
  <c r="C8" i="10"/>
  <c r="C55" i="16" l="1"/>
  <c r="C54" i="16"/>
  <c r="C53" i="16"/>
  <c r="C52" i="16"/>
  <c r="C51" i="16"/>
  <c r="C50" i="16"/>
  <c r="C49" i="16"/>
  <c r="C48" i="16"/>
  <c r="C47" i="16"/>
  <c r="C46" i="16"/>
  <c r="C45" i="16"/>
  <c r="C44" i="16"/>
  <c r="C43" i="16"/>
  <c r="C42" i="16"/>
  <c r="C41" i="16"/>
  <c r="C40" i="16"/>
  <c r="C39" i="16"/>
  <c r="C38" i="16"/>
  <c r="C37" i="16"/>
  <c r="C36" i="16"/>
  <c r="C35" i="16"/>
  <c r="C34" i="16"/>
  <c r="C33" i="16"/>
  <c r="C32" i="16"/>
  <c r="C31" i="16"/>
  <c r="C30" i="16"/>
  <c r="C29" i="16"/>
  <c r="C28" i="16"/>
  <c r="C27" i="16"/>
  <c r="C26" i="16"/>
  <c r="C25" i="16"/>
  <c r="K24" i="16"/>
  <c r="C24" i="16" s="1"/>
  <c r="I23" i="16"/>
  <c r="C23" i="16"/>
  <c r="C22" i="16"/>
  <c r="C21" i="16"/>
  <c r="O20" i="16"/>
  <c r="C20" i="16"/>
  <c r="C19" i="16"/>
  <c r="C18" i="16"/>
  <c r="C17" i="16"/>
  <c r="K16" i="16"/>
  <c r="C16" i="16"/>
  <c r="K15" i="16"/>
  <c r="C15" i="16" s="1"/>
  <c r="C14" i="16"/>
  <c r="C13" i="16"/>
  <c r="F12" i="16"/>
  <c r="C12" i="16" s="1"/>
  <c r="C11" i="16"/>
  <c r="C10" i="16"/>
  <c r="C9" i="16"/>
  <c r="O8" i="16"/>
  <c r="N8" i="16"/>
  <c r="M8" i="16"/>
  <c r="L8" i="16"/>
  <c r="J8" i="16"/>
  <c r="I8" i="16"/>
  <c r="H8" i="16"/>
  <c r="G8" i="16"/>
  <c r="F8" i="16"/>
  <c r="E8" i="16"/>
  <c r="D8" i="16"/>
  <c r="C8" i="16" l="1"/>
  <c r="K8" i="16"/>
  <c r="K23" i="15" l="1"/>
  <c r="K22" i="15"/>
  <c r="K21" i="15"/>
  <c r="K20" i="15"/>
  <c r="K19" i="15"/>
  <c r="K18" i="15"/>
  <c r="K17" i="15"/>
  <c r="K16" i="15"/>
  <c r="K15" i="15"/>
  <c r="K14" i="15"/>
  <c r="K13" i="15"/>
  <c r="K12" i="15"/>
  <c r="K11" i="15"/>
  <c r="K10" i="15"/>
  <c r="K9" i="15"/>
  <c r="O8" i="15"/>
  <c r="N8" i="15"/>
  <c r="M8" i="15"/>
  <c r="L8" i="15"/>
  <c r="K8" i="15"/>
  <c r="J8" i="15"/>
  <c r="I8" i="15"/>
  <c r="H8" i="15"/>
  <c r="G8" i="15"/>
  <c r="F8" i="15"/>
  <c r="E8" i="15"/>
  <c r="D8" i="15"/>
  <c r="C8" i="15"/>
  <c r="C55" i="14" l="1"/>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M9" i="14"/>
  <c r="L9" i="14"/>
  <c r="J9" i="14" s="1"/>
  <c r="K9" i="14"/>
  <c r="I9" i="14"/>
  <c r="H9" i="14"/>
  <c r="G9" i="14"/>
  <c r="F9" i="14"/>
  <c r="E9" i="14"/>
  <c r="D9" i="14"/>
  <c r="C9" i="14" l="1"/>
  <c r="A30" i="5" l="1"/>
  <c r="A31" i="5" s="1"/>
  <c r="A32" i="5" s="1"/>
  <c r="A33" i="5" s="1"/>
  <c r="A34" i="5" s="1"/>
  <c r="A35" i="5" s="1"/>
  <c r="A36" i="5" s="1"/>
  <c r="A37" i="5" s="1"/>
  <c r="A38" i="5" s="1"/>
  <c r="A37" i="3" l="1"/>
  <c r="A38" i="3" s="1"/>
  <c r="A39" i="3" s="1"/>
  <c r="A11" i="3"/>
  <c r="A12" i="3" s="1"/>
  <c r="A13" i="3" s="1"/>
  <c r="A14" i="3" s="1"/>
  <c r="A15" i="3" s="1"/>
  <c r="A18" i="3" s="1"/>
  <c r="A19" i="3" s="1"/>
  <c r="A24" i="3" s="1"/>
  <c r="A25" i="3" s="1"/>
  <c r="A26" i="3" s="1"/>
  <c r="A27" i="3" s="1"/>
  <c r="A28" i="3" s="1"/>
  <c r="C27" i="2" l="1"/>
  <c r="A27" i="2"/>
  <c r="A30" i="2" s="1"/>
  <c r="A31" i="2" s="1"/>
  <c r="C21" i="2"/>
  <c r="A14" i="2"/>
  <c r="A15" i="2" s="1"/>
  <c r="A16" i="2" s="1"/>
  <c r="C11" i="2"/>
  <c r="A11" i="2"/>
  <c r="A28" i="1" l="1"/>
</calcChain>
</file>

<file path=xl/sharedStrings.xml><?xml version="1.0" encoding="utf-8"?>
<sst xmlns="http://schemas.openxmlformats.org/spreadsheetml/2006/main" count="1068" uniqueCount="620">
  <si>
    <t>Đơn vị: Triệu đồng</t>
  </si>
  <si>
    <t>STT</t>
  </si>
  <si>
    <t>NỘI DUNG</t>
  </si>
  <si>
    <t>A</t>
  </si>
  <si>
    <t>B</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</si>
  <si>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</si>
  <si>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</si>
  <si>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</si>
  <si>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</si>
  <si>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</si>
  <si>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</si>
  <si>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</si>
  <si>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</si>
  <si>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</si>
  <si>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</si>
  <si>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</si>
  <si>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</si>
  <si>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</si>
  <si>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</si>
  <si>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</si>
  <si>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</si>
  <si>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</si>
  <si>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</si>
  <si>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</si>
  <si>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</si>
  <si>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</si>
  <si>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</si>
  <si>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</si>
  <si>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</si>
  <si>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</si>
  <si>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</si>
  <si>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</si>
  <si>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</si>
  <si>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</si>
  <si>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</si>
  <si>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</si>
  <si>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</si>
  <si>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</si>
  <si>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</si>
  <si>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</si>
  <si>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</si>
  <si>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t>
  </si>
  <si>
    <t>DỰ TOÁN</t>
  </si>
  <si>
    <t>Biểu số 46/CK-NSNN</t>
  </si>
  <si>
    <t>Biểu số 47/CK-NSNN</t>
  </si>
  <si>
    <t xml:space="preserve">CÂN ĐỐI NGUỒN THU, CHI DỰ TOÁN NGÂN SÁCH CẤP TỈNH </t>
  </si>
  <si>
    <t>NGÂN SÁCH CẤP TỈNH</t>
  </si>
  <si>
    <t>Nguồn thu ngân sách</t>
  </si>
  <si>
    <t>Thu ngân sách được hưởng theo phân cấp</t>
  </si>
  <si>
    <t>Chi ngân sách</t>
  </si>
  <si>
    <t>Chi thuộc nhiệm vụ của ngân sách cấp tỉnh</t>
  </si>
  <si>
    <t>Chi bổ sung cho ngân sách huyện</t>
  </si>
  <si>
    <t>Chi bổ sung cân đối</t>
  </si>
  <si>
    <t>Chi bổ sung có mục tiêu</t>
  </si>
  <si>
    <t>Chi chuyển nguồn sang năm sau</t>
  </si>
  <si>
    <t>Bội chi NSĐP/Bội thu NSĐP</t>
  </si>
  <si>
    <t>NGÂN SÁCH HUYỆN (BAO GỒM NGÂN SÁCH CẤP HUYỆN VÀ NGÂN SÁCH XÃ)</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</si>
  <si>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</si>
  <si>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</si>
  <si>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</si>
  <si>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</si>
  <si>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</si>
  <si>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Biểu số 48/CK-NSNN</t>
  </si>
  <si>
    <t>TỔNG THU</t>
  </si>
  <si>
    <t>THU</t>
  </si>
  <si>
    <t>NSNN</t>
  </si>
  <si>
    <t>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</si>
  <si>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</si>
  <si>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</si>
  <si>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</si>
  <si>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</si>
  <si>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</si>
  <si>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</si>
  <si>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</si>
  <si>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</si>
  <si>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</si>
  <si>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</si>
  <si>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</si>
  <si>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</si>
  <si>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</si>
  <si>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</si>
  <si>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</si>
  <si>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</si>
  <si>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</si>
  <si>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</si>
  <si>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</si>
  <si>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</si>
  <si>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</si>
  <si>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</si>
  <si>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</si>
  <si>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</si>
  <si>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</si>
  <si>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</si>
  <si>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</si>
  <si>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</si>
  <si>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</si>
  <si>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</si>
  <si>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</si>
  <si>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</si>
  <si>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</si>
  <si>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</si>
  <si>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</si>
  <si>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Biểu số 49/CK-NSNN</t>
  </si>
  <si>
    <t>CHIA RA</t>
  </si>
  <si>
    <t>NGÂN SÁCH HUYỆN</t>
  </si>
  <si>
    <t>TỔNG CHI NGÂN SÁCH ĐỊA PHƯƠNG</t>
  </si>
  <si>
    <t>CHI CÂN ĐỐI NGÂN SÁCH ĐỊA PHƯƠNG</t>
  </si>
  <si>
    <t>Chi đầu tư phát triển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</si>
  <si>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</si>
  <si>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</si>
  <si>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</si>
  <si>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</si>
  <si>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</si>
  <si>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</si>
  <si>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</si>
  <si>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</si>
  <si>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</si>
  <si>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</si>
  <si>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</si>
  <si>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</si>
  <si>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CHI CHUYỂN NGUỒN SANG NĂM SAU</t>
  </si>
  <si>
    <t>Biểu số 50/CK-NSNN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</si>
  <si>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</si>
  <si>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</si>
  <si>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</si>
  <si>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</si>
  <si>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</si>
  <si>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</si>
  <si>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</si>
  <si>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</si>
  <si>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</si>
  <si>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</si>
  <si>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</si>
  <si>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</si>
  <si>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</si>
  <si>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</si>
  <si>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</si>
  <si>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</si>
  <si>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</si>
  <si>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</si>
  <si>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</si>
  <si>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</si>
  <si>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TỔNG SỐ</t>
  </si>
  <si>
    <t>Biểu số 54/CK-NSNN</t>
  </si>
  <si>
    <t>TỶ LỆ PHẦN TRĂM (%) CÁC KHOẢN THU PHÂN CHIA</t>
  </si>
  <si>
    <t>Đơn vị: %</t>
  </si>
  <si>
    <t>Tên đơn vị</t>
  </si>
  <si>
    <t>Chi tiết theo sắc thuế</t>
  </si>
  <si>
    <t>Thuế giá trị gia tăng (CTN-NQD)</t>
  </si>
  <si>
    <t>Thuế tài nguyên (CTN-NQD)</t>
  </si>
  <si>
    <t>Thuế thu nhập doanh nghiệp (CTN-NQD)</t>
  </si>
  <si>
    <t>Thuế tiêu thụ đặc biệt (CTN-NQD)</t>
  </si>
  <si>
    <t>Phí, lệ phí</t>
  </si>
  <si>
    <t>Thu tiền cho thuê mặt đất, mặt nước</t>
  </si>
  <si>
    <t>Thu xử phạt vi phạm hành chính</t>
  </si>
  <si>
    <t>Tài sản</t>
  </si>
  <si>
    <t>Nhà đất</t>
  </si>
  <si>
    <t>1</t>
  </si>
  <si>
    <t>Thành phố Hoà Bình</t>
  </si>
  <si>
    <t>2</t>
  </si>
  <si>
    <t>Huyện Mai Châu</t>
  </si>
  <si>
    <t>3</t>
  </si>
  <si>
    <t>Huyện Đà Bắc</t>
  </si>
  <si>
    <t>4</t>
  </si>
  <si>
    <t>Huyện Kim Bôi</t>
  </si>
  <si>
    <t>5</t>
  </si>
  <si>
    <t>Huyện Lương Sơn</t>
  </si>
  <si>
    <t>6</t>
  </si>
  <si>
    <t>Huyện Tân Lạc</t>
  </si>
  <si>
    <t>7</t>
  </si>
  <si>
    <t>Huyện Lạc Sơn</t>
  </si>
  <si>
    <t>8</t>
  </si>
  <si>
    <t>Huyện Yên Thuỷ</t>
  </si>
  <si>
    <t>9</t>
  </si>
  <si>
    <t>Huyện Lạc Thuỷ</t>
  </si>
  <si>
    <t>10</t>
  </si>
  <si>
    <t>Huyện Cao Phong</t>
  </si>
  <si>
    <t>Biểu số 55/CK-NSNN</t>
  </si>
  <si>
    <t>Tổng thu NSNN trên địa bàn</t>
  </si>
  <si>
    <t>Thu ngân sách huyện hưởng theo phân cấp</t>
  </si>
  <si>
    <t>Số bổ sung cân đối từ ngân sách cấp tỉnh</t>
  </si>
  <si>
    <t>Số bổ sung thực hiện điều chỉnh tiền lương</t>
  </si>
  <si>
    <t>Tổng chi cân đối ngân sách huyện</t>
  </si>
  <si>
    <t>Tổng số</t>
  </si>
  <si>
    <t>Chia ra</t>
  </si>
  <si>
    <t>Thu ngân sách huyện hưởng 100%</t>
  </si>
  <si>
    <t>Thu ngân sách huyện hưởng từ các khoản thu phân chia (theo phân cấp HĐND cấp tỉnh)</t>
  </si>
  <si>
    <t>Mai Châu</t>
  </si>
  <si>
    <t>Cao Phong</t>
  </si>
  <si>
    <t>Yên Thủy</t>
  </si>
  <si>
    <t>Đà Bắc</t>
  </si>
  <si>
    <t>Lạc Sơn</t>
  </si>
  <si>
    <t>Tân Lạc</t>
  </si>
  <si>
    <t>Kim Bôi</t>
  </si>
  <si>
    <t>Lương Sơn</t>
  </si>
  <si>
    <t>Lạc Thủy</t>
  </si>
  <si>
    <t>Thành phố Hòa Bình</t>
  </si>
  <si>
    <t>Biểu số 58/CK-NSNN</t>
  </si>
  <si>
    <t>Danh mục dự án</t>
  </si>
  <si>
    <t>Địa điểm xây dựng</t>
  </si>
  <si>
    <t>Năng lực thiết kế</t>
  </si>
  <si>
    <t>Thời gian khởi công - hoàn thành</t>
  </si>
  <si>
    <t>Quyết định đầu tư</t>
  </si>
  <si>
    <t>Số Quyết định, ngày, tháng, năm ban hành</t>
  </si>
  <si>
    <t>Tổng mức đầu tư được duyệt</t>
  </si>
  <si>
    <r>
      <t>Tổng số</t>
    </r>
    <r>
      <rPr>
        <sz val="12"/>
        <rFont val="Times New Roman"/>
        <family val="1"/>
      </rPr>
      <t xml:space="preserve"> (tất cả các nguồn vốn)</t>
    </r>
  </si>
  <si>
    <t>Chia theo nguồn vốn</t>
  </si>
  <si>
    <t>Ngoài nước</t>
  </si>
  <si>
    <t>Ngân sách trung ương</t>
  </si>
  <si>
    <t>Tỉnh HB</t>
  </si>
  <si>
    <t>TPHB</t>
  </si>
  <si>
    <t>Trung tâm đăng kiểm xe cơ giới và Trung tâm đào tạo lái xe hạng A1</t>
  </si>
  <si>
    <t>Đường vào khu công nghiệp Yên Quang</t>
  </si>
  <si>
    <t>866; 29/5/2017</t>
  </si>
  <si>
    <t>Dự án Đường Cun Pheo – Hang Kia – Quốc lộ 6 huyện Mai Châu (GĐ II)</t>
  </si>
  <si>
    <t>2378; 30/10/2019</t>
  </si>
  <si>
    <t>Dự án Đường 445 đi xóm Hải Cao, xã Hợp Thịnh, huyện Kỳ Sơn</t>
  </si>
  <si>
    <t>2357; 29/10/2019</t>
  </si>
  <si>
    <t>tỉnh HB</t>
  </si>
  <si>
    <t>Dự án trồng bảo vệ rừng phòng hộ đầu nguồn kết hợp xây dựng cơ sở hạ tầng phòng chống lũ, sạt lở đất, hạn hán bảo vệ dân cư huyện Lạc Sơn (Đối ứng ngân sách tỉnh )</t>
  </si>
  <si>
    <t>1106; 26/6/2015</t>
  </si>
  <si>
    <t>Tiểu dự án xây dựng và nâng cấp hạ tầng du lịch Khu di tích Chùa tiên, xã Phú Lão huyện Lạc thủy, tỉnh Hòa Bình thuộc dự án phát triển cơ sở hạ tầng du lịch hỗ trợ cho tăng trưởng toàn diện khu vực tiểu vùng Mê Kông mở rộng - giai đoạn 2</t>
  </si>
  <si>
    <t>2471/QĐ-UBND 26/10/2018</t>
  </si>
  <si>
    <t>Dự án đầu tư xây dựng và phát triển hệ thống cung ứng dịch vụ y tế tuyến cơ sở</t>
  </si>
  <si>
    <t>Dự án Khẩn cấp xử lý khối sạt trượt các khu vực phía đồi Ông Tượng, tổ 4, 5, 6 phường Chăm Mát, tổ 4 phường Thái Bình thành phố Hòa Bình</t>
  </si>
  <si>
    <t>Đường nối từ đường Trần Hưng Đạo đến xã Dân Chủ kết nối với Quốc lộ 6</t>
  </si>
  <si>
    <t>Dự án San nền tạo mặt bằng phục vụ phát triển đô thị (sử dụng vật liệu đổ thải của dự án nhà máy thủy điện Hòa Bình mở rộng)</t>
  </si>
  <si>
    <t>Đường Ngòi Hoa - Quốc lộ 6</t>
  </si>
  <si>
    <t xml:space="preserve">Dự án Triển khai số hóa văn bản các cơ quan nhà nước </t>
  </si>
  <si>
    <t>Huyện Yên Thủy</t>
  </si>
  <si>
    <t>Huyện Lạc Thủy</t>
  </si>
  <si>
    <t>2412; 31/10/2019</t>
  </si>
  <si>
    <t>Thu quyền sử dụng đất sau khi sắp xếp tài sản dôi dư</t>
  </si>
  <si>
    <t>Thu đấu thầu lựa chọn nhà đầu tư</t>
  </si>
  <si>
    <t>Thu đấu giá quyền sử dụng đất</t>
  </si>
  <si>
    <t>Lương sơn</t>
  </si>
  <si>
    <t>Hoạt động của các cơ quan quản lý nhà nước, đơn vị sự nghiệp công lập, tổ chức chính trị và các tổ chức chính trị - xã hội</t>
  </si>
  <si>
    <t>Khôi phục, tôn tạo di tích lịch sử cách mạng địa điểm huấn luyện chính trị và Đại hội trù bị Đại hội II Đảng Nhân dân Lào tại Hòa Bình</t>
  </si>
  <si>
    <t>Cầu Chum - Km35+045, đường tỉnh 436</t>
  </si>
  <si>
    <t>Đường nối từ đường QH 8 với Đường An Dương Vương, thành phố Hòa Bình</t>
  </si>
  <si>
    <t>2329; 14/10/2021</t>
  </si>
  <si>
    <t>2650; 12/11/2021</t>
  </si>
  <si>
    <t>Đường Thị trấn Đà Bắc - Thanh Sơn, Phú Thọ</t>
  </si>
  <si>
    <t>2316; 12/10/2021</t>
  </si>
  <si>
    <t>Đường Trần Hưng Đạo đến Trung tâm huyện Lương Sơn (Trung tâm hành chính quy hoạch huyện Lương Sơn)</t>
  </si>
  <si>
    <t>1551; 17/7/2021</t>
  </si>
  <si>
    <t>Đường nội thị, thị trấn Mai Châu</t>
  </si>
  <si>
    <t>1620; 03/8/2021</t>
  </si>
  <si>
    <t>Cải tạo, nâng cấp đường từ ngã 3 Hàng Trạm ra đường Hồ Chí Minh, huyện Yên Thủy</t>
  </si>
  <si>
    <t>792; 13/4/2021</t>
  </si>
  <si>
    <t>Đường Hợp Phong, Cao phong</t>
  </si>
  <si>
    <t>1528; 23/7/2021</t>
  </si>
  <si>
    <t>Khắc phục cấp bách sạt lở khu vực tổ 26 Phường Đồng Tiến và đoạn Cầu Hòa Bình 3, thành phố Hòa Bình</t>
  </si>
  <si>
    <t>967; 12/5/2021</t>
  </si>
  <si>
    <t>Dự án cải tạo, nâng cấp đường tỉnh 436 (đoạn Km0+00 - Km7+00)</t>
  </si>
  <si>
    <t>2682; 4/11/2020; 2257; 4/10/2021</t>
  </si>
  <si>
    <t>2693; 5/11/2020; 2388; 19/10/2021</t>
  </si>
  <si>
    <t>Công nghệ thông tin</t>
  </si>
  <si>
    <t>2364; 18/10/2021</t>
  </si>
  <si>
    <t>Nâng cấp, cải tạo hệ thống lưới điện khu vực vùng sâu, vùng xa, vùng đặc biệt khó khăn trên địa bàn tỉnh Hòa Bình</t>
  </si>
  <si>
    <t>2851; 02/11/2021</t>
  </si>
  <si>
    <t>Dự án Tuyến đường gom và nút giao vào khu công nghiệp Lạc Thịnh, huyện Yên Thủy</t>
  </si>
  <si>
    <t>1646; 5/8/2021</t>
  </si>
  <si>
    <t>Cấp thoát nước thành phố Hòa Bình (cải tạo nhánh N4, kênh tiêu 20)</t>
  </si>
  <si>
    <t>1567; 28/7/2021</t>
  </si>
  <si>
    <t>Văn hóa, thông tin</t>
  </si>
  <si>
    <t>Lĩnh vực giáo dục và đào tạo</t>
  </si>
  <si>
    <t>Trường trung học phổ thông Kim Bôi, huyện Kim Bôi</t>
  </si>
  <si>
    <t>1287; 23/6/2021</t>
  </si>
  <si>
    <t>Trường trung học phổ thông Thanh Hà, huyện Lạc Thủy</t>
  </si>
  <si>
    <t>1294; 24/6/2021</t>
  </si>
  <si>
    <t>Trường Trung học phổ thông Yên Thủy B, huyện Yên Thủy</t>
  </si>
  <si>
    <t>1293; 24/6/2021</t>
  </si>
  <si>
    <t>Trường Phổ thông Dân tộc nội trú THCS B huyện Đà Bắc</t>
  </si>
  <si>
    <t>1292; 24/6/2021</t>
  </si>
  <si>
    <t>Xây dựng Trụ sở làm việc Cơ quan Bộ CHQS tỉnh Hòa Bình (giai đoạn II)</t>
  </si>
  <si>
    <t>1092; 28/5/2021</t>
  </si>
  <si>
    <t>Xây dựng các trụ sở công an xã trên địa bàn tỉnh.</t>
  </si>
  <si>
    <t>Nâng cấp đường trung tâm phường Thống Nhất, thành phố Hòa Bình</t>
  </si>
  <si>
    <t>2366; 18/10/2021</t>
  </si>
  <si>
    <t>Đường kết nối thị trấn Lương Sơn - Xuân Mai Hà Nội (giai đoạn 1)</t>
  </si>
  <si>
    <t>2854; 03/12/2021</t>
  </si>
  <si>
    <t>Lĩnh vực nông, lâm nghiệp, thủy lợi</t>
  </si>
  <si>
    <t>Dự án Đầu tư, nâng cấp hệ thống cơ sở hạ tầng kỹ thuật Trung tâm tích hợp dữ liệu của tỉnh</t>
  </si>
  <si>
    <t>2980; 6/12/2021</t>
  </si>
  <si>
    <t>Khu tái định cư cho các hộ liền kề nhà máy xi măng Trung Sơn (giai đoạn 1), huyện Lương Sơn</t>
  </si>
  <si>
    <t>2306; 12/10/2021</t>
  </si>
  <si>
    <t>Lĩnh vực xã hội</t>
  </si>
  <si>
    <t>Dự án Xây dựng Khu nhà nuôi dưỡng và quản lý đối tượng tại Trung tâm Công tác xã hội tỉnh Hòa Bình</t>
  </si>
  <si>
    <t>937; 07/5/2021</t>
  </si>
  <si>
    <t xml:space="preserve">Trung tâm Y tế huyện Lạc Thủy </t>
  </si>
  <si>
    <t>1342; 2/7/2021</t>
  </si>
  <si>
    <t>Trường Phổ thông Dân tộc nội trú trung học phổ thông tỉnh Hòa Bình</t>
  </si>
  <si>
    <t>2225; 30/9/2021</t>
  </si>
  <si>
    <t>Trường Trung học phổ thông Yên Thủy A, huyện Yên Thủy</t>
  </si>
  <si>
    <t>2223; 30/9/2021</t>
  </si>
  <si>
    <t>Trường Phổ thông Dân tộc nội trú THCS&amp;THPT huyện Lương Sơn</t>
  </si>
  <si>
    <t>2751; 25/11/2021</t>
  </si>
  <si>
    <t>Trường THPT Mai Châu</t>
  </si>
  <si>
    <t>2982; 6/12/2021</t>
  </si>
  <si>
    <t>Trường Cao đẳng sư phạm Hoà Bình</t>
  </si>
  <si>
    <t>2750; 25/11/2021</t>
  </si>
  <si>
    <t>100/QĐ-VKSND; 26/7/2021</t>
  </si>
  <si>
    <t>Đầu tư tăng cường tiềm lực phục vụ quản lý nhà nước về khoa học và công nghệ và nâng cao năng lực hoạt động Trung tâm ứng dụng Thông tin khoa học, công nghệ tỉnh Hòa Bình, giai đoạn 2</t>
  </si>
  <si>
    <t>2210; 29/9/2021</t>
  </si>
  <si>
    <t>Ứng dụng khoa học công nghệ xây dựng giải pháp lưu trữ tài liệu lịch sử tỉnh của Hòa Bình, tạo nền tảng phát triển Chính phủ số</t>
  </si>
  <si>
    <t>2872; 03/12/2021</t>
  </si>
  <si>
    <t>Đường Liên kết vùng Hòa Bình - Hà Nội  và cao tốc Sơn La (Hòa Bình - Mộc Châu)</t>
  </si>
  <si>
    <t>Kim Bôi - TPHB - Đà bắc</t>
  </si>
  <si>
    <t>Đường tránh thị trấn Vụ Bản, huyện Lạc Sơn, tỉnh Hòa Bình</t>
  </si>
  <si>
    <t>431/NQ-HĐND; 6/4/2021</t>
  </si>
  <si>
    <t>Nâng cấp tuyến đường giao thông từ đường Hồ Chí Minh đi Khu công nghiệp Thanh Hà, huyện Lạc Thủy, tỉnh Hòa Bình</t>
  </si>
  <si>
    <t>Ứng dụng công nghệ đầu tư xây dựng hệ thống quản lý thông tin cảnh báo sớm trượt lở, sạt lở đất đá, lũ bùn đá, lũ ống, lũ quét theo thời gian thực tại tỉnh Hòa Bình</t>
  </si>
  <si>
    <t>1062; 25/5/2021</t>
  </si>
  <si>
    <t>Hạ tầng khắc phục thiên tai xóm Khanh, xã Phú Cường và xóm Kem, xã Địch Giáo, huyện Tân Lạc</t>
  </si>
  <si>
    <t>Kho lưu trữ chuyên dụng tỉnh Hòa Bình</t>
  </si>
  <si>
    <t>1676; 10/8/2021</t>
  </si>
  <si>
    <t>Quỹ đầu tư phát triển</t>
  </si>
  <si>
    <t>Ngân sách tỉnh</t>
  </si>
  <si>
    <t>UBND TỈNH HOÀ BÌNH</t>
  </si>
  <si>
    <t>CÂN ĐỐI NGÂN SÁCH ĐỊA PHƯƠNG NĂM 2023</t>
  </si>
  <si>
    <t>(Dự toán đã được Hội đồng nhân dân quyết định)</t>
  </si>
  <si>
    <t>VÀ NGÂN SÁCH HUYỆN NĂM 2023</t>
  </si>
  <si>
    <t>DỰ TOÁN THU NGÂN SÁCH NHÀ NƯỚC NĂM 2023</t>
  </si>
  <si>
    <t>DỰ TOÁN CHI NGÂN SÁCH ĐỊA PHƯƠNG, CHI NGÂN SÁCH CẤP TỈNH 
VÀ CHI NGÂN SÁCH HUYỆN THEO CƠ CẤU CHI NĂM  2023</t>
  </si>
  <si>
    <t>DỰ TOÁN CHI NGÂN SÁCH CẤP TỈNH THEO TỪNG LĨNH VỰC NĂM 2023</t>
  </si>
  <si>
    <t>Biểu số 51/CK-NSNN</t>
  </si>
  <si>
    <t>DỰ TOÁN CHI NGÂN SÁCH CẤP TỈNH CHO TỪNG CƠ QUAN, TỔ CHỨC NĂM 2023</t>
  </si>
  <si>
    <t>TÊN ĐƠN VỊ</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</si>
  <si>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</si>
  <si>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</si>
  <si>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</si>
  <si>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</si>
  <si>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</si>
  <si>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</si>
  <si>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</si>
  <si>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</si>
  <si>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TỔNG SỔ</t>
  </si>
  <si>
    <t>CHI ĐẨU TƯ PHÁT TRIỂN</t>
  </si>
  <si>
    <t>CHI THƯỜNG XUYÊN</t>
  </si>
  <si>
    <t>CÁC CƠ QUAN, TỔ CHỨC</t>
  </si>
  <si>
    <t>Văn phòng Uỷ ban nhân dân tỉnh</t>
  </si>
  <si>
    <t>Văn phòng ĐĐBQH và HĐND tỉnh</t>
  </si>
  <si>
    <t>Ban Quản lý các khu công nghiệp tỉnh</t>
  </si>
  <si>
    <t xml:space="preserve">Sở Nông nghiệp và Phát triển nông thôn </t>
  </si>
  <si>
    <t xml:space="preserve">Sở Kế hoạch và Đầu tư </t>
  </si>
  <si>
    <t>Sở Tư pháp</t>
  </si>
  <si>
    <t xml:space="preserve">Sở Công thương </t>
  </si>
  <si>
    <t xml:space="preserve">Sở Khoa học và Công nghệ </t>
  </si>
  <si>
    <t>Sở Tài chính</t>
  </si>
  <si>
    <t>Sở Xây dựng</t>
  </si>
  <si>
    <t xml:space="preserve">Sở Giao thông vận tải </t>
  </si>
  <si>
    <t>Sở Giáo dục và Đào tạo</t>
  </si>
  <si>
    <t>Sở Y tế</t>
  </si>
  <si>
    <t>Sở Lao động - Thương binh và Xã hội</t>
  </si>
  <si>
    <t xml:space="preserve">Sở Văn hoá, Thể thao và Du lịch </t>
  </si>
  <si>
    <t>Sở Tài nguyên và Môi trường</t>
  </si>
  <si>
    <t>Sở Nội vụ</t>
  </si>
  <si>
    <t>Thanh tra tỉnh</t>
  </si>
  <si>
    <t>Ban Dân tộc</t>
  </si>
  <si>
    <t xml:space="preserve">Sở Thông tin và Truyền thông </t>
  </si>
  <si>
    <t>Chi ngân sách đảng</t>
  </si>
  <si>
    <t>Tỉnh đoàn thanh niên</t>
  </si>
  <si>
    <t>Hội Liên hiệp Phụ nữ tỉnh</t>
  </si>
  <si>
    <t>Uỷ ban Mặt trận Tổ quốc Việt nam tỉnh</t>
  </si>
  <si>
    <t>Hội Nông dân tỉnh</t>
  </si>
  <si>
    <t>Hội Cựu chiến binh tỉnh</t>
  </si>
  <si>
    <t>Hội Chữ thập đỏ tỉnh</t>
  </si>
  <si>
    <t>Hội người cao tuổi tỉnh</t>
  </si>
  <si>
    <t>Hội Đông y tỉnh</t>
  </si>
  <si>
    <t>Liên minh Hợp tác xã</t>
  </si>
  <si>
    <t>Hội Văn học nghệ thuật</t>
  </si>
  <si>
    <t xml:space="preserve">Hội Nhà báo </t>
  </si>
  <si>
    <t>Báo Văn nghệ</t>
  </si>
  <si>
    <t>Hội Khuyến học</t>
  </si>
  <si>
    <t>Liên hiệp các hội khoa học và kỹ thuật</t>
  </si>
  <si>
    <t>Hội Luật gia</t>
  </si>
  <si>
    <t>Hội Nạn nhân chất độc da cam DIOXIN</t>
  </si>
  <si>
    <t>Hội Bảo trợ người tàn tật và trẻ mồ côi</t>
  </si>
  <si>
    <t>Hội Cựu thanh niên xung phong</t>
  </si>
  <si>
    <t>Quỹ phát triển khoa học và công nghệ</t>
  </si>
  <si>
    <t>Hội Người mù</t>
  </si>
  <si>
    <t>Quỹ Bảo vệ môi trường</t>
  </si>
  <si>
    <t>An ninh</t>
  </si>
  <si>
    <t>Quốc phòng</t>
  </si>
  <si>
    <t>Đài Phát thanh - Truyền hình tỉnh</t>
  </si>
  <si>
    <t>CHI BỔ SUNG CÓ MỤC TIÊU CHO NGÂN SÁCH HUYỆN</t>
  </si>
  <si>
    <t>VII</t>
  </si>
  <si>
    <t>Biểu số 52/CK-NSNN</t>
  </si>
  <si>
    <t>DỰ TOÁN CHI ĐẦU TƯ PHÁT TRIỂN CỦA NGÂN SÁCH CẤP TỈNH CHO TỪNG CƠ QUAN, TỔ CHỨC THEO LĨNH VỰC NĂM 2023</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</si>
  <si>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</si>
  <si>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</si>
  <si>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</si>
  <si>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</si>
  <si>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</si>
  <si>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</si>
  <si>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</si>
  <si>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</si>
  <si>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</si>
  <si>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</si>
  <si>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</si>
  <si>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</si>
  <si>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GIAO THÔNG</t>
  </si>
  <si>
    <t>CHI NÔNG NGHIỆP, LÂM NGHIỆP, THỦY LỢI, THỦY SẢN</t>
  </si>
  <si>
    <r>
      <rPr>
        <sz val="9"/>
        <rFont val="Times New Roman"/>
        <family val="1"/>
      </rPr>
      <t xml:space="preserve">Khuyến công </t>
    </r>
    <r>
      <rPr>
        <i/>
        <sz val="9"/>
        <rFont val="Times New Roman"/>
        <family val="1"/>
      </rPr>
      <t>(Trung tâm Tư vấn Công nghiệp và khuyến công - Sở Công thương)</t>
    </r>
  </si>
  <si>
    <r>
      <rPr>
        <sz val="9"/>
        <rFont val="Times New Roman"/>
        <family val="1"/>
      </rPr>
      <t xml:space="preserve">Sự nghiệp nông nghiệp và kiểm lâm </t>
    </r>
    <r>
      <rPr>
        <i/>
        <sz val="9"/>
        <rFont val="Times New Roman"/>
        <family val="1"/>
      </rPr>
      <t>(Sở Nông nghiệp và Phát triển nông thôn)</t>
    </r>
  </si>
  <si>
    <r>
      <rPr>
        <sz val="9"/>
        <rFont val="Times New Roman"/>
        <family val="1"/>
      </rPr>
      <t xml:space="preserve">Bổ sung vốn Quỹ hỗ trợ nông dân </t>
    </r>
    <r>
      <rPr>
        <i/>
        <sz val="9"/>
        <rFont val="Times New Roman"/>
        <family val="1"/>
      </rPr>
      <t>(Hội Nông dân tỉnh)</t>
    </r>
  </si>
  <si>
    <r>
      <rPr>
        <sz val="9"/>
        <rFont val="Times New Roman"/>
        <family val="1"/>
      </rPr>
      <t xml:space="preserve">Kinh phí chăm sóc cây xanh thảm cỏ và vệ sinh môi trường Quảng trường năm 2019 </t>
    </r>
    <r>
      <rPr>
        <i/>
        <sz val="9"/>
        <rFont val="Times New Roman"/>
        <family val="1"/>
      </rPr>
      <t>(Sở Văn hóa, Thể thao và Du lịch)</t>
    </r>
  </si>
  <si>
    <r>
      <rPr>
        <sz val="9"/>
        <rFont val="Times New Roman"/>
        <family val="1"/>
      </rPr>
      <t xml:space="preserve">Sự nghiệp giao thông, đối ứng CT MTQG Xây dựng nông thôn mới </t>
    </r>
    <r>
      <rPr>
        <i/>
        <sz val="9"/>
        <rFont val="Times New Roman"/>
        <family val="1"/>
      </rPr>
      <t>(Sở Giao thông vận tải)</t>
    </r>
  </si>
  <si>
    <t>Chi công tác quy hoạch</t>
  </si>
  <si>
    <t>Cấp bù thủy lợi phí</t>
  </si>
  <si>
    <t>Sửa chữa đảm bảo an toàn công trình hồ Cai, xã Tân Mỹ, huyện Lạc Sơn (Công ty TNHH MTV Khai thác Công trình Thuỷ lợi Hòa Bình)</t>
  </si>
  <si>
    <t>Sửa chữa đảm bảo an toàn công trình hồ Trù Bụa, xã Mỹ Hoà, huyện Tân Lạc (Công ty TNHH MTV Khai thác Công trình Thuỷ lợi Hòa Bình)</t>
  </si>
  <si>
    <t>Các nhiệm vụ của Sở Tài nguyên và Môi trường (trong đó kinh phí thẩm định giá đất cụ thể phục vụ công tác tính thu tiền sử dụng đất, tiền thuê đất 2.000 tr.đồng)</t>
  </si>
  <si>
    <t>Kinh phí thực hiện giao đất, giao rừng, cấp giấy chứng nhận quyền sử dụng đất (Sở Nông nghiệp và Phát triển nông thôn)</t>
  </si>
  <si>
    <t>Kinh phí Nhà nước đặt hàng các đơn vị sự nghiệp</t>
  </si>
  <si>
    <t>Hỗ trợ phát triển kinh tế tập thể, hợp tác xã; hỗ trợ thành lập mới hợp tác xã (Liên minh Hợp tác xã)</t>
  </si>
  <si>
    <t>Dự án "Hoàn thiện, hiện đại hóa hồ sơ, bản đồ địa giới hành chính và xây dựng cơ sở dữ liệu về địa giới hành chính" (Sở Nội vụ)</t>
  </si>
  <si>
    <r>
      <rPr>
        <sz val="9"/>
        <rFont val="Times New Roman"/>
        <family val="1"/>
      </rPr>
      <t xml:space="preserve">Đối ứng chi Xây dựng nông thôn mới, Đề án tái cơ cấu, hỗ trợ phát triển sản xuất và các nhiệm vụ thuộc ngành nông nghiệp </t>
    </r>
    <r>
      <rPr>
        <i/>
        <sz val="9"/>
        <rFont val="Times New Roman"/>
        <family val="1"/>
      </rPr>
      <t>(Sở Nông nghiệp và Phát triển nông thôn)</t>
    </r>
  </si>
  <si>
    <t>Biểu số 53/CK-NSNN</t>
  </si>
  <si>
    <t>DỰ TOÁN CHI THƯỜNG XUYÊN CỦA NGÂN SÁCH CẤP TỈNH CHO TỪNG CƠ QUAN, TỔ CHỨC THEO LĨNH VỰC NĂM 2023</t>
  </si>
  <si>
    <t>Văn phòng tỉnh ủy</t>
  </si>
  <si>
    <t>Văn phòng Ủy ban nhân dân tỉnh</t>
  </si>
  <si>
    <t>Sở Y Tế</t>
  </si>
  <si>
    <t>Tỉnh Đoàn</t>
  </si>
  <si>
    <t>Đài phát thanh truyền hình</t>
  </si>
  <si>
    <t>Sở Công Thương</t>
  </si>
  <si>
    <t>Sở Nông nghiệp phát triển nông thôn</t>
  </si>
  <si>
    <t>Sở Giao thông vận tải</t>
  </si>
  <si>
    <t>Sở Khoa học và Công nghệ</t>
  </si>
  <si>
    <t>Sở Lao động Thương binh và xã hội</t>
  </si>
  <si>
    <t>Sở Thông tin truyền thông</t>
  </si>
  <si>
    <t>Sở Văn hóa Thế thao và Du lịch</t>
  </si>
  <si>
    <t>Công ty khai thác công trình thủy lợi</t>
  </si>
  <si>
    <t>Hội nôn dân</t>
  </si>
  <si>
    <t>Đặt hàng các đơn vị sự nghiệp</t>
  </si>
  <si>
    <t>Liên minh hợp tác xã</t>
  </si>
  <si>
    <t>Ban QL các khu công nghiệp</t>
  </si>
  <si>
    <t>TRUNG TÂM PHÁT TRIỂN QUỸ ĐẤT</t>
  </si>
  <si>
    <t>Sở Kế hoạch và Đầu tư</t>
  </si>
  <si>
    <t>Sở Tư Pháp</t>
  </si>
  <si>
    <t>Chi Ngân sách Đảng</t>
  </si>
  <si>
    <t>Ngân hàng chính sách</t>
  </si>
  <si>
    <t>GIỮA NGÂN SÁCH CÁC CẤP CHÍNH QUYỀN ĐỊA PHƯƠNG NĂM 2023</t>
  </si>
  <si>
    <t>DỰ TOÁN THU, SỐ BỔ SUNG VÀ DỰ TOÁN CHI CÂN ĐỐI NGÂN SÁCH TỪNG HUYỆN NĂM 2023</t>
  </si>
  <si>
    <t>Biểu số 56/CK-NSNN</t>
  </si>
  <si>
    <t xml:space="preserve">DỰ TOÁN BỔ SUNG CÓ MỤC TIÊU TỪ NGÂN SÁCH CẤP TỈNH </t>
  </si>
  <si>
    <t>CHO NGÂN SÁCH TỪNG HUYỆN NĂM 2023</t>
  </si>
  <si>
    <t>Bổ sung vốn đầu tư để thực hiện các chương trình mục tiêu, nhiệm vụ</t>
  </si>
  <si>
    <t xml:space="preserve">Bổ sung vốn sự nghiệp để thực hiện các chế độ, chính sách, nhiệm vụ </t>
  </si>
  <si>
    <t>Bổ sung thực hiện các chương trình mục tiêu quốc gia</t>
  </si>
  <si>
    <t>DANH MỤC CÁC CHƯƠNG TRÌNH, DỰ ÁN SỬ DỤNG VỐN NGÂN SÁCH NHÀ NƯỚC NĂM 2023</t>
  </si>
  <si>
    <t>Giá trị khối lượng thực hiện từ khởi công đến 31/12/2022</t>
  </si>
  <si>
    <t>Lũy kế vốn đã bố trí đến 31/12/2022</t>
  </si>
  <si>
    <t>Kế hoạch vốn năm 2023</t>
  </si>
  <si>
    <t>VỐN XỬ LÝ TỒN TẠI SAU QUYẾT TOÁN, THANH TOÁN NỢ XÂY DỰNG CƠ BẢN DỰ ÁN ĐÃ HOÀN THÀNH</t>
  </si>
  <si>
    <t>VỐN BỐ TRÍ THỰC HIỆN DỰ ÁN THEO NGÀNH, LĨNH VỰC</t>
  </si>
  <si>
    <t>Lĩnh vực giao thông</t>
  </si>
  <si>
    <t>Danh mục các dự án cao tốc, các dự án trọng điểm, có sức lan tỏa cao, có ý nghĩa thúc đẩy phát triển kinh tế - xã hội</t>
  </si>
  <si>
    <t>a</t>
  </si>
  <si>
    <t>Các dự án chuyển tiếp hoàn thành sau năm 2023</t>
  </si>
  <si>
    <t>2022-2027</t>
  </si>
  <si>
    <t>497; 16/3/2022</t>
  </si>
  <si>
    <t>Danh mục dự án khác</t>
  </si>
  <si>
    <t>Các dự án dự kiến hoàn thành năm 2023</t>
  </si>
  <si>
    <t>2020-2022</t>
  </si>
  <si>
    <t>2020-2023</t>
  </si>
  <si>
    <t>2021-2023</t>
  </si>
  <si>
    <t>1324; 30/6/2021</t>
  </si>
  <si>
    <t>b</t>
  </si>
  <si>
    <t>2021-2024</t>
  </si>
  <si>
    <t>TPHB - Lương Sơn</t>
  </si>
  <si>
    <t>2022-2025</t>
  </si>
  <si>
    <t>Đường Quang Tiến - Thịnh Minh, thành phố Hòa Bình (giai đoạn 1)</t>
  </si>
  <si>
    <t>2855/QĐ-UBND; 3/12/2021</t>
  </si>
  <si>
    <t>Đường liên xã Ngọc Lương - Đoàn Kết, huyện Yên thủy</t>
  </si>
  <si>
    <t>2703/QĐ-UBND; 19/11/2021</t>
  </si>
  <si>
    <t>Đường từ ngã ba bưu điện đi bờ sông Bưởi, thị trấn Vụ Bản huyện Lạc Sơn, tỉnh Hòa Bình</t>
  </si>
  <si>
    <t>2748/QĐ-UBND; 25/11/2021</t>
  </si>
  <si>
    <t>c</t>
  </si>
  <si>
    <t>Các dự án khởi công mới năm 2023</t>
  </si>
  <si>
    <t>2023-2025</t>
  </si>
  <si>
    <t>3042/QĐ-UBND; 01/12/2022</t>
  </si>
  <si>
    <t>Cải tạo, nâng cấp đường giao thông nông thôn Đồng Nội, xã Đồng Tâm huyện Lạc Thủy, tỉnh Hòa Bình</t>
  </si>
  <si>
    <t>1607/QĐ-UBND; 16/7/2020</t>
  </si>
  <si>
    <t>Cải tạo, nâng cấp đường Liên Phú 3, xã Thống Nhất đi đường Hồ Chí Minh, huyện Lạc Thủy, tỉnh Hòa Bình</t>
  </si>
  <si>
    <t>263/QĐ-UBND; 15/2/2022</t>
  </si>
  <si>
    <t>Đường nối CCN Tiên Tiến với KCN Yên Quang (Kết hợp đường gom của đường Hòa Lạc - Hòa Bình)</t>
  </si>
  <si>
    <t>1281/QĐ-UBND; 29/6/2022</t>
  </si>
  <si>
    <t xml:space="preserve">Cải tạo, nâng cấp đường tỉnh 446 </t>
  </si>
  <si>
    <t>3102/QĐ-UBND; 07/12/2022</t>
  </si>
  <si>
    <t>Đường mở rộng phía nam thị trấn Vụ Bản, huyện Lạc Sơn, tỉnh Hòa Bình</t>
  </si>
  <si>
    <t>2790/QĐ-UBND ngày 29/11/2021</t>
  </si>
  <si>
    <t>Đường nối từ Quốc lộ 6 đi Độc Lập, Đú Sáng, đường 12B</t>
  </si>
  <si>
    <t>2023 - 2025</t>
  </si>
  <si>
    <t>2881/QĐ-UBND; 6/12/2021</t>
  </si>
  <si>
    <t>Xử lý nguy cơ mất an toàn giao thông đoạn Dốc Cun (Km 78+550 - Km85+100) trên Quốc lộ 6</t>
  </si>
  <si>
    <t>3936/QĐ-TCĐBVN; 30/9/2022 của Tổng cục đường bộ Việt Nam</t>
  </si>
  <si>
    <t>d</t>
  </si>
  <si>
    <t>Dự án chuẩn bị đầu tư</t>
  </si>
  <si>
    <t>Dự án Đường quy hoạch nối từ bến xe Chăm Mát đến đường trung tâm phường Dân Chủ, thành phố Hòa Bình</t>
  </si>
  <si>
    <t>391/NQ-HĐND; 5/2/2021</t>
  </si>
  <si>
    <t>Nâng cấp tuyến đường từ cầu Măng xã Hưng Thi đi đường tỉnh 449, huyện Lạc Thủy tỉnh Hòa Bình</t>
  </si>
  <si>
    <t>424/NQ-HĐND; 6/4/2021</t>
  </si>
  <si>
    <t>Đường Chợ Đập đi Đá Bia xã An Bình, huyện Lạc Thủy, tỉnh Hòa Bình</t>
  </si>
  <si>
    <t>422/NQ-HĐND ngày 06/4/2021</t>
  </si>
  <si>
    <t>Nâng cấp cải tạo đường tỉnh 437 (Vụ bản - Cẩm Thủy)</t>
  </si>
  <si>
    <t>Hệ thống mương thoát nước khu 3, thị trấn cao phong</t>
  </si>
  <si>
    <t>201/NQ-HĐND; 09/12/2022</t>
  </si>
  <si>
    <t>Dự án cấp bách đê ngăn lũ chống ngập úng Pheo - Chẹ hạ lưu sông Đà, huyện Kỳ Sơn</t>
  </si>
  <si>
    <t>2023-2026</t>
  </si>
  <si>
    <t>2403/QĐ-UBND; 31/10/2019</t>
  </si>
  <si>
    <t>Dự án lắp đặt 04 tổ máy bơm tại Trạm bơm tiêu Quỳnh Lâm, thành phố Hòa Bình, tỉnh Hòa Bình</t>
  </si>
  <si>
    <t>Sửa chữa, cải tạo Hồ Sam Tạng, xã Thành Sơn, huyện Mai Châu</t>
  </si>
  <si>
    <t>2023 -2025</t>
  </si>
  <si>
    <t>637/QĐ-UBND; 25/3/2021
(chủ trương)</t>
  </si>
  <si>
    <t>Mở rộng đê Quỳnh Lâm kết hợp giao thông thành phố Hòa Bình, tỉnh Hòa Bình</t>
  </si>
  <si>
    <t>367/NQ-HĐND ngày 6/12/2020</t>
  </si>
  <si>
    <t>2022-2024</t>
  </si>
  <si>
    <t>Cụm trường phường Tân Hòa Thành phố Hòa Bình</t>
  </si>
  <si>
    <t>2900; 6/12/2021</t>
  </si>
  <si>
    <t>Trường THPT Nam Lương Sơn, huyện Lương Sơn</t>
  </si>
  <si>
    <t>2493/QĐ-UBND; 29/10/2021</t>
  </si>
  <si>
    <t>GPMB tạo quỹ đất sạch phục vụ phát triển kinh tế xã hội của tỉnh và phát triển cơ sở hạ tầng lĩnh vực giáo dục- đào tạo (xây dựng mới trường THPT chuyên Hoàng Văn Thụ)</t>
  </si>
  <si>
    <t>1947/QĐ-UBND; 8/9/2022</t>
  </si>
  <si>
    <t>Trường phổ thông Dân tộc nội trú THCS&amp;THPT Lạc Thủy</t>
  </si>
  <si>
    <t>1622; 8/8/2022</t>
  </si>
  <si>
    <t>Trường Trung học phổ thông Đà Bắc</t>
  </si>
  <si>
    <t>3223; 31/12/2021</t>
  </si>
  <si>
    <t>Trường phổ thông Dân tộc nội trú THCS&amp;THPT huyện Cao Phong</t>
  </si>
  <si>
    <t>Cao phong</t>
  </si>
  <si>
    <t>2494; 29/10/2021</t>
  </si>
  <si>
    <t>Lĩnh vực y tế</t>
  </si>
  <si>
    <t>Dự án TTYT Kim Bôi</t>
  </si>
  <si>
    <t>1303;28/6/2021</t>
  </si>
  <si>
    <t>Dự án TTYT Đà Bắc</t>
  </si>
  <si>
    <t>1321;30/6/2021</t>
  </si>
  <si>
    <t>Trung tâm Kiểm nghiệm thuốc, mỹ phẩm, thực phẩm tỉnh Hòa Bình</t>
  </si>
  <si>
    <t>1304; 28/6/2021</t>
  </si>
  <si>
    <t>Trung tâm y tế huyện Cao Phong</t>
  </si>
  <si>
    <t>3099/QĐ-UBND; 07/12/2022</t>
  </si>
  <si>
    <t>Lĩnh vực an ninh quốc phòng</t>
  </si>
  <si>
    <t>Xây dựng các công trình Quốc phòng trong khu vực phòng thủ tỉnh tại xã Đú Sáng, huyện Kim Bôi (giai đoạn 2)</t>
  </si>
  <si>
    <t>452/NQ-HĐND; 11/5/2021</t>
  </si>
  <si>
    <t>Lĩnh vực công nghiệp</t>
  </si>
  <si>
    <t>Cải tạo, thay thế hệ thống điện chiếu sáng hiệu suất cao tiết kiệm năng lượng trên địa bàn thành phố Hòa Bình</t>
  </si>
  <si>
    <t>2513; 31/10/2022</t>
  </si>
  <si>
    <t>Khu, cụm công nghiệp</t>
  </si>
  <si>
    <t>Cải tạo, nâng cấp đường vào Cụm công nghiệp xóm Rụt, xã Tân Vinh huyện Lương Sơn</t>
  </si>
  <si>
    <t>1298/QĐ-UBND ngày 30/6/2022</t>
  </si>
  <si>
    <t>Khu tái định cư cụm công nghiệp xóm Rụt xã Tân Vinh, huyện Lương Sơn</t>
  </si>
  <si>
    <t>370/NQ-HĐND; 9/12/2020</t>
  </si>
  <si>
    <t>VIII</t>
  </si>
  <si>
    <t>Lĩnh vực khoa học công nghệ</t>
  </si>
  <si>
    <t>IX</t>
  </si>
  <si>
    <t>Lĩnh vực cấp, thoát nước</t>
  </si>
  <si>
    <t>X</t>
  </si>
  <si>
    <t>Lĩnh vực phát thanh, truyền hình và thông tấn</t>
  </si>
  <si>
    <t>Đề án đầu tư mua sắm hệ thống thiết bị sản xuất chương trình truyền hình theo công nghệ số hóa</t>
  </si>
  <si>
    <t>2354; 29/10/2019</t>
  </si>
  <si>
    <t>XI</t>
  </si>
  <si>
    <t>XII</t>
  </si>
  <si>
    <t>321; 04/02/2016</t>
  </si>
  <si>
    <t>Hỗ trợ xây dựng trụ sở Viện kiểm sát nhân dân các huyện Lạc Sơn, Mai Châu và Thành phố Hòa Bình</t>
  </si>
  <si>
    <t xml:space="preserve"> - Dự án trụ sở Viện kiểm sát nhân dân huyện Lạc Sơn</t>
  </si>
  <si>
    <t>Xây dựng, cải tạo Doanh trại Trung đoàn 814</t>
  </si>
  <si>
    <t>1346; 2/7/2021</t>
  </si>
  <si>
    <t>Nhà làm việc Đài phát thanh truyền hình tỉnh</t>
  </si>
  <si>
    <t>2891; 6/12/2021</t>
  </si>
  <si>
    <t>Khu trụ sở liên cơ quan tỉnh Hòa Bình</t>
  </si>
  <si>
    <t>1822; 23/8/2021</t>
  </si>
  <si>
    <t>XIII</t>
  </si>
  <si>
    <t>Lĩnh vực khác</t>
  </si>
  <si>
    <t>2470; 31/10/2019</t>
  </si>
  <si>
    <t>Cải tạo chỉnh trang một số tuyến đường trên địa bàn thành phố Hòa Bình</t>
  </si>
  <si>
    <t>2983; 6/12/2021</t>
  </si>
  <si>
    <t>1709; 12/8/2022</t>
  </si>
  <si>
    <t>Dán chỉnh trang đô thị trên địa bàn thành phố Hòa Bình</t>
  </si>
  <si>
    <t>3089/QĐ-UBND; 6/12/2022</t>
  </si>
  <si>
    <t>Xây dựng các khu tái định cư thực hiện dự án Khu công nghiệp Yên Quang và các dự án khác tại xã Quang Tiến, thành phố Hòa Bình</t>
  </si>
  <si>
    <t>2992/QĐ-UBND; 29/11/2022</t>
  </si>
  <si>
    <t>Dự án đầu tư cơ sở hạ tầng tạo quỹ đất phục vụ phát triển đô thị trên địa bàn thành phố Hòa Bình</t>
  </si>
  <si>
    <t>402/NQ-HĐND; 05/2/2021</t>
  </si>
  <si>
    <t>Dự án tái định cư tại khu Đồng Trùng, phường Thống Nhất phục vụ giải phóng mặt bằng dự án đường nối từ đường Trần Hưng Đạo đến phường Dân Chủ kết nối với Quốc lộ 6 và các dự án khác trên địa bàn thành phố Hòa Bình</t>
  </si>
  <si>
    <t>Dự án xây dựng khu tái định cư tại xã Kim Bôi</t>
  </si>
  <si>
    <t>XIV</t>
  </si>
  <si>
    <t>2022-2023</t>
  </si>
  <si>
    <t>XV</t>
  </si>
  <si>
    <t>Dự án Xây dựng khu không gian bảo tồn Di sản văn hóa Mo Mường gắn với dịch vụ du lịch tại xã Hợp Phong, huyện Cao Phong</t>
  </si>
  <si>
    <t>2298; 12/10/2022</t>
  </si>
  <si>
    <t>Xây dựng bảo tàng tỉnh Hòa Bình</t>
  </si>
  <si>
    <t>XVI</t>
  </si>
  <si>
    <t>Đối ứng dự án ODA</t>
  </si>
  <si>
    <t>Dự án chuyển tiếp</t>
  </si>
  <si>
    <t>2020-2024</t>
  </si>
  <si>
    <t>QĐ  654; 01/4/2019; QĐ 265;11/02/2020</t>
  </si>
  <si>
    <t>Dự án Sửa chữa và nâng cao an toàn đập (WB8), tỉnh Hòa Bình</t>
  </si>
  <si>
    <t>4638/QĐ-BNN-HTQT ngày 09/11/2015</t>
  </si>
  <si>
    <t>Chuẩn bị đầu tư</t>
  </si>
  <si>
    <t>Dự án kết nối hạ tầng giao thông thủy lợi tỉnh Hòa Bình với hệ thống hạ tầng giao thông quốc gia</t>
  </si>
  <si>
    <t xml:space="preserve">1386/QĐ-TTg; ngày 05/8/2021 </t>
  </si>
  <si>
    <t>XVII</t>
  </si>
  <si>
    <t>Đối ứng dự án sử dụng vốn NSTW</t>
  </si>
  <si>
    <t xml:space="preserve">2942/QĐ-UBND ngày 17/12/2019 </t>
  </si>
  <si>
    <t>XVIII</t>
  </si>
  <si>
    <t>Vốn đối ứng CTMTQG</t>
  </si>
  <si>
    <t>CTMTQG phát triển KTXH vùng đồng bào dân tộc thiểu số</t>
  </si>
  <si>
    <t>CTMTQG xây dựng nông thôn mới</t>
  </si>
  <si>
    <t xml:space="preserve"> - Trong đó: vốn đối ứng thực hiện chương trình mỗi xã một sản phẩm</t>
  </si>
  <si>
    <t>CTMTQG giảm nghèo bền vững</t>
  </si>
  <si>
    <t>XIX</t>
  </si>
  <si>
    <t>Vốn bổ sung có mục tiêu cho huyện</t>
  </si>
  <si>
    <t xml:space="preserve">Thành phố Hòa Bình </t>
  </si>
  <si>
    <t>XX</t>
  </si>
  <si>
    <t>Các kinh phí khác</t>
  </si>
  <si>
    <t>Quỹ phát triển đất</t>
  </si>
  <si>
    <t>Hỗ trợ vốn thực hiện Đề án cứng hóa đường GTNT giai đoạn 2021 - 2025</t>
  </si>
  <si>
    <t>Vốn điều lệ HTX</t>
  </si>
  <si>
    <t>XXI</t>
  </si>
  <si>
    <t>Bội Chi ngân sách địa phương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</si>
</sst>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quot;&quot;;_(@_)"/>
    <numFmt numFmtId="165" formatCode="_(* #,##0_);_(* \(#,##0\);_(* &quot;-&quot;??_);_(@_)"/>
    <numFmt numFmtId="166" formatCode="###,###"/>
    <numFmt numFmtId="167" formatCode="###,###,###"/>
  </numFmts>
  <fonts count="54">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b/>
      <sz val="12"/>
      <name val="Times New Romanh"/>
    </font>
    <font>
      <sz val="13"/>
      <name val=".VnTime"/>
      <family val="2"/>
    </font>
    <font>
      <sz val="11"/>
      <name val="Times New Roman"/>
      <family val="1"/>
      <charset val="163"/>
    </font>
    <font>
      <b/>
      <u/>
      <sz val="12"/>
      <name val="Times New Roman"/>
      <family val="1"/>
    </font>
    <font>
      <i/>
      <sz val="11"/>
      <name val="Times New Roman"/>
      <family val="1"/>
    </font>
    <font>
      <sz val="11"/>
      <color theme="1"/>
      <name val="Calibri"/>
      <family val="2"/>
      <charset val="163"/>
      <scheme val="minor"/>
    </font>
    <font>
      <sz val="11"/>
      <color theme="1"/>
      <name val="Calibri"/>
      <family val="2"/>
      <scheme val="minor"/>
    </font>
    <font>
      <sz val="16"/>
      <name val="Times New Roman"/>
      <family val="1"/>
    </font>
    <font>
      <b/>
      <sz val="11"/>
      <name val="Times New Roman"/>
      <family val="1"/>
    </font>
    <font>
      <i/>
      <sz val="12"/>
      <name val="Times New Roman"/>
      <family val="1"/>
      <charset val="163"/>
    </font>
    <font>
      <b/>
      <sz val="12"/>
      <name val="Times New Roman"/>
      <family val="1"/>
      <charset val="163"/>
    </font>
    <font>
      <b/>
      <sz val="12"/>
      <name val="Times New Roman h"/>
    </font>
    <font>
      <sz val="13"/>
      <name val="Times New Roman"/>
      <family val="1"/>
      <charset val="163"/>
    </font>
    <font>
      <b/>
      <sz val="13"/>
      <name val="Times New Roman"/>
      <family val="1"/>
      <charset val="163"/>
    </font>
    <font>
      <i/>
      <sz val="13"/>
      <name val="Times New Roman"/>
      <family val="1"/>
      <charset val="163"/>
    </font>
    <font>
      <i/>
      <sz val="11"/>
      <name val="Times New Roman"/>
      <family val="1"/>
      <charset val="163"/>
    </font>
    <font>
      <sz val="13"/>
      <name val="VNTime"/>
      <family val="2"/>
    </font>
    <font>
      <sz val="14"/>
      <name val=".VnArial Narrow"/>
      <family val="2"/>
    </font>
    <font>
      <sz val="10"/>
      <name val="Arial"/>
      <family val="2"/>
    </font>
    <font>
      <sz val="12"/>
      <name val="Times New RomanH"/>
    </font>
    <font>
      <b/>
      <sz val="13"/>
      <name val="Times New Roman"/>
      <family val="1"/>
    </font>
    <font>
      <b/>
      <sz val="14"/>
      <color rgb="FFFF0000"/>
      <name val="Times New Roman"/>
      <family val="1"/>
    </font>
    <font>
      <sz val="11"/>
      <color indexed="8"/>
      <name val="Calibri"/>
      <family val="2"/>
    </font>
    <font>
      <sz val="11"/>
      <color indexed="8"/>
      <name val="Calibri"/>
      <family val="2"/>
      <charset val="163"/>
    </font>
    <font>
      <sz val="12"/>
      <color theme="1"/>
      <name val="Times New Roman"/>
      <family val="2"/>
      <charset val="163"/>
    </font>
    <font>
      <i/>
      <sz val="13"/>
      <name val="Times New Roman"/>
      <family val="1"/>
    </font>
    <font>
      <sz val="10"/>
      <name val="Times New Roman"/>
      <family val="1"/>
    </font>
    <font>
      <b/>
      <sz val="10"/>
      <name val="Times New Roman"/>
      <family val="1"/>
    </font>
    <font>
      <b/>
      <u/>
      <sz val="8"/>
      <name val="Times New Roman"/>
      <family val="1"/>
    </font>
    <font>
      <u/>
      <sz val="12"/>
      <name val="Times New Roman"/>
      <family val="1"/>
    </font>
    <font>
      <b/>
      <sz val="8"/>
      <name val="Times New Roman"/>
      <family val="1"/>
    </font>
    <font>
      <b/>
      <u/>
      <sz val="8"/>
      <color rgb="FFFF0000"/>
      <name val="Times New Roman"/>
      <family val="1"/>
    </font>
    <font>
      <b/>
      <u/>
      <sz val="10"/>
      <name val="Times New Roman"/>
      <family val="1"/>
    </font>
    <font>
      <u/>
      <sz val="10"/>
      <name val="Times New Roman"/>
      <family val="1"/>
    </font>
    <font>
      <sz val="11"/>
      <color theme="1"/>
      <name val="Times New Roman"/>
      <family val="1"/>
    </font>
    <font>
      <sz val="9"/>
      <name val="Times New Roman"/>
      <family val="1"/>
    </font>
    <font>
      <i/>
      <sz val="9"/>
      <name val="Times New Roman"/>
      <family val="1"/>
    </font>
    <font>
      <sz val="9"/>
      <color rgb="FF000000"/>
      <name val="Times New Roman"/>
      <family val="1"/>
    </font>
    <font>
      <sz val="8"/>
      <name val="Times New Roman"/>
      <family val="1"/>
    </font>
    <font>
      <sz val="12"/>
      <color theme="1"/>
      <name val="Times New Roman"/>
      <family val="1"/>
    </font>
    <font>
      <i/>
      <sz val="12"/>
      <color theme="1"/>
      <name val="Times New Roman"/>
      <family val="1"/>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8">
    <xf numFmtId="0" fontId="0" fillId="0" borderId="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0" fillId="0" borderId="0"/>
    <xf numFmtId="0" fontId="11" fillId="0" borderId="0"/>
    <xf numFmtId="0" fontId="2" fillId="0" borderId="0"/>
    <xf numFmtId="0" fontId="18" fillId="0" borderId="0"/>
    <xf numFmtId="0" fontId="10" fillId="0" borderId="0"/>
    <xf numFmtId="0" fontId="15" fillId="0" borderId="0"/>
    <xf numFmtId="0" fontId="1" fillId="0" borderId="0"/>
    <xf numFmtId="0" fontId="29" fillId="0" borderId="0"/>
    <xf numFmtId="0" fontId="30" fillId="0" borderId="0"/>
    <xf numFmtId="0" fontId="30" fillId="0" borderId="0" applyFont="0" applyFill="0" applyBorder="0" applyAlignment="0" applyProtection="0"/>
    <xf numFmtId="0" fontId="31" fillId="0" borderId="0"/>
    <xf numFmtId="0" fontId="31" fillId="0" borderId="0" applyFont="0" applyFill="0" applyBorder="0" applyAlignment="0" applyProtection="0"/>
    <xf numFmtId="0" fontId="31" fillId="0" borderId="0"/>
    <xf numFmtId="0" fontId="3" fillId="0" borderId="0"/>
    <xf numFmtId="43" fontId="35" fillId="0" borderId="0" applyFont="0" applyFill="0" applyBorder="0" applyAlignment="0" applyProtection="0"/>
    <xf numFmtId="0" fontId="36" fillId="0" borderId="0"/>
    <xf numFmtId="0" fontId="31" fillId="0" borderId="0"/>
    <xf numFmtId="0" fontId="31" fillId="0" borderId="0"/>
    <xf numFmtId="0" fontId="19" fillId="0" borderId="0"/>
    <xf numFmtId="167" fontId="6" fillId="0" borderId="0" applyFont="0" applyFill="0" applyBorder="0" applyAlignment="0" applyProtection="0"/>
    <xf numFmtId="164" fontId="31" fillId="0" borderId="0" applyFont="0" applyFill="0" applyBorder="0" applyAlignment="0" applyProtection="0"/>
    <xf numFmtId="0" fontId="37" fillId="0" borderId="0" applyAlignment="0"/>
    <xf numFmtId="0" fontId="31" fillId="0" borderId="0" applyAlignment="0"/>
    <xf numFmtId="0" fontId="31" fillId="0" borderId="0"/>
  </cellStyleXfs>
  <cellXfs count="354">
    <xf numFmtId="0" fontId="0" fillId="0" borderId="0" xfId="0"/>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7" fillId="0" borderId="0" xfId="0" applyFont="1" applyFill="1" applyAlignment="1">
      <alignment horizontal="left"/>
    </xf>
    <xf numFmtId="0" fontId="5" fillId="0" borderId="0" xfId="0" applyNumberFormat="1" applyFont="1" applyFill="1" applyAlignment="1">
      <alignment vertical="center" wrapText="1"/>
    </xf>
    <xf numFmtId="0" fontId="9"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6"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quotePrefix="1" applyFont="1" applyFill="1" applyBorder="1" applyAlignment="1">
      <alignment horizontal="center"/>
    </xf>
    <xf numFmtId="0" fontId="12" fillId="0" borderId="2" xfId="0" applyFont="1" applyFill="1" applyBorder="1" applyAlignment="1">
      <alignment horizontal="center"/>
    </xf>
    <xf numFmtId="0" fontId="4" fillId="0" borderId="3" xfId="0" applyFont="1" applyFill="1" applyBorder="1" applyAlignment="1">
      <alignment horizontal="center" wrapText="1"/>
    </xf>
    <xf numFmtId="0" fontId="12" fillId="0" borderId="2" xfId="0" applyFont="1" applyFill="1" applyBorder="1" applyAlignment="1">
      <alignment horizontal="center" vertical="center"/>
    </xf>
    <xf numFmtId="0" fontId="12" fillId="0" borderId="3" xfId="0" applyFont="1" applyFill="1" applyBorder="1" applyAlignment="1">
      <alignment vertical="center" wrapText="1"/>
    </xf>
    <xf numFmtId="0" fontId="12" fillId="0" borderId="3" xfId="0" applyFont="1" applyFill="1" applyBorder="1"/>
    <xf numFmtId="0" fontId="12" fillId="0" borderId="4" xfId="0" applyFont="1" applyFill="1" applyBorder="1" applyAlignment="1">
      <alignment horizontal="center"/>
    </xf>
    <xf numFmtId="0" fontId="12" fillId="0" borderId="5" xfId="0" applyFont="1" applyFill="1" applyBorder="1"/>
    <xf numFmtId="3" fontId="3" fillId="0" borderId="4" xfId="0" applyNumberFormat="1" applyFont="1" applyFill="1" applyBorder="1"/>
    <xf numFmtId="0" fontId="8" fillId="0" borderId="0" xfId="0" applyFont="1" applyFill="1"/>
    <xf numFmtId="0" fontId="4" fillId="0" borderId="0" xfId="0" applyFont="1" applyFill="1" applyAlignment="1">
      <alignment horizontal="left"/>
    </xf>
    <xf numFmtId="0" fontId="3" fillId="0" borderId="2" xfId="0" applyFont="1" applyFill="1" applyBorder="1"/>
    <xf numFmtId="0" fontId="4" fillId="0" borderId="2" xfId="0" applyFont="1" applyFill="1" applyBorder="1"/>
    <xf numFmtId="0" fontId="6" fillId="0" borderId="0" xfId="0" applyFont="1" applyFill="1"/>
    <xf numFmtId="0" fontId="17" fillId="0" borderId="0" xfId="0" applyFont="1" applyFill="1" applyBorder="1" applyAlignment="1">
      <alignment horizontal="right"/>
    </xf>
    <xf numFmtId="0" fontId="4" fillId="0" borderId="6" xfId="0" applyFont="1" applyFill="1" applyBorder="1" applyAlignment="1">
      <alignment horizontal="center" vertical="center"/>
    </xf>
    <xf numFmtId="0" fontId="13" fillId="0" borderId="1" xfId="0" applyFont="1" applyFill="1" applyBorder="1" applyAlignment="1">
      <alignment horizontal="center"/>
    </xf>
    <xf numFmtId="0" fontId="7" fillId="0" borderId="0" xfId="0" applyFont="1" applyFill="1" applyAlignment="1">
      <alignment horizontal="centerContinuous"/>
    </xf>
    <xf numFmtId="0" fontId="20" fillId="0" borderId="0" xfId="0" applyFont="1" applyFill="1" applyAlignment="1">
      <alignment horizontal="centerContinuous"/>
    </xf>
    <xf numFmtId="0" fontId="5" fillId="0" borderId="0" xfId="0" applyFont="1" applyFill="1" applyAlignment="1">
      <alignment horizontal="right"/>
    </xf>
    <xf numFmtId="0" fontId="13" fillId="0" borderId="1" xfId="0" applyFont="1" applyFill="1" applyBorder="1"/>
    <xf numFmtId="0" fontId="13" fillId="0" borderId="2" xfId="0" applyFont="1" applyFill="1" applyBorder="1"/>
    <xf numFmtId="0" fontId="3" fillId="0" borderId="2" xfId="0" applyFont="1" applyFill="1" applyBorder="1" applyAlignment="1">
      <alignment wrapText="1"/>
    </xf>
    <xf numFmtId="3" fontId="4" fillId="0" borderId="2" xfId="0" applyNumberFormat="1" applyFont="1" applyFill="1" applyBorder="1"/>
    <xf numFmtId="0" fontId="7" fillId="0" borderId="0" xfId="0" applyFont="1" applyFill="1"/>
    <xf numFmtId="0" fontId="4" fillId="0" borderId="2" xfId="0" applyFont="1" applyFill="1" applyBorder="1" applyAlignment="1">
      <alignment horizontal="center" vertical="center"/>
    </xf>
    <xf numFmtId="0" fontId="4" fillId="0" borderId="2" xfId="0" applyFont="1" applyFill="1" applyBorder="1" applyAlignment="1">
      <alignment horizontal="left" wrapText="1"/>
    </xf>
    <xf numFmtId="0" fontId="3" fillId="0" borderId="8" xfId="0" applyFont="1" applyFill="1" applyBorder="1" applyAlignment="1">
      <alignment horizontal="center"/>
    </xf>
    <xf numFmtId="0" fontId="3" fillId="0" borderId="4" xfId="0" quotePrefix="1" applyFont="1" applyFill="1" applyBorder="1" applyAlignment="1">
      <alignment horizontal="center"/>
    </xf>
    <xf numFmtId="0" fontId="3" fillId="0" borderId="4" xfId="0" applyFont="1" applyFill="1" applyBorder="1"/>
    <xf numFmtId="0" fontId="4" fillId="0" borderId="0" xfId="0" applyFont="1" applyFill="1" applyAlignment="1">
      <alignment horizontal="centerContinuous" wrapText="1"/>
    </xf>
    <xf numFmtId="0" fontId="17" fillId="0" borderId="0" xfId="0" applyFont="1" applyFill="1" applyAlignment="1">
      <alignment horizontal="righ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vertical="center" wrapText="1"/>
    </xf>
    <xf numFmtId="0" fontId="4" fillId="0" borderId="4" xfId="0" applyFont="1" applyFill="1" applyBorder="1" applyAlignment="1">
      <alignment horizontal="center"/>
    </xf>
    <xf numFmtId="0" fontId="4" fillId="0" borderId="4" xfId="0" applyFont="1" applyFill="1" applyBorder="1"/>
    <xf numFmtId="3" fontId="9" fillId="0" borderId="4" xfId="0" applyNumberFormat="1" applyFont="1" applyFill="1" applyBorder="1"/>
    <xf numFmtId="0" fontId="8" fillId="0" borderId="0" xfId="0" quotePrefix="1" applyFont="1" applyFill="1" applyAlignment="1">
      <alignment horizontal="left"/>
    </xf>
    <xf numFmtId="0" fontId="8" fillId="0" borderId="0" xfId="0" quotePrefix="1" applyFont="1" applyFill="1" applyBorder="1"/>
    <xf numFmtId="0" fontId="9" fillId="0" borderId="0" xfId="4" applyFont="1" applyFill="1"/>
    <xf numFmtId="0" fontId="4" fillId="0" borderId="0" xfId="0" applyFont="1" applyFill="1" applyAlignment="1"/>
    <xf numFmtId="0" fontId="7" fillId="0" borderId="0" xfId="0" applyFont="1" applyFill="1" applyAlignment="1">
      <alignment horizontal="centerContinuous" wrapText="1"/>
    </xf>
    <xf numFmtId="0" fontId="7" fillId="0" borderId="0" xfId="0" quotePrefix="1" applyFont="1" applyFill="1" applyAlignment="1">
      <alignment horizontal="centerContinuous"/>
    </xf>
    <xf numFmtId="0" fontId="21" fillId="0" borderId="11" xfId="0" applyFont="1" applyFill="1" applyBorder="1" applyAlignment="1">
      <alignment horizontal="center" vertical="center" wrapText="1"/>
    </xf>
    <xf numFmtId="0" fontId="4" fillId="0" borderId="1" xfId="0" applyFont="1" applyFill="1" applyBorder="1"/>
    <xf numFmtId="3" fontId="8" fillId="0" borderId="2" xfId="0" applyNumberFormat="1" applyFont="1" applyFill="1" applyBorder="1"/>
    <xf numFmtId="3" fontId="9" fillId="0" borderId="2" xfId="0" applyNumberFormat="1" applyFont="1" applyFill="1" applyBorder="1"/>
    <xf numFmtId="0" fontId="5" fillId="0" borderId="2" xfId="0" applyFont="1" applyFill="1" applyBorder="1" applyAlignment="1">
      <alignment horizontal="center"/>
    </xf>
    <xf numFmtId="0" fontId="3" fillId="0" borderId="2" xfId="0" applyFont="1" applyFill="1" applyBorder="1" applyAlignment="1">
      <alignment horizontal="left" vertical="center" wrapText="1"/>
    </xf>
    <xf numFmtId="0" fontId="22" fillId="0" borderId="2" xfId="0" applyFont="1" applyFill="1" applyBorder="1" applyAlignment="1">
      <alignment horizontal="center"/>
    </xf>
    <xf numFmtId="0" fontId="22" fillId="0" borderId="2" xfId="0" applyFont="1" applyFill="1" applyBorder="1"/>
    <xf numFmtId="0" fontId="25" fillId="0" borderId="0" xfId="9" applyFont="1" applyFill="1"/>
    <xf numFmtId="165" fontId="26" fillId="0" borderId="0" xfId="1" applyNumberFormat="1" applyFont="1" applyFill="1" applyAlignment="1">
      <alignment horizontal="right"/>
    </xf>
    <xf numFmtId="0" fontId="26" fillId="0" borderId="0" xfId="9" applyFont="1" applyFill="1" applyAlignment="1">
      <alignment vertical="top"/>
    </xf>
    <xf numFmtId="165" fontId="26" fillId="0" borderId="0" xfId="1" applyNumberFormat="1" applyFont="1" applyFill="1"/>
    <xf numFmtId="0" fontId="25" fillId="0" borderId="0" xfId="9" applyFont="1" applyFill="1" applyAlignment="1">
      <alignment horizontal="right"/>
    </xf>
    <xf numFmtId="44" fontId="27" fillId="0" borderId="0" xfId="2" applyFont="1" applyFill="1" applyAlignment="1">
      <alignment horizontal="right"/>
    </xf>
    <xf numFmtId="165" fontId="28" fillId="0" borderId="0" xfId="1" applyNumberFormat="1" applyFont="1" applyFill="1" applyAlignment="1">
      <alignment horizontal="right"/>
    </xf>
    <xf numFmtId="0" fontId="23" fillId="0" borderId="6" xfId="9" applyFont="1" applyFill="1" applyBorder="1" applyAlignment="1">
      <alignment horizontal="center" vertical="center" wrapText="1"/>
    </xf>
    <xf numFmtId="165" fontId="23" fillId="0" borderId="6" xfId="1" applyNumberFormat="1" applyFont="1" applyFill="1" applyBorder="1" applyAlignment="1">
      <alignment horizontal="center" vertical="center" wrapText="1"/>
    </xf>
    <xf numFmtId="0" fontId="25" fillId="0" borderId="0" xfId="9" applyFont="1" applyFill="1" applyAlignment="1">
      <alignment horizontal="center"/>
    </xf>
    <xf numFmtId="0" fontId="23" fillId="0" borderId="1" xfId="9" applyFont="1" applyFill="1" applyBorder="1" applyAlignment="1">
      <alignment horizontal="center" wrapText="1"/>
    </xf>
    <xf numFmtId="165" fontId="23" fillId="0" borderId="1" xfId="1" applyNumberFormat="1" applyFont="1" applyFill="1" applyBorder="1" applyAlignment="1"/>
    <xf numFmtId="0" fontId="26" fillId="0" borderId="0" xfId="9" applyFont="1" applyFill="1"/>
    <xf numFmtId="0" fontId="23" fillId="0" borderId="2" xfId="9" applyFont="1" applyFill="1" applyBorder="1" applyAlignment="1">
      <alignment horizontal="center" wrapText="1"/>
    </xf>
    <xf numFmtId="0" fontId="23" fillId="0" borderId="2" xfId="9" applyFont="1" applyFill="1" applyBorder="1" applyAlignment="1">
      <alignment horizontal="left" wrapText="1"/>
    </xf>
    <xf numFmtId="165" fontId="23" fillId="0" borderId="2" xfId="1" applyNumberFormat="1" applyFont="1" applyFill="1" applyBorder="1" applyAlignment="1"/>
    <xf numFmtId="0" fontId="12" fillId="0" borderId="2" xfId="9" applyFont="1" applyFill="1" applyBorder="1" applyAlignment="1">
      <alignment horizontal="left" wrapText="1"/>
    </xf>
    <xf numFmtId="0" fontId="23" fillId="0" borderId="2" xfId="9" applyFont="1" applyFill="1" applyBorder="1" applyAlignment="1">
      <alignment wrapText="1"/>
    </xf>
    <xf numFmtId="0" fontId="12" fillId="0" borderId="2" xfId="0" applyFont="1" applyFill="1" applyBorder="1" applyAlignment="1">
      <alignment horizontal="center" wrapText="1"/>
    </xf>
    <xf numFmtId="166" fontId="12" fillId="0" borderId="2" xfId="0" applyNumberFormat="1" applyFont="1" applyFill="1" applyBorder="1" applyAlignment="1">
      <alignment wrapText="1"/>
    </xf>
    <xf numFmtId="166" fontId="22" fillId="0" borderId="2" xfId="0" applyNumberFormat="1" applyFont="1" applyFill="1" applyBorder="1" applyAlignment="1">
      <alignment wrapText="1"/>
    </xf>
    <xf numFmtId="0" fontId="12" fillId="0" borderId="2" xfId="11" applyFont="1" applyFill="1" applyBorder="1" applyAlignment="1">
      <alignment horizontal="center" wrapText="1"/>
    </xf>
    <xf numFmtId="166" fontId="12" fillId="0" borderId="2" xfId="11" applyNumberFormat="1" applyFont="1" applyFill="1" applyBorder="1" applyAlignment="1">
      <alignment wrapText="1"/>
    </xf>
    <xf numFmtId="0" fontId="12" fillId="0" borderId="2" xfId="11" applyFont="1" applyFill="1" applyBorder="1" applyAlignment="1">
      <alignment horizontal="center" vertical="center" wrapText="1"/>
    </xf>
    <xf numFmtId="166" fontId="12" fillId="0" borderId="2" xfId="11" applyNumberFormat="1" applyFont="1" applyFill="1" applyBorder="1" applyAlignment="1">
      <alignment horizontal="justify" wrapText="1"/>
    </xf>
    <xf numFmtId="165" fontId="12" fillId="0" borderId="2" xfId="1" applyNumberFormat="1" applyFont="1" applyFill="1" applyBorder="1" applyAlignment="1"/>
    <xf numFmtId="0" fontId="12" fillId="0" borderId="2" xfId="9" applyFont="1" applyFill="1" applyBorder="1" applyAlignment="1">
      <alignment horizontal="center" wrapText="1"/>
    </xf>
    <xf numFmtId="0" fontId="22" fillId="0" borderId="2" xfId="9" applyFont="1" applyFill="1" applyBorder="1" applyAlignment="1">
      <alignment wrapText="1"/>
    </xf>
    <xf numFmtId="165" fontId="23" fillId="0" borderId="8" xfId="1" applyNumberFormat="1" applyFont="1" applyFill="1" applyBorder="1" applyAlignment="1"/>
    <xf numFmtId="0" fontId="23" fillId="0" borderId="4" xfId="9" applyFont="1" applyFill="1" applyBorder="1" applyAlignment="1">
      <alignment horizontal="center" wrapText="1"/>
    </xf>
    <xf numFmtId="0" fontId="23" fillId="0" borderId="4" xfId="9" applyFont="1" applyFill="1" applyBorder="1" applyAlignment="1">
      <alignment wrapText="1"/>
    </xf>
    <xf numFmtId="165" fontId="25" fillId="0" borderId="4" xfId="1" applyNumberFormat="1" applyFont="1" applyFill="1" applyBorder="1"/>
    <xf numFmtId="165" fontId="25"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right"/>
    </xf>
    <xf numFmtId="0" fontId="3" fillId="0" borderId="0" xfId="4" applyFont="1" applyFill="1"/>
    <xf numFmtId="0" fontId="8" fillId="0" borderId="0" xfId="4" applyFont="1" applyFill="1" applyAlignment="1">
      <alignment horizontal="left"/>
    </xf>
    <xf numFmtId="0" fontId="6" fillId="0" borderId="0" xfId="4" applyFont="1" applyFill="1"/>
    <xf numFmtId="0" fontId="32" fillId="0" borderId="14" xfId="14" applyFont="1" applyBorder="1" applyAlignment="1">
      <alignment horizontal="center" vertical="center" wrapText="1"/>
    </xf>
    <xf numFmtId="0" fontId="32" fillId="0" borderId="14" xfId="14" applyFont="1" applyBorder="1" applyAlignment="1">
      <alignment vertical="center" wrapText="1"/>
    </xf>
    <xf numFmtId="37" fontId="32" fillId="0" borderId="14" xfId="15" applyNumberFormat="1" applyFont="1" applyBorder="1" applyAlignment="1">
      <alignment vertical="center"/>
    </xf>
    <xf numFmtId="0" fontId="32" fillId="0" borderId="2" xfId="14" applyFont="1" applyBorder="1" applyAlignment="1">
      <alignment horizontal="center" vertical="center" wrapText="1"/>
    </xf>
    <xf numFmtId="0" fontId="32" fillId="0" borderId="2" xfId="14" applyFont="1" applyBorder="1" applyAlignment="1">
      <alignment vertical="center" wrapText="1"/>
    </xf>
    <xf numFmtId="37" fontId="32" fillId="0" borderId="2" xfId="15" applyNumberFormat="1" applyFont="1" applyBorder="1" applyAlignment="1">
      <alignment vertical="center"/>
    </xf>
    <xf numFmtId="0" fontId="32" fillId="0" borderId="4" xfId="14" applyFont="1" applyBorder="1" applyAlignment="1">
      <alignment horizontal="center" vertical="center" wrapText="1"/>
    </xf>
    <xf numFmtId="0" fontId="32" fillId="0" borderId="4" xfId="14" applyFont="1" applyBorder="1" applyAlignment="1">
      <alignment vertical="center" wrapText="1"/>
    </xf>
    <xf numFmtId="37" fontId="32" fillId="0" borderId="4" xfId="15" applyNumberFormat="1" applyFont="1" applyBorder="1" applyAlignment="1">
      <alignment vertical="center"/>
    </xf>
    <xf numFmtId="0" fontId="3" fillId="0" borderId="0" xfId="4" applyFont="1" applyFill="1" applyAlignment="1">
      <alignment horizontal="centerContinuous"/>
    </xf>
    <xf numFmtId="0" fontId="17" fillId="0" borderId="0" xfId="4" applyFont="1" applyFill="1" applyBorder="1" applyAlignment="1">
      <alignment horizontal="right"/>
    </xf>
    <xf numFmtId="0" fontId="4" fillId="0" borderId="1" xfId="4" applyFont="1" applyFill="1" applyBorder="1" applyAlignment="1">
      <alignment horizontal="center"/>
    </xf>
    <xf numFmtId="0" fontId="4" fillId="0" borderId="13" xfId="4" applyFont="1" applyFill="1" applyBorder="1"/>
    <xf numFmtId="0" fontId="3" fillId="0" borderId="14" xfId="4" applyFont="1" applyFill="1" applyBorder="1" applyAlignment="1">
      <alignment horizontal="center"/>
    </xf>
    <xf numFmtId="0" fontId="3" fillId="0" borderId="19" xfId="4" applyFont="1" applyFill="1" applyBorder="1"/>
    <xf numFmtId="3" fontId="3" fillId="0" borderId="14" xfId="4" applyNumberFormat="1" applyFont="1" applyFill="1" applyBorder="1"/>
    <xf numFmtId="3" fontId="3" fillId="2" borderId="14" xfId="4" applyNumberFormat="1" applyFont="1" applyFill="1" applyBorder="1"/>
    <xf numFmtId="0" fontId="3" fillId="0" borderId="2" xfId="4" applyFont="1" applyFill="1" applyBorder="1" applyAlignment="1">
      <alignment horizontal="center"/>
    </xf>
    <xf numFmtId="0" fontId="3" fillId="0" borderId="3" xfId="4" applyFont="1" applyFill="1" applyBorder="1"/>
    <xf numFmtId="3" fontId="3" fillId="0" borderId="2" xfId="4" applyNumberFormat="1" applyFont="1" applyFill="1" applyBorder="1"/>
    <xf numFmtId="0" fontId="3" fillId="0" borderId="4" xfId="4" applyFont="1" applyFill="1" applyBorder="1" applyAlignment="1">
      <alignment horizontal="center"/>
    </xf>
    <xf numFmtId="0" fontId="3" fillId="0" borderId="5" xfId="0" applyFont="1" applyFill="1" applyBorder="1"/>
    <xf numFmtId="3" fontId="3" fillId="0" borderId="4" xfId="4" applyNumberFormat="1" applyFont="1" applyFill="1" applyBorder="1"/>
    <xf numFmtId="0" fontId="8" fillId="0" borderId="0" xfId="4" applyFont="1" applyFill="1"/>
    <xf numFmtId="0" fontId="34" fillId="0" borderId="0" xfId="4" quotePrefix="1" applyFont="1" applyFill="1" applyAlignment="1">
      <alignment horizontal="centerContinuous"/>
    </xf>
    <xf numFmtId="0" fontId="7" fillId="0" borderId="0" xfId="4" quotePrefix="1" applyFont="1" applyFill="1" applyAlignment="1">
      <alignment horizontal="centerContinuous"/>
    </xf>
    <xf numFmtId="3" fontId="7" fillId="0" borderId="0" xfId="16" applyNumberFormat="1" applyFont="1" applyFill="1" applyBorder="1" applyAlignment="1">
      <alignment horizontal="center" vertical="center" wrapText="1"/>
    </xf>
    <xf numFmtId="3" fontId="9" fillId="0" borderId="0" xfId="16" applyNumberFormat="1" applyFont="1" applyFill="1" applyBorder="1" applyAlignment="1">
      <alignment vertical="center" wrapText="1"/>
    </xf>
    <xf numFmtId="1" fontId="9" fillId="0" borderId="2" xfId="16" applyNumberFormat="1" applyFont="1" applyFill="1" applyBorder="1" applyAlignment="1">
      <alignment horizontal="center" vertical="center" wrapText="1"/>
    </xf>
    <xf numFmtId="1" fontId="9" fillId="0" borderId="0" xfId="16" applyNumberFormat="1" applyFont="1" applyFill="1" applyAlignment="1">
      <alignment vertical="center"/>
    </xf>
    <xf numFmtId="3" fontId="9" fillId="0" borderId="2" xfId="16" quotePrefix="1" applyNumberFormat="1" applyFont="1" applyFill="1" applyBorder="1" applyAlignment="1">
      <alignment horizontal="center" vertical="center" wrapText="1"/>
    </xf>
    <xf numFmtId="3" fontId="3" fillId="0" borderId="2" xfId="0" applyNumberFormat="1" applyFont="1" applyFill="1" applyBorder="1" applyAlignment="1">
      <alignment horizontal="left" vertical="center" wrapText="1"/>
    </xf>
    <xf numFmtId="0" fontId="3" fillId="0" borderId="9" xfId="4" applyFont="1" applyFill="1" applyBorder="1" applyAlignment="1">
      <alignment horizontal="center" vertical="center" wrapText="1"/>
    </xf>
    <xf numFmtId="0" fontId="13" fillId="0" borderId="6" xfId="14" applyFont="1" applyBorder="1" applyAlignment="1">
      <alignment vertical="center" wrapText="1"/>
    </xf>
    <xf numFmtId="3" fontId="4" fillId="0" borderId="1" xfId="0" applyNumberFormat="1" applyFont="1" applyFill="1" applyBorder="1"/>
    <xf numFmtId="0" fontId="23" fillId="0" borderId="2" xfId="0" applyFont="1" applyFill="1" applyBorder="1" applyAlignment="1">
      <alignment horizontal="center" vertical="center"/>
    </xf>
    <xf numFmtId="165" fontId="3" fillId="0" borderId="2" xfId="1" applyNumberFormat="1" applyFont="1" applyFill="1" applyBorder="1" applyAlignment="1"/>
    <xf numFmtId="165" fontId="4" fillId="0" borderId="2" xfId="1" applyNumberFormat="1" applyFont="1" applyFill="1" applyBorder="1" applyAlignment="1"/>
    <xf numFmtId="3" fontId="4" fillId="0" borderId="1" xfId="4" applyNumberFormat="1" applyFont="1" applyFill="1" applyBorder="1"/>
    <xf numFmtId="0" fontId="5" fillId="0" borderId="0" xfId="0" applyNumberFormat="1" applyFont="1" applyFill="1" applyAlignment="1">
      <alignment horizontal="center" vertical="center" wrapText="1"/>
    </xf>
    <xf numFmtId="0" fontId="8" fillId="0" borderId="0" xfId="0" applyFont="1" applyFill="1" applyAlignment="1">
      <alignment horizontal="left"/>
    </xf>
    <xf numFmtId="0" fontId="4" fillId="0" borderId="0" xfId="0" applyFont="1" applyFill="1" applyAlignment="1">
      <alignment horizontal="right"/>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27" fillId="0" borderId="0" xfId="9" applyFont="1" applyFill="1" applyAlignment="1">
      <alignment horizontal="center"/>
    </xf>
    <xf numFmtId="0" fontId="13" fillId="0" borderId="6" xfId="14" applyFont="1" applyBorder="1" applyAlignment="1">
      <alignment horizontal="center" vertical="center" wrapText="1"/>
    </xf>
    <xf numFmtId="3" fontId="4" fillId="0" borderId="9" xfId="16" applyNumberFormat="1" applyFont="1" applyFill="1" applyBorder="1" applyAlignment="1">
      <alignment horizontal="center" vertical="center" wrapText="1"/>
    </xf>
    <xf numFmtId="0" fontId="17" fillId="0" borderId="15" xfId="0" applyFont="1" applyFill="1" applyBorder="1" applyAlignment="1">
      <alignment horizontal="right"/>
    </xf>
    <xf numFmtId="0" fontId="5" fillId="0" borderId="0" xfId="0" applyNumberFormat="1" applyFont="1" applyFill="1" applyAlignment="1">
      <alignment horizontal="center" vertical="center" wrapText="1"/>
    </xf>
    <xf numFmtId="0" fontId="7" fillId="0" borderId="0" xfId="0" applyFont="1" applyFill="1" applyAlignment="1">
      <alignment horizontal="center"/>
    </xf>
    <xf numFmtId="0" fontId="8" fillId="0" borderId="0" xfId="0" applyFont="1" applyFill="1" applyAlignment="1">
      <alignment horizontal="left"/>
    </xf>
    <xf numFmtId="0" fontId="4" fillId="0" borderId="0" xfId="0" applyFont="1" applyFill="1" applyAlignment="1">
      <alignment horizontal="right"/>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1" xfId="0" applyFont="1" applyFill="1" applyBorder="1" applyAlignment="1">
      <alignment horizontal="center" vertical="center"/>
    </xf>
    <xf numFmtId="0" fontId="21" fillId="0" borderId="10"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6" fillId="0" borderId="0" xfId="9" applyFont="1" applyFill="1" applyAlignment="1">
      <alignment horizontal="center"/>
    </xf>
    <xf numFmtId="0" fontId="27" fillId="0" borderId="0" xfId="9" applyFont="1" applyFill="1" applyAlignment="1">
      <alignment horizontal="center"/>
    </xf>
    <xf numFmtId="0" fontId="13" fillId="0" borderId="10" xfId="14" applyFont="1" applyBorder="1" applyAlignment="1">
      <alignment horizontal="center" vertical="center" wrapText="1"/>
    </xf>
    <xf numFmtId="0" fontId="13" fillId="0" borderId="16" xfId="14" applyFont="1" applyBorder="1" applyAlignment="1">
      <alignment horizontal="center" vertical="center" wrapText="1"/>
    </xf>
    <xf numFmtId="0" fontId="13" fillId="0" borderId="7" xfId="14" applyFont="1" applyBorder="1" applyAlignment="1">
      <alignment horizontal="center" vertical="center" wrapText="1"/>
    </xf>
    <xf numFmtId="0" fontId="13" fillId="0" borderId="6" xfId="14" applyFont="1" applyBorder="1" applyAlignment="1">
      <alignment horizontal="center" vertical="center" wrapText="1"/>
    </xf>
    <xf numFmtId="0" fontId="4" fillId="0" borderId="9" xfId="4" applyFont="1" applyFill="1" applyBorder="1" applyAlignment="1">
      <alignment horizontal="center" vertical="center"/>
    </xf>
    <xf numFmtId="0" fontId="4" fillId="0" borderId="11" xfId="4" applyFont="1" applyFill="1" applyBorder="1" applyAlignment="1">
      <alignment horizontal="center" vertical="center"/>
    </xf>
    <xf numFmtId="0" fontId="4" fillId="0" borderId="14" xfId="4" applyFont="1" applyFill="1" applyBorder="1" applyAlignment="1">
      <alignment horizontal="center" vertical="center"/>
    </xf>
    <xf numFmtId="0" fontId="13" fillId="0" borderId="9" xfId="14" applyFont="1" applyBorder="1" applyAlignment="1">
      <alignment horizontal="center" vertical="center" wrapText="1"/>
    </xf>
    <xf numFmtId="0" fontId="13" fillId="0" borderId="12" xfId="14" applyFont="1" applyBorder="1" applyAlignment="1">
      <alignment horizontal="center" vertical="center" wrapText="1"/>
    </xf>
    <xf numFmtId="0" fontId="4" fillId="0" borderId="10" xfId="4" applyFont="1" applyFill="1" applyBorder="1" applyAlignment="1">
      <alignment horizontal="center" vertical="center" wrapText="1"/>
    </xf>
    <xf numFmtId="0" fontId="4" fillId="0" borderId="16" xfId="4" applyFont="1" applyFill="1" applyBorder="1" applyAlignment="1">
      <alignment horizontal="center" vertical="center" wrapText="1"/>
    </xf>
    <xf numFmtId="0" fontId="4" fillId="0" borderId="7" xfId="4" applyFont="1" applyFill="1" applyBorder="1" applyAlignment="1">
      <alignment horizontal="center" vertical="center" wrapText="1"/>
    </xf>
    <xf numFmtId="0" fontId="4" fillId="0" borderId="0" xfId="4" applyFont="1" applyFill="1" applyAlignment="1">
      <alignment horizontal="center"/>
    </xf>
    <xf numFmtId="0" fontId="5" fillId="0" borderId="15" xfId="4" applyFont="1" applyFill="1" applyBorder="1" applyAlignment="1">
      <alignment horizontal="right"/>
    </xf>
    <xf numFmtId="0" fontId="4" fillId="0" borderId="0" xfId="0" applyFont="1" applyFill="1" applyAlignment="1">
      <alignment horizontal="center"/>
    </xf>
    <xf numFmtId="0" fontId="4" fillId="0" borderId="11" xfId="4" applyFont="1" applyFill="1" applyBorder="1" applyAlignment="1">
      <alignment horizontal="center" vertical="center" wrapText="1"/>
    </xf>
    <xf numFmtId="0" fontId="3" fillId="0" borderId="17" xfId="4" applyFont="1" applyFill="1" applyBorder="1" applyAlignment="1">
      <alignment horizontal="center" vertical="center"/>
    </xf>
    <xf numFmtId="0" fontId="3" fillId="0" borderId="18" xfId="4" applyFont="1" applyFill="1" applyBorder="1" applyAlignment="1">
      <alignment horizontal="center" vertical="center"/>
    </xf>
    <xf numFmtId="0" fontId="33" fillId="0" borderId="0" xfId="4" applyFont="1" applyFill="1" applyAlignment="1">
      <alignment horizontal="center" wrapText="1"/>
    </xf>
    <xf numFmtId="0" fontId="4" fillId="0" borderId="9" xfId="4" quotePrefix="1" applyFont="1" applyFill="1" applyBorder="1" applyAlignment="1">
      <alignment horizontal="center" vertical="center"/>
    </xf>
    <xf numFmtId="0" fontId="4" fillId="0" borderId="11" xfId="4" quotePrefix="1" applyFont="1" applyFill="1" applyBorder="1" applyAlignment="1">
      <alignment horizontal="center" vertical="center"/>
    </xf>
    <xf numFmtId="0" fontId="4" fillId="0" borderId="9" xfId="4" applyFont="1" applyFill="1" applyBorder="1" applyAlignment="1">
      <alignment horizontal="center" vertical="center" wrapText="1"/>
    </xf>
    <xf numFmtId="3" fontId="4" fillId="0" borderId="9" xfId="16" applyNumberFormat="1" applyFont="1" applyFill="1" applyBorder="1" applyAlignment="1">
      <alignment horizontal="center" vertical="center" wrapText="1"/>
    </xf>
    <xf numFmtId="3" fontId="4" fillId="0" borderId="11" xfId="16" applyNumberFormat="1" applyFont="1" applyFill="1" applyBorder="1" applyAlignment="1">
      <alignment horizontal="center" vertical="center" wrapText="1"/>
    </xf>
    <xf numFmtId="1" fontId="4" fillId="0" borderId="0" xfId="16" applyNumberFormat="1" applyFont="1" applyFill="1" applyAlignment="1">
      <alignment horizontal="center" vertical="center" wrapText="1"/>
    </xf>
    <xf numFmtId="49" fontId="4" fillId="0" borderId="6" xfId="16" applyNumberFormat="1" applyFont="1" applyFill="1" applyBorder="1" applyAlignment="1">
      <alignment horizontal="center" vertical="center" wrapText="1"/>
    </xf>
    <xf numFmtId="3" fontId="4" fillId="0" borderId="6" xfId="16" applyNumberFormat="1" applyFont="1" applyFill="1" applyBorder="1" applyAlignment="1">
      <alignment horizontal="center" vertical="center" wrapText="1"/>
    </xf>
    <xf numFmtId="3" fontId="4" fillId="0" borderId="21" xfId="16" applyNumberFormat="1" applyFont="1" applyFill="1" applyBorder="1" applyAlignment="1">
      <alignment horizontal="center" vertical="center" wrapText="1"/>
    </xf>
    <xf numFmtId="3" fontId="4" fillId="0" borderId="22" xfId="16" applyNumberFormat="1" applyFont="1" applyFill="1" applyBorder="1" applyAlignment="1">
      <alignment horizontal="center" vertical="center" wrapText="1"/>
    </xf>
    <xf numFmtId="3" fontId="4" fillId="0" borderId="20" xfId="16" applyNumberFormat="1" applyFont="1" applyFill="1" applyBorder="1" applyAlignment="1">
      <alignment horizontal="center" vertical="center" wrapText="1"/>
    </xf>
    <xf numFmtId="3" fontId="4" fillId="0" borderId="17" xfId="16" applyNumberFormat="1" applyFont="1" applyFill="1" applyBorder="1" applyAlignment="1">
      <alignment horizontal="center" vertical="center" wrapText="1"/>
    </xf>
    <xf numFmtId="3" fontId="4" fillId="0" borderId="15" xfId="16" applyNumberFormat="1" applyFont="1" applyFill="1" applyBorder="1" applyAlignment="1">
      <alignment horizontal="center" vertical="center" wrapText="1"/>
    </xf>
    <xf numFmtId="3" fontId="4" fillId="0" borderId="18" xfId="16" applyNumberFormat="1" applyFont="1" applyFill="1" applyBorder="1" applyAlignment="1">
      <alignment horizontal="center" vertical="center" wrapText="1"/>
    </xf>
    <xf numFmtId="3" fontId="4" fillId="0" borderId="10" xfId="16" applyNumberFormat="1" applyFont="1" applyFill="1" applyBorder="1" applyAlignment="1">
      <alignment horizontal="center" vertical="center" wrapText="1"/>
    </xf>
    <xf numFmtId="3" fontId="4" fillId="0" borderId="16" xfId="16" applyNumberFormat="1" applyFont="1" applyFill="1" applyBorder="1" applyAlignment="1">
      <alignment horizontal="center" vertical="center" wrapText="1"/>
    </xf>
    <xf numFmtId="3" fontId="4" fillId="0" borderId="7" xfId="16" applyNumberFormat="1" applyFont="1" applyFill="1" applyBorder="1" applyAlignment="1">
      <alignment horizontal="center" vertical="center" wrapText="1"/>
    </xf>
    <xf numFmtId="1" fontId="5" fillId="0" borderId="0" xfId="16" applyNumberFormat="1" applyFont="1" applyFill="1" applyAlignment="1">
      <alignment horizontal="center" vertical="center" wrapText="1"/>
    </xf>
    <xf numFmtId="3" fontId="7" fillId="0" borderId="1" xfId="0" applyNumberFormat="1" applyFont="1" applyFill="1" applyBorder="1"/>
    <xf numFmtId="3" fontId="7" fillId="0" borderId="2" xfId="0" applyNumberFormat="1" applyFont="1" applyFill="1" applyBorder="1"/>
    <xf numFmtId="0" fontId="12" fillId="0" borderId="2" xfId="0" applyFont="1" applyFill="1" applyBorder="1"/>
    <xf numFmtId="0" fontId="4" fillId="0" borderId="2" xfId="0" applyFont="1" applyFill="1" applyBorder="1" applyAlignment="1">
      <alignment wrapText="1"/>
    </xf>
    <xf numFmtId="0" fontId="23" fillId="0" borderId="2" xfId="0" applyFont="1" applyFill="1" applyBorder="1"/>
    <xf numFmtId="3" fontId="5" fillId="0" borderId="2" xfId="0" applyNumberFormat="1" applyFont="1" applyFill="1" applyBorder="1"/>
    <xf numFmtId="0" fontId="24" fillId="0" borderId="2" xfId="0" applyFont="1" applyFill="1" applyBorder="1"/>
    <xf numFmtId="3" fontId="5" fillId="0" borderId="4" xfId="0" applyNumberFormat="1" applyFont="1" applyFill="1" applyBorder="1"/>
    <xf numFmtId="0" fontId="8" fillId="0" borderId="0" xfId="0" applyFont="1" applyFill="1" applyBorder="1" applyAlignment="1">
      <alignment horizontal="center"/>
    </xf>
    <xf numFmtId="0" fontId="8" fillId="0" borderId="0" xfId="0" applyFont="1" applyFill="1" applyBorder="1" applyAlignment="1">
      <alignment horizontal="center"/>
    </xf>
    <xf numFmtId="0" fontId="38" fillId="0" borderId="0" xfId="0" applyFont="1" applyFill="1" applyBorder="1" applyAlignment="1"/>
    <xf numFmtId="167" fontId="39" fillId="0" borderId="9" xfId="0" applyNumberFormat="1" applyFont="1" applyFill="1" applyBorder="1" applyAlignment="1" applyProtection="1">
      <alignment horizontal="center" vertical="center" wrapText="1"/>
    </xf>
    <xf numFmtId="167" fontId="39" fillId="0" borderId="6" xfId="0" applyNumberFormat="1" applyFont="1" applyFill="1" applyBorder="1" applyAlignment="1" applyProtection="1">
      <alignment horizontal="center" vertical="center" wrapText="1"/>
    </xf>
    <xf numFmtId="167" fontId="39" fillId="0" borderId="6" xfId="0" applyNumberFormat="1" applyFont="1" applyFill="1" applyBorder="1" applyAlignment="1">
      <alignment horizontal="center" vertical="center" wrapText="1"/>
    </xf>
    <xf numFmtId="0" fontId="39" fillId="0" borderId="6" xfId="0" applyFont="1" applyFill="1" applyBorder="1" applyAlignment="1">
      <alignment horizontal="center" vertical="center" wrapText="1"/>
    </xf>
    <xf numFmtId="0" fontId="39" fillId="0" borderId="6" xfId="0" applyFont="1" applyFill="1" applyBorder="1" applyAlignment="1">
      <alignment horizontal="center" vertical="center"/>
    </xf>
    <xf numFmtId="0" fontId="39" fillId="0" borderId="0" xfId="0" applyFont="1" applyFill="1"/>
    <xf numFmtId="167" fontId="39" fillId="0" borderId="12" xfId="0" applyNumberFormat="1" applyFont="1" applyFill="1" applyBorder="1" applyAlignment="1" applyProtection="1">
      <alignment horizontal="center" vertical="center" wrapText="1"/>
    </xf>
    <xf numFmtId="167" fontId="39" fillId="0" borderId="6" xfId="0" applyNumberFormat="1" applyFont="1" applyFill="1" applyBorder="1" applyAlignment="1">
      <alignment horizontal="center" vertical="center" wrapText="1"/>
    </xf>
    <xf numFmtId="167" fontId="40" fillId="0" borderId="0" xfId="0" applyNumberFormat="1" applyFont="1" applyFill="1" applyAlignment="1">
      <alignment vertical="center" wrapText="1"/>
    </xf>
    <xf numFmtId="167" fontId="41" fillId="0" borderId="1" xfId="0" applyNumberFormat="1" applyFont="1" applyFill="1" applyBorder="1" applyAlignment="1" applyProtection="1">
      <alignment horizontal="center" vertical="center"/>
    </xf>
    <xf numFmtId="167" fontId="40" fillId="0" borderId="1" xfId="0" applyNumberFormat="1" applyFont="1" applyFill="1" applyBorder="1" applyAlignment="1">
      <alignment horizontal="center" vertical="center"/>
    </xf>
    <xf numFmtId="167" fontId="41" fillId="0" borderId="1" xfId="0" applyNumberFormat="1" applyFont="1" applyFill="1" applyBorder="1" applyAlignment="1">
      <alignment horizontal="center" vertical="center"/>
    </xf>
    <xf numFmtId="0" fontId="42" fillId="0" borderId="1" xfId="0" applyFont="1" applyFill="1" applyBorder="1" applyAlignment="1">
      <alignment vertical="center"/>
    </xf>
    <xf numFmtId="0" fontId="42" fillId="0" borderId="0" xfId="0" applyFont="1" applyFill="1" applyAlignment="1">
      <alignment vertical="center"/>
    </xf>
    <xf numFmtId="167" fontId="40" fillId="0" borderId="2" xfId="0" applyNumberFormat="1" applyFont="1" applyFill="1" applyBorder="1" applyAlignment="1" applyProtection="1">
      <alignment horizontal="center" vertical="center"/>
    </xf>
    <xf numFmtId="167" fontId="40" fillId="0" borderId="2" xfId="0" applyNumberFormat="1" applyFont="1" applyFill="1" applyBorder="1" applyAlignment="1" applyProtection="1">
      <alignment vertical="center" wrapText="1"/>
    </xf>
    <xf numFmtId="167" fontId="40" fillId="0" borderId="2" xfId="0" applyNumberFormat="1" applyFont="1" applyFill="1" applyBorder="1" applyAlignment="1" applyProtection="1">
      <alignment vertical="center"/>
    </xf>
    <xf numFmtId="167" fontId="43" fillId="0" borderId="2" xfId="0" applyNumberFormat="1" applyFont="1" applyFill="1" applyBorder="1" applyAlignment="1">
      <alignment horizontal="center" vertical="center"/>
    </xf>
    <xf numFmtId="167" fontId="44" fillId="0" borderId="2" xfId="0" applyNumberFormat="1" applyFont="1" applyFill="1" applyBorder="1" applyAlignment="1">
      <alignment horizontal="center" vertical="center"/>
    </xf>
    <xf numFmtId="167" fontId="41" fillId="0" borderId="2" xfId="0" applyNumberFormat="1" applyFont="1" applyFill="1" applyBorder="1" applyAlignment="1">
      <alignment horizontal="center" vertical="center"/>
    </xf>
    <xf numFmtId="0" fontId="45" fillId="0" borderId="0" xfId="0" applyFont="1" applyFill="1"/>
    <xf numFmtId="167" fontId="39" fillId="0" borderId="2" xfId="0" applyNumberFormat="1" applyFont="1" applyFill="1" applyBorder="1" applyAlignment="1" applyProtection="1">
      <alignment horizontal="center" vertical="center"/>
    </xf>
    <xf numFmtId="0" fontId="39" fillId="2" borderId="2" xfId="12" applyFont="1" applyFill="1" applyBorder="1" applyAlignment="1">
      <alignment vertical="center" wrapText="1"/>
    </xf>
    <xf numFmtId="167" fontId="39" fillId="0" borderId="2" xfId="0" applyNumberFormat="1" applyFont="1" applyFill="1" applyBorder="1" applyAlignment="1" applyProtection="1">
      <alignment vertical="center"/>
    </xf>
    <xf numFmtId="0" fontId="45" fillId="0" borderId="2" xfId="0" applyFont="1" applyFill="1" applyBorder="1"/>
    <xf numFmtId="41" fontId="39" fillId="0" borderId="2" xfId="13" applyNumberFormat="1" applyFont="1" applyFill="1" applyBorder="1" applyAlignment="1">
      <alignment vertical="center"/>
    </xf>
    <xf numFmtId="3" fontId="39" fillId="2" borderId="2" xfId="12" applyNumberFormat="1" applyFont="1" applyFill="1" applyBorder="1" applyAlignment="1">
      <alignment vertical="center" wrapText="1"/>
    </xf>
    <xf numFmtId="41" fontId="40" fillId="0" borderId="2" xfId="13" applyNumberFormat="1" applyFont="1" applyFill="1" applyBorder="1" applyAlignment="1">
      <alignment vertical="center"/>
    </xf>
    <xf numFmtId="3" fontId="39" fillId="2" borderId="2" xfId="12" applyNumberFormat="1" applyFont="1" applyFill="1" applyBorder="1" applyAlignment="1">
      <alignment horizontal="left" vertical="center" wrapText="1"/>
    </xf>
    <xf numFmtId="0" fontId="46" fillId="0" borderId="2" xfId="0" applyFont="1" applyFill="1" applyBorder="1"/>
    <xf numFmtId="0" fontId="46" fillId="0" borderId="0" xfId="0" applyFont="1" applyFill="1"/>
    <xf numFmtId="167" fontId="40" fillId="0" borderId="2" xfId="0" applyNumberFormat="1" applyFont="1" applyFill="1" applyBorder="1" applyAlignment="1">
      <alignment horizontal="center" vertical="center"/>
    </xf>
    <xf numFmtId="0" fontId="39" fillId="0" borderId="2" xfId="0" applyFont="1" applyFill="1" applyBorder="1"/>
    <xf numFmtId="0" fontId="3" fillId="0" borderId="2" xfId="0" applyFont="1" applyFill="1" applyBorder="1" applyAlignment="1">
      <alignment vertical="center" wrapText="1"/>
    </xf>
    <xf numFmtId="0" fontId="3" fillId="0" borderId="0" xfId="0" applyFont="1" applyFill="1" applyAlignment="1">
      <alignment vertical="center" wrapText="1"/>
    </xf>
    <xf numFmtId="167" fontId="40" fillId="0" borderId="4" xfId="0" applyNumberFormat="1" applyFont="1" applyFill="1" applyBorder="1" applyAlignment="1">
      <alignment horizontal="center" vertical="center"/>
    </xf>
    <xf numFmtId="167" fontId="40" fillId="0" borderId="4" xfId="0" applyNumberFormat="1" applyFont="1" applyFill="1" applyBorder="1" applyAlignment="1" applyProtection="1">
      <alignment vertical="center" wrapText="1"/>
    </xf>
    <xf numFmtId="167" fontId="40" fillId="0" borderId="4" xfId="0" applyNumberFormat="1" applyFont="1" applyFill="1" applyBorder="1" applyAlignment="1" applyProtection="1">
      <alignment vertical="center"/>
    </xf>
    <xf numFmtId="0" fontId="39"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9" fillId="0" borderId="0" xfId="0" applyNumberFormat="1" applyFont="1" applyFill="1" applyAlignment="1">
      <alignment vertical="center"/>
    </xf>
    <xf numFmtId="0" fontId="4" fillId="0" borderId="0" xfId="0" applyNumberFormat="1" applyFont="1" applyFill="1" applyAlignment="1">
      <alignment horizontal="right" vertical="center"/>
    </xf>
    <xf numFmtId="0" fontId="23" fillId="0" borderId="0" xfId="0" applyNumberFormat="1" applyFont="1" applyFill="1" applyAlignment="1">
      <alignment horizontal="center" vertical="center" wrapText="1"/>
    </xf>
    <xf numFmtId="167" fontId="17" fillId="0" borderId="0" xfId="0" applyNumberFormat="1" applyFont="1" applyFill="1" applyBorder="1" applyAlignment="1">
      <alignment horizontal="right"/>
    </xf>
    <xf numFmtId="167" fontId="39" fillId="0" borderId="11" xfId="0" applyNumberFormat="1" applyFont="1" applyFill="1" applyBorder="1" applyAlignment="1" applyProtection="1">
      <alignment horizontal="center" vertical="center" wrapText="1"/>
    </xf>
    <xf numFmtId="167" fontId="39" fillId="0" borderId="1" xfId="0" applyNumberFormat="1" applyFont="1" applyFill="1" applyBorder="1" applyAlignment="1" applyProtection="1">
      <alignment horizontal="center" vertical="center" wrapText="1"/>
    </xf>
    <xf numFmtId="167" fontId="39"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167" fontId="39" fillId="0" borderId="4" xfId="0" applyNumberFormat="1" applyFont="1" applyFill="1" applyBorder="1" applyAlignment="1" applyProtection="1">
      <alignment horizontal="center" vertical="center" wrapText="1"/>
    </xf>
    <xf numFmtId="167" fontId="39" fillId="0" borderId="4" xfId="0" applyNumberFormat="1" applyFont="1" applyFill="1" applyBorder="1" applyAlignment="1">
      <alignment horizontal="center" vertical="center" wrapText="1"/>
    </xf>
    <xf numFmtId="0" fontId="39" fillId="0" borderId="4" xfId="0" applyFont="1" applyFill="1" applyBorder="1" applyAlignment="1">
      <alignment horizontal="center" vertical="center" wrapText="1"/>
    </xf>
    <xf numFmtId="167" fontId="39" fillId="0" borderId="12" xfId="0" applyNumberFormat="1" applyFont="1" applyFill="1" applyBorder="1" applyAlignment="1">
      <alignment horizontal="center" vertical="center" wrapText="1"/>
    </xf>
    <xf numFmtId="167" fontId="41" fillId="0" borderId="9" xfId="0" applyNumberFormat="1" applyFont="1" applyFill="1" applyBorder="1" applyAlignment="1" applyProtection="1">
      <alignment horizontal="center" vertical="center"/>
    </xf>
    <xf numFmtId="167" fontId="40" fillId="0" borderId="9" xfId="0" applyNumberFormat="1" applyFont="1" applyFill="1" applyBorder="1" applyAlignment="1">
      <alignment horizontal="center" vertical="center"/>
    </xf>
    <xf numFmtId="167" fontId="43" fillId="0" borderId="9" xfId="0" applyNumberFormat="1" applyFont="1" applyFill="1" applyBorder="1" applyAlignment="1">
      <alignment horizontal="right" vertical="center"/>
    </xf>
    <xf numFmtId="167" fontId="43" fillId="0" borderId="9" xfId="0" applyNumberFormat="1" applyFont="1" applyFill="1" applyBorder="1" applyAlignment="1">
      <alignment horizontal="center" vertical="center"/>
    </xf>
    <xf numFmtId="167" fontId="39" fillId="0" borderId="1" xfId="0" applyNumberFormat="1" applyFont="1" applyFill="1" applyBorder="1" applyAlignment="1">
      <alignment horizontal="center" vertical="center"/>
    </xf>
    <xf numFmtId="0" fontId="47" fillId="0" borderId="1" xfId="0" applyFont="1" applyFill="1" applyBorder="1" applyAlignment="1">
      <alignment horizontal="left" vertical="top" wrapText="1"/>
    </xf>
    <xf numFmtId="3" fontId="50" fillId="0" borderId="1" xfId="0" applyNumberFormat="1" applyFont="1" applyFill="1" applyBorder="1" applyAlignment="1">
      <alignment horizontal="right" vertical="top" shrinkToFit="1"/>
    </xf>
    <xf numFmtId="0" fontId="39" fillId="0" borderId="1" xfId="0" applyFont="1" applyFill="1" applyBorder="1"/>
    <xf numFmtId="3" fontId="39" fillId="0" borderId="1" xfId="0" applyNumberFormat="1" applyFont="1" applyFill="1" applyBorder="1"/>
    <xf numFmtId="167" fontId="39" fillId="0" borderId="2" xfId="0" applyNumberFormat="1" applyFont="1" applyFill="1" applyBorder="1" applyAlignment="1">
      <alignment horizontal="center" vertical="center"/>
    </xf>
    <xf numFmtId="0" fontId="47" fillId="0" borderId="2" xfId="0" applyFont="1" applyFill="1" applyBorder="1" applyAlignment="1">
      <alignment horizontal="left" vertical="top" wrapText="1"/>
    </xf>
    <xf numFmtId="3" fontId="50" fillId="0" borderId="2" xfId="0" applyNumberFormat="1" applyFont="1" applyFill="1" applyBorder="1" applyAlignment="1">
      <alignment horizontal="right" vertical="top" shrinkToFit="1"/>
    </xf>
    <xf numFmtId="3" fontId="39" fillId="0" borderId="2" xfId="0" applyNumberFormat="1" applyFont="1" applyFill="1" applyBorder="1"/>
    <xf numFmtId="0" fontId="48" fillId="0" borderId="2" xfId="0" applyFont="1" applyFill="1" applyBorder="1" applyAlignment="1">
      <alignment horizontal="left" vertical="top" wrapText="1"/>
    </xf>
    <xf numFmtId="167" fontId="43" fillId="0" borderId="1" xfId="0" applyNumberFormat="1" applyFont="1" applyFill="1" applyBorder="1" applyAlignment="1">
      <alignment horizontal="center" vertical="center"/>
    </xf>
    <xf numFmtId="167" fontId="51" fillId="0" borderId="14" xfId="0" applyNumberFormat="1" applyFont="1" applyFill="1" applyBorder="1" applyAlignment="1" applyProtection="1">
      <alignment horizontal="center" vertical="center"/>
    </xf>
    <xf numFmtId="167" fontId="3" fillId="0" borderId="14" xfId="0" applyNumberFormat="1" applyFont="1" applyFill="1" applyBorder="1" applyAlignment="1">
      <alignment horizontal="left" vertical="center"/>
    </xf>
    <xf numFmtId="167" fontId="51" fillId="0" borderId="14" xfId="0" applyNumberFormat="1" applyFont="1" applyFill="1" applyBorder="1" applyAlignment="1">
      <alignment horizontal="center" vertical="center"/>
    </xf>
    <xf numFmtId="167" fontId="39" fillId="0" borderId="14" xfId="0" applyNumberFormat="1" applyFont="1" applyFill="1" applyBorder="1" applyAlignment="1">
      <alignment horizontal="left" vertical="center"/>
    </xf>
    <xf numFmtId="167" fontId="39" fillId="0" borderId="2" xfId="0" applyNumberFormat="1" applyFont="1" applyFill="1" applyBorder="1" applyAlignment="1" applyProtection="1">
      <alignment horizontal="left" vertical="center" wrapText="1"/>
    </xf>
    <xf numFmtId="167" fontId="39" fillId="0" borderId="2" xfId="0" applyNumberFormat="1" applyFont="1" applyFill="1" applyBorder="1" applyAlignment="1" applyProtection="1">
      <alignment horizontal="left" vertical="center"/>
    </xf>
    <xf numFmtId="167" fontId="51" fillId="0" borderId="4" xfId="0" applyNumberFormat="1" applyFont="1" applyFill="1" applyBorder="1" applyAlignment="1" applyProtection="1">
      <alignment horizontal="center" vertical="center"/>
    </xf>
    <xf numFmtId="167" fontId="39" fillId="0" borderId="4" xfId="0" applyNumberFormat="1" applyFont="1" applyFill="1" applyBorder="1" applyAlignment="1" applyProtection="1">
      <alignment horizontal="left" vertical="center"/>
    </xf>
    <xf numFmtId="167" fontId="51" fillId="0" borderId="4" xfId="0" applyNumberFormat="1" applyFont="1" applyFill="1" applyBorder="1" applyAlignment="1">
      <alignment horizontal="center" vertical="center"/>
    </xf>
    <xf numFmtId="0" fontId="5" fillId="0" borderId="0" xfId="4" applyFont="1" applyFill="1" applyBorder="1" applyAlignment="1">
      <alignment horizontal="right"/>
    </xf>
    <xf numFmtId="0" fontId="8" fillId="0" borderId="15" xfId="0" applyFont="1" applyFill="1" applyBorder="1" applyAlignment="1"/>
    <xf numFmtId="0" fontId="3" fillId="0" borderId="2" xfId="4" applyFont="1" applyFill="1" applyBorder="1"/>
    <xf numFmtId="0" fontId="9" fillId="0" borderId="2" xfId="0" applyFont="1" applyFill="1" applyBorder="1"/>
    <xf numFmtId="0" fontId="9" fillId="0" borderId="4" xfId="0" applyFont="1" applyFill="1" applyBorder="1"/>
    <xf numFmtId="37" fontId="52" fillId="0" borderId="1" xfId="16" applyNumberFormat="1" applyFont="1" applyFill="1" applyBorder="1" applyAlignment="1">
      <alignment horizontal="center" vertical="center" wrapText="1"/>
    </xf>
    <xf numFmtId="3" fontId="9" fillId="0" borderId="1" xfId="16" quotePrefix="1" applyNumberFormat="1" applyFont="1" applyFill="1" applyBorder="1" applyAlignment="1">
      <alignment horizontal="center" vertical="center" wrapText="1"/>
    </xf>
    <xf numFmtId="3" fontId="3" fillId="0" borderId="1" xfId="16" quotePrefix="1" applyNumberFormat="1" applyFont="1" applyFill="1" applyBorder="1" applyAlignment="1">
      <alignment horizontal="right" vertical="center" wrapText="1"/>
    </xf>
    <xf numFmtId="37" fontId="52" fillId="0" borderId="2" xfId="16" applyNumberFormat="1" applyFont="1" applyFill="1" applyBorder="1" applyAlignment="1">
      <alignment horizontal="center" vertical="center" wrapText="1"/>
    </xf>
    <xf numFmtId="37" fontId="52" fillId="0" borderId="2" xfId="16" applyNumberFormat="1" applyFont="1" applyFill="1" applyBorder="1" applyAlignment="1">
      <alignment horizontal="left" vertical="center" wrapText="1"/>
    </xf>
    <xf numFmtId="3" fontId="3" fillId="0" borderId="2" xfId="16" applyNumberFormat="1" applyFont="1" applyFill="1" applyBorder="1" applyAlignment="1">
      <alignment horizontal="right" vertical="center"/>
    </xf>
    <xf numFmtId="37" fontId="52" fillId="0" borderId="2" xfId="16" quotePrefix="1" applyNumberFormat="1" applyFont="1" applyFill="1" applyBorder="1" applyAlignment="1">
      <alignment horizontal="center" vertical="center" wrapText="1"/>
    </xf>
    <xf numFmtId="3" fontId="3" fillId="0" borderId="2" xfId="16" quotePrefix="1" applyNumberFormat="1" applyFont="1" applyFill="1" applyBorder="1" applyAlignment="1">
      <alignment horizontal="right" vertical="center" wrapText="1"/>
    </xf>
    <xf numFmtId="37" fontId="52" fillId="0" borderId="2" xfId="16" applyNumberFormat="1" applyFont="1" applyFill="1" applyBorder="1" applyAlignment="1">
      <alignment horizontal="center" vertical="center"/>
    </xf>
    <xf numFmtId="37" fontId="53" fillId="0" borderId="2" xfId="16" applyNumberFormat="1" applyFont="1" applyFill="1" applyBorder="1" applyAlignment="1">
      <alignment horizontal="center" vertical="center"/>
    </xf>
    <xf numFmtId="37" fontId="53" fillId="0" borderId="2" xfId="16" applyNumberFormat="1" applyFont="1" applyFill="1" applyBorder="1" applyAlignment="1">
      <alignment vertical="center" wrapText="1"/>
    </xf>
    <xf numFmtId="37" fontId="53" fillId="0" borderId="2" xfId="16" applyNumberFormat="1" applyFont="1" applyFill="1" applyBorder="1" applyAlignment="1">
      <alignment horizontal="center" vertical="center" wrapText="1"/>
    </xf>
    <xf numFmtId="37" fontId="52" fillId="0" borderId="2" xfId="0" applyNumberFormat="1" applyFont="1" applyFill="1" applyBorder="1" applyAlignment="1">
      <alignment horizontal="left" vertical="center" wrapText="1"/>
    </xf>
    <xf numFmtId="37" fontId="52" fillId="0" borderId="2" xfId="0" applyNumberFormat="1" applyFont="1" applyFill="1" applyBorder="1" applyAlignment="1">
      <alignment horizontal="center" vertical="center" wrapText="1"/>
    </xf>
    <xf numFmtId="3" fontId="3" fillId="0" borderId="2" xfId="4" applyNumberFormat="1" applyFont="1" applyFill="1" applyBorder="1" applyAlignment="1">
      <alignment horizontal="right"/>
    </xf>
    <xf numFmtId="3" fontId="52" fillId="0" borderId="2" xfId="0" applyNumberFormat="1" applyFont="1" applyFill="1" applyBorder="1" applyAlignment="1">
      <alignment horizontal="left" vertical="center" wrapText="1"/>
    </xf>
    <xf numFmtId="3" fontId="52" fillId="0" borderId="2" xfId="0" applyNumberFormat="1" applyFont="1" applyFill="1" applyBorder="1" applyAlignment="1">
      <alignment horizontal="center" vertical="center" wrapText="1"/>
    </xf>
    <xf numFmtId="3" fontId="52" fillId="0" borderId="2" xfId="16" applyNumberFormat="1" applyFont="1" applyFill="1" applyBorder="1" applyAlignment="1">
      <alignment horizontal="center" vertical="center" wrapText="1"/>
    </xf>
    <xf numFmtId="3" fontId="52" fillId="0" borderId="2" xfId="17" applyNumberFormat="1" applyFont="1" applyFill="1" applyBorder="1" applyAlignment="1">
      <alignment horizontal="center" vertical="center" wrapText="1"/>
    </xf>
    <xf numFmtId="37" fontId="52" fillId="0" borderId="2" xfId="17"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52" fillId="0" borderId="2" xfId="0" applyFont="1" applyFill="1" applyBorder="1" applyAlignment="1">
      <alignment horizontal="left" vertical="center" wrapText="1"/>
    </xf>
    <xf numFmtId="3" fontId="52" fillId="0" borderId="2" xfId="18" applyNumberFormat="1" applyFont="1" applyFill="1" applyBorder="1" applyAlignment="1">
      <alignment horizontal="center" vertical="center" wrapText="1"/>
    </xf>
    <xf numFmtId="0" fontId="52" fillId="0" borderId="2" xfId="0" applyFont="1" applyFill="1" applyBorder="1" applyAlignment="1">
      <alignment horizontal="center" vertical="center" wrapText="1"/>
    </xf>
    <xf numFmtId="0" fontId="52" fillId="0" borderId="2" xfId="0" applyFont="1" applyFill="1" applyBorder="1" applyAlignment="1">
      <alignment vertical="center" wrapText="1"/>
    </xf>
    <xf numFmtId="37" fontId="52" fillId="0" borderId="2" xfId="16" applyNumberFormat="1" applyFont="1" applyFill="1" applyBorder="1" applyAlignment="1">
      <alignment vertical="center" wrapText="1"/>
    </xf>
    <xf numFmtId="3" fontId="53" fillId="0" borderId="2" xfId="16" applyNumberFormat="1" applyFont="1" applyFill="1" applyBorder="1" applyAlignment="1">
      <alignment vertical="center" wrapText="1"/>
    </xf>
    <xf numFmtId="3" fontId="53" fillId="0" borderId="2" xfId="16" applyNumberFormat="1" applyFont="1" applyFill="1" applyBorder="1" applyAlignment="1">
      <alignment horizontal="center" vertical="center" wrapText="1"/>
    </xf>
    <xf numFmtId="3" fontId="5" fillId="0" borderId="2" xfId="0" applyNumberFormat="1" applyFont="1" applyFill="1" applyBorder="1" applyAlignment="1">
      <alignment horizontal="left" vertical="center" wrapText="1"/>
    </xf>
    <xf numFmtId="3" fontId="53" fillId="0" borderId="2" xfId="0" applyNumberFormat="1" applyFont="1" applyFill="1" applyBorder="1" applyAlignment="1">
      <alignment horizontal="center" vertical="center" wrapText="1"/>
    </xf>
    <xf numFmtId="3" fontId="53" fillId="0" borderId="2" xfId="17" applyNumberFormat="1" applyFont="1" applyFill="1" applyBorder="1" applyAlignment="1">
      <alignment horizontal="center" vertical="center" wrapText="1"/>
    </xf>
    <xf numFmtId="3" fontId="52" fillId="0" borderId="2" xfId="27" applyNumberFormat="1" applyFont="1" applyFill="1" applyBorder="1" applyAlignment="1">
      <alignment horizontal="left" vertical="center" wrapText="1"/>
    </xf>
    <xf numFmtId="3" fontId="3" fillId="0" borderId="2" xfId="16" applyNumberFormat="1" applyFont="1" applyFill="1" applyBorder="1" applyAlignment="1">
      <alignment horizontal="center" vertical="center" wrapText="1"/>
    </xf>
    <xf numFmtId="3" fontId="3" fillId="0" borderId="2" xfId="17" applyNumberFormat="1" applyFont="1" applyFill="1" applyBorder="1" applyAlignment="1">
      <alignment horizontal="center" vertical="center" wrapText="1"/>
    </xf>
    <xf numFmtId="1" fontId="3" fillId="0" borderId="2" xfId="16" applyNumberFormat="1" applyFont="1" applyFill="1" applyBorder="1" applyAlignment="1">
      <alignment vertical="center" wrapText="1"/>
    </xf>
    <xf numFmtId="2" fontId="52" fillId="0" borderId="2" xfId="0" applyNumberFormat="1" applyFont="1" applyFill="1" applyBorder="1" applyAlignment="1">
      <alignment horizontal="left" vertical="center" wrapText="1"/>
    </xf>
    <xf numFmtId="3" fontId="52" fillId="0" borderId="2" xfId="17" applyNumberFormat="1" applyFont="1" applyFill="1" applyBorder="1" applyAlignment="1">
      <alignment horizontal="left" vertical="center" wrapText="1"/>
    </xf>
    <xf numFmtId="3" fontId="53" fillId="0" borderId="2" xfId="0" applyNumberFormat="1" applyFont="1" applyFill="1" applyBorder="1" applyAlignment="1">
      <alignment horizontal="left" vertical="center" wrapText="1"/>
    </xf>
    <xf numFmtId="3" fontId="3" fillId="0" borderId="2" xfId="27" applyNumberFormat="1" applyFont="1" applyFill="1" applyBorder="1" applyAlignment="1">
      <alignment horizontal="left" vertical="center" wrapText="1"/>
    </xf>
    <xf numFmtId="1" fontId="52" fillId="0" borderId="2" xfId="16" applyNumberFormat="1" applyFont="1" applyFill="1" applyBorder="1" applyAlignment="1">
      <alignment horizontal="left" vertical="center" wrapText="1"/>
    </xf>
    <xf numFmtId="1" fontId="52" fillId="0" borderId="2" xfId="16" applyNumberFormat="1" applyFont="1" applyFill="1" applyBorder="1" applyAlignment="1">
      <alignment horizontal="center" vertical="center" wrapText="1"/>
    </xf>
    <xf numFmtId="1" fontId="3" fillId="0" borderId="2" xfId="16" applyNumberFormat="1" applyFont="1" applyFill="1" applyBorder="1" applyAlignment="1">
      <alignment horizontal="left" vertical="center" wrapText="1"/>
    </xf>
    <xf numFmtId="0" fontId="53" fillId="0" borderId="2" xfId="0" applyFont="1" applyFill="1" applyBorder="1" applyAlignment="1">
      <alignment horizontal="left" vertical="center" wrapText="1"/>
    </xf>
    <xf numFmtId="0" fontId="53" fillId="0" borderId="2" xfId="0" applyFont="1" applyFill="1" applyBorder="1" applyAlignment="1">
      <alignment horizontal="center" vertical="center" wrapText="1"/>
    </xf>
    <xf numFmtId="49" fontId="53" fillId="0" borderId="2" xfId="5" applyNumberFormat="1" applyFont="1" applyFill="1" applyBorder="1" applyAlignment="1">
      <alignment horizontal="left" vertical="center" wrapText="1"/>
    </xf>
    <xf numFmtId="37" fontId="52" fillId="0" borderId="4" xfId="0" applyNumberFormat="1" applyFont="1" applyFill="1" applyBorder="1" applyAlignment="1">
      <alignment horizontal="center" vertical="center" wrapText="1"/>
    </xf>
    <xf numFmtId="3" fontId="52" fillId="0" borderId="4" xfId="0" applyNumberFormat="1" applyFont="1" applyFill="1" applyBorder="1" applyAlignment="1">
      <alignment horizontal="left" vertical="center" wrapText="1"/>
    </xf>
    <xf numFmtId="37" fontId="52" fillId="0" borderId="4" xfId="16" applyNumberFormat="1" applyFont="1" applyFill="1" applyBorder="1" applyAlignment="1">
      <alignment horizontal="center" vertical="center" wrapText="1"/>
    </xf>
    <xf numFmtId="0" fontId="3" fillId="0" borderId="4" xfId="4" applyFont="1" applyFill="1" applyBorder="1"/>
    <xf numFmtId="3" fontId="52" fillId="0" borderId="4" xfId="17" applyNumberFormat="1" applyFont="1" applyFill="1" applyBorder="1" applyAlignment="1">
      <alignment horizontal="center" vertical="center" wrapText="1"/>
    </xf>
    <xf numFmtId="3" fontId="3" fillId="0" borderId="4" xfId="4" applyNumberFormat="1" applyFont="1" applyFill="1" applyBorder="1" applyAlignment="1">
      <alignment horizontal="right"/>
    </xf>
  </cellXfs>
  <cellStyles count="28">
    <cellStyle name="~1" xfId="20"/>
    <cellStyle name="Comma 10" xfId="23"/>
    <cellStyle name="Comma 10 10 10" xfId="18"/>
    <cellStyle name="Comma 2" xfId="1"/>
    <cellStyle name="Comma 2 2 3" xfId="13"/>
    <cellStyle name="Comma 3" xfId="15"/>
    <cellStyle name="Comma 3 2" xfId="24"/>
    <cellStyle name="Currency 2" xfId="2"/>
    <cellStyle name="Excel Built-in Normal" xfId="19"/>
    <cellStyle name="HAI" xfId="3"/>
    <cellStyle name="Normal" xfId="0" builtinId="0"/>
    <cellStyle name="Normal 10" xfId="14"/>
    <cellStyle name="Normal 10 2 2" xfId="22"/>
    <cellStyle name="Normal 18" xfId="12"/>
    <cellStyle name="Normal 2" xfId="4"/>
    <cellStyle name="Normal 2 2" xfId="27"/>
    <cellStyle name="Normal 2 3" xfId="26"/>
    <cellStyle name="Normal 3" xfId="5"/>
    <cellStyle name="Normal 3 2" xfId="25"/>
    <cellStyle name="Normal 4" xfId="6"/>
    <cellStyle name="Normal 43" xfId="21"/>
    <cellStyle name="Normal 5" xfId="7"/>
    <cellStyle name="Normal 6" xfId="8"/>
    <cellStyle name="Normal 7" xfId="9"/>
    <cellStyle name="Normal 8" xfId="10"/>
    <cellStyle name="Normal_Bieu mau (CV )" xfId="16"/>
    <cellStyle name="Normal_Chi NSTW NSDP 2002 - PL" xfId="11"/>
    <cellStyle name="Normal_KH 2015 - UB ra QĐ giao đầu năm"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sqref="A1:XFD1048576"/>
    </sheetView>
  </sheetViews>
  <sheetFormatPr defaultColWidth="12.85546875" defaultRowHeight="15.75"/>
  <cols>
    <col min="1" max="1" width="7.28515625" style="3" customWidth="1"/>
    <col min="2" max="2" width="83.5703125" style="3" customWidth="1"/>
    <col min="3" max="3" width="25.140625" style="3" customWidth="1"/>
    <col min="4" max="16384" width="12.85546875" style="3"/>
  </cols>
  <sheetData>
    <row r="1" spans="1:5" ht="21" customHeight="1">
      <c r="A1" s="25" t="s">
        <v>319</v>
      </c>
      <c r="B1" s="1"/>
      <c r="C1" s="151" t="s">
        <v>43</v>
      </c>
    </row>
    <row r="2" spans="1:5" ht="12.75" customHeight="1">
      <c r="A2" s="4"/>
      <c r="B2" s="4"/>
      <c r="C2" s="2"/>
    </row>
    <row r="3" spans="1:5" ht="20.25" customHeight="1">
      <c r="A3" s="1" t="s">
        <v>320</v>
      </c>
      <c r="B3" s="1"/>
      <c r="C3" s="2"/>
    </row>
    <row r="4" spans="1:5" ht="21" customHeight="1">
      <c r="A4" s="158" t="s">
        <v>321</v>
      </c>
      <c r="B4" s="158"/>
      <c r="C4" s="158"/>
      <c r="D4" s="5"/>
      <c r="E4" s="5"/>
    </row>
    <row r="5" spans="1:5" ht="21" customHeight="1">
      <c r="A5" s="149"/>
      <c r="B5" s="149"/>
      <c r="C5" s="149"/>
      <c r="D5" s="5"/>
      <c r="E5" s="5"/>
    </row>
    <row r="6" spans="1:5" ht="19.5" customHeight="1">
      <c r="A6" s="150"/>
      <c r="B6" s="150"/>
      <c r="C6" s="29" t="s">
        <v>0</v>
      </c>
    </row>
    <row r="7" spans="1:5" s="28" customFormat="1" ht="24.75" customHeight="1">
      <c r="A7" s="30" t="s">
        <v>1</v>
      </c>
      <c r="B7" s="153" t="s">
        <v>2</v>
      </c>
      <c r="C7" s="30" t="s">
        <v>42</v>
      </c>
    </row>
    <row r="8" spans="1:5" s="6" customFormat="1" ht="21.95" customHeight="1">
      <c r="A8" s="7" t="s">
        <v>3</v>
      </c>
      <c r="B8" s="31" t="s">
        <v>5</v>
      </c>
      <c r="C8" s="144">
        <v>21947296</v>
      </c>
    </row>
    <row r="9" spans="1:5" s="6" customFormat="1" ht="21.95" customHeight="1">
      <c r="A9" s="9" t="s">
        <v>6</v>
      </c>
      <c r="B9" s="27" t="s">
        <v>7</v>
      </c>
      <c r="C9" s="38">
        <v>6610330</v>
      </c>
    </row>
    <row r="10" spans="1:5" s="6" customFormat="1" ht="21.95" customHeight="1">
      <c r="A10" s="12">
        <v>1</v>
      </c>
      <c r="B10" s="13" t="s">
        <v>8</v>
      </c>
      <c r="C10" s="14">
        <v>3966198</v>
      </c>
    </row>
    <row r="11" spans="1:5" s="6" customFormat="1" ht="21.95" customHeight="1">
      <c r="A11" s="12">
        <v>2</v>
      </c>
      <c r="B11" s="13" t="s">
        <v>9</v>
      </c>
      <c r="C11" s="14">
        <v>2644132</v>
      </c>
    </row>
    <row r="12" spans="1:5" s="6" customFormat="1" ht="21.95" customHeight="1">
      <c r="A12" s="9" t="s">
        <v>10</v>
      </c>
      <c r="B12" s="27" t="s">
        <v>11</v>
      </c>
      <c r="C12" s="14">
        <v>15212266</v>
      </c>
    </row>
    <row r="13" spans="1:5" s="6" customFormat="1" ht="21.95" customHeight="1">
      <c r="A13" s="15" t="s">
        <v>41</v>
      </c>
      <c r="B13" s="26" t="s">
        <v>12</v>
      </c>
      <c r="C13" s="14">
        <v>7147236</v>
      </c>
    </row>
    <row r="14" spans="1:5" s="6" customFormat="1" ht="21.95" customHeight="1">
      <c r="A14" s="15" t="s">
        <v>41</v>
      </c>
      <c r="B14" s="26" t="s">
        <v>13</v>
      </c>
      <c r="C14" s="14">
        <v>8065030</v>
      </c>
    </row>
    <row r="15" spans="1:5" s="6" customFormat="1" ht="21.95" customHeight="1">
      <c r="A15" s="9" t="s">
        <v>14</v>
      </c>
      <c r="B15" s="27" t="s">
        <v>15</v>
      </c>
      <c r="C15" s="14"/>
    </row>
    <row r="16" spans="1:5" s="6" customFormat="1" ht="21.95" customHeight="1">
      <c r="A16" s="9" t="s">
        <v>16</v>
      </c>
      <c r="B16" s="27" t="s">
        <v>17</v>
      </c>
      <c r="C16" s="14"/>
    </row>
    <row r="17" spans="1:3" s="6" customFormat="1" ht="21.95" customHeight="1">
      <c r="A17" s="9" t="s">
        <v>18</v>
      </c>
      <c r="B17" s="27" t="s">
        <v>19</v>
      </c>
      <c r="C17" s="14"/>
    </row>
    <row r="18" spans="1:3" s="6" customFormat="1" ht="21.95" customHeight="1">
      <c r="A18" s="9" t="s">
        <v>4</v>
      </c>
      <c r="B18" s="9" t="s">
        <v>20</v>
      </c>
      <c r="C18" s="38">
        <v>21947296</v>
      </c>
    </row>
    <row r="19" spans="1:3" s="6" customFormat="1" ht="21.95" customHeight="1">
      <c r="A19" s="9" t="s">
        <v>6</v>
      </c>
      <c r="B19" s="10" t="s">
        <v>21</v>
      </c>
      <c r="C19" s="38">
        <v>13819524</v>
      </c>
    </row>
    <row r="20" spans="1:3" s="6" customFormat="1" ht="21.95" customHeight="1">
      <c r="A20" s="16">
        <v>1</v>
      </c>
      <c r="B20" s="13" t="s">
        <v>22</v>
      </c>
      <c r="C20" s="14">
        <v>4489198</v>
      </c>
    </row>
    <row r="21" spans="1:3" s="6" customFormat="1" ht="21.95" customHeight="1">
      <c r="A21" s="16">
        <v>2</v>
      </c>
      <c r="B21" s="13" t="s">
        <v>23</v>
      </c>
      <c r="C21" s="14">
        <v>9052636</v>
      </c>
    </row>
    <row r="22" spans="1:3" s="6" customFormat="1" ht="21.95" customHeight="1">
      <c r="A22" s="16">
        <v>3</v>
      </c>
      <c r="B22" s="13" t="s">
        <v>24</v>
      </c>
      <c r="C22" s="14"/>
    </row>
    <row r="23" spans="1:3" s="6" customFormat="1" ht="21.95" customHeight="1">
      <c r="A23" s="12">
        <v>4</v>
      </c>
      <c r="B23" s="13" t="s">
        <v>25</v>
      </c>
      <c r="C23" s="14">
        <v>1300</v>
      </c>
    </row>
    <row r="24" spans="1:3" s="6" customFormat="1" ht="21.95" customHeight="1">
      <c r="A24" s="12">
        <v>5</v>
      </c>
      <c r="B24" s="13" t="s">
        <v>26</v>
      </c>
      <c r="C24" s="14">
        <v>276390</v>
      </c>
    </row>
    <row r="25" spans="1:3" s="6" customFormat="1" ht="21.95" customHeight="1">
      <c r="A25" s="12">
        <v>6</v>
      </c>
      <c r="B25" s="13" t="s">
        <v>27</v>
      </c>
      <c r="C25" s="14"/>
    </row>
    <row r="26" spans="1:3" s="6" customFormat="1" ht="21.95" customHeight="1">
      <c r="A26" s="9" t="s">
        <v>10</v>
      </c>
      <c r="B26" s="10" t="s">
        <v>28</v>
      </c>
      <c r="C26" s="38">
        <v>8127772</v>
      </c>
    </row>
    <row r="27" spans="1:3" s="6" customFormat="1" ht="21.95" customHeight="1">
      <c r="A27" s="12">
        <v>1</v>
      </c>
      <c r="B27" s="13" t="s">
        <v>29</v>
      </c>
      <c r="C27" s="14">
        <v>1266429</v>
      </c>
    </row>
    <row r="28" spans="1:3" s="6" customFormat="1" ht="21.95" customHeight="1">
      <c r="A28" s="12">
        <f>A27+1</f>
        <v>2</v>
      </c>
      <c r="B28" s="13" t="s">
        <v>30</v>
      </c>
      <c r="C28" s="14">
        <v>6861343</v>
      </c>
    </row>
    <row r="29" spans="1:3" s="6" customFormat="1" ht="21.95" customHeight="1">
      <c r="A29" s="9" t="s">
        <v>31</v>
      </c>
      <c r="B29" s="17" t="s">
        <v>32</v>
      </c>
      <c r="C29" s="38">
        <v>124673</v>
      </c>
    </row>
    <row r="30" spans="1:3" s="6" customFormat="1" ht="21.95" customHeight="1">
      <c r="A30" s="9" t="s">
        <v>33</v>
      </c>
      <c r="B30" s="17" t="s">
        <v>34</v>
      </c>
      <c r="C30" s="38">
        <v>12500</v>
      </c>
    </row>
    <row r="31" spans="1:3" s="6" customFormat="1" ht="21.95" customHeight="1">
      <c r="A31" s="18">
        <v>1</v>
      </c>
      <c r="B31" s="19" t="s">
        <v>35</v>
      </c>
      <c r="C31" s="14"/>
    </row>
    <row r="32" spans="1:3" s="6" customFormat="1" ht="21.95" customHeight="1">
      <c r="A32" s="18">
        <v>2</v>
      </c>
      <c r="B32" s="19" t="s">
        <v>36</v>
      </c>
      <c r="C32" s="14">
        <v>12500</v>
      </c>
    </row>
    <row r="33" spans="1:3" s="6" customFormat="1" ht="21.95" customHeight="1">
      <c r="A33" s="9" t="s">
        <v>37</v>
      </c>
      <c r="B33" s="17" t="s">
        <v>38</v>
      </c>
      <c r="C33" s="38">
        <v>124673</v>
      </c>
    </row>
    <row r="34" spans="1:3" s="6" customFormat="1" ht="21.95" customHeight="1">
      <c r="A34" s="16">
        <v>1</v>
      </c>
      <c r="B34" s="20" t="s">
        <v>39</v>
      </c>
      <c r="C34" s="14">
        <v>124763</v>
      </c>
    </row>
    <row r="35" spans="1:3" s="6" customFormat="1" ht="21.95" customHeight="1">
      <c r="A35" s="21">
        <v>2</v>
      </c>
      <c r="B35" s="22" t="s">
        <v>40</v>
      </c>
      <c r="C35" s="23"/>
    </row>
    <row r="36" spans="1:3" ht="18.75">
      <c r="A36" s="6"/>
      <c r="B36" s="24"/>
      <c r="C36" s="6"/>
    </row>
    <row r="37" spans="1:3" ht="11.25" customHeight="1">
      <c r="A37" s="6"/>
      <c r="B37" s="6"/>
      <c r="C37" s="6"/>
    </row>
    <row r="38" spans="1:3" ht="18.75">
      <c r="A38" s="6"/>
      <c r="B38" s="6"/>
      <c r="C38" s="6"/>
    </row>
    <row r="39" spans="1:3" ht="18.75">
      <c r="A39" s="6"/>
      <c r="B39" s="6"/>
      <c r="C39" s="6"/>
    </row>
    <row r="40" spans="1:3" ht="18.75">
      <c r="A40" s="6"/>
      <c r="B40" s="6"/>
      <c r="C40" s="6"/>
    </row>
    <row r="41" spans="1:3" ht="18.75">
      <c r="A41" s="6"/>
      <c r="B41" s="6"/>
      <c r="C41" s="6"/>
    </row>
    <row r="42" spans="1:3" ht="18.75">
      <c r="A42" s="6"/>
      <c r="B42" s="6"/>
      <c r="C42" s="6"/>
    </row>
    <row r="43" spans="1:3" ht="18.75">
      <c r="A43" s="6"/>
      <c r="B43" s="6"/>
      <c r="C43" s="6"/>
    </row>
    <row r="44" spans="1:3" ht="18.75">
      <c r="A44" s="6"/>
      <c r="B44" s="6"/>
      <c r="C44" s="6"/>
    </row>
    <row r="45" spans="1:3" ht="18.75">
      <c r="A45" s="6"/>
      <c r="B45" s="6"/>
      <c r="C45" s="6"/>
    </row>
    <row r="46" spans="1:3" ht="22.5" customHeight="1">
      <c r="A46" s="6"/>
      <c r="B46" s="6"/>
      <c r="C46" s="6"/>
    </row>
    <row r="47" spans="1:3" ht="18.75">
      <c r="A47" s="6"/>
      <c r="B47" s="6"/>
      <c r="C47" s="6"/>
    </row>
    <row r="48" spans="1:3" ht="18.75">
      <c r="A48" s="6"/>
      <c r="B48" s="6"/>
      <c r="C48" s="6"/>
    </row>
    <row r="49" spans="1:3" ht="18.75">
      <c r="A49" s="6"/>
      <c r="B49" s="6"/>
      <c r="C49" s="6"/>
    </row>
    <row r="50" spans="1:3" ht="18.75">
      <c r="A50" s="6"/>
      <c r="B50" s="6"/>
      <c r="C50" s="6"/>
    </row>
  </sheetData>
  <mergeCells count="1">
    <mergeCell ref="A4:C4"/>
  </mergeCells>
  <pageMargins left="0.3" right="0.24"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sqref="A1:XFD1048576"/>
    </sheetView>
  </sheetViews>
  <sheetFormatPr defaultColWidth="12.85546875" defaultRowHeight="15.75"/>
  <cols>
    <col min="1" max="1" width="7.28515625" style="107" customWidth="1"/>
    <col min="2" max="2" width="28.140625" style="107" customWidth="1"/>
    <col min="3" max="5" width="16.28515625" style="107" customWidth="1"/>
    <col min="6" max="6" width="25.5703125" style="107" customWidth="1"/>
    <col min="7" max="10" width="16.28515625" style="107" customWidth="1"/>
    <col min="11" max="16384" width="12.85546875" style="107"/>
  </cols>
  <sheetData>
    <row r="1" spans="1:15" ht="21" customHeight="1">
      <c r="A1" s="61" t="s">
        <v>319</v>
      </c>
      <c r="B1" s="61"/>
      <c r="C1" s="105"/>
      <c r="D1" s="106"/>
      <c r="E1" s="106"/>
      <c r="F1" s="119"/>
      <c r="G1" s="119"/>
      <c r="H1" s="119"/>
      <c r="I1" s="119"/>
      <c r="J1" s="151" t="s">
        <v>177</v>
      </c>
      <c r="K1" s="61"/>
      <c r="L1" s="61"/>
      <c r="M1" s="61"/>
    </row>
    <row r="2" spans="1:15" ht="23.25" customHeight="1">
      <c r="A2" s="191" t="s">
        <v>444</v>
      </c>
      <c r="B2" s="191"/>
      <c r="C2" s="191"/>
      <c r="D2" s="191"/>
      <c r="E2" s="191"/>
      <c r="F2" s="191"/>
      <c r="G2" s="191"/>
      <c r="H2" s="191"/>
      <c r="I2" s="191"/>
      <c r="J2" s="191"/>
    </row>
    <row r="3" spans="1:15" ht="23.45" customHeight="1">
      <c r="A3" s="158" t="s">
        <v>321</v>
      </c>
      <c r="B3" s="158"/>
      <c r="C3" s="158"/>
      <c r="D3" s="158"/>
      <c r="E3" s="158"/>
      <c r="F3" s="158"/>
      <c r="G3" s="158"/>
      <c r="H3" s="158"/>
      <c r="I3" s="158"/>
      <c r="J3" s="158"/>
      <c r="K3" s="5"/>
      <c r="L3" s="5"/>
      <c r="M3" s="5"/>
      <c r="N3" s="5"/>
      <c r="O3" s="5"/>
    </row>
    <row r="4" spans="1:15" ht="19.5" customHeight="1">
      <c r="A4" s="108"/>
      <c r="B4" s="108"/>
      <c r="C4" s="60"/>
      <c r="D4" s="60"/>
      <c r="E4" s="60"/>
      <c r="F4" s="60"/>
      <c r="G4" s="60"/>
      <c r="H4" s="60"/>
      <c r="I4" s="60"/>
      <c r="J4" s="120" t="s">
        <v>0</v>
      </c>
    </row>
    <row r="5" spans="1:15" s="109" customFormat="1" ht="24" customHeight="1">
      <c r="A5" s="177" t="s">
        <v>1</v>
      </c>
      <c r="B5" s="192" t="s">
        <v>146</v>
      </c>
      <c r="C5" s="194" t="s">
        <v>178</v>
      </c>
      <c r="D5" s="182" t="s">
        <v>179</v>
      </c>
      <c r="E5" s="183"/>
      <c r="F5" s="184"/>
      <c r="G5" s="194" t="s">
        <v>180</v>
      </c>
      <c r="H5" s="194" t="s">
        <v>181</v>
      </c>
      <c r="I5" s="194" t="s">
        <v>19</v>
      </c>
      <c r="J5" s="194" t="s">
        <v>182</v>
      </c>
    </row>
    <row r="6" spans="1:15" s="109" customFormat="1" ht="21" customHeight="1">
      <c r="A6" s="178"/>
      <c r="B6" s="193"/>
      <c r="C6" s="188"/>
      <c r="D6" s="188" t="s">
        <v>183</v>
      </c>
      <c r="E6" s="189" t="s">
        <v>184</v>
      </c>
      <c r="F6" s="190"/>
      <c r="G6" s="188"/>
      <c r="H6" s="188"/>
      <c r="I6" s="188"/>
      <c r="J6" s="188"/>
    </row>
    <row r="7" spans="1:15" s="109" customFormat="1" ht="63">
      <c r="A7" s="178"/>
      <c r="B7" s="193"/>
      <c r="C7" s="188"/>
      <c r="D7" s="188"/>
      <c r="E7" s="142" t="s">
        <v>185</v>
      </c>
      <c r="F7" s="142" t="s">
        <v>186</v>
      </c>
      <c r="G7" s="188"/>
      <c r="H7" s="188"/>
      <c r="I7" s="188"/>
      <c r="J7" s="188"/>
    </row>
    <row r="8" spans="1:15" s="60" customFormat="1" ht="19.899999999999999" customHeight="1">
      <c r="A8" s="121"/>
      <c r="B8" s="122" t="s">
        <v>142</v>
      </c>
      <c r="C8" s="148">
        <f>SUM(C9:C18)</f>
        <v>1752000</v>
      </c>
      <c r="D8" s="148">
        <f t="shared" ref="D8:J8" si="0">SUM(D9:D18)</f>
        <v>2129650</v>
      </c>
      <c r="E8" s="148">
        <f t="shared" si="0"/>
        <v>2129650</v>
      </c>
      <c r="F8" s="148">
        <f t="shared" si="0"/>
        <v>0</v>
      </c>
      <c r="G8" s="148">
        <f t="shared" si="0"/>
        <v>5633157</v>
      </c>
      <c r="H8" s="148">
        <f t="shared" si="0"/>
        <v>0</v>
      </c>
      <c r="I8" s="148">
        <f t="shared" si="0"/>
        <v>0</v>
      </c>
      <c r="J8" s="148">
        <f t="shared" si="0"/>
        <v>7762807</v>
      </c>
    </row>
    <row r="9" spans="1:15" s="60" customFormat="1" ht="19.899999999999999" customHeight="1">
      <c r="A9" s="123">
        <v>1</v>
      </c>
      <c r="B9" s="124" t="s">
        <v>187</v>
      </c>
      <c r="C9" s="125">
        <v>56200</v>
      </c>
      <c r="D9" s="125">
        <f>E9+F9</f>
        <v>48250</v>
      </c>
      <c r="E9" s="125">
        <v>48250</v>
      </c>
      <c r="F9" s="125"/>
      <c r="G9" s="126">
        <v>515505</v>
      </c>
      <c r="H9" s="125"/>
      <c r="I9" s="125"/>
      <c r="J9" s="125">
        <f>G9+E9</f>
        <v>563755</v>
      </c>
    </row>
    <row r="10" spans="1:15" s="60" customFormat="1" ht="19.899999999999999" customHeight="1">
      <c r="A10" s="127">
        <f>A9+1</f>
        <v>2</v>
      </c>
      <c r="B10" s="128" t="s">
        <v>188</v>
      </c>
      <c r="C10" s="125">
        <v>52300</v>
      </c>
      <c r="D10" s="125">
        <f t="shared" ref="D10:D18" si="1">E10+F10</f>
        <v>54250</v>
      </c>
      <c r="E10" s="125">
        <v>54250</v>
      </c>
      <c r="F10" s="125"/>
      <c r="G10" s="125">
        <v>406413</v>
      </c>
      <c r="H10" s="125"/>
      <c r="I10" s="125"/>
      <c r="J10" s="125">
        <f t="shared" ref="J10:J18" si="2">G10+E10</f>
        <v>460663</v>
      </c>
    </row>
    <row r="11" spans="1:15" s="60" customFormat="1" ht="19.899999999999999" customHeight="1">
      <c r="A11" s="127">
        <f>A10+1</f>
        <v>3</v>
      </c>
      <c r="B11" s="128" t="s">
        <v>189</v>
      </c>
      <c r="C11" s="125">
        <v>65200</v>
      </c>
      <c r="D11" s="125">
        <f t="shared" si="1"/>
        <v>67750</v>
      </c>
      <c r="E11" s="125">
        <v>67750</v>
      </c>
      <c r="F11" s="125"/>
      <c r="G11" s="125">
        <v>439844</v>
      </c>
      <c r="H11" s="125"/>
      <c r="I11" s="125"/>
      <c r="J11" s="125">
        <f t="shared" si="2"/>
        <v>507594</v>
      </c>
    </row>
    <row r="12" spans="1:15" s="60" customFormat="1" ht="19.899999999999999" customHeight="1">
      <c r="A12" s="127">
        <f>A11+1</f>
        <v>4</v>
      </c>
      <c r="B12" s="128" t="s">
        <v>190</v>
      </c>
      <c r="C12" s="125">
        <v>43000</v>
      </c>
      <c r="D12" s="125">
        <f t="shared" si="1"/>
        <v>33950</v>
      </c>
      <c r="E12" s="125">
        <v>33950</v>
      </c>
      <c r="F12" s="125"/>
      <c r="G12" s="125">
        <v>619897</v>
      </c>
      <c r="H12" s="125"/>
      <c r="I12" s="125"/>
      <c r="J12" s="125">
        <f t="shared" si="2"/>
        <v>653847</v>
      </c>
    </row>
    <row r="13" spans="1:15" s="60" customFormat="1" ht="19.899999999999999" customHeight="1">
      <c r="A13" s="127">
        <f>A12+1</f>
        <v>5</v>
      </c>
      <c r="B13" s="13" t="s">
        <v>191</v>
      </c>
      <c r="C13" s="129">
        <v>188000</v>
      </c>
      <c r="D13" s="125">
        <f t="shared" si="1"/>
        <v>127850</v>
      </c>
      <c r="E13" s="129">
        <v>127850</v>
      </c>
      <c r="F13" s="129"/>
      <c r="G13" s="129">
        <v>927611</v>
      </c>
      <c r="H13" s="129"/>
      <c r="I13" s="129"/>
      <c r="J13" s="125">
        <f t="shared" si="2"/>
        <v>1055461</v>
      </c>
    </row>
    <row r="14" spans="1:15" s="60" customFormat="1" ht="19.899999999999999" customHeight="1">
      <c r="A14" s="127">
        <f t="shared" ref="A14:A18" si="3">A13+1</f>
        <v>6</v>
      </c>
      <c r="B14" s="13" t="s">
        <v>192</v>
      </c>
      <c r="C14" s="129">
        <v>79300</v>
      </c>
      <c r="D14" s="125">
        <f t="shared" si="1"/>
        <v>61650</v>
      </c>
      <c r="E14" s="129">
        <v>61650</v>
      </c>
      <c r="F14" s="129"/>
      <c r="G14" s="129">
        <v>690306</v>
      </c>
      <c r="H14" s="129"/>
      <c r="I14" s="129"/>
      <c r="J14" s="125">
        <f t="shared" si="2"/>
        <v>751956</v>
      </c>
    </row>
    <row r="15" spans="1:15" s="60" customFormat="1" ht="19.899999999999999" customHeight="1">
      <c r="A15" s="127">
        <f t="shared" si="3"/>
        <v>7</v>
      </c>
      <c r="B15" s="13" t="s">
        <v>193</v>
      </c>
      <c r="C15" s="129">
        <v>161300</v>
      </c>
      <c r="D15" s="125">
        <f t="shared" si="1"/>
        <v>126850</v>
      </c>
      <c r="E15" s="129">
        <v>126850</v>
      </c>
      <c r="F15" s="129"/>
      <c r="G15" s="129">
        <v>757609</v>
      </c>
      <c r="H15" s="129"/>
      <c r="I15" s="129"/>
      <c r="J15" s="125">
        <f t="shared" si="2"/>
        <v>884459</v>
      </c>
    </row>
    <row r="16" spans="1:15" s="60" customFormat="1" ht="19.899999999999999" customHeight="1">
      <c r="A16" s="127">
        <f t="shared" si="3"/>
        <v>8</v>
      </c>
      <c r="B16" s="13" t="s">
        <v>194</v>
      </c>
      <c r="C16" s="129">
        <v>360000</v>
      </c>
      <c r="D16" s="125">
        <f t="shared" si="1"/>
        <v>511500</v>
      </c>
      <c r="E16" s="129">
        <v>511500</v>
      </c>
      <c r="F16" s="129"/>
      <c r="G16" s="129">
        <v>392060</v>
      </c>
      <c r="H16" s="129"/>
      <c r="I16" s="129"/>
      <c r="J16" s="125">
        <f t="shared" si="2"/>
        <v>903560</v>
      </c>
    </row>
    <row r="17" spans="1:10" s="60" customFormat="1" ht="19.899999999999999" customHeight="1">
      <c r="A17" s="127">
        <f t="shared" si="3"/>
        <v>9</v>
      </c>
      <c r="B17" s="13" t="s">
        <v>195</v>
      </c>
      <c r="C17" s="129">
        <v>155000</v>
      </c>
      <c r="D17" s="125">
        <f t="shared" si="1"/>
        <v>129500</v>
      </c>
      <c r="E17" s="129">
        <v>129500</v>
      </c>
      <c r="F17" s="129"/>
      <c r="G17" s="129">
        <v>391559</v>
      </c>
      <c r="H17" s="129"/>
      <c r="I17" s="129"/>
      <c r="J17" s="125">
        <f t="shared" si="2"/>
        <v>521059</v>
      </c>
    </row>
    <row r="18" spans="1:10" ht="19.5" customHeight="1">
      <c r="A18" s="130">
        <f t="shared" si="3"/>
        <v>10</v>
      </c>
      <c r="B18" s="131" t="s">
        <v>196</v>
      </c>
      <c r="C18" s="132">
        <v>591700</v>
      </c>
      <c r="D18" s="132">
        <f t="shared" si="1"/>
        <v>968100</v>
      </c>
      <c r="E18" s="132">
        <v>968100</v>
      </c>
      <c r="F18" s="132"/>
      <c r="G18" s="132">
        <v>492353</v>
      </c>
      <c r="H18" s="132"/>
      <c r="I18" s="132"/>
      <c r="J18" s="132">
        <f t="shared" si="2"/>
        <v>1460453</v>
      </c>
    </row>
    <row r="19" spans="1:10" ht="19.5" customHeight="1">
      <c r="A19" s="24"/>
      <c r="B19" s="133"/>
      <c r="C19" s="60"/>
      <c r="D19" s="60"/>
      <c r="E19" s="60"/>
      <c r="F19" s="60"/>
      <c r="G19" s="60"/>
      <c r="H19" s="60"/>
      <c r="I19" s="60"/>
      <c r="J19" s="60"/>
    </row>
    <row r="20" spans="1:10" ht="18.75">
      <c r="A20" s="60"/>
      <c r="B20" s="60"/>
      <c r="C20" s="60"/>
      <c r="D20" s="60"/>
      <c r="E20" s="60"/>
      <c r="F20" s="60"/>
      <c r="G20" s="60"/>
      <c r="H20" s="60"/>
      <c r="I20" s="60"/>
      <c r="J20" s="60"/>
    </row>
    <row r="21" spans="1:10" ht="18.75">
      <c r="A21" s="60"/>
      <c r="B21" s="60"/>
      <c r="C21" s="60"/>
      <c r="D21" s="60"/>
      <c r="E21" s="60"/>
      <c r="F21" s="60"/>
      <c r="G21" s="60"/>
      <c r="H21" s="60"/>
      <c r="I21" s="60"/>
      <c r="J21" s="60"/>
    </row>
    <row r="22" spans="1:10" ht="18.75">
      <c r="A22" s="60"/>
      <c r="B22" s="60"/>
      <c r="C22" s="60"/>
      <c r="D22" s="60"/>
      <c r="E22" s="60"/>
      <c r="F22" s="60"/>
      <c r="G22" s="60"/>
      <c r="H22" s="60"/>
      <c r="I22" s="60"/>
      <c r="J22" s="60"/>
    </row>
    <row r="23" spans="1:10" ht="18.75">
      <c r="A23" s="60"/>
      <c r="B23" s="60"/>
      <c r="C23" s="60"/>
      <c r="D23" s="60"/>
      <c r="E23" s="60"/>
      <c r="F23" s="60"/>
      <c r="G23" s="60"/>
      <c r="H23" s="60"/>
      <c r="I23" s="60"/>
      <c r="J23" s="60"/>
    </row>
    <row r="24" spans="1:10" ht="18.75">
      <c r="A24" s="60"/>
      <c r="B24" s="60"/>
      <c r="C24" s="60"/>
      <c r="D24" s="60"/>
      <c r="E24" s="60"/>
      <c r="F24" s="60"/>
      <c r="G24" s="60"/>
      <c r="H24" s="60"/>
      <c r="I24" s="60"/>
      <c r="J24" s="60"/>
    </row>
    <row r="25" spans="1:10" ht="18.75">
      <c r="A25" s="60"/>
      <c r="B25" s="60"/>
      <c r="C25" s="60"/>
      <c r="D25" s="60"/>
      <c r="E25" s="60"/>
      <c r="F25" s="60"/>
      <c r="G25" s="60"/>
      <c r="H25" s="60"/>
      <c r="I25" s="60"/>
      <c r="J25" s="60"/>
    </row>
    <row r="26" spans="1:10" ht="18.75">
      <c r="A26" s="60"/>
      <c r="B26" s="60"/>
      <c r="C26" s="60"/>
      <c r="D26" s="60"/>
      <c r="E26" s="60"/>
      <c r="F26" s="60"/>
      <c r="G26" s="60"/>
      <c r="H26" s="60"/>
      <c r="I26" s="60"/>
      <c r="J26" s="60"/>
    </row>
    <row r="27" spans="1:10" ht="18.75">
      <c r="A27" s="60"/>
      <c r="B27" s="60"/>
      <c r="C27" s="60"/>
      <c r="D27" s="60"/>
      <c r="E27" s="60"/>
      <c r="F27" s="60"/>
      <c r="G27" s="60"/>
      <c r="H27" s="60"/>
      <c r="I27" s="60"/>
      <c r="J27" s="60"/>
    </row>
    <row r="28" spans="1:10" ht="18.75">
      <c r="A28" s="60"/>
      <c r="B28" s="60"/>
      <c r="C28" s="60"/>
      <c r="D28" s="60"/>
      <c r="E28" s="60"/>
      <c r="F28" s="60"/>
      <c r="G28" s="60"/>
      <c r="H28" s="60"/>
      <c r="I28" s="60"/>
      <c r="J28" s="60"/>
    </row>
    <row r="29" spans="1:10" ht="18.75">
      <c r="A29" s="60"/>
      <c r="B29" s="60"/>
      <c r="C29" s="60"/>
      <c r="D29" s="60"/>
      <c r="E29" s="60"/>
      <c r="F29" s="60"/>
      <c r="G29" s="60"/>
      <c r="H29" s="60"/>
      <c r="I29" s="60"/>
      <c r="J29" s="60"/>
    </row>
    <row r="30" spans="1:10" ht="22.5" customHeight="1">
      <c r="A30" s="60"/>
      <c r="B30" s="60"/>
      <c r="C30" s="60"/>
      <c r="D30" s="60"/>
      <c r="E30" s="60"/>
      <c r="F30" s="60"/>
      <c r="G30" s="60"/>
      <c r="H30" s="60"/>
      <c r="I30" s="60"/>
      <c r="J30" s="60"/>
    </row>
    <row r="31" spans="1:10" ht="18.75">
      <c r="A31" s="60"/>
      <c r="B31" s="60"/>
      <c r="C31" s="60"/>
      <c r="D31" s="60"/>
      <c r="E31" s="60"/>
      <c r="F31" s="60"/>
      <c r="G31" s="60"/>
      <c r="H31" s="60"/>
      <c r="I31" s="60"/>
      <c r="J31" s="60"/>
    </row>
    <row r="32" spans="1:10" ht="18.75">
      <c r="A32" s="60"/>
      <c r="B32" s="60"/>
      <c r="C32" s="60"/>
      <c r="D32" s="60"/>
      <c r="E32" s="60"/>
      <c r="F32" s="60"/>
      <c r="G32" s="60"/>
      <c r="H32" s="60"/>
      <c r="I32" s="60"/>
      <c r="J32" s="60"/>
    </row>
    <row r="33" spans="1:10" ht="18.75">
      <c r="A33" s="60"/>
      <c r="B33" s="60"/>
      <c r="C33" s="60"/>
      <c r="D33" s="60"/>
      <c r="E33" s="60"/>
      <c r="F33" s="60"/>
      <c r="G33" s="60"/>
      <c r="H33" s="60"/>
      <c r="I33" s="60"/>
      <c r="J33" s="60"/>
    </row>
    <row r="34" spans="1:10" ht="18.75">
      <c r="A34" s="60"/>
      <c r="B34" s="60"/>
      <c r="C34" s="60"/>
      <c r="D34" s="60"/>
      <c r="E34" s="60"/>
      <c r="F34" s="60"/>
      <c r="G34" s="60"/>
      <c r="H34" s="60"/>
      <c r="I34" s="60"/>
      <c r="J34" s="60"/>
    </row>
  </sheetData>
  <mergeCells count="12">
    <mergeCell ref="D6:D7"/>
    <mergeCell ref="E6:F6"/>
    <mergeCell ref="A2:J2"/>
    <mergeCell ref="A3:J3"/>
    <mergeCell ref="A5:A7"/>
    <mergeCell ref="B5:B7"/>
    <mergeCell ref="C5:C7"/>
    <mergeCell ref="D5:F5"/>
    <mergeCell ref="G5:G7"/>
    <mergeCell ref="H5:H7"/>
    <mergeCell ref="I5:I7"/>
    <mergeCell ref="J5:J7"/>
  </mergeCells>
  <pageMargins left="0.22" right="0.22"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sqref="A1:XFD1048576"/>
    </sheetView>
  </sheetViews>
  <sheetFormatPr defaultColWidth="12.85546875" defaultRowHeight="15.75"/>
  <cols>
    <col min="1" max="1" width="9.85546875" style="3" customWidth="1"/>
    <col min="2" max="2" width="26.140625" style="3" customWidth="1"/>
    <col min="3" max="6" width="21.7109375" style="3" customWidth="1"/>
    <col min="7" max="16384" width="12.85546875" style="3"/>
  </cols>
  <sheetData>
    <row r="1" spans="1:6">
      <c r="A1" s="61" t="s">
        <v>319</v>
      </c>
      <c r="B1" s="61"/>
      <c r="C1" s="105"/>
      <c r="D1" s="106"/>
      <c r="E1" s="161" t="s">
        <v>445</v>
      </c>
      <c r="F1" s="161"/>
    </row>
    <row r="2" spans="1:6" ht="20.25">
      <c r="A2" s="1" t="s">
        <v>446</v>
      </c>
      <c r="B2" s="32"/>
      <c r="C2" s="33"/>
      <c r="D2" s="33"/>
      <c r="E2" s="33"/>
      <c r="F2" s="33"/>
    </row>
    <row r="3" spans="1:6" ht="20.25">
      <c r="A3" s="1" t="s">
        <v>447</v>
      </c>
      <c r="B3" s="32"/>
      <c r="C3" s="33"/>
      <c r="D3" s="33"/>
      <c r="E3" s="33"/>
      <c r="F3" s="33"/>
    </row>
    <row r="4" spans="1:6">
      <c r="A4" s="158" t="s">
        <v>321</v>
      </c>
      <c r="B4" s="158"/>
      <c r="C4" s="158"/>
      <c r="D4" s="158"/>
      <c r="E4" s="158"/>
      <c r="F4" s="158"/>
    </row>
    <row r="5" spans="1:6" ht="18.75">
      <c r="A5" s="63"/>
      <c r="B5" s="63"/>
      <c r="C5" s="2"/>
      <c r="D5" s="2"/>
      <c r="E5" s="2"/>
      <c r="F5" s="2"/>
    </row>
    <row r="6" spans="1:6" ht="18.75">
      <c r="A6" s="150"/>
      <c r="B6" s="150"/>
      <c r="C6" s="6"/>
      <c r="D6" s="6"/>
      <c r="E6" s="299"/>
      <c r="F6" s="157" t="s">
        <v>0</v>
      </c>
    </row>
    <row r="7" spans="1:6" s="28" customFormat="1" ht="63">
      <c r="A7" s="152" t="s">
        <v>1</v>
      </c>
      <c r="B7" s="152" t="s">
        <v>146</v>
      </c>
      <c r="C7" s="152" t="s">
        <v>183</v>
      </c>
      <c r="D7" s="152" t="s">
        <v>448</v>
      </c>
      <c r="E7" s="152" t="s">
        <v>449</v>
      </c>
      <c r="F7" s="152" t="s">
        <v>450</v>
      </c>
    </row>
    <row r="8" spans="1:6" s="6" customFormat="1" ht="18.75">
      <c r="A8" s="7"/>
      <c r="B8" s="65" t="s">
        <v>142</v>
      </c>
      <c r="C8" s="144">
        <f>SUM(C9:C18)</f>
        <v>5599957</v>
      </c>
      <c r="D8" s="8">
        <f t="shared" ref="D8:F8" si="0">SUM(D9:D18)</f>
        <v>0</v>
      </c>
      <c r="E8" s="8">
        <f t="shared" si="0"/>
        <v>0</v>
      </c>
      <c r="F8" s="8">
        <f t="shared" si="0"/>
        <v>0</v>
      </c>
    </row>
    <row r="9" spans="1:6" s="6" customFormat="1" ht="18.75">
      <c r="A9" s="127">
        <v>1</v>
      </c>
      <c r="B9" s="300" t="s">
        <v>187</v>
      </c>
      <c r="C9" s="14">
        <v>515505</v>
      </c>
      <c r="D9" s="14"/>
      <c r="E9" s="14"/>
      <c r="F9" s="14"/>
    </row>
    <row r="10" spans="1:6" s="6" customFormat="1" ht="18.75">
      <c r="A10" s="127">
        <f>A9+1</f>
        <v>2</v>
      </c>
      <c r="B10" s="300" t="s">
        <v>188</v>
      </c>
      <c r="C10" s="14">
        <v>406413</v>
      </c>
      <c r="D10" s="14"/>
      <c r="E10" s="14"/>
      <c r="F10" s="14"/>
    </row>
    <row r="11" spans="1:6" s="6" customFormat="1" ht="18.75">
      <c r="A11" s="127">
        <f>A10+1</f>
        <v>3</v>
      </c>
      <c r="B11" s="300" t="s">
        <v>189</v>
      </c>
      <c r="C11" s="14">
        <v>439844</v>
      </c>
      <c r="D11" s="14"/>
      <c r="E11" s="14"/>
      <c r="F11" s="14"/>
    </row>
    <row r="12" spans="1:6" s="6" customFormat="1" ht="18.75">
      <c r="A12" s="127">
        <f>A11+1</f>
        <v>4</v>
      </c>
      <c r="B12" s="300" t="s">
        <v>190</v>
      </c>
      <c r="C12" s="14">
        <v>619897</v>
      </c>
      <c r="D12" s="14"/>
      <c r="E12" s="14"/>
      <c r="F12" s="14"/>
    </row>
    <row r="13" spans="1:6" s="6" customFormat="1" ht="18.75">
      <c r="A13" s="127">
        <f>A12+1</f>
        <v>5</v>
      </c>
      <c r="B13" s="26" t="s">
        <v>191</v>
      </c>
      <c r="C13" s="14">
        <v>897611</v>
      </c>
      <c r="D13" s="14"/>
      <c r="E13" s="14"/>
      <c r="F13" s="14"/>
    </row>
    <row r="14" spans="1:6" ht="18.75">
      <c r="A14" s="127">
        <f t="shared" ref="A14:A18" si="1">A13+1</f>
        <v>6</v>
      </c>
      <c r="B14" s="26" t="s">
        <v>192</v>
      </c>
      <c r="C14" s="14">
        <v>690306</v>
      </c>
      <c r="D14" s="301"/>
      <c r="E14" s="301"/>
      <c r="F14" s="301"/>
    </row>
    <row r="15" spans="1:6" ht="18.75">
      <c r="A15" s="127">
        <f t="shared" si="1"/>
        <v>7</v>
      </c>
      <c r="B15" s="26" t="s">
        <v>193</v>
      </c>
      <c r="C15" s="14">
        <v>757609</v>
      </c>
      <c r="D15" s="301"/>
      <c r="E15" s="301"/>
      <c r="F15" s="301"/>
    </row>
    <row r="16" spans="1:6" ht="18.75">
      <c r="A16" s="127">
        <f t="shared" si="1"/>
        <v>8</v>
      </c>
      <c r="B16" s="26" t="s">
        <v>194</v>
      </c>
      <c r="C16" s="14">
        <v>392060</v>
      </c>
      <c r="D16" s="301"/>
      <c r="E16" s="301"/>
      <c r="F16" s="301"/>
    </row>
    <row r="17" spans="1:6" ht="18.75">
      <c r="A17" s="127">
        <f t="shared" si="1"/>
        <v>9</v>
      </c>
      <c r="B17" s="26" t="s">
        <v>195</v>
      </c>
      <c r="C17" s="14">
        <v>391559</v>
      </c>
      <c r="D17" s="301"/>
      <c r="E17" s="301"/>
      <c r="F17" s="301"/>
    </row>
    <row r="18" spans="1:6" ht="18.75">
      <c r="A18" s="130">
        <f t="shared" si="1"/>
        <v>10</v>
      </c>
      <c r="B18" s="44" t="s">
        <v>196</v>
      </c>
      <c r="C18" s="23">
        <v>489153</v>
      </c>
      <c r="D18" s="302"/>
      <c r="E18" s="302"/>
      <c r="F18" s="302"/>
    </row>
    <row r="19" spans="1:6" ht="18.75">
      <c r="A19" s="6"/>
      <c r="B19" s="6"/>
      <c r="C19" s="6"/>
      <c r="D19" s="6"/>
      <c r="E19" s="6"/>
      <c r="F19" s="6"/>
    </row>
    <row r="20" spans="1:6" ht="18.75">
      <c r="A20" s="6"/>
      <c r="B20" s="6"/>
      <c r="C20" s="6"/>
      <c r="D20" s="6"/>
      <c r="E20" s="6"/>
      <c r="F20" s="6"/>
    </row>
    <row r="21" spans="1:6" ht="18.75">
      <c r="A21" s="6"/>
      <c r="B21" s="6"/>
      <c r="C21" s="6"/>
      <c r="D21" s="6"/>
      <c r="E21" s="6"/>
      <c r="F21" s="6"/>
    </row>
    <row r="22" spans="1:6" ht="18.75">
      <c r="A22" s="6"/>
      <c r="B22" s="6"/>
      <c r="C22" s="6"/>
      <c r="D22" s="6"/>
      <c r="E22" s="6"/>
      <c r="F22" s="6"/>
    </row>
    <row r="23" spans="1:6" ht="18.75">
      <c r="A23" s="6"/>
      <c r="B23" s="6"/>
      <c r="C23" s="6"/>
      <c r="D23" s="6"/>
      <c r="E23" s="6"/>
      <c r="F23" s="6"/>
    </row>
    <row r="24" spans="1:6" ht="18.75">
      <c r="A24" s="6"/>
      <c r="B24" s="6"/>
      <c r="C24" s="6"/>
      <c r="D24" s="6"/>
      <c r="E24" s="6"/>
      <c r="F24" s="6"/>
    </row>
  </sheetData>
  <mergeCells count="2">
    <mergeCell ref="E1:F1"/>
    <mergeCell ref="A4:F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9"/>
  <sheetViews>
    <sheetView tabSelected="1" workbookViewId="0">
      <selection activeCell="A3" sqref="A3:V3"/>
    </sheetView>
  </sheetViews>
  <sheetFormatPr defaultColWidth="12.85546875" defaultRowHeight="15.75"/>
  <cols>
    <col min="1" max="1" width="8.28515625" style="107" customWidth="1"/>
    <col min="2" max="2" width="36.5703125" style="107" customWidth="1"/>
    <col min="3" max="5" width="10.7109375" style="107" customWidth="1"/>
    <col min="6" max="6" width="13.7109375" style="107" customWidth="1"/>
    <col min="7" max="22" width="12.7109375" style="107" customWidth="1"/>
    <col min="23" max="16384" width="12.85546875" style="107"/>
  </cols>
  <sheetData>
    <row r="1" spans="1:22" ht="21" customHeight="1">
      <c r="A1" s="61" t="s">
        <v>319</v>
      </c>
      <c r="B1" s="61"/>
      <c r="C1" s="119"/>
      <c r="D1" s="119"/>
      <c r="E1" s="119"/>
      <c r="F1" s="119"/>
      <c r="G1" s="119"/>
      <c r="H1" s="61"/>
      <c r="V1" s="151" t="s">
        <v>197</v>
      </c>
    </row>
    <row r="2" spans="1:22" ht="21" customHeight="1">
      <c r="A2" s="197" t="s">
        <v>451</v>
      </c>
      <c r="B2" s="197"/>
      <c r="C2" s="197"/>
      <c r="D2" s="197"/>
      <c r="E2" s="197"/>
      <c r="F2" s="197"/>
      <c r="G2" s="197"/>
      <c r="H2" s="197"/>
      <c r="I2" s="197"/>
      <c r="J2" s="197"/>
      <c r="K2" s="197"/>
      <c r="L2" s="197"/>
      <c r="M2" s="197"/>
      <c r="N2" s="197"/>
      <c r="O2" s="197"/>
      <c r="P2" s="197"/>
      <c r="Q2" s="197"/>
      <c r="R2" s="197"/>
      <c r="S2" s="197"/>
      <c r="T2" s="197"/>
      <c r="U2" s="197"/>
      <c r="V2" s="197"/>
    </row>
    <row r="3" spans="1:22" ht="21" customHeight="1">
      <c r="A3" s="209" t="str">
        <f>'56'!A4:F4</f>
        <v>(Dự toán đã được Hội đồng nhân dân quyết định)</v>
      </c>
      <c r="B3" s="209"/>
      <c r="C3" s="209"/>
      <c r="D3" s="209"/>
      <c r="E3" s="209"/>
      <c r="F3" s="209"/>
      <c r="G3" s="209"/>
      <c r="H3" s="209"/>
      <c r="I3" s="209"/>
      <c r="J3" s="209"/>
      <c r="K3" s="209"/>
      <c r="L3" s="209"/>
      <c r="M3" s="209"/>
      <c r="N3" s="209"/>
      <c r="O3" s="209"/>
      <c r="P3" s="209"/>
      <c r="Q3" s="209"/>
      <c r="R3" s="209"/>
      <c r="S3" s="209"/>
      <c r="T3" s="209"/>
      <c r="U3" s="209"/>
      <c r="V3" s="209"/>
    </row>
    <row r="4" spans="1:22" ht="21.75" customHeight="1">
      <c r="A4" s="134"/>
      <c r="B4" s="135"/>
      <c r="C4" s="119"/>
      <c r="D4" s="119"/>
      <c r="E4" s="119"/>
      <c r="F4" s="119"/>
      <c r="G4" s="119"/>
      <c r="H4" s="119"/>
      <c r="I4" s="29"/>
      <c r="V4" s="29" t="s">
        <v>0</v>
      </c>
    </row>
    <row r="5" spans="1:22" s="136" customFormat="1" ht="27" customHeight="1">
      <c r="A5" s="198" t="s">
        <v>1</v>
      </c>
      <c r="B5" s="199" t="s">
        <v>198</v>
      </c>
      <c r="C5" s="199" t="s">
        <v>199</v>
      </c>
      <c r="D5" s="199" t="s">
        <v>200</v>
      </c>
      <c r="E5" s="199" t="s">
        <v>201</v>
      </c>
      <c r="F5" s="199" t="s">
        <v>202</v>
      </c>
      <c r="G5" s="199"/>
      <c r="H5" s="199"/>
      <c r="I5" s="199"/>
      <c r="J5" s="199"/>
      <c r="K5" s="200" t="s">
        <v>452</v>
      </c>
      <c r="L5" s="201"/>
      <c r="M5" s="201"/>
      <c r="N5" s="202"/>
      <c r="O5" s="200" t="s">
        <v>453</v>
      </c>
      <c r="P5" s="201"/>
      <c r="Q5" s="201"/>
      <c r="R5" s="202"/>
      <c r="S5" s="200" t="s">
        <v>454</v>
      </c>
      <c r="T5" s="201"/>
      <c r="U5" s="201"/>
      <c r="V5" s="202"/>
    </row>
    <row r="6" spans="1:22" s="136" customFormat="1" ht="27" customHeight="1">
      <c r="A6" s="198"/>
      <c r="B6" s="199"/>
      <c r="C6" s="199"/>
      <c r="D6" s="199"/>
      <c r="E6" s="199"/>
      <c r="F6" s="199" t="s">
        <v>203</v>
      </c>
      <c r="G6" s="199" t="s">
        <v>204</v>
      </c>
      <c r="H6" s="199"/>
      <c r="I6" s="199"/>
      <c r="J6" s="199"/>
      <c r="K6" s="203"/>
      <c r="L6" s="204"/>
      <c r="M6" s="204"/>
      <c r="N6" s="205"/>
      <c r="O6" s="203"/>
      <c r="P6" s="204"/>
      <c r="Q6" s="204"/>
      <c r="R6" s="205"/>
      <c r="S6" s="203"/>
      <c r="T6" s="204"/>
      <c r="U6" s="204"/>
      <c r="V6" s="205"/>
    </row>
    <row r="7" spans="1:22" s="136" customFormat="1" ht="27" customHeight="1">
      <c r="A7" s="198"/>
      <c r="B7" s="199"/>
      <c r="C7" s="199"/>
      <c r="D7" s="199"/>
      <c r="E7" s="199"/>
      <c r="F7" s="199"/>
      <c r="G7" s="195" t="s">
        <v>205</v>
      </c>
      <c r="H7" s="206" t="s">
        <v>206</v>
      </c>
      <c r="I7" s="207"/>
      <c r="J7" s="208"/>
      <c r="K7" s="195" t="s">
        <v>183</v>
      </c>
      <c r="L7" s="206" t="s">
        <v>206</v>
      </c>
      <c r="M7" s="207"/>
      <c r="N7" s="208"/>
      <c r="O7" s="195" t="s">
        <v>183</v>
      </c>
      <c r="P7" s="206" t="s">
        <v>206</v>
      </c>
      <c r="Q7" s="207"/>
      <c r="R7" s="208"/>
      <c r="S7" s="195" t="s">
        <v>183</v>
      </c>
      <c r="T7" s="206" t="s">
        <v>206</v>
      </c>
      <c r="U7" s="207"/>
      <c r="V7" s="208"/>
    </row>
    <row r="8" spans="1:22" s="136" customFormat="1" ht="31.5">
      <c r="A8" s="198"/>
      <c r="B8" s="199"/>
      <c r="C8" s="199"/>
      <c r="D8" s="199"/>
      <c r="E8" s="199"/>
      <c r="F8" s="199"/>
      <c r="G8" s="196"/>
      <c r="H8" s="156" t="s">
        <v>207</v>
      </c>
      <c r="I8" s="156" t="s">
        <v>208</v>
      </c>
      <c r="J8" s="156" t="s">
        <v>318</v>
      </c>
      <c r="K8" s="196"/>
      <c r="L8" s="156" t="s">
        <v>207</v>
      </c>
      <c r="M8" s="156" t="s">
        <v>208</v>
      </c>
      <c r="N8" s="156" t="s">
        <v>318</v>
      </c>
      <c r="O8" s="196"/>
      <c r="P8" s="156" t="s">
        <v>207</v>
      </c>
      <c r="Q8" s="156" t="s">
        <v>208</v>
      </c>
      <c r="R8" s="156" t="s">
        <v>318</v>
      </c>
      <c r="S8" s="196"/>
      <c r="T8" s="156" t="s">
        <v>207</v>
      </c>
      <c r="U8" s="156" t="s">
        <v>208</v>
      </c>
      <c r="V8" s="156" t="s">
        <v>318</v>
      </c>
    </row>
    <row r="9" spans="1:22" s="137" customFormat="1" ht="18.75">
      <c r="A9" s="303"/>
      <c r="B9" s="303" t="s">
        <v>142</v>
      </c>
      <c r="C9" s="303"/>
      <c r="D9" s="304"/>
      <c r="E9" s="303"/>
      <c r="F9" s="303"/>
      <c r="G9" s="305">
        <v>19167618</v>
      </c>
      <c r="H9" s="305"/>
      <c r="I9" s="305"/>
      <c r="J9" s="305">
        <v>11944516</v>
      </c>
      <c r="K9" s="305">
        <v>2575709.6</v>
      </c>
      <c r="L9" s="305"/>
      <c r="M9" s="305"/>
      <c r="N9" s="305">
        <v>2008285.6</v>
      </c>
      <c r="O9" s="305">
        <v>2575709.6</v>
      </c>
      <c r="P9" s="305"/>
      <c r="Q9" s="305"/>
      <c r="R9" s="305">
        <v>2008285.6</v>
      </c>
      <c r="S9" s="305">
        <v>3976343.8019999997</v>
      </c>
      <c r="T9" s="305"/>
      <c r="U9" s="305"/>
      <c r="V9" s="305">
        <v>2751536.8020000001</v>
      </c>
    </row>
    <row r="10" spans="1:22" s="139" customFormat="1" ht="63">
      <c r="A10" s="306" t="s">
        <v>3</v>
      </c>
      <c r="B10" s="307" t="s">
        <v>455</v>
      </c>
      <c r="C10" s="306"/>
      <c r="D10" s="138"/>
      <c r="E10" s="306"/>
      <c r="F10" s="306"/>
      <c r="G10" s="308"/>
      <c r="H10" s="308"/>
      <c r="I10" s="308"/>
      <c r="J10" s="308"/>
      <c r="K10" s="308"/>
      <c r="L10" s="308"/>
      <c r="M10" s="308"/>
      <c r="N10" s="308"/>
      <c r="O10" s="308"/>
      <c r="P10" s="308"/>
      <c r="Q10" s="308"/>
      <c r="R10" s="308"/>
      <c r="S10" s="308">
        <v>9783.0819999999985</v>
      </c>
      <c r="T10" s="308"/>
      <c r="U10" s="308"/>
      <c r="V10" s="308">
        <v>9783.0819999999985</v>
      </c>
    </row>
    <row r="11" spans="1:22" s="139" customFormat="1" ht="31.5">
      <c r="A11" s="309" t="s">
        <v>4</v>
      </c>
      <c r="B11" s="307" t="s">
        <v>456</v>
      </c>
      <c r="C11" s="309"/>
      <c r="D11" s="138"/>
      <c r="E11" s="309"/>
      <c r="F11" s="309"/>
      <c r="G11" s="308">
        <v>19167618</v>
      </c>
      <c r="H11" s="308"/>
      <c r="I11" s="308"/>
      <c r="J11" s="308">
        <v>11944516</v>
      </c>
      <c r="K11" s="308">
        <v>2575709.6</v>
      </c>
      <c r="L11" s="308"/>
      <c r="M11" s="308"/>
      <c r="N11" s="308">
        <v>2008285.6</v>
      </c>
      <c r="O11" s="308">
        <v>2575709.6</v>
      </c>
      <c r="P11" s="308"/>
      <c r="Q11" s="308"/>
      <c r="R11" s="308">
        <v>2008285.6</v>
      </c>
      <c r="S11" s="308">
        <v>3966560.7199999997</v>
      </c>
      <c r="T11" s="308"/>
      <c r="U11" s="308"/>
      <c r="V11" s="308">
        <v>2741753.72</v>
      </c>
    </row>
    <row r="12" spans="1:22" s="137" customFormat="1" ht="18.75">
      <c r="A12" s="306" t="s">
        <v>6</v>
      </c>
      <c r="B12" s="307" t="s">
        <v>457</v>
      </c>
      <c r="C12" s="309"/>
      <c r="D12" s="140"/>
      <c r="E12" s="309"/>
      <c r="F12" s="309"/>
      <c r="G12" s="310">
        <v>10574167</v>
      </c>
      <c r="H12" s="310"/>
      <c r="I12" s="310"/>
      <c r="J12" s="310">
        <v>7071667</v>
      </c>
      <c r="K12" s="310">
        <v>1216654.6000000001</v>
      </c>
      <c r="L12" s="310"/>
      <c r="M12" s="310"/>
      <c r="N12" s="310">
        <v>1056854.6000000001</v>
      </c>
      <c r="O12" s="310">
        <v>1216654.6000000001</v>
      </c>
      <c r="P12" s="310"/>
      <c r="Q12" s="310"/>
      <c r="R12" s="310">
        <v>1056854.6000000001</v>
      </c>
      <c r="S12" s="310">
        <v>2053922</v>
      </c>
      <c r="T12" s="310"/>
      <c r="U12" s="310"/>
      <c r="V12" s="310">
        <v>1410158</v>
      </c>
    </row>
    <row r="13" spans="1:22" s="137" customFormat="1" ht="47.25">
      <c r="A13" s="311">
        <v>-1</v>
      </c>
      <c r="B13" s="307" t="s">
        <v>458</v>
      </c>
      <c r="C13" s="309"/>
      <c r="D13" s="140"/>
      <c r="E13" s="309"/>
      <c r="F13" s="309"/>
      <c r="G13" s="310">
        <v>4120000</v>
      </c>
      <c r="H13" s="310"/>
      <c r="I13" s="310"/>
      <c r="J13" s="310">
        <v>1620000</v>
      </c>
      <c r="K13" s="310">
        <v>100000</v>
      </c>
      <c r="L13" s="310"/>
      <c r="M13" s="310"/>
      <c r="N13" s="310">
        <v>100000</v>
      </c>
      <c r="O13" s="310">
        <v>100000</v>
      </c>
      <c r="P13" s="310"/>
      <c r="Q13" s="310"/>
      <c r="R13" s="310">
        <v>100000</v>
      </c>
      <c r="S13" s="310">
        <v>594685</v>
      </c>
      <c r="T13" s="310"/>
      <c r="U13" s="310"/>
      <c r="V13" s="310">
        <v>94685</v>
      </c>
    </row>
    <row r="14" spans="1:22" s="137" customFormat="1" ht="31.5">
      <c r="A14" s="312" t="s">
        <v>459</v>
      </c>
      <c r="B14" s="313" t="s">
        <v>460</v>
      </c>
      <c r="C14" s="314"/>
      <c r="D14" s="140"/>
      <c r="E14" s="314"/>
      <c r="F14" s="314"/>
      <c r="G14" s="310">
        <v>4120000</v>
      </c>
      <c r="H14" s="310"/>
      <c r="I14" s="310"/>
      <c r="J14" s="310">
        <v>1620000</v>
      </c>
      <c r="K14" s="310">
        <v>100000</v>
      </c>
      <c r="L14" s="310"/>
      <c r="M14" s="310"/>
      <c r="N14" s="310">
        <v>100000</v>
      </c>
      <c r="O14" s="310">
        <v>100000</v>
      </c>
      <c r="P14" s="310"/>
      <c r="Q14" s="310"/>
      <c r="R14" s="310">
        <v>100000</v>
      </c>
      <c r="S14" s="310">
        <v>594685</v>
      </c>
      <c r="T14" s="310"/>
      <c r="U14" s="310"/>
      <c r="V14" s="310">
        <v>94685</v>
      </c>
    </row>
    <row r="15" spans="1:22" s="137" customFormat="1" ht="47.25">
      <c r="A15" s="306">
        <v>1</v>
      </c>
      <c r="B15" s="315" t="s">
        <v>307</v>
      </c>
      <c r="C15" s="316" t="s">
        <v>308</v>
      </c>
      <c r="D15" s="140"/>
      <c r="E15" s="309" t="s">
        <v>461</v>
      </c>
      <c r="F15" s="309" t="s">
        <v>462</v>
      </c>
      <c r="G15" s="310">
        <v>4120000</v>
      </c>
      <c r="H15" s="310"/>
      <c r="I15" s="310"/>
      <c r="J15" s="310">
        <v>1620000</v>
      </c>
      <c r="K15" s="310">
        <v>100000</v>
      </c>
      <c r="L15" s="310"/>
      <c r="M15" s="310"/>
      <c r="N15" s="310">
        <v>100000</v>
      </c>
      <c r="O15" s="310">
        <v>100000</v>
      </c>
      <c r="P15" s="310"/>
      <c r="Q15" s="310"/>
      <c r="R15" s="310">
        <v>100000</v>
      </c>
      <c r="S15" s="310">
        <v>594685</v>
      </c>
      <c r="T15" s="310"/>
      <c r="U15" s="310"/>
      <c r="V15" s="310">
        <v>94685</v>
      </c>
    </row>
    <row r="16" spans="1:22" s="139" customFormat="1" ht="18.75">
      <c r="A16" s="311">
        <v>-2</v>
      </c>
      <c r="B16" s="307" t="s">
        <v>463</v>
      </c>
      <c r="C16" s="309"/>
      <c r="D16" s="138"/>
      <c r="E16" s="309"/>
      <c r="F16" s="309"/>
      <c r="G16" s="308">
        <v>6454167</v>
      </c>
      <c r="H16" s="308"/>
      <c r="I16" s="308"/>
      <c r="J16" s="308">
        <v>5451667</v>
      </c>
      <c r="K16" s="308">
        <v>1116654.6000000001</v>
      </c>
      <c r="L16" s="308"/>
      <c r="M16" s="308"/>
      <c r="N16" s="308">
        <v>956854.6</v>
      </c>
      <c r="O16" s="308">
        <v>1116654.6000000001</v>
      </c>
      <c r="P16" s="308"/>
      <c r="Q16" s="308"/>
      <c r="R16" s="308">
        <v>956854.6</v>
      </c>
      <c r="S16" s="308">
        <v>1459237</v>
      </c>
      <c r="T16" s="308"/>
      <c r="U16" s="308"/>
      <c r="V16" s="308">
        <v>1315473</v>
      </c>
    </row>
    <row r="17" spans="1:22" s="137" customFormat="1" ht="31.5">
      <c r="A17" s="312" t="s">
        <v>459</v>
      </c>
      <c r="B17" s="313" t="s">
        <v>464</v>
      </c>
      <c r="C17" s="314"/>
      <c r="D17" s="140"/>
      <c r="E17" s="314"/>
      <c r="F17" s="314"/>
      <c r="G17" s="310">
        <v>235750</v>
      </c>
      <c r="H17" s="310"/>
      <c r="I17" s="310"/>
      <c r="J17" s="310">
        <v>235750</v>
      </c>
      <c r="K17" s="310">
        <v>174844</v>
      </c>
      <c r="L17" s="310"/>
      <c r="M17" s="310"/>
      <c r="N17" s="310">
        <v>174844</v>
      </c>
      <c r="O17" s="310">
        <v>174844</v>
      </c>
      <c r="P17" s="310"/>
      <c r="Q17" s="310"/>
      <c r="R17" s="310">
        <v>174844</v>
      </c>
      <c r="S17" s="310">
        <v>45538</v>
      </c>
      <c r="T17" s="310"/>
      <c r="U17" s="310"/>
      <c r="V17" s="310">
        <v>45538</v>
      </c>
    </row>
    <row r="18" spans="1:22" s="139" customFormat="1" ht="31.5">
      <c r="A18" s="306">
        <v>1</v>
      </c>
      <c r="B18" s="315" t="s">
        <v>216</v>
      </c>
      <c r="C18" s="309" t="s">
        <v>210</v>
      </c>
      <c r="D18" s="138"/>
      <c r="E18" s="309" t="s">
        <v>465</v>
      </c>
      <c r="F18" s="309" t="s">
        <v>217</v>
      </c>
      <c r="G18" s="308">
        <v>54550</v>
      </c>
      <c r="H18" s="308"/>
      <c r="I18" s="308"/>
      <c r="J18" s="308">
        <v>54550</v>
      </c>
      <c r="K18" s="308">
        <v>35000</v>
      </c>
      <c r="L18" s="308"/>
      <c r="M18" s="308"/>
      <c r="N18" s="308">
        <v>35000</v>
      </c>
      <c r="O18" s="308">
        <v>35000</v>
      </c>
      <c r="P18" s="308"/>
      <c r="Q18" s="308"/>
      <c r="R18" s="308">
        <v>35000</v>
      </c>
      <c r="S18" s="308">
        <v>10482</v>
      </c>
      <c r="T18" s="308"/>
      <c r="U18" s="308"/>
      <c r="V18" s="308">
        <v>10482</v>
      </c>
    </row>
    <row r="19" spans="1:22" s="139" customFormat="1" ht="31.5">
      <c r="A19" s="306">
        <v>2</v>
      </c>
      <c r="B19" s="315" t="s">
        <v>214</v>
      </c>
      <c r="C19" s="309" t="s">
        <v>187</v>
      </c>
      <c r="D19" s="138"/>
      <c r="E19" s="309" t="s">
        <v>466</v>
      </c>
      <c r="F19" s="309" t="s">
        <v>215</v>
      </c>
      <c r="G19" s="308">
        <v>141200</v>
      </c>
      <c r="H19" s="308"/>
      <c r="I19" s="308"/>
      <c r="J19" s="308">
        <v>141200</v>
      </c>
      <c r="K19" s="308">
        <v>107928</v>
      </c>
      <c r="L19" s="308"/>
      <c r="M19" s="308"/>
      <c r="N19" s="308">
        <v>107928</v>
      </c>
      <c r="O19" s="308">
        <v>107928</v>
      </c>
      <c r="P19" s="308"/>
      <c r="Q19" s="308"/>
      <c r="R19" s="308">
        <v>107928</v>
      </c>
      <c r="S19" s="308">
        <v>27272</v>
      </c>
      <c r="T19" s="308"/>
      <c r="U19" s="308"/>
      <c r="V19" s="308">
        <v>27272</v>
      </c>
    </row>
    <row r="20" spans="1:22" s="137" customFormat="1" ht="31.5">
      <c r="A20" s="306">
        <v>3</v>
      </c>
      <c r="B20" s="315" t="s">
        <v>238</v>
      </c>
      <c r="C20" s="316" t="s">
        <v>191</v>
      </c>
      <c r="D20" s="140"/>
      <c r="E20" s="309" t="s">
        <v>467</v>
      </c>
      <c r="F20" s="309" t="s">
        <v>468</v>
      </c>
      <c r="G20" s="310">
        <v>40000</v>
      </c>
      <c r="H20" s="310"/>
      <c r="I20" s="310"/>
      <c r="J20" s="310">
        <v>40000</v>
      </c>
      <c r="K20" s="310">
        <v>31916</v>
      </c>
      <c r="L20" s="310"/>
      <c r="M20" s="310"/>
      <c r="N20" s="310">
        <v>31916</v>
      </c>
      <c r="O20" s="310">
        <v>31916</v>
      </c>
      <c r="P20" s="310"/>
      <c r="Q20" s="310"/>
      <c r="R20" s="310">
        <v>31916</v>
      </c>
      <c r="S20" s="310">
        <v>7784</v>
      </c>
      <c r="T20" s="310"/>
      <c r="U20" s="310"/>
      <c r="V20" s="310">
        <v>7784</v>
      </c>
    </row>
    <row r="21" spans="1:22" s="139" customFormat="1" ht="31.5">
      <c r="A21" s="312" t="s">
        <v>469</v>
      </c>
      <c r="B21" s="313" t="s">
        <v>460</v>
      </c>
      <c r="C21" s="314"/>
      <c r="D21" s="138"/>
      <c r="E21" s="314"/>
      <c r="F21" s="314"/>
      <c r="G21" s="308">
        <v>4296517</v>
      </c>
      <c r="H21" s="308"/>
      <c r="I21" s="308"/>
      <c r="J21" s="308">
        <v>3678017</v>
      </c>
      <c r="K21" s="308">
        <v>927810.6</v>
      </c>
      <c r="L21" s="308"/>
      <c r="M21" s="308"/>
      <c r="N21" s="308">
        <v>780010.6</v>
      </c>
      <c r="O21" s="308">
        <v>927810.6</v>
      </c>
      <c r="P21" s="308"/>
      <c r="Q21" s="308"/>
      <c r="R21" s="308">
        <v>780010.6</v>
      </c>
      <c r="S21" s="308">
        <v>1119999</v>
      </c>
      <c r="T21" s="308"/>
      <c r="U21" s="308"/>
      <c r="V21" s="308">
        <v>993599</v>
      </c>
    </row>
    <row r="22" spans="1:22" s="139" customFormat="1" ht="31.5">
      <c r="A22" s="306">
        <v>1</v>
      </c>
      <c r="B22" s="315" t="s">
        <v>239</v>
      </c>
      <c r="C22" s="316" t="s">
        <v>210</v>
      </c>
      <c r="D22" s="138"/>
      <c r="E22" s="309" t="s">
        <v>470</v>
      </c>
      <c r="F22" s="309" t="s">
        <v>240</v>
      </c>
      <c r="G22" s="308">
        <v>250000</v>
      </c>
      <c r="H22" s="308"/>
      <c r="I22" s="308"/>
      <c r="J22" s="308">
        <v>100000</v>
      </c>
      <c r="K22" s="308">
        <v>23400</v>
      </c>
      <c r="L22" s="308"/>
      <c r="M22" s="308"/>
      <c r="N22" s="308">
        <v>23400</v>
      </c>
      <c r="O22" s="308">
        <v>23400</v>
      </c>
      <c r="P22" s="308"/>
      <c r="Q22" s="308"/>
      <c r="R22" s="308">
        <v>23400</v>
      </c>
      <c r="S22" s="308">
        <v>74000</v>
      </c>
      <c r="T22" s="308"/>
      <c r="U22" s="308"/>
      <c r="V22" s="308">
        <v>30000</v>
      </c>
    </row>
    <row r="23" spans="1:22" s="139" customFormat="1" ht="31.5">
      <c r="A23" s="306">
        <v>2</v>
      </c>
      <c r="B23" s="315" t="s">
        <v>227</v>
      </c>
      <c r="C23" s="316" t="s">
        <v>192</v>
      </c>
      <c r="D23" s="138"/>
      <c r="E23" s="309" t="s">
        <v>470</v>
      </c>
      <c r="F23" s="309" t="s">
        <v>241</v>
      </c>
      <c r="G23" s="308">
        <v>305000</v>
      </c>
      <c r="H23" s="308"/>
      <c r="I23" s="308"/>
      <c r="J23" s="308">
        <v>295000</v>
      </c>
      <c r="K23" s="308">
        <v>36999</v>
      </c>
      <c r="L23" s="308"/>
      <c r="M23" s="308"/>
      <c r="N23" s="308">
        <v>36999</v>
      </c>
      <c r="O23" s="308">
        <v>36999</v>
      </c>
      <c r="P23" s="308"/>
      <c r="Q23" s="308"/>
      <c r="R23" s="308">
        <v>36999</v>
      </c>
      <c r="S23" s="308">
        <v>90000</v>
      </c>
      <c r="T23" s="308"/>
      <c r="U23" s="308"/>
      <c r="V23" s="308">
        <v>90000</v>
      </c>
    </row>
    <row r="24" spans="1:22" s="139" customFormat="1" ht="31.5">
      <c r="A24" s="306">
        <v>3</v>
      </c>
      <c r="B24" s="315" t="s">
        <v>242</v>
      </c>
      <c r="C24" s="316" t="s">
        <v>190</v>
      </c>
      <c r="D24" s="138"/>
      <c r="E24" s="309" t="s">
        <v>470</v>
      </c>
      <c r="F24" s="309" t="s">
        <v>243</v>
      </c>
      <c r="G24" s="308">
        <v>250000</v>
      </c>
      <c r="H24" s="308"/>
      <c r="I24" s="308"/>
      <c r="J24" s="308">
        <v>50000</v>
      </c>
      <c r="K24" s="308">
        <v>15000</v>
      </c>
      <c r="L24" s="308"/>
      <c r="M24" s="308"/>
      <c r="N24" s="308">
        <v>15000</v>
      </c>
      <c r="O24" s="308">
        <v>15000</v>
      </c>
      <c r="P24" s="308"/>
      <c r="Q24" s="308"/>
      <c r="R24" s="308">
        <v>15000</v>
      </c>
      <c r="S24" s="308">
        <v>83500</v>
      </c>
      <c r="T24" s="308"/>
      <c r="U24" s="308"/>
      <c r="V24" s="308">
        <v>17000</v>
      </c>
    </row>
    <row r="25" spans="1:22" s="139" customFormat="1" ht="47.25">
      <c r="A25" s="306">
        <v>4</v>
      </c>
      <c r="B25" s="315" t="s">
        <v>244</v>
      </c>
      <c r="C25" s="316" t="s">
        <v>471</v>
      </c>
      <c r="D25" s="138"/>
      <c r="E25" s="309" t="s">
        <v>470</v>
      </c>
      <c r="F25" s="309" t="s">
        <v>245</v>
      </c>
      <c r="G25" s="308">
        <v>115000</v>
      </c>
      <c r="H25" s="308"/>
      <c r="I25" s="308"/>
      <c r="J25" s="308">
        <v>115000</v>
      </c>
      <c r="K25" s="308">
        <v>27000</v>
      </c>
      <c r="L25" s="308"/>
      <c r="M25" s="308"/>
      <c r="N25" s="308">
        <v>27000</v>
      </c>
      <c r="O25" s="308">
        <v>27000</v>
      </c>
      <c r="P25" s="308"/>
      <c r="Q25" s="308"/>
      <c r="R25" s="308">
        <v>27000</v>
      </c>
      <c r="S25" s="308">
        <v>43600</v>
      </c>
      <c r="T25" s="308"/>
      <c r="U25" s="308"/>
      <c r="V25" s="308">
        <v>43600</v>
      </c>
    </row>
    <row r="26" spans="1:22" s="139" customFormat="1" ht="31.5">
      <c r="A26" s="306">
        <v>5</v>
      </c>
      <c r="B26" s="315" t="s">
        <v>246</v>
      </c>
      <c r="C26" s="316" t="s">
        <v>187</v>
      </c>
      <c r="D26" s="138"/>
      <c r="E26" s="309" t="s">
        <v>470</v>
      </c>
      <c r="F26" s="309" t="s">
        <v>247</v>
      </c>
      <c r="G26" s="308">
        <v>90000</v>
      </c>
      <c r="H26" s="308"/>
      <c r="I26" s="308"/>
      <c r="J26" s="308">
        <v>80000</v>
      </c>
      <c r="K26" s="308">
        <v>28863</v>
      </c>
      <c r="L26" s="308"/>
      <c r="M26" s="308"/>
      <c r="N26" s="308">
        <v>28863</v>
      </c>
      <c r="O26" s="308">
        <v>28863</v>
      </c>
      <c r="P26" s="308"/>
      <c r="Q26" s="308"/>
      <c r="R26" s="308">
        <v>28863</v>
      </c>
      <c r="S26" s="308">
        <v>24000</v>
      </c>
      <c r="T26" s="308"/>
      <c r="U26" s="308"/>
      <c r="V26" s="308">
        <v>24000</v>
      </c>
    </row>
    <row r="27" spans="1:22" ht="47.25">
      <c r="A27" s="306">
        <v>6</v>
      </c>
      <c r="B27" s="315" t="s">
        <v>248</v>
      </c>
      <c r="C27" s="316" t="s">
        <v>189</v>
      </c>
      <c r="D27" s="300"/>
      <c r="E27" s="309" t="s">
        <v>470</v>
      </c>
      <c r="F27" s="309" t="s">
        <v>249</v>
      </c>
      <c r="G27" s="317">
        <v>94000</v>
      </c>
      <c r="H27" s="317"/>
      <c r="I27" s="317"/>
      <c r="J27" s="317">
        <v>94000</v>
      </c>
      <c r="K27" s="317">
        <v>65000</v>
      </c>
      <c r="L27" s="317"/>
      <c r="M27" s="317"/>
      <c r="N27" s="317">
        <v>65000</v>
      </c>
      <c r="O27" s="317">
        <v>65000</v>
      </c>
      <c r="P27" s="317"/>
      <c r="Q27" s="317"/>
      <c r="R27" s="317">
        <v>65000</v>
      </c>
      <c r="S27" s="317">
        <v>13500</v>
      </c>
      <c r="T27" s="317"/>
      <c r="U27" s="317"/>
      <c r="V27" s="317">
        <v>13500</v>
      </c>
    </row>
    <row r="28" spans="1:22" ht="31.5">
      <c r="A28" s="306">
        <v>7</v>
      </c>
      <c r="B28" s="315" t="s">
        <v>250</v>
      </c>
      <c r="C28" s="316" t="s">
        <v>188</v>
      </c>
      <c r="D28" s="300"/>
      <c r="E28" s="309" t="s">
        <v>470</v>
      </c>
      <c r="F28" s="309" t="s">
        <v>251</v>
      </c>
      <c r="G28" s="317">
        <v>81000</v>
      </c>
      <c r="H28" s="317"/>
      <c r="I28" s="317"/>
      <c r="J28" s="317">
        <v>70000</v>
      </c>
      <c r="K28" s="317">
        <v>39663</v>
      </c>
      <c r="L28" s="317"/>
      <c r="M28" s="317"/>
      <c r="N28" s="317">
        <v>39663</v>
      </c>
      <c r="O28" s="317">
        <v>39663</v>
      </c>
      <c r="P28" s="317"/>
      <c r="Q28" s="317"/>
      <c r="R28" s="317">
        <v>39663</v>
      </c>
      <c r="S28" s="317">
        <v>14800</v>
      </c>
      <c r="T28" s="317"/>
      <c r="U28" s="317"/>
      <c r="V28" s="317">
        <v>14800</v>
      </c>
    </row>
    <row r="29" spans="1:22" ht="47.25">
      <c r="A29" s="306">
        <v>8</v>
      </c>
      <c r="B29" s="315" t="s">
        <v>252</v>
      </c>
      <c r="C29" s="316" t="s">
        <v>210</v>
      </c>
      <c r="D29" s="300"/>
      <c r="E29" s="309" t="s">
        <v>470</v>
      </c>
      <c r="F29" s="309" t="s">
        <v>253</v>
      </c>
      <c r="G29" s="317">
        <v>499817</v>
      </c>
      <c r="H29" s="317"/>
      <c r="I29" s="317"/>
      <c r="J29" s="317">
        <v>379817</v>
      </c>
      <c r="K29" s="317">
        <v>77610</v>
      </c>
      <c r="L29" s="317"/>
      <c r="M29" s="317"/>
      <c r="N29" s="317">
        <v>77610</v>
      </c>
      <c r="O29" s="317">
        <v>77610</v>
      </c>
      <c r="P29" s="317"/>
      <c r="Q29" s="317"/>
      <c r="R29" s="317">
        <v>77610</v>
      </c>
      <c r="S29" s="317">
        <v>146000</v>
      </c>
      <c r="T29" s="317"/>
      <c r="U29" s="317"/>
      <c r="V29" s="317">
        <v>146000</v>
      </c>
    </row>
    <row r="30" spans="1:22" ht="63">
      <c r="A30" s="306">
        <v>9</v>
      </c>
      <c r="B30" s="315" t="s">
        <v>254</v>
      </c>
      <c r="C30" s="316" t="s">
        <v>192</v>
      </c>
      <c r="D30" s="300"/>
      <c r="E30" s="309" t="s">
        <v>470</v>
      </c>
      <c r="F30" s="309" t="s">
        <v>255</v>
      </c>
      <c r="G30" s="317">
        <v>300000</v>
      </c>
      <c r="H30" s="317"/>
      <c r="I30" s="317"/>
      <c r="J30" s="317">
        <v>300000</v>
      </c>
      <c r="K30" s="317">
        <v>86995.6</v>
      </c>
      <c r="L30" s="317"/>
      <c r="M30" s="317"/>
      <c r="N30" s="317">
        <v>86995.6</v>
      </c>
      <c r="O30" s="317">
        <v>86995.6</v>
      </c>
      <c r="P30" s="317"/>
      <c r="Q30" s="317"/>
      <c r="R30" s="317">
        <v>86995.6</v>
      </c>
      <c r="S30" s="317">
        <v>114100</v>
      </c>
      <c r="T30" s="317"/>
      <c r="U30" s="317"/>
      <c r="V30" s="317">
        <v>114100</v>
      </c>
    </row>
    <row r="31" spans="1:22" ht="63">
      <c r="A31" s="306">
        <v>10</v>
      </c>
      <c r="B31" s="315" t="s">
        <v>225</v>
      </c>
      <c r="C31" s="316" t="s">
        <v>210</v>
      </c>
      <c r="D31" s="300"/>
      <c r="E31" s="309" t="s">
        <v>470</v>
      </c>
      <c r="F31" s="309" t="s">
        <v>256</v>
      </c>
      <c r="G31" s="317">
        <v>600000</v>
      </c>
      <c r="H31" s="317"/>
      <c r="I31" s="317"/>
      <c r="J31" s="317">
        <v>600000</v>
      </c>
      <c r="K31" s="317">
        <v>209479</v>
      </c>
      <c r="L31" s="317"/>
      <c r="M31" s="317"/>
      <c r="N31" s="317">
        <v>209479</v>
      </c>
      <c r="O31" s="317">
        <v>209479</v>
      </c>
      <c r="P31" s="317"/>
      <c r="Q31" s="317"/>
      <c r="R31" s="317">
        <v>209479</v>
      </c>
      <c r="S31" s="317">
        <v>100000</v>
      </c>
      <c r="T31" s="317"/>
      <c r="U31" s="317"/>
      <c r="V31" s="317">
        <v>100000</v>
      </c>
    </row>
    <row r="32" spans="1:22" ht="31.5">
      <c r="A32" s="306">
        <v>11</v>
      </c>
      <c r="B32" s="315" t="s">
        <v>278</v>
      </c>
      <c r="C32" s="316" t="s">
        <v>210</v>
      </c>
      <c r="D32" s="300"/>
      <c r="E32" s="309" t="s">
        <v>472</v>
      </c>
      <c r="F32" s="309" t="s">
        <v>279</v>
      </c>
      <c r="G32" s="317">
        <v>95000</v>
      </c>
      <c r="H32" s="317"/>
      <c r="I32" s="317"/>
      <c r="J32" s="317">
        <v>95000</v>
      </c>
      <c r="K32" s="317">
        <v>60001</v>
      </c>
      <c r="L32" s="317"/>
      <c r="M32" s="317"/>
      <c r="N32" s="317">
        <v>60001</v>
      </c>
      <c r="O32" s="317">
        <v>60001</v>
      </c>
      <c r="P32" s="317"/>
      <c r="Q32" s="317"/>
      <c r="R32" s="317">
        <v>60001</v>
      </c>
      <c r="S32" s="317">
        <v>11499</v>
      </c>
      <c r="T32" s="317"/>
      <c r="U32" s="317"/>
      <c r="V32" s="317">
        <v>5599</v>
      </c>
    </row>
    <row r="33" spans="1:22" ht="31.5">
      <c r="A33" s="306">
        <v>12</v>
      </c>
      <c r="B33" s="315" t="s">
        <v>280</v>
      </c>
      <c r="C33" s="316" t="s">
        <v>235</v>
      </c>
      <c r="D33" s="300"/>
      <c r="E33" s="309" t="s">
        <v>472</v>
      </c>
      <c r="F33" s="309" t="s">
        <v>281</v>
      </c>
      <c r="G33" s="317">
        <v>999000</v>
      </c>
      <c r="H33" s="317"/>
      <c r="I33" s="317"/>
      <c r="J33" s="317">
        <v>999000</v>
      </c>
      <c r="K33" s="317">
        <v>110000</v>
      </c>
      <c r="L33" s="317"/>
      <c r="M33" s="317"/>
      <c r="N33" s="317">
        <v>110000</v>
      </c>
      <c r="O33" s="317">
        <v>110000</v>
      </c>
      <c r="P33" s="317"/>
      <c r="Q33" s="317"/>
      <c r="R33" s="317">
        <v>110000</v>
      </c>
      <c r="S33" s="317">
        <v>250000</v>
      </c>
      <c r="T33" s="317"/>
      <c r="U33" s="317"/>
      <c r="V33" s="317">
        <v>250000</v>
      </c>
    </row>
    <row r="34" spans="1:22" ht="47.25">
      <c r="A34" s="306">
        <v>13</v>
      </c>
      <c r="B34" s="318" t="s">
        <v>473</v>
      </c>
      <c r="C34" s="319" t="s">
        <v>210</v>
      </c>
      <c r="D34" s="300"/>
      <c r="E34" s="320" t="s">
        <v>472</v>
      </c>
      <c r="F34" s="321" t="s">
        <v>474</v>
      </c>
      <c r="G34" s="317">
        <v>430000</v>
      </c>
      <c r="H34" s="317"/>
      <c r="I34" s="317"/>
      <c r="J34" s="317">
        <v>330000</v>
      </c>
      <c r="K34" s="317">
        <v>67800</v>
      </c>
      <c r="L34" s="317"/>
      <c r="M34" s="317"/>
      <c r="N34" s="317"/>
      <c r="O34" s="317">
        <v>67800</v>
      </c>
      <c r="P34" s="317"/>
      <c r="Q34" s="317"/>
      <c r="R34" s="317"/>
      <c r="S34" s="317">
        <v>125000</v>
      </c>
      <c r="T34" s="317"/>
      <c r="U34" s="317"/>
      <c r="V34" s="317">
        <v>115000</v>
      </c>
    </row>
    <row r="35" spans="1:22" ht="47.25">
      <c r="A35" s="306">
        <v>14</v>
      </c>
      <c r="B35" s="318" t="s">
        <v>475</v>
      </c>
      <c r="C35" s="319" t="s">
        <v>189</v>
      </c>
      <c r="D35" s="300"/>
      <c r="E35" s="320" t="s">
        <v>472</v>
      </c>
      <c r="F35" s="321" t="s">
        <v>476</v>
      </c>
      <c r="G35" s="317">
        <v>89500</v>
      </c>
      <c r="H35" s="317"/>
      <c r="I35" s="317"/>
      <c r="J35" s="317">
        <v>89500</v>
      </c>
      <c r="K35" s="317">
        <v>40000</v>
      </c>
      <c r="L35" s="317"/>
      <c r="M35" s="317"/>
      <c r="N35" s="317"/>
      <c r="O35" s="317">
        <v>40000</v>
      </c>
      <c r="P35" s="317"/>
      <c r="Q35" s="317"/>
      <c r="R35" s="317"/>
      <c r="S35" s="317">
        <v>16000</v>
      </c>
      <c r="T35" s="317"/>
      <c r="U35" s="317"/>
      <c r="V35" s="317">
        <v>16000</v>
      </c>
    </row>
    <row r="36" spans="1:22" ht="47.25">
      <c r="A36" s="306">
        <v>15</v>
      </c>
      <c r="B36" s="318" t="s">
        <v>477</v>
      </c>
      <c r="C36" s="319" t="s">
        <v>191</v>
      </c>
      <c r="D36" s="300"/>
      <c r="E36" s="320" t="s">
        <v>472</v>
      </c>
      <c r="F36" s="321" t="s">
        <v>478</v>
      </c>
      <c r="G36" s="317">
        <v>98200</v>
      </c>
      <c r="H36" s="317"/>
      <c r="I36" s="317"/>
      <c r="J36" s="317">
        <v>80700</v>
      </c>
      <c r="K36" s="317">
        <v>40000</v>
      </c>
      <c r="L36" s="317"/>
      <c r="M36" s="317"/>
      <c r="N36" s="317"/>
      <c r="O36" s="317">
        <v>40000</v>
      </c>
      <c r="P36" s="317"/>
      <c r="Q36" s="317"/>
      <c r="R36" s="317"/>
      <c r="S36" s="317">
        <v>14000</v>
      </c>
      <c r="T36" s="317"/>
      <c r="U36" s="317"/>
      <c r="V36" s="317">
        <v>14000</v>
      </c>
    </row>
    <row r="37" spans="1:22">
      <c r="A37" s="312" t="s">
        <v>479</v>
      </c>
      <c r="B37" s="313" t="s">
        <v>480</v>
      </c>
      <c r="C37" s="314"/>
      <c r="D37" s="300"/>
      <c r="E37" s="314"/>
      <c r="F37" s="314"/>
      <c r="G37" s="317">
        <v>1105900</v>
      </c>
      <c r="H37" s="317"/>
      <c r="I37" s="317"/>
      <c r="J37" s="317">
        <v>841900</v>
      </c>
      <c r="K37" s="317">
        <v>14000</v>
      </c>
      <c r="L37" s="317"/>
      <c r="M37" s="317"/>
      <c r="N37" s="317">
        <v>2000</v>
      </c>
      <c r="O37" s="317">
        <v>14000</v>
      </c>
      <c r="P37" s="317"/>
      <c r="Q37" s="317"/>
      <c r="R37" s="317">
        <v>2000</v>
      </c>
      <c r="S37" s="317">
        <v>282200</v>
      </c>
      <c r="T37" s="317"/>
      <c r="U37" s="317"/>
      <c r="V37" s="317">
        <v>264836</v>
      </c>
    </row>
    <row r="38" spans="1:22" ht="63">
      <c r="A38" s="311">
        <v>1</v>
      </c>
      <c r="B38" s="315" t="s">
        <v>311</v>
      </c>
      <c r="C38" s="316" t="s">
        <v>195</v>
      </c>
      <c r="D38" s="300"/>
      <c r="E38" s="306" t="s">
        <v>481</v>
      </c>
      <c r="F38" s="322" t="s">
        <v>482</v>
      </c>
      <c r="G38" s="317">
        <v>100000</v>
      </c>
      <c r="H38" s="317"/>
      <c r="I38" s="317"/>
      <c r="J38" s="317">
        <v>85000</v>
      </c>
      <c r="K38" s="317">
        <v>2000</v>
      </c>
      <c r="L38" s="317"/>
      <c r="M38" s="317"/>
      <c r="N38" s="317">
        <v>2000</v>
      </c>
      <c r="O38" s="317">
        <v>2000</v>
      </c>
      <c r="P38" s="317"/>
      <c r="Q38" s="317"/>
      <c r="R38" s="317">
        <v>2000</v>
      </c>
      <c r="S38" s="317">
        <v>31000</v>
      </c>
      <c r="T38" s="317"/>
      <c r="U38" s="317"/>
      <c r="V38" s="317">
        <v>31000</v>
      </c>
    </row>
    <row r="39" spans="1:22" ht="47.25">
      <c r="A39" s="311">
        <v>2</v>
      </c>
      <c r="B39" s="318" t="s">
        <v>483</v>
      </c>
      <c r="C39" s="319" t="s">
        <v>195</v>
      </c>
      <c r="D39" s="300"/>
      <c r="E39" s="320" t="s">
        <v>481</v>
      </c>
      <c r="F39" s="321" t="s">
        <v>484</v>
      </c>
      <c r="G39" s="317">
        <v>14900</v>
      </c>
      <c r="H39" s="317"/>
      <c r="I39" s="317"/>
      <c r="J39" s="317">
        <v>14900</v>
      </c>
      <c r="K39" s="317">
        <v>0</v>
      </c>
      <c r="L39" s="317"/>
      <c r="M39" s="317"/>
      <c r="N39" s="317">
        <v>0</v>
      </c>
      <c r="O39" s="317">
        <v>0</v>
      </c>
      <c r="P39" s="317"/>
      <c r="Q39" s="317"/>
      <c r="R39" s="317">
        <v>0</v>
      </c>
      <c r="S39" s="317">
        <v>6200</v>
      </c>
      <c r="T39" s="317"/>
      <c r="U39" s="317"/>
      <c r="V39" s="317">
        <v>6200</v>
      </c>
    </row>
    <row r="40" spans="1:22" ht="47.25">
      <c r="A40" s="311">
        <v>3</v>
      </c>
      <c r="B40" s="318" t="s">
        <v>485</v>
      </c>
      <c r="C40" s="319" t="s">
        <v>195</v>
      </c>
      <c r="D40" s="300"/>
      <c r="E40" s="320" t="s">
        <v>481</v>
      </c>
      <c r="F40" s="316" t="s">
        <v>486</v>
      </c>
      <c r="G40" s="317">
        <v>82000</v>
      </c>
      <c r="H40" s="317"/>
      <c r="I40" s="317"/>
      <c r="J40" s="317">
        <v>82000</v>
      </c>
      <c r="K40" s="317">
        <v>2000</v>
      </c>
      <c r="L40" s="317"/>
      <c r="M40" s="317"/>
      <c r="N40" s="317">
        <v>0</v>
      </c>
      <c r="O40" s="317">
        <v>2000</v>
      </c>
      <c r="P40" s="317"/>
      <c r="Q40" s="317"/>
      <c r="R40" s="317">
        <v>0</v>
      </c>
      <c r="S40" s="317">
        <v>26500</v>
      </c>
      <c r="T40" s="317"/>
      <c r="U40" s="317"/>
      <c r="V40" s="317">
        <v>26500</v>
      </c>
    </row>
    <row r="41" spans="1:22" ht="47.25">
      <c r="A41" s="311">
        <v>4</v>
      </c>
      <c r="B41" s="318" t="s">
        <v>487</v>
      </c>
      <c r="C41" s="319" t="s">
        <v>210</v>
      </c>
      <c r="D41" s="300"/>
      <c r="E41" s="320" t="s">
        <v>481</v>
      </c>
      <c r="F41" s="321" t="s">
        <v>488</v>
      </c>
      <c r="G41" s="317">
        <v>100000</v>
      </c>
      <c r="H41" s="317"/>
      <c r="I41" s="317"/>
      <c r="J41" s="317">
        <v>80000</v>
      </c>
      <c r="K41" s="317">
        <v>10000</v>
      </c>
      <c r="L41" s="317"/>
      <c r="M41" s="317"/>
      <c r="N41" s="317">
        <v>0</v>
      </c>
      <c r="O41" s="317">
        <v>10000</v>
      </c>
      <c r="P41" s="317"/>
      <c r="Q41" s="317"/>
      <c r="R41" s="317">
        <v>0</v>
      </c>
      <c r="S41" s="317">
        <v>23000</v>
      </c>
      <c r="T41" s="317"/>
      <c r="U41" s="317"/>
      <c r="V41" s="317">
        <v>23000</v>
      </c>
    </row>
    <row r="42" spans="1:22" ht="47.25">
      <c r="A42" s="311">
        <v>5</v>
      </c>
      <c r="B42" s="318" t="s">
        <v>489</v>
      </c>
      <c r="C42" s="319" t="s">
        <v>210</v>
      </c>
      <c r="D42" s="300"/>
      <c r="E42" s="320" t="s">
        <v>481</v>
      </c>
      <c r="F42" s="321" t="s">
        <v>490</v>
      </c>
      <c r="G42" s="317">
        <v>100000</v>
      </c>
      <c r="H42" s="317"/>
      <c r="I42" s="317"/>
      <c r="J42" s="317">
        <v>100000</v>
      </c>
      <c r="K42" s="317">
        <v>0</v>
      </c>
      <c r="L42" s="317"/>
      <c r="M42" s="317"/>
      <c r="N42" s="317">
        <v>0</v>
      </c>
      <c r="O42" s="317">
        <v>0</v>
      </c>
      <c r="P42" s="317"/>
      <c r="Q42" s="317"/>
      <c r="R42" s="317">
        <v>0</v>
      </c>
      <c r="S42" s="317">
        <v>30000</v>
      </c>
      <c r="T42" s="317"/>
      <c r="U42" s="317"/>
      <c r="V42" s="317">
        <v>30000</v>
      </c>
    </row>
    <row r="43" spans="1:22" ht="47.25">
      <c r="A43" s="311">
        <v>6</v>
      </c>
      <c r="B43" s="318" t="s">
        <v>491</v>
      </c>
      <c r="C43" s="319" t="s">
        <v>191</v>
      </c>
      <c r="D43" s="300"/>
      <c r="E43" s="320" t="s">
        <v>481</v>
      </c>
      <c r="F43" s="321" t="s">
        <v>492</v>
      </c>
      <c r="G43" s="317">
        <v>130000</v>
      </c>
      <c r="H43" s="317"/>
      <c r="I43" s="317"/>
      <c r="J43" s="317">
        <v>100000</v>
      </c>
      <c r="K43" s="317">
        <v>0</v>
      </c>
      <c r="L43" s="317"/>
      <c r="M43" s="317"/>
      <c r="N43" s="317">
        <v>0</v>
      </c>
      <c r="O43" s="317">
        <v>0</v>
      </c>
      <c r="P43" s="317"/>
      <c r="Q43" s="317"/>
      <c r="R43" s="317">
        <v>0</v>
      </c>
      <c r="S43" s="317">
        <v>30000</v>
      </c>
      <c r="T43" s="317"/>
      <c r="U43" s="317"/>
      <c r="V43" s="317">
        <v>30000</v>
      </c>
    </row>
    <row r="44" spans="1:22" ht="47.25">
      <c r="A44" s="311">
        <v>7</v>
      </c>
      <c r="B44" s="141" t="s">
        <v>493</v>
      </c>
      <c r="C44" s="323" t="s">
        <v>193</v>
      </c>
      <c r="D44" s="300"/>
      <c r="E44" s="309" t="s">
        <v>494</v>
      </c>
      <c r="F44" s="309" t="s">
        <v>495</v>
      </c>
      <c r="G44" s="317">
        <v>450000</v>
      </c>
      <c r="H44" s="317"/>
      <c r="I44" s="317"/>
      <c r="J44" s="317">
        <v>350000</v>
      </c>
      <c r="K44" s="317">
        <v>0</v>
      </c>
      <c r="L44" s="317"/>
      <c r="M44" s="317"/>
      <c r="N44" s="317">
        <v>0</v>
      </c>
      <c r="O44" s="317">
        <v>0</v>
      </c>
      <c r="P44" s="317"/>
      <c r="Q44" s="317"/>
      <c r="R44" s="317">
        <v>0</v>
      </c>
      <c r="S44" s="317">
        <v>105500</v>
      </c>
      <c r="T44" s="317"/>
      <c r="U44" s="317"/>
      <c r="V44" s="317">
        <v>93136</v>
      </c>
    </row>
    <row r="45" spans="1:22" ht="94.5">
      <c r="A45" s="311">
        <v>8</v>
      </c>
      <c r="B45" s="324" t="s">
        <v>496</v>
      </c>
      <c r="C45" s="325" t="s">
        <v>218</v>
      </c>
      <c r="D45" s="300"/>
      <c r="E45" s="320" t="s">
        <v>481</v>
      </c>
      <c r="F45" s="326" t="s">
        <v>497</v>
      </c>
      <c r="G45" s="317">
        <v>129000</v>
      </c>
      <c r="H45" s="317"/>
      <c r="I45" s="317"/>
      <c r="J45" s="317">
        <v>30000</v>
      </c>
      <c r="K45" s="317">
        <v>0</v>
      </c>
      <c r="L45" s="317"/>
      <c r="M45" s="317"/>
      <c r="N45" s="317">
        <v>0</v>
      </c>
      <c r="O45" s="317">
        <v>0</v>
      </c>
      <c r="P45" s="317"/>
      <c r="Q45" s="317"/>
      <c r="R45" s="317">
        <v>0</v>
      </c>
      <c r="S45" s="317">
        <v>30000</v>
      </c>
      <c r="T45" s="317"/>
      <c r="U45" s="317"/>
      <c r="V45" s="317">
        <v>25000</v>
      </c>
    </row>
    <row r="46" spans="1:22">
      <c r="A46" s="312" t="s">
        <v>498</v>
      </c>
      <c r="B46" s="313" t="s">
        <v>499</v>
      </c>
      <c r="C46" s="325"/>
      <c r="D46" s="300"/>
      <c r="E46" s="320"/>
      <c r="F46" s="321"/>
      <c r="G46" s="317">
        <v>816000</v>
      </c>
      <c r="H46" s="317"/>
      <c r="I46" s="317"/>
      <c r="J46" s="317">
        <v>696000</v>
      </c>
      <c r="K46" s="317">
        <v>0</v>
      </c>
      <c r="L46" s="317"/>
      <c r="M46" s="317"/>
      <c r="N46" s="317">
        <v>0</v>
      </c>
      <c r="O46" s="317">
        <v>0</v>
      </c>
      <c r="P46" s="317"/>
      <c r="Q46" s="317"/>
      <c r="R46" s="317">
        <v>0</v>
      </c>
      <c r="S46" s="317">
        <v>11500</v>
      </c>
      <c r="T46" s="317"/>
      <c r="U46" s="317"/>
      <c r="V46" s="317">
        <v>11500</v>
      </c>
    </row>
    <row r="47" spans="1:22" ht="47.25">
      <c r="A47" s="311">
        <v>1</v>
      </c>
      <c r="B47" s="315" t="s">
        <v>309</v>
      </c>
      <c r="C47" s="316" t="s">
        <v>191</v>
      </c>
      <c r="D47" s="300"/>
      <c r="E47" s="306"/>
      <c r="F47" s="316" t="s">
        <v>310</v>
      </c>
      <c r="G47" s="317">
        <v>235000</v>
      </c>
      <c r="H47" s="317"/>
      <c r="I47" s="317"/>
      <c r="J47" s="317">
        <v>150000</v>
      </c>
      <c r="K47" s="317">
        <v>0</v>
      </c>
      <c r="L47" s="317"/>
      <c r="M47" s="317"/>
      <c r="N47" s="317">
        <v>0</v>
      </c>
      <c r="O47" s="317">
        <v>0</v>
      </c>
      <c r="P47" s="317"/>
      <c r="Q47" s="317"/>
      <c r="R47" s="317">
        <v>0</v>
      </c>
      <c r="S47" s="317">
        <v>2000</v>
      </c>
      <c r="T47" s="317"/>
      <c r="U47" s="317"/>
      <c r="V47" s="317">
        <v>2000</v>
      </c>
    </row>
    <row r="48" spans="1:22" ht="47.25">
      <c r="A48" s="311">
        <v>2</v>
      </c>
      <c r="B48" s="318" t="s">
        <v>500</v>
      </c>
      <c r="C48" s="319" t="s">
        <v>210</v>
      </c>
      <c r="D48" s="300"/>
      <c r="E48" s="320"/>
      <c r="F48" s="321" t="s">
        <v>501</v>
      </c>
      <c r="G48" s="317">
        <v>130000</v>
      </c>
      <c r="H48" s="317"/>
      <c r="I48" s="317"/>
      <c r="J48" s="317">
        <v>130000</v>
      </c>
      <c r="K48" s="317">
        <v>0</v>
      </c>
      <c r="L48" s="317"/>
      <c r="M48" s="317"/>
      <c r="N48" s="317"/>
      <c r="O48" s="317">
        <v>0</v>
      </c>
      <c r="P48" s="317"/>
      <c r="Q48" s="317"/>
      <c r="R48" s="317"/>
      <c r="S48" s="317">
        <v>2000</v>
      </c>
      <c r="T48" s="317"/>
      <c r="U48" s="317"/>
      <c r="V48" s="317">
        <v>2000</v>
      </c>
    </row>
    <row r="49" spans="1:22" ht="47.25">
      <c r="A49" s="311">
        <v>3</v>
      </c>
      <c r="B49" s="318" t="s">
        <v>502</v>
      </c>
      <c r="C49" s="325" t="s">
        <v>195</v>
      </c>
      <c r="D49" s="300"/>
      <c r="E49" s="320"/>
      <c r="F49" s="321" t="s">
        <v>503</v>
      </c>
      <c r="G49" s="317">
        <v>115000</v>
      </c>
      <c r="H49" s="317"/>
      <c r="I49" s="317"/>
      <c r="J49" s="317">
        <v>100000</v>
      </c>
      <c r="K49" s="317">
        <v>0</v>
      </c>
      <c r="L49" s="317"/>
      <c r="M49" s="317"/>
      <c r="N49" s="317">
        <v>0</v>
      </c>
      <c r="O49" s="317">
        <v>0</v>
      </c>
      <c r="P49" s="317"/>
      <c r="Q49" s="317"/>
      <c r="R49" s="317">
        <v>0</v>
      </c>
      <c r="S49" s="317">
        <v>1500</v>
      </c>
      <c r="T49" s="317"/>
      <c r="U49" s="317"/>
      <c r="V49" s="317">
        <v>1500</v>
      </c>
    </row>
    <row r="50" spans="1:22" ht="47.25">
      <c r="A50" s="311">
        <v>4</v>
      </c>
      <c r="B50" s="318" t="s">
        <v>504</v>
      </c>
      <c r="C50" s="325" t="s">
        <v>195</v>
      </c>
      <c r="D50" s="300"/>
      <c r="E50" s="320"/>
      <c r="F50" s="321" t="s">
        <v>505</v>
      </c>
      <c r="G50" s="317">
        <v>81000</v>
      </c>
      <c r="H50" s="317"/>
      <c r="I50" s="317"/>
      <c r="J50" s="317">
        <v>81000</v>
      </c>
      <c r="K50" s="317">
        <v>0</v>
      </c>
      <c r="L50" s="317"/>
      <c r="M50" s="317"/>
      <c r="N50" s="317">
        <v>0</v>
      </c>
      <c r="O50" s="317">
        <v>0</v>
      </c>
      <c r="P50" s="317"/>
      <c r="Q50" s="317"/>
      <c r="R50" s="317">
        <v>0</v>
      </c>
      <c r="S50" s="317">
        <v>1500</v>
      </c>
      <c r="T50" s="317"/>
      <c r="U50" s="317"/>
      <c r="V50" s="317">
        <v>1500</v>
      </c>
    </row>
    <row r="51" spans="1:22" ht="31.5">
      <c r="A51" s="311">
        <v>5</v>
      </c>
      <c r="B51" s="327" t="s">
        <v>506</v>
      </c>
      <c r="C51" s="319" t="s">
        <v>191</v>
      </c>
      <c r="D51" s="300"/>
      <c r="E51" s="320"/>
      <c r="F51" s="321"/>
      <c r="G51" s="317">
        <v>160000</v>
      </c>
      <c r="H51" s="317"/>
      <c r="I51" s="317"/>
      <c r="J51" s="317">
        <v>140000</v>
      </c>
      <c r="K51" s="317"/>
      <c r="L51" s="317"/>
      <c r="M51" s="317"/>
      <c r="N51" s="317"/>
      <c r="O51" s="317"/>
      <c r="P51" s="317"/>
      <c r="Q51" s="317"/>
      <c r="R51" s="317"/>
      <c r="S51" s="317">
        <v>3000</v>
      </c>
      <c r="T51" s="317"/>
      <c r="U51" s="317"/>
      <c r="V51" s="317">
        <v>3000</v>
      </c>
    </row>
    <row r="52" spans="1:22" ht="47.25">
      <c r="A52" s="311">
        <v>6</v>
      </c>
      <c r="B52" s="324" t="s">
        <v>507</v>
      </c>
      <c r="C52" s="325" t="s">
        <v>188</v>
      </c>
      <c r="D52" s="300"/>
      <c r="E52" s="320"/>
      <c r="F52" s="321" t="s">
        <v>508</v>
      </c>
      <c r="G52" s="317">
        <v>95000</v>
      </c>
      <c r="H52" s="317"/>
      <c r="I52" s="317"/>
      <c r="J52" s="317">
        <v>95000</v>
      </c>
      <c r="K52" s="317"/>
      <c r="L52" s="317"/>
      <c r="M52" s="317"/>
      <c r="N52" s="317"/>
      <c r="O52" s="317"/>
      <c r="P52" s="317"/>
      <c r="Q52" s="317"/>
      <c r="R52" s="317"/>
      <c r="S52" s="317">
        <v>1500</v>
      </c>
      <c r="T52" s="317"/>
      <c r="U52" s="317"/>
      <c r="V52" s="317">
        <v>1500</v>
      </c>
    </row>
    <row r="53" spans="1:22">
      <c r="A53" s="311" t="s">
        <v>10</v>
      </c>
      <c r="B53" s="328" t="s">
        <v>282</v>
      </c>
      <c r="C53" s="306"/>
      <c r="D53" s="300"/>
      <c r="E53" s="306"/>
      <c r="F53" s="306"/>
      <c r="G53" s="317">
        <v>776842</v>
      </c>
      <c r="H53" s="317"/>
      <c r="I53" s="317"/>
      <c r="J53" s="317">
        <v>776842</v>
      </c>
      <c r="K53" s="317">
        <v>0</v>
      </c>
      <c r="L53" s="317"/>
      <c r="M53" s="317"/>
      <c r="N53" s="317">
        <v>0</v>
      </c>
      <c r="O53" s="317">
        <v>0</v>
      </c>
      <c r="P53" s="317"/>
      <c r="Q53" s="317"/>
      <c r="R53" s="317">
        <v>0</v>
      </c>
      <c r="S53" s="317">
        <v>128000</v>
      </c>
      <c r="T53" s="317"/>
      <c r="U53" s="317"/>
      <c r="V53" s="317">
        <v>128000</v>
      </c>
    </row>
    <row r="54" spans="1:22">
      <c r="A54" s="312">
        <v>-1</v>
      </c>
      <c r="B54" s="329" t="s">
        <v>480</v>
      </c>
      <c r="C54" s="330"/>
      <c r="D54" s="300"/>
      <c r="E54" s="330"/>
      <c r="F54" s="330"/>
      <c r="G54" s="317">
        <v>597413</v>
      </c>
      <c r="H54" s="317"/>
      <c r="I54" s="317"/>
      <c r="J54" s="317">
        <v>597413</v>
      </c>
      <c r="K54" s="317">
        <v>0</v>
      </c>
      <c r="L54" s="317"/>
      <c r="M54" s="317"/>
      <c r="N54" s="317">
        <v>0</v>
      </c>
      <c r="O54" s="317">
        <v>0</v>
      </c>
      <c r="P54" s="317"/>
      <c r="Q54" s="317"/>
      <c r="R54" s="317">
        <v>0</v>
      </c>
      <c r="S54" s="317">
        <v>123500</v>
      </c>
      <c r="T54" s="317"/>
      <c r="U54" s="317"/>
      <c r="V54" s="317">
        <v>123500</v>
      </c>
    </row>
    <row r="55" spans="1:22" ht="47.25">
      <c r="A55" s="311">
        <v>1</v>
      </c>
      <c r="B55" s="318" t="s">
        <v>509</v>
      </c>
      <c r="C55" s="319" t="s">
        <v>210</v>
      </c>
      <c r="D55" s="300"/>
      <c r="E55" s="320" t="s">
        <v>510</v>
      </c>
      <c r="F55" s="319" t="s">
        <v>511</v>
      </c>
      <c r="G55" s="317">
        <v>597413</v>
      </c>
      <c r="H55" s="317"/>
      <c r="I55" s="317"/>
      <c r="J55" s="317">
        <v>597413</v>
      </c>
      <c r="K55" s="317">
        <v>0</v>
      </c>
      <c r="L55" s="317"/>
      <c r="M55" s="317"/>
      <c r="N55" s="317"/>
      <c r="O55" s="317">
        <v>0</v>
      </c>
      <c r="P55" s="317"/>
      <c r="Q55" s="317"/>
      <c r="R55" s="317"/>
      <c r="S55" s="317">
        <v>123500</v>
      </c>
      <c r="T55" s="317"/>
      <c r="U55" s="317"/>
      <c r="V55" s="317">
        <v>123500</v>
      </c>
    </row>
    <row r="56" spans="1:22">
      <c r="A56" s="312">
        <v>-3</v>
      </c>
      <c r="B56" s="331" t="s">
        <v>499</v>
      </c>
      <c r="C56" s="332"/>
      <c r="D56" s="300"/>
      <c r="E56" s="330"/>
      <c r="F56" s="333"/>
      <c r="G56" s="317">
        <v>179429</v>
      </c>
      <c r="H56" s="317"/>
      <c r="I56" s="317"/>
      <c r="J56" s="317">
        <v>179429</v>
      </c>
      <c r="K56" s="317">
        <v>0</v>
      </c>
      <c r="L56" s="317"/>
      <c r="M56" s="317"/>
      <c r="N56" s="317">
        <v>0</v>
      </c>
      <c r="O56" s="317">
        <v>0</v>
      </c>
      <c r="P56" s="317"/>
      <c r="Q56" s="317"/>
      <c r="R56" s="317">
        <v>0</v>
      </c>
      <c r="S56" s="317">
        <v>4500</v>
      </c>
      <c r="T56" s="317"/>
      <c r="U56" s="317"/>
      <c r="V56" s="317">
        <v>4500</v>
      </c>
    </row>
    <row r="57" spans="1:22" ht="47.25">
      <c r="A57" s="311">
        <v>1</v>
      </c>
      <c r="B57" s="334" t="s">
        <v>512</v>
      </c>
      <c r="C57" s="319" t="s">
        <v>210</v>
      </c>
      <c r="D57" s="300"/>
      <c r="E57" s="320"/>
      <c r="F57" s="321"/>
      <c r="G57" s="317">
        <v>40000</v>
      </c>
      <c r="H57" s="317"/>
      <c r="I57" s="317"/>
      <c r="J57" s="317">
        <v>40000</v>
      </c>
      <c r="K57" s="317"/>
      <c r="L57" s="317"/>
      <c r="M57" s="317"/>
      <c r="N57" s="317"/>
      <c r="O57" s="317"/>
      <c r="P57" s="317"/>
      <c r="Q57" s="317"/>
      <c r="R57" s="317"/>
      <c r="S57" s="317">
        <v>1000</v>
      </c>
      <c r="T57" s="317"/>
      <c r="U57" s="317"/>
      <c r="V57" s="317">
        <v>1000</v>
      </c>
    </row>
    <row r="58" spans="1:22" ht="63">
      <c r="A58" s="311">
        <v>2</v>
      </c>
      <c r="B58" s="141" t="s">
        <v>513</v>
      </c>
      <c r="C58" s="319" t="s">
        <v>187</v>
      </c>
      <c r="D58" s="300"/>
      <c r="E58" s="320" t="s">
        <v>514</v>
      </c>
      <c r="F58" s="319" t="s">
        <v>515</v>
      </c>
      <c r="G58" s="317">
        <v>19552</v>
      </c>
      <c r="H58" s="317"/>
      <c r="I58" s="317"/>
      <c r="J58" s="317">
        <v>19552</v>
      </c>
      <c r="K58" s="317">
        <v>0</v>
      </c>
      <c r="L58" s="317"/>
      <c r="M58" s="317"/>
      <c r="N58" s="317"/>
      <c r="O58" s="317">
        <v>0</v>
      </c>
      <c r="P58" s="317"/>
      <c r="Q58" s="317"/>
      <c r="R58" s="317"/>
      <c r="S58" s="317">
        <v>1500</v>
      </c>
      <c r="T58" s="317"/>
      <c r="U58" s="317"/>
      <c r="V58" s="317">
        <v>1500</v>
      </c>
    </row>
    <row r="59" spans="1:22" ht="47.25">
      <c r="A59" s="311">
        <v>3</v>
      </c>
      <c r="B59" s="141" t="s">
        <v>516</v>
      </c>
      <c r="C59" s="323" t="s">
        <v>210</v>
      </c>
      <c r="D59" s="300"/>
      <c r="E59" s="335"/>
      <c r="F59" s="336" t="s">
        <v>517</v>
      </c>
      <c r="G59" s="317">
        <v>119877</v>
      </c>
      <c r="H59" s="317"/>
      <c r="I59" s="317"/>
      <c r="J59" s="317">
        <v>119877</v>
      </c>
      <c r="K59" s="317">
        <v>0</v>
      </c>
      <c r="L59" s="317"/>
      <c r="M59" s="317"/>
      <c r="N59" s="317"/>
      <c r="O59" s="317">
        <v>0</v>
      </c>
      <c r="P59" s="317"/>
      <c r="Q59" s="317"/>
      <c r="R59" s="317"/>
      <c r="S59" s="317">
        <v>2000</v>
      </c>
      <c r="T59" s="317"/>
      <c r="U59" s="317"/>
      <c r="V59" s="317">
        <v>2000</v>
      </c>
    </row>
    <row r="60" spans="1:22">
      <c r="A60" s="311" t="s">
        <v>14</v>
      </c>
      <c r="B60" s="328" t="s">
        <v>266</v>
      </c>
      <c r="C60" s="306"/>
      <c r="D60" s="300"/>
      <c r="E60" s="306"/>
      <c r="F60" s="306"/>
      <c r="G60" s="317">
        <v>429796</v>
      </c>
      <c r="H60" s="317"/>
      <c r="I60" s="317"/>
      <c r="J60" s="317">
        <v>419796</v>
      </c>
      <c r="K60" s="317">
        <v>118185</v>
      </c>
      <c r="L60" s="317"/>
      <c r="M60" s="317"/>
      <c r="N60" s="317">
        <v>73185</v>
      </c>
      <c r="O60" s="317">
        <v>118185</v>
      </c>
      <c r="P60" s="317"/>
      <c r="Q60" s="317"/>
      <c r="R60" s="317">
        <v>73185</v>
      </c>
      <c r="S60" s="317">
        <v>159446</v>
      </c>
      <c r="T60" s="317"/>
      <c r="U60" s="317"/>
      <c r="V60" s="317">
        <v>140050</v>
      </c>
    </row>
    <row r="61" spans="1:22" ht="31.5">
      <c r="A61" s="311">
        <v>-1</v>
      </c>
      <c r="B61" s="313" t="s">
        <v>464</v>
      </c>
      <c r="C61" s="306"/>
      <c r="D61" s="300"/>
      <c r="E61" s="306"/>
      <c r="F61" s="306"/>
      <c r="G61" s="317">
        <v>37500</v>
      </c>
      <c r="H61" s="317"/>
      <c r="I61" s="317"/>
      <c r="J61" s="317">
        <v>37500</v>
      </c>
      <c r="K61" s="317">
        <v>22050</v>
      </c>
      <c r="L61" s="317"/>
      <c r="M61" s="317"/>
      <c r="N61" s="317">
        <v>22050</v>
      </c>
      <c r="O61" s="317">
        <v>22050</v>
      </c>
      <c r="P61" s="317"/>
      <c r="Q61" s="317"/>
      <c r="R61" s="317">
        <v>22050</v>
      </c>
      <c r="S61" s="317">
        <v>15150</v>
      </c>
      <c r="T61" s="317"/>
      <c r="U61" s="317"/>
      <c r="V61" s="317">
        <v>15150</v>
      </c>
    </row>
    <row r="62" spans="1:22" ht="31.5">
      <c r="A62" s="311">
        <v>1</v>
      </c>
      <c r="B62" s="318" t="s">
        <v>269</v>
      </c>
      <c r="C62" s="319" t="s">
        <v>195</v>
      </c>
      <c r="D62" s="300"/>
      <c r="E62" s="306" t="s">
        <v>467</v>
      </c>
      <c r="F62" s="319" t="s">
        <v>270</v>
      </c>
      <c r="G62" s="317">
        <v>12500</v>
      </c>
      <c r="H62" s="317"/>
      <c r="I62" s="317"/>
      <c r="J62" s="317">
        <v>12500</v>
      </c>
      <c r="K62" s="317">
        <v>8500</v>
      </c>
      <c r="L62" s="317"/>
      <c r="M62" s="317"/>
      <c r="N62" s="317">
        <v>8500</v>
      </c>
      <c r="O62" s="317">
        <v>8500</v>
      </c>
      <c r="P62" s="317"/>
      <c r="Q62" s="317"/>
      <c r="R62" s="317">
        <v>8500</v>
      </c>
      <c r="S62" s="317">
        <v>3900</v>
      </c>
      <c r="T62" s="317"/>
      <c r="U62" s="317"/>
      <c r="V62" s="317">
        <v>3900</v>
      </c>
    </row>
    <row r="63" spans="1:22" ht="31.5">
      <c r="A63" s="311">
        <v>2</v>
      </c>
      <c r="B63" s="318" t="s">
        <v>271</v>
      </c>
      <c r="C63" s="319" t="s">
        <v>189</v>
      </c>
      <c r="D63" s="300"/>
      <c r="E63" s="306" t="s">
        <v>467</v>
      </c>
      <c r="F63" s="319" t="s">
        <v>272</v>
      </c>
      <c r="G63" s="317">
        <v>12500</v>
      </c>
      <c r="H63" s="317"/>
      <c r="I63" s="317"/>
      <c r="J63" s="317">
        <v>12500</v>
      </c>
      <c r="K63" s="317">
        <v>8000</v>
      </c>
      <c r="L63" s="317"/>
      <c r="M63" s="317"/>
      <c r="N63" s="317">
        <v>8000</v>
      </c>
      <c r="O63" s="317">
        <v>8000</v>
      </c>
      <c r="P63" s="317"/>
      <c r="Q63" s="317"/>
      <c r="R63" s="317">
        <v>8000</v>
      </c>
      <c r="S63" s="317">
        <v>4400</v>
      </c>
      <c r="T63" s="317"/>
      <c r="U63" s="317"/>
      <c r="V63" s="317">
        <v>4400</v>
      </c>
    </row>
    <row r="64" spans="1:22" ht="31.5">
      <c r="A64" s="311">
        <v>3</v>
      </c>
      <c r="B64" s="318" t="s">
        <v>273</v>
      </c>
      <c r="C64" s="319" t="s">
        <v>190</v>
      </c>
      <c r="D64" s="300"/>
      <c r="E64" s="306" t="s">
        <v>467</v>
      </c>
      <c r="F64" s="319" t="s">
        <v>274</v>
      </c>
      <c r="G64" s="317">
        <v>12500</v>
      </c>
      <c r="H64" s="317"/>
      <c r="I64" s="317"/>
      <c r="J64" s="317">
        <v>12500</v>
      </c>
      <c r="K64" s="317">
        <v>5550</v>
      </c>
      <c r="L64" s="317"/>
      <c r="M64" s="317"/>
      <c r="N64" s="317">
        <v>5550</v>
      </c>
      <c r="O64" s="317">
        <v>5550</v>
      </c>
      <c r="P64" s="317"/>
      <c r="Q64" s="317"/>
      <c r="R64" s="317">
        <v>5550</v>
      </c>
      <c r="S64" s="317">
        <v>6850</v>
      </c>
      <c r="T64" s="317"/>
      <c r="U64" s="317"/>
      <c r="V64" s="317">
        <v>6850</v>
      </c>
    </row>
    <row r="65" spans="1:22" ht="31.5">
      <c r="A65" s="311">
        <v>-2</v>
      </c>
      <c r="B65" s="313" t="s">
        <v>460</v>
      </c>
      <c r="C65" s="306"/>
      <c r="D65" s="300"/>
      <c r="E65" s="306"/>
      <c r="F65" s="306"/>
      <c r="G65" s="317">
        <v>306000</v>
      </c>
      <c r="H65" s="317"/>
      <c r="I65" s="317"/>
      <c r="J65" s="317">
        <v>296000</v>
      </c>
      <c r="K65" s="317">
        <v>96135</v>
      </c>
      <c r="L65" s="317"/>
      <c r="M65" s="317"/>
      <c r="N65" s="317">
        <v>51135</v>
      </c>
      <c r="O65" s="317">
        <v>96135</v>
      </c>
      <c r="P65" s="317"/>
      <c r="Q65" s="317"/>
      <c r="R65" s="317">
        <v>51135</v>
      </c>
      <c r="S65" s="317">
        <v>90500</v>
      </c>
      <c r="T65" s="317"/>
      <c r="U65" s="317"/>
      <c r="V65" s="317">
        <v>90500</v>
      </c>
    </row>
    <row r="66" spans="1:22" ht="31.5">
      <c r="A66" s="311">
        <v>1</v>
      </c>
      <c r="B66" s="318" t="s">
        <v>267</v>
      </c>
      <c r="C66" s="319" t="s">
        <v>193</v>
      </c>
      <c r="D66" s="300"/>
      <c r="E66" s="306" t="s">
        <v>470</v>
      </c>
      <c r="F66" s="321" t="s">
        <v>268</v>
      </c>
      <c r="G66" s="317">
        <v>50000</v>
      </c>
      <c r="H66" s="317"/>
      <c r="I66" s="317"/>
      <c r="J66" s="317">
        <v>50000</v>
      </c>
      <c r="K66" s="317">
        <v>18000</v>
      </c>
      <c r="L66" s="317"/>
      <c r="M66" s="317"/>
      <c r="N66" s="317">
        <v>18000</v>
      </c>
      <c r="O66" s="317">
        <v>18000</v>
      </c>
      <c r="P66" s="317"/>
      <c r="Q66" s="317"/>
      <c r="R66" s="317">
        <v>18000</v>
      </c>
      <c r="S66" s="317">
        <v>15500</v>
      </c>
      <c r="T66" s="317"/>
      <c r="U66" s="317"/>
      <c r="V66" s="317">
        <v>15500</v>
      </c>
    </row>
    <row r="67" spans="1:22" ht="31.5">
      <c r="A67" s="311">
        <v>2</v>
      </c>
      <c r="B67" s="318" t="s">
        <v>294</v>
      </c>
      <c r="C67" s="319" t="s">
        <v>189</v>
      </c>
      <c r="D67" s="300"/>
      <c r="E67" s="306" t="s">
        <v>518</v>
      </c>
      <c r="F67" s="321" t="s">
        <v>295</v>
      </c>
      <c r="G67" s="317">
        <v>14500</v>
      </c>
      <c r="H67" s="317"/>
      <c r="I67" s="317"/>
      <c r="J67" s="317">
        <v>14500</v>
      </c>
      <c r="K67" s="317">
        <v>6500</v>
      </c>
      <c r="L67" s="317"/>
      <c r="M67" s="317"/>
      <c r="N67" s="317">
        <v>6500</v>
      </c>
      <c r="O67" s="317">
        <v>6500</v>
      </c>
      <c r="P67" s="317"/>
      <c r="Q67" s="317"/>
      <c r="R67" s="317">
        <v>6500</v>
      </c>
      <c r="S67" s="317">
        <v>6000</v>
      </c>
      <c r="T67" s="317"/>
      <c r="U67" s="317"/>
      <c r="V67" s="317">
        <v>6000</v>
      </c>
    </row>
    <row r="68" spans="1:22" ht="31.5">
      <c r="A68" s="311">
        <v>3</v>
      </c>
      <c r="B68" s="318" t="s">
        <v>296</v>
      </c>
      <c r="C68" s="319" t="s">
        <v>235</v>
      </c>
      <c r="D68" s="300"/>
      <c r="E68" s="306" t="s">
        <v>518</v>
      </c>
      <c r="F68" s="319" t="s">
        <v>297</v>
      </c>
      <c r="G68" s="317">
        <v>14500</v>
      </c>
      <c r="H68" s="317"/>
      <c r="I68" s="317"/>
      <c r="J68" s="317">
        <v>14500</v>
      </c>
      <c r="K68" s="317">
        <v>7000</v>
      </c>
      <c r="L68" s="317"/>
      <c r="M68" s="317"/>
      <c r="N68" s="317">
        <v>7000</v>
      </c>
      <c r="O68" s="317">
        <v>7000</v>
      </c>
      <c r="P68" s="317"/>
      <c r="Q68" s="317"/>
      <c r="R68" s="317">
        <v>7000</v>
      </c>
      <c r="S68" s="317">
        <v>6000</v>
      </c>
      <c r="T68" s="317"/>
      <c r="U68" s="317"/>
      <c r="V68" s="317">
        <v>6000</v>
      </c>
    </row>
    <row r="69" spans="1:22" ht="31.5">
      <c r="A69" s="311">
        <v>4</v>
      </c>
      <c r="B69" s="318" t="s">
        <v>300</v>
      </c>
      <c r="C69" s="319" t="s">
        <v>210</v>
      </c>
      <c r="D69" s="300"/>
      <c r="E69" s="306" t="s">
        <v>518</v>
      </c>
      <c r="F69" s="319" t="s">
        <v>301</v>
      </c>
      <c r="G69" s="317">
        <v>12500</v>
      </c>
      <c r="H69" s="317"/>
      <c r="I69" s="317"/>
      <c r="J69" s="317">
        <v>12500</v>
      </c>
      <c r="K69" s="317">
        <v>5000</v>
      </c>
      <c r="L69" s="317"/>
      <c r="M69" s="317"/>
      <c r="N69" s="317">
        <v>5000</v>
      </c>
      <c r="O69" s="317">
        <v>5000</v>
      </c>
      <c r="P69" s="317"/>
      <c r="Q69" s="317"/>
      <c r="R69" s="317">
        <v>5000</v>
      </c>
      <c r="S69" s="317">
        <v>7000</v>
      </c>
      <c r="T69" s="317"/>
      <c r="U69" s="317"/>
      <c r="V69" s="317">
        <v>7000</v>
      </c>
    </row>
    <row r="70" spans="1:22" ht="31.5">
      <c r="A70" s="311">
        <v>5</v>
      </c>
      <c r="B70" s="318" t="s">
        <v>298</v>
      </c>
      <c r="C70" s="319" t="s">
        <v>187</v>
      </c>
      <c r="D70" s="300"/>
      <c r="E70" s="306" t="s">
        <v>472</v>
      </c>
      <c r="F70" s="319" t="s">
        <v>299</v>
      </c>
      <c r="G70" s="317">
        <v>50000</v>
      </c>
      <c r="H70" s="317"/>
      <c r="I70" s="317"/>
      <c r="J70" s="317">
        <v>50000</v>
      </c>
      <c r="K70" s="317">
        <v>10635</v>
      </c>
      <c r="L70" s="317"/>
      <c r="M70" s="317"/>
      <c r="N70" s="317">
        <v>10635</v>
      </c>
      <c r="O70" s="317">
        <v>10635</v>
      </c>
      <c r="P70" s="317"/>
      <c r="Q70" s="317"/>
      <c r="R70" s="317">
        <v>10635</v>
      </c>
      <c r="S70" s="317">
        <v>15000</v>
      </c>
      <c r="T70" s="317"/>
      <c r="U70" s="317"/>
      <c r="V70" s="317">
        <v>15000</v>
      </c>
    </row>
    <row r="71" spans="1:22" ht="31.5">
      <c r="A71" s="311">
        <v>6</v>
      </c>
      <c r="B71" s="318" t="s">
        <v>292</v>
      </c>
      <c r="C71" s="319" t="s">
        <v>210</v>
      </c>
      <c r="D71" s="300"/>
      <c r="E71" s="306" t="s">
        <v>518</v>
      </c>
      <c r="F71" s="319" t="s">
        <v>293</v>
      </c>
      <c r="G71" s="317">
        <v>14500</v>
      </c>
      <c r="H71" s="317"/>
      <c r="I71" s="317"/>
      <c r="J71" s="317">
        <v>14500</v>
      </c>
      <c r="K71" s="317">
        <v>4000</v>
      </c>
      <c r="L71" s="317"/>
      <c r="M71" s="317"/>
      <c r="N71" s="317">
        <v>4000</v>
      </c>
      <c r="O71" s="317">
        <v>4000</v>
      </c>
      <c r="P71" s="317"/>
      <c r="Q71" s="317"/>
      <c r="R71" s="317">
        <v>4000</v>
      </c>
      <c r="S71" s="317">
        <v>6000</v>
      </c>
      <c r="T71" s="317"/>
      <c r="U71" s="317"/>
      <c r="V71" s="317">
        <v>6000</v>
      </c>
    </row>
    <row r="72" spans="1:22" ht="31.5">
      <c r="A72" s="311">
        <v>7</v>
      </c>
      <c r="B72" s="318" t="s">
        <v>519</v>
      </c>
      <c r="C72" s="319" t="s">
        <v>210</v>
      </c>
      <c r="D72" s="300"/>
      <c r="E72" s="320" t="s">
        <v>472</v>
      </c>
      <c r="F72" s="321" t="s">
        <v>520</v>
      </c>
      <c r="G72" s="317">
        <v>150000</v>
      </c>
      <c r="H72" s="317"/>
      <c r="I72" s="317"/>
      <c r="J72" s="317">
        <v>140000</v>
      </c>
      <c r="K72" s="317">
        <v>45000</v>
      </c>
      <c r="L72" s="317"/>
      <c r="M72" s="317"/>
      <c r="N72" s="317"/>
      <c r="O72" s="317">
        <v>45000</v>
      </c>
      <c r="P72" s="317"/>
      <c r="Q72" s="317"/>
      <c r="R72" s="317"/>
      <c r="S72" s="317">
        <v>35000</v>
      </c>
      <c r="T72" s="317"/>
      <c r="U72" s="317"/>
      <c r="V72" s="317">
        <v>35000</v>
      </c>
    </row>
    <row r="73" spans="1:22">
      <c r="A73" s="311">
        <v>-3</v>
      </c>
      <c r="B73" s="313" t="s">
        <v>480</v>
      </c>
      <c r="C73" s="306"/>
      <c r="D73" s="300"/>
      <c r="E73" s="306"/>
      <c r="F73" s="306"/>
      <c r="G73" s="317">
        <v>86296</v>
      </c>
      <c r="H73" s="317"/>
      <c r="I73" s="317"/>
      <c r="J73" s="317">
        <v>86296</v>
      </c>
      <c r="K73" s="317">
        <v>0</v>
      </c>
      <c r="L73" s="317"/>
      <c r="M73" s="317"/>
      <c r="N73" s="317">
        <v>0</v>
      </c>
      <c r="O73" s="317">
        <v>0</v>
      </c>
      <c r="P73" s="317"/>
      <c r="Q73" s="317"/>
      <c r="R73" s="317">
        <v>0</v>
      </c>
      <c r="S73" s="317">
        <v>53796</v>
      </c>
      <c r="T73" s="317"/>
      <c r="U73" s="317"/>
      <c r="V73" s="317">
        <v>34400</v>
      </c>
    </row>
    <row r="74" spans="1:22" ht="47.25">
      <c r="A74" s="311">
        <v>1</v>
      </c>
      <c r="B74" s="318" t="s">
        <v>521</v>
      </c>
      <c r="C74" s="319" t="s">
        <v>235</v>
      </c>
      <c r="D74" s="300"/>
      <c r="E74" s="320" t="s">
        <v>481</v>
      </c>
      <c r="F74" s="321" t="s">
        <v>522</v>
      </c>
      <c r="G74" s="317">
        <v>12500</v>
      </c>
      <c r="H74" s="317"/>
      <c r="I74" s="317"/>
      <c r="J74" s="317">
        <v>12500</v>
      </c>
      <c r="K74" s="317">
        <v>0</v>
      </c>
      <c r="L74" s="317"/>
      <c r="M74" s="317"/>
      <c r="N74" s="317">
        <v>0</v>
      </c>
      <c r="O74" s="317">
        <v>0</v>
      </c>
      <c r="P74" s="317"/>
      <c r="Q74" s="317"/>
      <c r="R74" s="317">
        <v>0</v>
      </c>
      <c r="S74" s="317">
        <v>5000</v>
      </c>
      <c r="T74" s="317"/>
      <c r="U74" s="317"/>
      <c r="V74" s="317">
        <v>5000</v>
      </c>
    </row>
    <row r="75" spans="1:22" ht="78.75">
      <c r="A75" s="311">
        <v>2</v>
      </c>
      <c r="B75" s="318" t="s">
        <v>523</v>
      </c>
      <c r="C75" s="319" t="s">
        <v>210</v>
      </c>
      <c r="D75" s="300"/>
      <c r="E75" s="320" t="s">
        <v>481</v>
      </c>
      <c r="F75" s="321" t="s">
        <v>524</v>
      </c>
      <c r="G75" s="317">
        <v>33796</v>
      </c>
      <c r="H75" s="317"/>
      <c r="I75" s="317"/>
      <c r="J75" s="317">
        <v>33796</v>
      </c>
      <c r="K75" s="317">
        <v>0</v>
      </c>
      <c r="L75" s="317"/>
      <c r="M75" s="317"/>
      <c r="N75" s="317">
        <v>0</v>
      </c>
      <c r="O75" s="317">
        <v>0</v>
      </c>
      <c r="P75" s="317"/>
      <c r="Q75" s="317"/>
      <c r="R75" s="317">
        <v>0</v>
      </c>
      <c r="S75" s="317">
        <v>33796</v>
      </c>
      <c r="T75" s="317"/>
      <c r="U75" s="317"/>
      <c r="V75" s="317">
        <v>14400</v>
      </c>
    </row>
    <row r="76" spans="1:22" ht="31.5">
      <c r="A76" s="311">
        <v>3</v>
      </c>
      <c r="B76" s="318" t="s">
        <v>525</v>
      </c>
      <c r="C76" s="319" t="s">
        <v>195</v>
      </c>
      <c r="D76" s="300"/>
      <c r="E76" s="320" t="s">
        <v>481</v>
      </c>
      <c r="F76" s="319" t="s">
        <v>526</v>
      </c>
      <c r="G76" s="317">
        <v>13000</v>
      </c>
      <c r="H76" s="317"/>
      <c r="I76" s="317"/>
      <c r="J76" s="317">
        <v>13000</v>
      </c>
      <c r="K76" s="317">
        <v>0</v>
      </c>
      <c r="L76" s="317"/>
      <c r="M76" s="317"/>
      <c r="N76" s="317">
        <v>0</v>
      </c>
      <c r="O76" s="317">
        <v>0</v>
      </c>
      <c r="P76" s="317"/>
      <c r="Q76" s="317"/>
      <c r="R76" s="317">
        <v>0</v>
      </c>
      <c r="S76" s="317">
        <v>5000</v>
      </c>
      <c r="T76" s="317"/>
      <c r="U76" s="317"/>
      <c r="V76" s="317">
        <v>5000</v>
      </c>
    </row>
    <row r="77" spans="1:22" ht="31.5">
      <c r="A77" s="311">
        <v>4</v>
      </c>
      <c r="B77" s="318" t="s">
        <v>527</v>
      </c>
      <c r="C77" s="319" t="s">
        <v>190</v>
      </c>
      <c r="D77" s="300"/>
      <c r="E77" s="320" t="s">
        <v>481</v>
      </c>
      <c r="F77" s="319" t="s">
        <v>528</v>
      </c>
      <c r="G77" s="317">
        <v>14500</v>
      </c>
      <c r="H77" s="317"/>
      <c r="I77" s="317"/>
      <c r="J77" s="317">
        <v>14500</v>
      </c>
      <c r="K77" s="317">
        <v>0</v>
      </c>
      <c r="L77" s="317"/>
      <c r="M77" s="317"/>
      <c r="N77" s="317">
        <v>0</v>
      </c>
      <c r="O77" s="317">
        <v>0</v>
      </c>
      <c r="P77" s="317"/>
      <c r="Q77" s="317"/>
      <c r="R77" s="317">
        <v>0</v>
      </c>
      <c r="S77" s="317">
        <v>5000</v>
      </c>
      <c r="T77" s="317"/>
      <c r="U77" s="317"/>
      <c r="V77" s="317">
        <v>5000</v>
      </c>
    </row>
    <row r="78" spans="1:22" ht="31.5">
      <c r="A78" s="311">
        <v>5</v>
      </c>
      <c r="B78" s="318" t="s">
        <v>529</v>
      </c>
      <c r="C78" s="319" t="s">
        <v>530</v>
      </c>
      <c r="D78" s="300"/>
      <c r="E78" s="320" t="s">
        <v>481</v>
      </c>
      <c r="F78" s="319" t="s">
        <v>531</v>
      </c>
      <c r="G78" s="317">
        <v>12500</v>
      </c>
      <c r="H78" s="317"/>
      <c r="I78" s="317"/>
      <c r="J78" s="317">
        <v>12500</v>
      </c>
      <c r="K78" s="317">
        <v>0</v>
      </c>
      <c r="L78" s="317"/>
      <c r="M78" s="317"/>
      <c r="N78" s="317">
        <v>0</v>
      </c>
      <c r="O78" s="317">
        <v>0</v>
      </c>
      <c r="P78" s="317"/>
      <c r="Q78" s="317"/>
      <c r="R78" s="317">
        <v>0</v>
      </c>
      <c r="S78" s="317">
        <v>5000</v>
      </c>
      <c r="T78" s="317"/>
      <c r="U78" s="317"/>
      <c r="V78" s="317">
        <v>5000</v>
      </c>
    </row>
    <row r="79" spans="1:22">
      <c r="A79" s="311" t="s">
        <v>16</v>
      </c>
      <c r="B79" s="328" t="s">
        <v>532</v>
      </c>
      <c r="C79" s="306"/>
      <c r="D79" s="300"/>
      <c r="E79" s="306"/>
      <c r="F79" s="306"/>
      <c r="G79" s="317">
        <v>309300</v>
      </c>
      <c r="H79" s="317"/>
      <c r="I79" s="317"/>
      <c r="J79" s="317">
        <v>309300</v>
      </c>
      <c r="K79" s="317">
        <v>36243</v>
      </c>
      <c r="L79" s="317"/>
      <c r="M79" s="317"/>
      <c r="N79" s="317">
        <v>31243</v>
      </c>
      <c r="O79" s="317">
        <v>36243</v>
      </c>
      <c r="P79" s="317"/>
      <c r="Q79" s="317"/>
      <c r="R79" s="317">
        <v>31243</v>
      </c>
      <c r="S79" s="317">
        <v>73038</v>
      </c>
      <c r="T79" s="317"/>
      <c r="U79" s="317"/>
      <c r="V79" s="317">
        <v>68078</v>
      </c>
    </row>
    <row r="80" spans="1:22" ht="31.5">
      <c r="A80" s="311">
        <v>-1</v>
      </c>
      <c r="B80" s="313" t="s">
        <v>464</v>
      </c>
      <c r="C80" s="306"/>
      <c r="D80" s="300"/>
      <c r="E80" s="306"/>
      <c r="F80" s="306"/>
      <c r="G80" s="317">
        <v>39300</v>
      </c>
      <c r="H80" s="317"/>
      <c r="I80" s="317"/>
      <c r="J80" s="317">
        <v>39300</v>
      </c>
      <c r="K80" s="317">
        <v>30862</v>
      </c>
      <c r="L80" s="317"/>
      <c r="M80" s="317"/>
      <c r="N80" s="317">
        <v>30862</v>
      </c>
      <c r="O80" s="317">
        <v>30862</v>
      </c>
      <c r="P80" s="317"/>
      <c r="Q80" s="317"/>
      <c r="R80" s="317">
        <v>30862</v>
      </c>
      <c r="S80" s="317">
        <v>8038</v>
      </c>
      <c r="T80" s="317"/>
      <c r="U80" s="317"/>
      <c r="V80" s="317">
        <v>8038</v>
      </c>
    </row>
    <row r="81" spans="1:22" ht="31.5">
      <c r="A81" s="311">
        <v>1</v>
      </c>
      <c r="B81" s="337" t="s">
        <v>533</v>
      </c>
      <c r="C81" s="306" t="s">
        <v>193</v>
      </c>
      <c r="D81" s="300"/>
      <c r="E81" s="306" t="s">
        <v>467</v>
      </c>
      <c r="F81" s="306" t="s">
        <v>534</v>
      </c>
      <c r="G81" s="317">
        <v>19500</v>
      </c>
      <c r="H81" s="317"/>
      <c r="I81" s="317"/>
      <c r="J81" s="317">
        <v>19500</v>
      </c>
      <c r="K81" s="317">
        <v>16282</v>
      </c>
      <c r="L81" s="317"/>
      <c r="M81" s="317"/>
      <c r="N81" s="317">
        <v>16282</v>
      </c>
      <c r="O81" s="317">
        <v>16282</v>
      </c>
      <c r="P81" s="317"/>
      <c r="Q81" s="317"/>
      <c r="R81" s="317">
        <v>16282</v>
      </c>
      <c r="S81" s="317">
        <v>3018</v>
      </c>
      <c r="T81" s="317"/>
      <c r="U81" s="317"/>
      <c r="V81" s="317">
        <v>3018</v>
      </c>
    </row>
    <row r="82" spans="1:22" ht="31.5">
      <c r="A82" s="311">
        <v>2</v>
      </c>
      <c r="B82" s="337" t="s">
        <v>535</v>
      </c>
      <c r="C82" s="306" t="s">
        <v>190</v>
      </c>
      <c r="D82" s="300"/>
      <c r="E82" s="306" t="s">
        <v>467</v>
      </c>
      <c r="F82" s="306" t="s">
        <v>536</v>
      </c>
      <c r="G82" s="317">
        <v>19800</v>
      </c>
      <c r="H82" s="317"/>
      <c r="I82" s="317"/>
      <c r="J82" s="317">
        <v>19800</v>
      </c>
      <c r="K82" s="317">
        <v>14580</v>
      </c>
      <c r="L82" s="317"/>
      <c r="M82" s="317"/>
      <c r="N82" s="317">
        <v>14580</v>
      </c>
      <c r="O82" s="317">
        <v>14580</v>
      </c>
      <c r="P82" s="317"/>
      <c r="Q82" s="317"/>
      <c r="R82" s="317">
        <v>14580</v>
      </c>
      <c r="S82" s="317">
        <v>5020</v>
      </c>
      <c r="T82" s="317"/>
      <c r="U82" s="317"/>
      <c r="V82" s="317">
        <v>5020</v>
      </c>
    </row>
    <row r="83" spans="1:22" ht="31.5">
      <c r="A83" s="312">
        <v>-2</v>
      </c>
      <c r="B83" s="313" t="s">
        <v>460</v>
      </c>
      <c r="C83" s="314"/>
      <c r="D83" s="300"/>
      <c r="E83" s="314"/>
      <c r="F83" s="314"/>
      <c r="G83" s="317">
        <v>70000</v>
      </c>
      <c r="H83" s="317"/>
      <c r="I83" s="317"/>
      <c r="J83" s="317">
        <v>70000</v>
      </c>
      <c r="K83" s="317">
        <v>5381</v>
      </c>
      <c r="L83" s="317"/>
      <c r="M83" s="317"/>
      <c r="N83" s="317">
        <v>381</v>
      </c>
      <c r="O83" s="317">
        <v>5381</v>
      </c>
      <c r="P83" s="317"/>
      <c r="Q83" s="317"/>
      <c r="R83" s="317">
        <v>381</v>
      </c>
      <c r="S83" s="317">
        <v>15000</v>
      </c>
      <c r="T83" s="317"/>
      <c r="U83" s="317"/>
      <c r="V83" s="317">
        <v>15000</v>
      </c>
    </row>
    <row r="84" spans="1:22" ht="31.5">
      <c r="A84" s="311">
        <v>1</v>
      </c>
      <c r="B84" s="318" t="s">
        <v>290</v>
      </c>
      <c r="C84" s="319" t="s">
        <v>195</v>
      </c>
      <c r="D84" s="300"/>
      <c r="E84" s="319" t="s">
        <v>518</v>
      </c>
      <c r="F84" s="321" t="s">
        <v>291</v>
      </c>
      <c r="G84" s="317">
        <v>30000</v>
      </c>
      <c r="H84" s="317"/>
      <c r="I84" s="317"/>
      <c r="J84" s="317">
        <v>30000</v>
      </c>
      <c r="K84" s="317">
        <v>381</v>
      </c>
      <c r="L84" s="317"/>
      <c r="M84" s="317"/>
      <c r="N84" s="317">
        <v>381</v>
      </c>
      <c r="O84" s="317">
        <v>381</v>
      </c>
      <c r="P84" s="317"/>
      <c r="Q84" s="317"/>
      <c r="R84" s="317">
        <v>381</v>
      </c>
      <c r="S84" s="317">
        <v>5000</v>
      </c>
      <c r="T84" s="317"/>
      <c r="U84" s="317"/>
      <c r="V84" s="317">
        <v>5000</v>
      </c>
    </row>
    <row r="85" spans="1:22" ht="31.5">
      <c r="A85" s="311">
        <v>2</v>
      </c>
      <c r="B85" s="318" t="s">
        <v>537</v>
      </c>
      <c r="C85" s="320" t="s">
        <v>210</v>
      </c>
      <c r="D85" s="300"/>
      <c r="E85" s="320" t="s">
        <v>518</v>
      </c>
      <c r="F85" s="321" t="s">
        <v>538</v>
      </c>
      <c r="G85" s="317">
        <v>40000</v>
      </c>
      <c r="H85" s="317"/>
      <c r="I85" s="317"/>
      <c r="J85" s="317">
        <v>40000</v>
      </c>
      <c r="K85" s="317">
        <v>5000</v>
      </c>
      <c r="L85" s="317"/>
      <c r="M85" s="317"/>
      <c r="N85" s="317"/>
      <c r="O85" s="317">
        <v>5000</v>
      </c>
      <c r="P85" s="317"/>
      <c r="Q85" s="317"/>
      <c r="R85" s="317"/>
      <c r="S85" s="317">
        <v>10000</v>
      </c>
      <c r="T85" s="317"/>
      <c r="U85" s="317"/>
      <c r="V85" s="317">
        <v>10000</v>
      </c>
    </row>
    <row r="86" spans="1:22">
      <c r="A86" s="312">
        <v>-3</v>
      </c>
      <c r="B86" s="329" t="s">
        <v>480</v>
      </c>
      <c r="C86" s="320"/>
      <c r="D86" s="300"/>
      <c r="E86" s="320"/>
      <c r="F86" s="321"/>
      <c r="G86" s="317">
        <v>200000</v>
      </c>
      <c r="H86" s="317"/>
      <c r="I86" s="317"/>
      <c r="J86" s="317">
        <v>200000</v>
      </c>
      <c r="K86" s="317">
        <v>0</v>
      </c>
      <c r="L86" s="317"/>
      <c r="M86" s="317"/>
      <c r="N86" s="317">
        <v>0</v>
      </c>
      <c r="O86" s="317">
        <v>0</v>
      </c>
      <c r="P86" s="317"/>
      <c r="Q86" s="317"/>
      <c r="R86" s="317">
        <v>0</v>
      </c>
      <c r="S86" s="317">
        <v>50000</v>
      </c>
      <c r="T86" s="317"/>
      <c r="U86" s="317"/>
      <c r="V86" s="317">
        <v>45040</v>
      </c>
    </row>
    <row r="87" spans="1:22" ht="47.25">
      <c r="A87" s="311">
        <v>1</v>
      </c>
      <c r="B87" s="324" t="s">
        <v>539</v>
      </c>
      <c r="C87" s="320" t="s">
        <v>188</v>
      </c>
      <c r="D87" s="300"/>
      <c r="E87" s="320" t="s">
        <v>481</v>
      </c>
      <c r="F87" s="321" t="s">
        <v>540</v>
      </c>
      <c r="G87" s="317">
        <v>200000</v>
      </c>
      <c r="H87" s="317"/>
      <c r="I87" s="317"/>
      <c r="J87" s="317">
        <v>200000</v>
      </c>
      <c r="K87" s="317"/>
      <c r="L87" s="317"/>
      <c r="M87" s="317"/>
      <c r="N87" s="317"/>
      <c r="O87" s="317"/>
      <c r="P87" s="317"/>
      <c r="Q87" s="317"/>
      <c r="R87" s="317"/>
      <c r="S87" s="317">
        <v>50000</v>
      </c>
      <c r="T87" s="317"/>
      <c r="U87" s="317"/>
      <c r="V87" s="317">
        <v>45040</v>
      </c>
    </row>
    <row r="88" spans="1:22">
      <c r="A88" s="311" t="s">
        <v>18</v>
      </c>
      <c r="B88" s="324" t="s">
        <v>541</v>
      </c>
      <c r="C88" s="306"/>
      <c r="D88" s="300"/>
      <c r="E88" s="306"/>
      <c r="F88" s="306"/>
      <c r="G88" s="317">
        <v>218387</v>
      </c>
      <c r="H88" s="317"/>
      <c r="I88" s="317"/>
      <c r="J88" s="317">
        <v>218387</v>
      </c>
      <c r="K88" s="317">
        <v>84190</v>
      </c>
      <c r="L88" s="317"/>
      <c r="M88" s="317"/>
      <c r="N88" s="317">
        <v>84190</v>
      </c>
      <c r="O88" s="317">
        <v>84190</v>
      </c>
      <c r="P88" s="317"/>
      <c r="Q88" s="317"/>
      <c r="R88" s="317">
        <v>84190</v>
      </c>
      <c r="S88" s="317">
        <v>58889</v>
      </c>
      <c r="T88" s="317"/>
      <c r="U88" s="317"/>
      <c r="V88" s="317">
        <v>58889</v>
      </c>
    </row>
    <row r="89" spans="1:22" ht="31.5">
      <c r="A89" s="312">
        <v>-1</v>
      </c>
      <c r="B89" s="313" t="s">
        <v>464</v>
      </c>
      <c r="C89" s="314"/>
      <c r="D89" s="300"/>
      <c r="E89" s="314"/>
      <c r="F89" s="314"/>
      <c r="G89" s="317">
        <v>19900</v>
      </c>
      <c r="H89" s="317"/>
      <c r="I89" s="317"/>
      <c r="J89" s="317">
        <v>19900</v>
      </c>
      <c r="K89" s="317">
        <v>11011</v>
      </c>
      <c r="L89" s="317"/>
      <c r="M89" s="317"/>
      <c r="N89" s="317">
        <v>11011</v>
      </c>
      <c r="O89" s="317">
        <v>11011</v>
      </c>
      <c r="P89" s="317"/>
      <c r="Q89" s="317"/>
      <c r="R89" s="317">
        <v>11011</v>
      </c>
      <c r="S89" s="317">
        <v>8389</v>
      </c>
      <c r="T89" s="317"/>
      <c r="U89" s="317"/>
      <c r="V89" s="317">
        <v>8389</v>
      </c>
    </row>
    <row r="90" spans="1:22" ht="31.5">
      <c r="A90" s="311">
        <v>1</v>
      </c>
      <c r="B90" s="318" t="s">
        <v>275</v>
      </c>
      <c r="C90" s="319" t="s">
        <v>210</v>
      </c>
      <c r="D90" s="300"/>
      <c r="E90" s="306" t="s">
        <v>467</v>
      </c>
      <c r="F90" s="319" t="s">
        <v>276</v>
      </c>
      <c r="G90" s="317">
        <v>19900</v>
      </c>
      <c r="H90" s="317"/>
      <c r="I90" s="317"/>
      <c r="J90" s="317">
        <v>19900</v>
      </c>
      <c r="K90" s="317">
        <v>11011</v>
      </c>
      <c r="L90" s="317"/>
      <c r="M90" s="317"/>
      <c r="N90" s="317">
        <v>11011</v>
      </c>
      <c r="O90" s="317">
        <v>11011</v>
      </c>
      <c r="P90" s="317"/>
      <c r="Q90" s="317"/>
      <c r="R90" s="317">
        <v>11011</v>
      </c>
      <c r="S90" s="317">
        <v>8389</v>
      </c>
      <c r="T90" s="317"/>
      <c r="U90" s="317"/>
      <c r="V90" s="317">
        <v>8389</v>
      </c>
    </row>
    <row r="91" spans="1:22" ht="31.5">
      <c r="A91" s="312">
        <v>-2</v>
      </c>
      <c r="B91" s="313" t="s">
        <v>460</v>
      </c>
      <c r="C91" s="314"/>
      <c r="D91" s="300"/>
      <c r="E91" s="314"/>
      <c r="F91" s="314"/>
      <c r="G91" s="317">
        <v>158487</v>
      </c>
      <c r="H91" s="317"/>
      <c r="I91" s="317"/>
      <c r="J91" s="317">
        <v>158487</v>
      </c>
      <c r="K91" s="317">
        <v>73179</v>
      </c>
      <c r="L91" s="317"/>
      <c r="M91" s="317"/>
      <c r="N91" s="317">
        <v>73179</v>
      </c>
      <c r="O91" s="317">
        <v>73179</v>
      </c>
      <c r="P91" s="317"/>
      <c r="Q91" s="317"/>
      <c r="R91" s="317">
        <v>73179</v>
      </c>
      <c r="S91" s="317">
        <v>50000</v>
      </c>
      <c r="T91" s="317"/>
      <c r="U91" s="317"/>
      <c r="V91" s="317">
        <v>50000</v>
      </c>
    </row>
    <row r="92" spans="1:22" ht="31.5">
      <c r="A92" s="311">
        <v>1</v>
      </c>
      <c r="B92" s="318" t="s">
        <v>277</v>
      </c>
      <c r="C92" s="319" t="s">
        <v>209</v>
      </c>
      <c r="D92" s="300"/>
      <c r="E92" s="306"/>
      <c r="F92" s="319"/>
      <c r="G92" s="317">
        <v>158487</v>
      </c>
      <c r="H92" s="317"/>
      <c r="I92" s="317"/>
      <c r="J92" s="317">
        <v>158487</v>
      </c>
      <c r="K92" s="317">
        <v>73179</v>
      </c>
      <c r="L92" s="317"/>
      <c r="M92" s="317"/>
      <c r="N92" s="317">
        <v>73179</v>
      </c>
      <c r="O92" s="317">
        <v>73179</v>
      </c>
      <c r="P92" s="317"/>
      <c r="Q92" s="317"/>
      <c r="R92" s="317">
        <v>73179</v>
      </c>
      <c r="S92" s="317">
        <v>50000</v>
      </c>
      <c r="T92" s="317"/>
      <c r="U92" s="317"/>
      <c r="V92" s="317">
        <v>50000</v>
      </c>
    </row>
    <row r="93" spans="1:22">
      <c r="A93" s="312">
        <v>-3</v>
      </c>
      <c r="B93" s="331" t="s">
        <v>499</v>
      </c>
      <c r="C93" s="330"/>
      <c r="D93" s="300"/>
      <c r="E93" s="330"/>
      <c r="F93" s="330"/>
      <c r="G93" s="317">
        <v>40000</v>
      </c>
      <c r="H93" s="317"/>
      <c r="I93" s="317"/>
      <c r="J93" s="317">
        <v>40000</v>
      </c>
      <c r="K93" s="317">
        <v>0</v>
      </c>
      <c r="L93" s="317"/>
      <c r="M93" s="317"/>
      <c r="N93" s="317">
        <v>0</v>
      </c>
      <c r="O93" s="317">
        <v>0</v>
      </c>
      <c r="P93" s="317"/>
      <c r="Q93" s="317"/>
      <c r="R93" s="317">
        <v>0</v>
      </c>
      <c r="S93" s="317">
        <v>500</v>
      </c>
      <c r="T93" s="317"/>
      <c r="U93" s="317"/>
      <c r="V93" s="317">
        <v>500</v>
      </c>
    </row>
    <row r="94" spans="1:22" ht="47.25">
      <c r="A94" s="311">
        <v>1</v>
      </c>
      <c r="B94" s="318" t="s">
        <v>542</v>
      </c>
      <c r="C94" s="319" t="s">
        <v>193</v>
      </c>
      <c r="D94" s="300"/>
      <c r="E94" s="320" t="s">
        <v>481</v>
      </c>
      <c r="F94" s="321" t="s">
        <v>543</v>
      </c>
      <c r="G94" s="317">
        <v>40000</v>
      </c>
      <c r="H94" s="317"/>
      <c r="I94" s="317"/>
      <c r="J94" s="317">
        <v>40000</v>
      </c>
      <c r="K94" s="317">
        <v>0</v>
      </c>
      <c r="L94" s="317"/>
      <c r="M94" s="317"/>
      <c r="N94" s="317"/>
      <c r="O94" s="317">
        <v>0</v>
      </c>
      <c r="P94" s="317"/>
      <c r="Q94" s="317"/>
      <c r="R94" s="317"/>
      <c r="S94" s="317">
        <v>500</v>
      </c>
      <c r="T94" s="317"/>
      <c r="U94" s="317"/>
      <c r="V94" s="317">
        <v>500</v>
      </c>
    </row>
    <row r="95" spans="1:22">
      <c r="A95" s="311" t="s">
        <v>118</v>
      </c>
      <c r="B95" s="318" t="s">
        <v>544</v>
      </c>
      <c r="C95" s="319"/>
      <c r="D95" s="300"/>
      <c r="E95" s="306"/>
      <c r="F95" s="319"/>
      <c r="G95" s="317">
        <v>150000</v>
      </c>
      <c r="H95" s="317"/>
      <c r="I95" s="317"/>
      <c r="J95" s="317">
        <v>150000</v>
      </c>
      <c r="K95" s="317">
        <v>24500</v>
      </c>
      <c r="L95" s="317"/>
      <c r="M95" s="317"/>
      <c r="N95" s="317">
        <v>24500</v>
      </c>
      <c r="O95" s="317">
        <v>24500</v>
      </c>
      <c r="P95" s="317"/>
      <c r="Q95" s="317"/>
      <c r="R95" s="317">
        <v>24500</v>
      </c>
      <c r="S95" s="317">
        <v>47500</v>
      </c>
      <c r="T95" s="317"/>
      <c r="U95" s="317"/>
      <c r="V95" s="317">
        <v>47500</v>
      </c>
    </row>
    <row r="96" spans="1:22" ht="31.5">
      <c r="A96" s="312">
        <v>-1</v>
      </c>
      <c r="B96" s="313" t="s">
        <v>460</v>
      </c>
      <c r="C96" s="314"/>
      <c r="D96" s="300"/>
      <c r="E96" s="314"/>
      <c r="F96" s="314"/>
      <c r="G96" s="317">
        <v>100000</v>
      </c>
      <c r="H96" s="317"/>
      <c r="I96" s="317"/>
      <c r="J96" s="317">
        <v>100000</v>
      </c>
      <c r="K96" s="317">
        <v>24500</v>
      </c>
      <c r="L96" s="317"/>
      <c r="M96" s="317"/>
      <c r="N96" s="317">
        <v>24500</v>
      </c>
      <c r="O96" s="317">
        <v>24500</v>
      </c>
      <c r="P96" s="317"/>
      <c r="Q96" s="317"/>
      <c r="R96" s="317">
        <v>24500</v>
      </c>
      <c r="S96" s="317">
        <v>31000</v>
      </c>
      <c r="T96" s="317"/>
      <c r="U96" s="317"/>
      <c r="V96" s="317">
        <v>31000</v>
      </c>
    </row>
    <row r="97" spans="1:22" ht="47.25">
      <c r="A97" s="311">
        <v>1</v>
      </c>
      <c r="B97" s="318" t="s">
        <v>259</v>
      </c>
      <c r="C97" s="319" t="s">
        <v>209</v>
      </c>
      <c r="D97" s="300"/>
      <c r="E97" s="306" t="s">
        <v>470</v>
      </c>
      <c r="F97" s="321" t="s">
        <v>260</v>
      </c>
      <c r="G97" s="317">
        <v>100000</v>
      </c>
      <c r="H97" s="317"/>
      <c r="I97" s="317"/>
      <c r="J97" s="317">
        <v>100000</v>
      </c>
      <c r="K97" s="317">
        <v>24500</v>
      </c>
      <c r="L97" s="317"/>
      <c r="M97" s="317"/>
      <c r="N97" s="317">
        <v>24500</v>
      </c>
      <c r="O97" s="317">
        <v>24500</v>
      </c>
      <c r="P97" s="317"/>
      <c r="Q97" s="317"/>
      <c r="R97" s="317">
        <v>24500</v>
      </c>
      <c r="S97" s="317">
        <v>31000</v>
      </c>
      <c r="T97" s="317"/>
      <c r="U97" s="317"/>
      <c r="V97" s="317">
        <v>31000</v>
      </c>
    </row>
    <row r="98" spans="1:22">
      <c r="A98" s="311">
        <v>-2</v>
      </c>
      <c r="B98" s="329" t="s">
        <v>480</v>
      </c>
      <c r="C98" s="319"/>
      <c r="D98" s="300"/>
      <c r="E98" s="320"/>
      <c r="F98" s="321"/>
      <c r="G98" s="317">
        <v>50000</v>
      </c>
      <c r="H98" s="317"/>
      <c r="I98" s="317"/>
      <c r="J98" s="317">
        <v>50000</v>
      </c>
      <c r="K98" s="317">
        <v>0</v>
      </c>
      <c r="L98" s="317"/>
      <c r="M98" s="317"/>
      <c r="N98" s="317">
        <v>0</v>
      </c>
      <c r="O98" s="317">
        <v>0</v>
      </c>
      <c r="P98" s="317"/>
      <c r="Q98" s="317"/>
      <c r="R98" s="317">
        <v>0</v>
      </c>
      <c r="S98" s="317">
        <v>16500</v>
      </c>
      <c r="T98" s="317"/>
      <c r="U98" s="317"/>
      <c r="V98" s="317">
        <v>16500</v>
      </c>
    </row>
    <row r="99" spans="1:22" ht="47.25">
      <c r="A99" s="311">
        <v>1</v>
      </c>
      <c r="B99" s="318" t="s">
        <v>545</v>
      </c>
      <c r="C99" s="319" t="s">
        <v>210</v>
      </c>
      <c r="D99" s="300"/>
      <c r="E99" s="320" t="s">
        <v>481</v>
      </c>
      <c r="F99" s="321" t="s">
        <v>546</v>
      </c>
      <c r="G99" s="317">
        <v>50000</v>
      </c>
      <c r="H99" s="317"/>
      <c r="I99" s="317"/>
      <c r="J99" s="317">
        <v>50000</v>
      </c>
      <c r="K99" s="317">
        <v>0</v>
      </c>
      <c r="L99" s="317"/>
      <c r="M99" s="317"/>
      <c r="N99" s="317"/>
      <c r="O99" s="317">
        <v>0</v>
      </c>
      <c r="P99" s="317"/>
      <c r="Q99" s="317"/>
      <c r="R99" s="317"/>
      <c r="S99" s="317">
        <v>16500</v>
      </c>
      <c r="T99" s="317"/>
      <c r="U99" s="317"/>
      <c r="V99" s="317">
        <v>16500</v>
      </c>
    </row>
    <row r="100" spans="1:22">
      <c r="A100" s="311" t="s">
        <v>387</v>
      </c>
      <c r="B100" s="318" t="s">
        <v>547</v>
      </c>
      <c r="C100" s="319"/>
      <c r="D100" s="300"/>
      <c r="E100" s="306"/>
      <c r="F100" s="319"/>
      <c r="G100" s="317">
        <v>312035</v>
      </c>
      <c r="H100" s="317"/>
      <c r="I100" s="317"/>
      <c r="J100" s="317">
        <v>286900</v>
      </c>
      <c r="K100" s="317">
        <v>49102</v>
      </c>
      <c r="L100" s="317"/>
      <c r="M100" s="317"/>
      <c r="N100" s="317">
        <v>49102</v>
      </c>
      <c r="O100" s="317">
        <v>49102</v>
      </c>
      <c r="P100" s="317"/>
      <c r="Q100" s="317"/>
      <c r="R100" s="317">
        <v>49102</v>
      </c>
      <c r="S100" s="317">
        <v>61338</v>
      </c>
      <c r="T100" s="317"/>
      <c r="U100" s="317"/>
      <c r="V100" s="317">
        <v>61338</v>
      </c>
    </row>
    <row r="101" spans="1:22" ht="31.5">
      <c r="A101" s="312">
        <v>-1</v>
      </c>
      <c r="B101" s="313" t="s">
        <v>460</v>
      </c>
      <c r="C101" s="314"/>
      <c r="D101" s="300"/>
      <c r="E101" s="314"/>
      <c r="F101" s="314"/>
      <c r="G101" s="317">
        <v>180035</v>
      </c>
      <c r="H101" s="317"/>
      <c r="I101" s="317"/>
      <c r="J101" s="317">
        <v>154900</v>
      </c>
      <c r="K101" s="317">
        <v>49102</v>
      </c>
      <c r="L101" s="317"/>
      <c r="M101" s="317"/>
      <c r="N101" s="317">
        <v>49102</v>
      </c>
      <c r="O101" s="317">
        <v>49102</v>
      </c>
      <c r="P101" s="317"/>
      <c r="Q101" s="317"/>
      <c r="R101" s="317">
        <v>49102</v>
      </c>
      <c r="S101" s="317">
        <v>39338</v>
      </c>
      <c r="T101" s="317"/>
      <c r="U101" s="317"/>
      <c r="V101" s="317">
        <v>39338</v>
      </c>
    </row>
    <row r="102" spans="1:22" ht="47.25">
      <c r="A102" s="311">
        <v>1</v>
      </c>
      <c r="B102" s="318" t="s">
        <v>261</v>
      </c>
      <c r="C102" s="319" t="s">
        <v>189</v>
      </c>
      <c r="D102" s="300"/>
      <c r="E102" s="306" t="s">
        <v>470</v>
      </c>
      <c r="F102" s="321" t="s">
        <v>262</v>
      </c>
      <c r="G102" s="317">
        <v>75000</v>
      </c>
      <c r="H102" s="317"/>
      <c r="I102" s="317"/>
      <c r="J102" s="317">
        <v>75000</v>
      </c>
      <c r="K102" s="317">
        <v>10162</v>
      </c>
      <c r="L102" s="317"/>
      <c r="M102" s="317"/>
      <c r="N102" s="317">
        <v>10162</v>
      </c>
      <c r="O102" s="317">
        <v>10162</v>
      </c>
      <c r="P102" s="317"/>
      <c r="Q102" s="317"/>
      <c r="R102" s="317">
        <v>10162</v>
      </c>
      <c r="S102" s="317">
        <v>27338</v>
      </c>
      <c r="T102" s="317"/>
      <c r="U102" s="317"/>
      <c r="V102" s="317">
        <v>27338</v>
      </c>
    </row>
    <row r="103" spans="1:22" ht="31.5">
      <c r="A103" s="311">
        <v>2</v>
      </c>
      <c r="B103" s="318" t="s">
        <v>212</v>
      </c>
      <c r="C103" s="319" t="s">
        <v>210</v>
      </c>
      <c r="D103" s="300"/>
      <c r="E103" s="306"/>
      <c r="F103" s="306" t="s">
        <v>213</v>
      </c>
      <c r="G103" s="317">
        <v>75135</v>
      </c>
      <c r="H103" s="317"/>
      <c r="I103" s="317"/>
      <c r="J103" s="317">
        <v>50000</v>
      </c>
      <c r="K103" s="317">
        <v>28232</v>
      </c>
      <c r="L103" s="317"/>
      <c r="M103" s="317"/>
      <c r="N103" s="317">
        <v>28232</v>
      </c>
      <c r="O103" s="317">
        <v>28232</v>
      </c>
      <c r="P103" s="317"/>
      <c r="Q103" s="317"/>
      <c r="R103" s="317">
        <v>28232</v>
      </c>
      <c r="S103" s="317">
        <v>5000</v>
      </c>
      <c r="T103" s="317"/>
      <c r="U103" s="317"/>
      <c r="V103" s="317">
        <v>5000</v>
      </c>
    </row>
    <row r="104" spans="1:22" ht="47.25">
      <c r="A104" s="311">
        <v>3</v>
      </c>
      <c r="B104" s="318" t="s">
        <v>285</v>
      </c>
      <c r="C104" s="319" t="s">
        <v>235</v>
      </c>
      <c r="D104" s="300"/>
      <c r="E104" s="306" t="s">
        <v>518</v>
      </c>
      <c r="F104" s="321" t="s">
        <v>286</v>
      </c>
      <c r="G104" s="317">
        <v>29900</v>
      </c>
      <c r="H104" s="317"/>
      <c r="I104" s="317"/>
      <c r="J104" s="317">
        <v>29900</v>
      </c>
      <c r="K104" s="317">
        <v>10708</v>
      </c>
      <c r="L104" s="317"/>
      <c r="M104" s="317"/>
      <c r="N104" s="317">
        <v>10708</v>
      </c>
      <c r="O104" s="317">
        <v>10708</v>
      </c>
      <c r="P104" s="317"/>
      <c r="Q104" s="317"/>
      <c r="R104" s="317">
        <v>10708</v>
      </c>
      <c r="S104" s="317">
        <v>7000</v>
      </c>
      <c r="T104" s="317"/>
      <c r="U104" s="317"/>
      <c r="V104" s="317">
        <v>7000</v>
      </c>
    </row>
    <row r="105" spans="1:22">
      <c r="A105" s="312">
        <v>-2</v>
      </c>
      <c r="B105" s="329" t="s">
        <v>480</v>
      </c>
      <c r="C105" s="319"/>
      <c r="D105" s="300"/>
      <c r="E105" s="320"/>
      <c r="F105" s="321"/>
      <c r="G105" s="317">
        <v>80000</v>
      </c>
      <c r="H105" s="317"/>
      <c r="I105" s="317"/>
      <c r="J105" s="317">
        <v>80000</v>
      </c>
      <c r="K105" s="317">
        <v>0</v>
      </c>
      <c r="L105" s="317"/>
      <c r="M105" s="317"/>
      <c r="N105" s="317">
        <v>0</v>
      </c>
      <c r="O105" s="317">
        <v>0</v>
      </c>
      <c r="P105" s="317"/>
      <c r="Q105" s="317"/>
      <c r="R105" s="317">
        <v>0</v>
      </c>
      <c r="S105" s="317">
        <v>20000</v>
      </c>
      <c r="T105" s="317"/>
      <c r="U105" s="317"/>
      <c r="V105" s="317">
        <v>20000</v>
      </c>
    </row>
    <row r="106" spans="1:22" ht="47.25">
      <c r="A106" s="311">
        <v>1</v>
      </c>
      <c r="B106" s="318" t="s">
        <v>548</v>
      </c>
      <c r="C106" s="320" t="s">
        <v>235</v>
      </c>
      <c r="D106" s="300"/>
      <c r="E106" s="320" t="s">
        <v>481</v>
      </c>
      <c r="F106" s="321" t="s">
        <v>549</v>
      </c>
      <c r="G106" s="317">
        <v>80000</v>
      </c>
      <c r="H106" s="317"/>
      <c r="I106" s="317"/>
      <c r="J106" s="317">
        <v>80000</v>
      </c>
      <c r="K106" s="317">
        <v>0</v>
      </c>
      <c r="L106" s="317"/>
      <c r="M106" s="317"/>
      <c r="N106" s="317"/>
      <c r="O106" s="317">
        <v>0</v>
      </c>
      <c r="P106" s="317"/>
      <c r="Q106" s="317"/>
      <c r="R106" s="317"/>
      <c r="S106" s="317">
        <v>20000</v>
      </c>
      <c r="T106" s="317"/>
      <c r="U106" s="317"/>
      <c r="V106" s="317">
        <v>20000</v>
      </c>
    </row>
    <row r="107" spans="1:22">
      <c r="A107" s="312">
        <v>-3</v>
      </c>
      <c r="B107" s="331" t="s">
        <v>499</v>
      </c>
      <c r="C107" s="330"/>
      <c r="D107" s="300"/>
      <c r="E107" s="330"/>
      <c r="F107" s="333"/>
      <c r="G107" s="317">
        <v>52000</v>
      </c>
      <c r="H107" s="317"/>
      <c r="I107" s="317"/>
      <c r="J107" s="317">
        <v>52000</v>
      </c>
      <c r="K107" s="317">
        <v>0</v>
      </c>
      <c r="L107" s="317"/>
      <c r="M107" s="317"/>
      <c r="N107" s="317">
        <v>0</v>
      </c>
      <c r="O107" s="317">
        <v>0</v>
      </c>
      <c r="P107" s="317"/>
      <c r="Q107" s="317"/>
      <c r="R107" s="317">
        <v>0</v>
      </c>
      <c r="S107" s="317">
        <v>2000</v>
      </c>
      <c r="T107" s="317"/>
      <c r="U107" s="317"/>
      <c r="V107" s="317">
        <v>2000</v>
      </c>
    </row>
    <row r="108" spans="1:22" ht="47.25">
      <c r="A108" s="311">
        <v>1</v>
      </c>
      <c r="B108" s="318" t="s">
        <v>550</v>
      </c>
      <c r="C108" s="320" t="s">
        <v>235</v>
      </c>
      <c r="D108" s="300"/>
      <c r="E108" s="320"/>
      <c r="F108" s="321" t="s">
        <v>551</v>
      </c>
      <c r="G108" s="317">
        <v>52000</v>
      </c>
      <c r="H108" s="317"/>
      <c r="I108" s="317"/>
      <c r="J108" s="317">
        <v>52000</v>
      </c>
      <c r="K108" s="317">
        <v>0</v>
      </c>
      <c r="L108" s="317"/>
      <c r="M108" s="317"/>
      <c r="N108" s="317"/>
      <c r="O108" s="317">
        <v>0</v>
      </c>
      <c r="P108" s="317"/>
      <c r="Q108" s="317"/>
      <c r="R108" s="317"/>
      <c r="S108" s="317">
        <v>2000</v>
      </c>
      <c r="T108" s="317"/>
      <c r="U108" s="317"/>
      <c r="V108" s="317">
        <v>2000</v>
      </c>
    </row>
    <row r="109" spans="1:22">
      <c r="A109" s="311" t="s">
        <v>552</v>
      </c>
      <c r="B109" s="318" t="s">
        <v>553</v>
      </c>
      <c r="C109" s="319"/>
      <c r="D109" s="300"/>
      <c r="E109" s="306"/>
      <c r="F109" s="321"/>
      <c r="G109" s="317">
        <v>64891</v>
      </c>
      <c r="H109" s="317"/>
      <c r="I109" s="317"/>
      <c r="J109" s="317">
        <v>64891</v>
      </c>
      <c r="K109" s="317">
        <v>24784</v>
      </c>
      <c r="L109" s="317"/>
      <c r="M109" s="317"/>
      <c r="N109" s="317">
        <v>22784</v>
      </c>
      <c r="O109" s="317">
        <v>24784</v>
      </c>
      <c r="P109" s="317"/>
      <c r="Q109" s="317"/>
      <c r="R109" s="317">
        <v>22784</v>
      </c>
      <c r="S109" s="317">
        <v>22791</v>
      </c>
      <c r="T109" s="317"/>
      <c r="U109" s="317"/>
      <c r="V109" s="317">
        <v>22791</v>
      </c>
    </row>
    <row r="110" spans="1:22" ht="31.5">
      <c r="A110" s="312">
        <v>-1</v>
      </c>
      <c r="B110" s="313" t="s">
        <v>460</v>
      </c>
      <c r="C110" s="314"/>
      <c r="D110" s="300"/>
      <c r="E110" s="314"/>
      <c r="F110" s="314"/>
      <c r="G110" s="317">
        <v>49991</v>
      </c>
      <c r="H110" s="317"/>
      <c r="I110" s="317"/>
      <c r="J110" s="317">
        <v>49991</v>
      </c>
      <c r="K110" s="317">
        <v>22784</v>
      </c>
      <c r="L110" s="317"/>
      <c r="M110" s="317"/>
      <c r="N110" s="317">
        <v>22784</v>
      </c>
      <c r="O110" s="317">
        <v>22784</v>
      </c>
      <c r="P110" s="317"/>
      <c r="Q110" s="317"/>
      <c r="R110" s="317">
        <v>22784</v>
      </c>
      <c r="S110" s="317">
        <v>15791</v>
      </c>
      <c r="T110" s="317"/>
      <c r="U110" s="317"/>
      <c r="V110" s="317">
        <v>15791</v>
      </c>
    </row>
    <row r="111" spans="1:22" ht="94.5">
      <c r="A111" s="311">
        <v>1</v>
      </c>
      <c r="B111" s="318" t="s">
        <v>303</v>
      </c>
      <c r="C111" s="319" t="s">
        <v>210</v>
      </c>
      <c r="D111" s="300"/>
      <c r="E111" s="306" t="s">
        <v>518</v>
      </c>
      <c r="F111" s="319" t="s">
        <v>304</v>
      </c>
      <c r="G111" s="317">
        <v>35000</v>
      </c>
      <c r="H111" s="317"/>
      <c r="I111" s="317"/>
      <c r="J111" s="317">
        <v>35000</v>
      </c>
      <c r="K111" s="317">
        <v>12784</v>
      </c>
      <c r="L111" s="317"/>
      <c r="M111" s="317"/>
      <c r="N111" s="317">
        <v>12784</v>
      </c>
      <c r="O111" s="317">
        <v>12784</v>
      </c>
      <c r="P111" s="317"/>
      <c r="Q111" s="317"/>
      <c r="R111" s="317">
        <v>12784</v>
      </c>
      <c r="S111" s="317">
        <v>10900</v>
      </c>
      <c r="T111" s="317"/>
      <c r="U111" s="317"/>
      <c r="V111" s="317">
        <v>10900</v>
      </c>
    </row>
    <row r="112" spans="1:22" ht="63">
      <c r="A112" s="311">
        <v>2</v>
      </c>
      <c r="B112" s="318" t="s">
        <v>305</v>
      </c>
      <c r="C112" s="319" t="s">
        <v>209</v>
      </c>
      <c r="D112" s="300"/>
      <c r="E112" s="306" t="s">
        <v>518</v>
      </c>
      <c r="F112" s="319" t="s">
        <v>306</v>
      </c>
      <c r="G112" s="317">
        <v>14991</v>
      </c>
      <c r="H112" s="317"/>
      <c r="I112" s="317"/>
      <c r="J112" s="317">
        <v>14991</v>
      </c>
      <c r="K112" s="317">
        <v>10000</v>
      </c>
      <c r="L112" s="317"/>
      <c r="M112" s="317"/>
      <c r="N112" s="317">
        <v>10000</v>
      </c>
      <c r="O112" s="317">
        <v>10000</v>
      </c>
      <c r="P112" s="317"/>
      <c r="Q112" s="317"/>
      <c r="R112" s="317">
        <v>10000</v>
      </c>
      <c r="S112" s="317">
        <v>4891</v>
      </c>
      <c r="T112" s="317"/>
      <c r="U112" s="317"/>
      <c r="V112" s="317">
        <v>4891</v>
      </c>
    </row>
    <row r="113" spans="1:22">
      <c r="A113" s="312">
        <v>-2</v>
      </c>
      <c r="B113" s="313" t="s">
        <v>480</v>
      </c>
      <c r="C113" s="314"/>
      <c r="D113" s="300"/>
      <c r="E113" s="314"/>
      <c r="F113" s="314"/>
      <c r="G113" s="317">
        <v>14900</v>
      </c>
      <c r="H113" s="317"/>
      <c r="I113" s="317"/>
      <c r="J113" s="317">
        <v>14900</v>
      </c>
      <c r="K113" s="317">
        <v>2000</v>
      </c>
      <c r="L113" s="317"/>
      <c r="M113" s="317"/>
      <c r="N113" s="317">
        <v>0</v>
      </c>
      <c r="O113" s="317">
        <v>2000</v>
      </c>
      <c r="P113" s="317"/>
      <c r="Q113" s="317"/>
      <c r="R113" s="317">
        <v>0</v>
      </c>
      <c r="S113" s="317">
        <v>7000</v>
      </c>
      <c r="T113" s="317"/>
      <c r="U113" s="317"/>
      <c r="V113" s="317">
        <v>7000</v>
      </c>
    </row>
    <row r="114" spans="1:22" ht="78.75">
      <c r="A114" s="311">
        <v>1</v>
      </c>
      <c r="B114" s="141" t="s">
        <v>312</v>
      </c>
      <c r="C114" s="306" t="s">
        <v>209</v>
      </c>
      <c r="D114" s="300"/>
      <c r="E114" s="306" t="s">
        <v>481</v>
      </c>
      <c r="F114" s="323" t="s">
        <v>313</v>
      </c>
      <c r="G114" s="317">
        <v>14900</v>
      </c>
      <c r="H114" s="317"/>
      <c r="I114" s="317"/>
      <c r="J114" s="317">
        <v>14900</v>
      </c>
      <c r="K114" s="317">
        <v>2000</v>
      </c>
      <c r="L114" s="317"/>
      <c r="M114" s="317"/>
      <c r="N114" s="317"/>
      <c r="O114" s="317">
        <v>2000</v>
      </c>
      <c r="P114" s="317"/>
      <c r="Q114" s="317"/>
      <c r="R114" s="317"/>
      <c r="S114" s="317">
        <v>7000</v>
      </c>
      <c r="T114" s="317"/>
      <c r="U114" s="317"/>
      <c r="V114" s="317">
        <v>7000</v>
      </c>
    </row>
    <row r="115" spans="1:22">
      <c r="A115" s="311" t="s">
        <v>554</v>
      </c>
      <c r="B115" s="318" t="s">
        <v>555</v>
      </c>
      <c r="C115" s="319"/>
      <c r="D115" s="300"/>
      <c r="E115" s="306"/>
      <c r="F115" s="321"/>
      <c r="G115" s="317">
        <v>19800</v>
      </c>
      <c r="H115" s="317"/>
      <c r="I115" s="317"/>
      <c r="J115" s="317">
        <v>19800</v>
      </c>
      <c r="K115" s="317">
        <v>9700</v>
      </c>
      <c r="L115" s="317"/>
      <c r="M115" s="317"/>
      <c r="N115" s="317">
        <v>9700</v>
      </c>
      <c r="O115" s="317">
        <v>9700</v>
      </c>
      <c r="P115" s="317"/>
      <c r="Q115" s="317"/>
      <c r="R115" s="317">
        <v>9700</v>
      </c>
      <c r="S115" s="317">
        <v>9900</v>
      </c>
      <c r="T115" s="317"/>
      <c r="U115" s="317"/>
      <c r="V115" s="317">
        <v>9900</v>
      </c>
    </row>
    <row r="116" spans="1:22" ht="31.5">
      <c r="A116" s="312">
        <v>-1</v>
      </c>
      <c r="B116" s="313" t="s">
        <v>464</v>
      </c>
      <c r="C116" s="314"/>
      <c r="D116" s="300"/>
      <c r="E116" s="314"/>
      <c r="F116" s="314"/>
      <c r="G116" s="317">
        <v>19800</v>
      </c>
      <c r="H116" s="317"/>
      <c r="I116" s="317"/>
      <c r="J116" s="317">
        <v>19800</v>
      </c>
      <c r="K116" s="317">
        <v>9700</v>
      </c>
      <c r="L116" s="317"/>
      <c r="M116" s="317"/>
      <c r="N116" s="317">
        <v>9700</v>
      </c>
      <c r="O116" s="317">
        <v>9700</v>
      </c>
      <c r="P116" s="317"/>
      <c r="Q116" s="317"/>
      <c r="R116" s="317">
        <v>9700</v>
      </c>
      <c r="S116" s="317">
        <v>9900</v>
      </c>
      <c r="T116" s="317"/>
      <c r="U116" s="317"/>
      <c r="V116" s="317">
        <v>9900</v>
      </c>
    </row>
    <row r="117" spans="1:22" ht="31.5">
      <c r="A117" s="311">
        <v>1</v>
      </c>
      <c r="B117" s="318" t="s">
        <v>263</v>
      </c>
      <c r="C117" s="319" t="s">
        <v>210</v>
      </c>
      <c r="D117" s="300"/>
      <c r="E117" s="306" t="s">
        <v>467</v>
      </c>
      <c r="F117" s="309" t="s">
        <v>264</v>
      </c>
      <c r="G117" s="317">
        <v>19800</v>
      </c>
      <c r="H117" s="317"/>
      <c r="I117" s="317"/>
      <c r="J117" s="317">
        <v>19800</v>
      </c>
      <c r="K117" s="317">
        <v>9700</v>
      </c>
      <c r="L117" s="317"/>
      <c r="M117" s="317"/>
      <c r="N117" s="317">
        <v>9700</v>
      </c>
      <c r="O117" s="317">
        <v>9700</v>
      </c>
      <c r="P117" s="317"/>
      <c r="Q117" s="317"/>
      <c r="R117" s="317">
        <v>9700</v>
      </c>
      <c r="S117" s="317">
        <v>9900</v>
      </c>
      <c r="T117" s="317"/>
      <c r="U117" s="317"/>
      <c r="V117" s="317">
        <v>9900</v>
      </c>
    </row>
    <row r="118" spans="1:22" ht="31.5">
      <c r="A118" s="311" t="s">
        <v>556</v>
      </c>
      <c r="B118" s="338" t="s">
        <v>557</v>
      </c>
      <c r="C118" s="306"/>
      <c r="D118" s="300"/>
      <c r="E118" s="306"/>
      <c r="F118" s="321"/>
      <c r="G118" s="317">
        <v>49940</v>
      </c>
      <c r="H118" s="317"/>
      <c r="I118" s="317"/>
      <c r="J118" s="317">
        <v>49940</v>
      </c>
      <c r="K118" s="317">
        <v>39681</v>
      </c>
      <c r="L118" s="317"/>
      <c r="M118" s="317"/>
      <c r="N118" s="317">
        <v>39681</v>
      </c>
      <c r="O118" s="317">
        <v>39681</v>
      </c>
      <c r="P118" s="317"/>
      <c r="Q118" s="317"/>
      <c r="R118" s="317">
        <v>39681</v>
      </c>
      <c r="S118" s="317">
        <v>2319</v>
      </c>
      <c r="T118" s="317"/>
      <c r="U118" s="317"/>
      <c r="V118" s="317">
        <v>2319</v>
      </c>
    </row>
    <row r="119" spans="1:22" ht="31.5">
      <c r="A119" s="312">
        <v>-1</v>
      </c>
      <c r="B119" s="313" t="s">
        <v>464</v>
      </c>
      <c r="C119" s="314"/>
      <c r="D119" s="300"/>
      <c r="E119" s="314"/>
      <c r="F119" s="314"/>
      <c r="G119" s="317">
        <v>49940</v>
      </c>
      <c r="H119" s="317"/>
      <c r="I119" s="317"/>
      <c r="J119" s="317">
        <v>49940</v>
      </c>
      <c r="K119" s="317">
        <v>39681</v>
      </c>
      <c r="L119" s="317"/>
      <c r="M119" s="317"/>
      <c r="N119" s="317">
        <v>39681</v>
      </c>
      <c r="O119" s="317">
        <v>39681</v>
      </c>
      <c r="P119" s="317"/>
      <c r="Q119" s="317"/>
      <c r="R119" s="317">
        <v>39681</v>
      </c>
      <c r="S119" s="317">
        <v>2319</v>
      </c>
      <c r="T119" s="317"/>
      <c r="U119" s="317"/>
      <c r="V119" s="317">
        <v>2319</v>
      </c>
    </row>
    <row r="120" spans="1:22" ht="47.25">
      <c r="A120" s="311">
        <v>1</v>
      </c>
      <c r="B120" s="324" t="s">
        <v>558</v>
      </c>
      <c r="C120" s="306" t="s">
        <v>209</v>
      </c>
      <c r="D120" s="300"/>
      <c r="E120" s="306" t="s">
        <v>466</v>
      </c>
      <c r="F120" s="321" t="s">
        <v>559</v>
      </c>
      <c r="G120" s="317">
        <v>49940</v>
      </c>
      <c r="H120" s="317"/>
      <c r="I120" s="317"/>
      <c r="J120" s="317">
        <v>49940</v>
      </c>
      <c r="K120" s="317">
        <v>39681</v>
      </c>
      <c r="L120" s="317"/>
      <c r="M120" s="317"/>
      <c r="N120" s="317">
        <v>39681</v>
      </c>
      <c r="O120" s="317">
        <v>39681</v>
      </c>
      <c r="P120" s="317"/>
      <c r="Q120" s="317"/>
      <c r="R120" s="317">
        <v>39681</v>
      </c>
      <c r="S120" s="317">
        <v>2319</v>
      </c>
      <c r="T120" s="317"/>
      <c r="U120" s="317"/>
      <c r="V120" s="317">
        <v>2319</v>
      </c>
    </row>
    <row r="121" spans="1:22">
      <c r="A121" s="311" t="s">
        <v>560</v>
      </c>
      <c r="B121" s="318" t="s">
        <v>287</v>
      </c>
      <c r="C121" s="306"/>
      <c r="D121" s="300"/>
      <c r="E121" s="306"/>
      <c r="F121" s="321"/>
      <c r="G121" s="317">
        <v>30000</v>
      </c>
      <c r="H121" s="317"/>
      <c r="I121" s="317"/>
      <c r="J121" s="317">
        <v>30000</v>
      </c>
      <c r="K121" s="317">
        <v>10000</v>
      </c>
      <c r="L121" s="317"/>
      <c r="M121" s="317"/>
      <c r="N121" s="317">
        <v>10000</v>
      </c>
      <c r="O121" s="317">
        <v>10000</v>
      </c>
      <c r="P121" s="317"/>
      <c r="Q121" s="317"/>
      <c r="R121" s="317">
        <v>10000</v>
      </c>
      <c r="S121" s="317">
        <v>9700</v>
      </c>
      <c r="T121" s="317"/>
      <c r="U121" s="317"/>
      <c r="V121" s="317">
        <v>9700</v>
      </c>
    </row>
    <row r="122" spans="1:22" ht="31.5">
      <c r="A122" s="312">
        <v>-1</v>
      </c>
      <c r="B122" s="313" t="s">
        <v>460</v>
      </c>
      <c r="C122" s="314"/>
      <c r="D122" s="300"/>
      <c r="E122" s="314"/>
      <c r="F122" s="314"/>
      <c r="G122" s="317">
        <v>30000</v>
      </c>
      <c r="H122" s="317"/>
      <c r="I122" s="317"/>
      <c r="J122" s="317">
        <v>30000</v>
      </c>
      <c r="K122" s="317">
        <v>10000</v>
      </c>
      <c r="L122" s="317"/>
      <c r="M122" s="317"/>
      <c r="N122" s="317">
        <v>10000</v>
      </c>
      <c r="O122" s="317">
        <v>10000</v>
      </c>
      <c r="P122" s="317"/>
      <c r="Q122" s="317"/>
      <c r="R122" s="317">
        <v>10000</v>
      </c>
      <c r="S122" s="317">
        <v>9700</v>
      </c>
      <c r="T122" s="317"/>
      <c r="U122" s="317"/>
      <c r="V122" s="317">
        <v>9700</v>
      </c>
    </row>
    <row r="123" spans="1:22" ht="47.25">
      <c r="A123" s="311">
        <v>1</v>
      </c>
      <c r="B123" s="318" t="s">
        <v>288</v>
      </c>
      <c r="C123" s="306" t="s">
        <v>210</v>
      </c>
      <c r="D123" s="300"/>
      <c r="E123" s="306" t="s">
        <v>518</v>
      </c>
      <c r="F123" s="321" t="s">
        <v>289</v>
      </c>
      <c r="G123" s="317">
        <v>30000</v>
      </c>
      <c r="H123" s="317"/>
      <c r="I123" s="317"/>
      <c r="J123" s="317">
        <v>30000</v>
      </c>
      <c r="K123" s="317">
        <v>10000</v>
      </c>
      <c r="L123" s="317"/>
      <c r="M123" s="317"/>
      <c r="N123" s="317">
        <v>10000</v>
      </c>
      <c r="O123" s="317">
        <v>10000</v>
      </c>
      <c r="P123" s="317"/>
      <c r="Q123" s="317"/>
      <c r="R123" s="317">
        <v>10000</v>
      </c>
      <c r="S123" s="317">
        <v>9700</v>
      </c>
      <c r="T123" s="317"/>
      <c r="U123" s="317"/>
      <c r="V123" s="317">
        <v>9700</v>
      </c>
    </row>
    <row r="124" spans="1:22" ht="63">
      <c r="A124" s="311" t="s">
        <v>561</v>
      </c>
      <c r="B124" s="338" t="s">
        <v>236</v>
      </c>
      <c r="C124" s="314"/>
      <c r="D124" s="300"/>
      <c r="E124" s="314"/>
      <c r="F124" s="333"/>
      <c r="G124" s="317">
        <v>1080026</v>
      </c>
      <c r="H124" s="317"/>
      <c r="I124" s="317"/>
      <c r="J124" s="317">
        <v>1062526</v>
      </c>
      <c r="K124" s="317">
        <v>244428</v>
      </c>
      <c r="L124" s="317"/>
      <c r="M124" s="317"/>
      <c r="N124" s="317">
        <v>18328</v>
      </c>
      <c r="O124" s="317">
        <v>244428</v>
      </c>
      <c r="P124" s="317"/>
      <c r="Q124" s="317"/>
      <c r="R124" s="317">
        <v>18328</v>
      </c>
      <c r="S124" s="317">
        <v>102872</v>
      </c>
      <c r="T124" s="317"/>
      <c r="U124" s="317"/>
      <c r="V124" s="317">
        <v>102872</v>
      </c>
    </row>
    <row r="125" spans="1:22" ht="31.5">
      <c r="A125" s="312">
        <v>-1</v>
      </c>
      <c r="B125" s="313" t="s">
        <v>464</v>
      </c>
      <c r="C125" s="314"/>
      <c r="D125" s="300"/>
      <c r="E125" s="314"/>
      <c r="F125" s="314"/>
      <c r="G125" s="317">
        <v>81800</v>
      </c>
      <c r="H125" s="317"/>
      <c r="I125" s="317"/>
      <c r="J125" s="317">
        <v>64300</v>
      </c>
      <c r="K125" s="317">
        <v>17328</v>
      </c>
      <c r="L125" s="317"/>
      <c r="M125" s="317"/>
      <c r="N125" s="317">
        <v>17328</v>
      </c>
      <c r="O125" s="317">
        <v>17328</v>
      </c>
      <c r="P125" s="317"/>
      <c r="Q125" s="317"/>
      <c r="R125" s="317">
        <v>17328</v>
      </c>
      <c r="S125" s="317">
        <v>16872</v>
      </c>
      <c r="T125" s="317"/>
      <c r="U125" s="317"/>
      <c r="V125" s="317">
        <v>16872</v>
      </c>
    </row>
    <row r="126" spans="1:22" ht="31.5">
      <c r="A126" s="311">
        <v>1</v>
      </c>
      <c r="B126" s="339" t="s">
        <v>211</v>
      </c>
      <c r="C126" s="321" t="s">
        <v>210</v>
      </c>
      <c r="D126" s="300"/>
      <c r="E126" s="306"/>
      <c r="F126" s="321" t="s">
        <v>562</v>
      </c>
      <c r="G126" s="317">
        <v>59800</v>
      </c>
      <c r="H126" s="317"/>
      <c r="I126" s="317"/>
      <c r="J126" s="317">
        <v>59800</v>
      </c>
      <c r="K126" s="317">
        <v>14828</v>
      </c>
      <c r="L126" s="317"/>
      <c r="M126" s="317"/>
      <c r="N126" s="317">
        <v>14828</v>
      </c>
      <c r="O126" s="317">
        <v>14828</v>
      </c>
      <c r="P126" s="317"/>
      <c r="Q126" s="317"/>
      <c r="R126" s="317">
        <v>14828</v>
      </c>
      <c r="S126" s="317">
        <v>14972</v>
      </c>
      <c r="T126" s="317"/>
      <c r="U126" s="317"/>
      <c r="V126" s="317">
        <v>14972</v>
      </c>
    </row>
    <row r="127" spans="1:22" ht="47.25">
      <c r="A127" s="311">
        <v>2</v>
      </c>
      <c r="B127" s="318" t="s">
        <v>563</v>
      </c>
      <c r="C127" s="319"/>
      <c r="D127" s="300"/>
      <c r="E127" s="306"/>
      <c r="F127" s="319"/>
      <c r="G127" s="317">
        <v>22000</v>
      </c>
      <c r="H127" s="317"/>
      <c r="I127" s="317"/>
      <c r="J127" s="317">
        <v>4500</v>
      </c>
      <c r="K127" s="317">
        <v>2500</v>
      </c>
      <c r="L127" s="317"/>
      <c r="M127" s="317"/>
      <c r="N127" s="317">
        <v>2500</v>
      </c>
      <c r="O127" s="317">
        <v>2500</v>
      </c>
      <c r="P127" s="317"/>
      <c r="Q127" s="317"/>
      <c r="R127" s="317">
        <v>2500</v>
      </c>
      <c r="S127" s="317">
        <v>1900</v>
      </c>
      <c r="T127" s="317"/>
      <c r="U127" s="317"/>
      <c r="V127" s="317">
        <v>1900</v>
      </c>
    </row>
    <row r="128" spans="1:22" ht="47.25">
      <c r="A128" s="312"/>
      <c r="B128" s="340" t="s">
        <v>564</v>
      </c>
      <c r="C128" s="332" t="s">
        <v>191</v>
      </c>
      <c r="D128" s="300"/>
      <c r="E128" s="314"/>
      <c r="F128" s="332" t="s">
        <v>302</v>
      </c>
      <c r="G128" s="317">
        <v>22000</v>
      </c>
      <c r="H128" s="317"/>
      <c r="I128" s="317"/>
      <c r="J128" s="317">
        <v>4500</v>
      </c>
      <c r="K128" s="317">
        <v>2500</v>
      </c>
      <c r="L128" s="317"/>
      <c r="M128" s="317"/>
      <c r="N128" s="317">
        <v>2500</v>
      </c>
      <c r="O128" s="317">
        <v>2500</v>
      </c>
      <c r="P128" s="317"/>
      <c r="Q128" s="317"/>
      <c r="R128" s="317">
        <v>2500</v>
      </c>
      <c r="S128" s="317">
        <v>1900</v>
      </c>
      <c r="T128" s="317"/>
      <c r="U128" s="317"/>
      <c r="V128" s="317">
        <v>1900</v>
      </c>
    </row>
    <row r="129" spans="1:22" ht="31.5">
      <c r="A129" s="312">
        <v>-2</v>
      </c>
      <c r="B129" s="329" t="s">
        <v>460</v>
      </c>
      <c r="C129" s="330"/>
      <c r="D129" s="300"/>
      <c r="E129" s="330"/>
      <c r="F129" s="330"/>
      <c r="G129" s="317">
        <v>931000</v>
      </c>
      <c r="H129" s="317"/>
      <c r="I129" s="317"/>
      <c r="J129" s="317">
        <v>931000</v>
      </c>
      <c r="K129" s="317">
        <v>226100</v>
      </c>
      <c r="L129" s="317"/>
      <c r="M129" s="317"/>
      <c r="N129" s="317">
        <v>0</v>
      </c>
      <c r="O129" s="317">
        <v>226100</v>
      </c>
      <c r="P129" s="317"/>
      <c r="Q129" s="317"/>
      <c r="R129" s="317">
        <v>0</v>
      </c>
      <c r="S129" s="317">
        <v>65000</v>
      </c>
      <c r="T129" s="317"/>
      <c r="U129" s="317"/>
      <c r="V129" s="317">
        <v>65000</v>
      </c>
    </row>
    <row r="130" spans="1:22" ht="31.5">
      <c r="A130" s="311">
        <v>1</v>
      </c>
      <c r="B130" s="318" t="s">
        <v>565</v>
      </c>
      <c r="C130" s="319" t="s">
        <v>210</v>
      </c>
      <c r="D130" s="300"/>
      <c r="E130" s="320" t="s">
        <v>518</v>
      </c>
      <c r="F130" s="319" t="s">
        <v>566</v>
      </c>
      <c r="G130" s="317">
        <v>33000</v>
      </c>
      <c r="H130" s="317"/>
      <c r="I130" s="317"/>
      <c r="J130" s="317">
        <v>33000</v>
      </c>
      <c r="K130" s="317">
        <v>3000</v>
      </c>
      <c r="L130" s="317"/>
      <c r="M130" s="317"/>
      <c r="N130" s="317"/>
      <c r="O130" s="317">
        <v>3000</v>
      </c>
      <c r="P130" s="317"/>
      <c r="Q130" s="317"/>
      <c r="R130" s="317"/>
      <c r="S130" s="317">
        <v>15000</v>
      </c>
      <c r="T130" s="317"/>
      <c r="U130" s="317"/>
      <c r="V130" s="317">
        <v>15000</v>
      </c>
    </row>
    <row r="131" spans="1:22" ht="31.5">
      <c r="A131" s="311">
        <v>2</v>
      </c>
      <c r="B131" s="318" t="s">
        <v>567</v>
      </c>
      <c r="C131" s="319" t="s">
        <v>210</v>
      </c>
      <c r="D131" s="300"/>
      <c r="E131" s="320" t="s">
        <v>472</v>
      </c>
      <c r="F131" s="319" t="s">
        <v>568</v>
      </c>
      <c r="G131" s="317">
        <v>100000</v>
      </c>
      <c r="H131" s="317"/>
      <c r="I131" s="317"/>
      <c r="J131" s="317">
        <v>100000</v>
      </c>
      <c r="K131" s="317">
        <v>18100</v>
      </c>
      <c r="L131" s="317"/>
      <c r="M131" s="317"/>
      <c r="N131" s="317"/>
      <c r="O131" s="317">
        <v>18100</v>
      </c>
      <c r="P131" s="317"/>
      <c r="Q131" s="317"/>
      <c r="R131" s="317"/>
      <c r="S131" s="317">
        <v>30000</v>
      </c>
      <c r="T131" s="317"/>
      <c r="U131" s="317"/>
      <c r="V131" s="317">
        <v>30000</v>
      </c>
    </row>
    <row r="132" spans="1:22" ht="31.5">
      <c r="A132" s="311">
        <v>3</v>
      </c>
      <c r="B132" s="318" t="s">
        <v>569</v>
      </c>
      <c r="C132" s="319" t="s">
        <v>210</v>
      </c>
      <c r="D132" s="300"/>
      <c r="E132" s="320" t="s">
        <v>470</v>
      </c>
      <c r="F132" s="319" t="s">
        <v>570</v>
      </c>
      <c r="G132" s="317">
        <v>798000</v>
      </c>
      <c r="H132" s="317"/>
      <c r="I132" s="317"/>
      <c r="J132" s="317">
        <v>798000</v>
      </c>
      <c r="K132" s="317">
        <v>205000</v>
      </c>
      <c r="L132" s="317"/>
      <c r="M132" s="317"/>
      <c r="N132" s="317"/>
      <c r="O132" s="317">
        <v>205000</v>
      </c>
      <c r="P132" s="317"/>
      <c r="Q132" s="317"/>
      <c r="R132" s="317"/>
      <c r="S132" s="317">
        <v>20000</v>
      </c>
      <c r="T132" s="317"/>
      <c r="U132" s="317"/>
      <c r="V132" s="317">
        <v>20000</v>
      </c>
    </row>
    <row r="133" spans="1:22">
      <c r="A133" s="312">
        <v>-3</v>
      </c>
      <c r="B133" s="313" t="s">
        <v>480</v>
      </c>
      <c r="C133" s="314"/>
      <c r="D133" s="300"/>
      <c r="E133" s="314"/>
      <c r="F133" s="314"/>
      <c r="G133" s="317">
        <v>67226</v>
      </c>
      <c r="H133" s="317"/>
      <c r="I133" s="317"/>
      <c r="J133" s="317">
        <v>67226</v>
      </c>
      <c r="K133" s="317">
        <v>1000</v>
      </c>
      <c r="L133" s="317"/>
      <c r="M133" s="317"/>
      <c r="N133" s="317">
        <v>1000</v>
      </c>
      <c r="O133" s="317">
        <v>1000</v>
      </c>
      <c r="P133" s="317"/>
      <c r="Q133" s="317"/>
      <c r="R133" s="317">
        <v>1000</v>
      </c>
      <c r="S133" s="317">
        <v>21000</v>
      </c>
      <c r="T133" s="317"/>
      <c r="U133" s="317"/>
      <c r="V133" s="317">
        <v>21000</v>
      </c>
    </row>
    <row r="134" spans="1:22" ht="31.5">
      <c r="A134" s="311">
        <v>1</v>
      </c>
      <c r="B134" s="318" t="s">
        <v>315</v>
      </c>
      <c r="C134" s="319" t="s">
        <v>210</v>
      </c>
      <c r="D134" s="300"/>
      <c r="E134" s="306" t="s">
        <v>481</v>
      </c>
      <c r="F134" s="309" t="s">
        <v>316</v>
      </c>
      <c r="G134" s="317">
        <v>67226</v>
      </c>
      <c r="H134" s="317"/>
      <c r="I134" s="317"/>
      <c r="J134" s="317">
        <v>67226</v>
      </c>
      <c r="K134" s="317">
        <v>1000</v>
      </c>
      <c r="L134" s="317"/>
      <c r="M134" s="317"/>
      <c r="N134" s="317">
        <v>1000</v>
      </c>
      <c r="O134" s="317">
        <v>1000</v>
      </c>
      <c r="P134" s="317"/>
      <c r="Q134" s="317"/>
      <c r="R134" s="317">
        <v>1000</v>
      </c>
      <c r="S134" s="317">
        <v>21000</v>
      </c>
      <c r="T134" s="317"/>
      <c r="U134" s="317"/>
      <c r="V134" s="317">
        <v>21000</v>
      </c>
    </row>
    <row r="135" spans="1:22">
      <c r="A135" s="311" t="s">
        <v>571</v>
      </c>
      <c r="B135" s="318" t="s">
        <v>572</v>
      </c>
      <c r="C135" s="319"/>
      <c r="D135" s="300"/>
      <c r="E135" s="306"/>
      <c r="F135" s="321"/>
      <c r="G135" s="317">
        <v>587950</v>
      </c>
      <c r="H135" s="317"/>
      <c r="I135" s="317"/>
      <c r="J135" s="317">
        <v>587950</v>
      </c>
      <c r="K135" s="317">
        <v>64288</v>
      </c>
      <c r="L135" s="317"/>
      <c r="M135" s="317"/>
      <c r="N135" s="317">
        <v>14288</v>
      </c>
      <c r="O135" s="317">
        <v>64288</v>
      </c>
      <c r="P135" s="317"/>
      <c r="Q135" s="317"/>
      <c r="R135" s="317">
        <v>14288</v>
      </c>
      <c r="S135" s="317">
        <v>83440</v>
      </c>
      <c r="T135" s="317"/>
      <c r="U135" s="317"/>
      <c r="V135" s="317">
        <v>83440</v>
      </c>
    </row>
    <row r="136" spans="1:22" ht="31.5">
      <c r="A136" s="312">
        <v>-1</v>
      </c>
      <c r="B136" s="313" t="s">
        <v>464</v>
      </c>
      <c r="C136" s="314"/>
      <c r="D136" s="300"/>
      <c r="E136" s="314"/>
      <c r="F136" s="314"/>
      <c r="G136" s="317">
        <v>57300</v>
      </c>
      <c r="H136" s="317"/>
      <c r="I136" s="317"/>
      <c r="J136" s="317">
        <v>57300</v>
      </c>
      <c r="K136" s="317">
        <v>13288</v>
      </c>
      <c r="L136" s="317"/>
      <c r="M136" s="317"/>
      <c r="N136" s="317">
        <v>13288</v>
      </c>
      <c r="O136" s="317">
        <v>13288</v>
      </c>
      <c r="P136" s="317"/>
      <c r="Q136" s="317"/>
      <c r="R136" s="317">
        <v>13288</v>
      </c>
      <c r="S136" s="317">
        <v>12000</v>
      </c>
      <c r="T136" s="317"/>
      <c r="U136" s="317"/>
      <c r="V136" s="317">
        <v>12000</v>
      </c>
    </row>
    <row r="137" spans="1:22" ht="63">
      <c r="A137" s="311">
        <v>1</v>
      </c>
      <c r="B137" s="318" t="s">
        <v>226</v>
      </c>
      <c r="C137" s="319" t="s">
        <v>210</v>
      </c>
      <c r="D137" s="300"/>
      <c r="E137" s="306" t="s">
        <v>467</v>
      </c>
      <c r="F137" s="319" t="s">
        <v>573</v>
      </c>
      <c r="G137" s="317">
        <v>57300</v>
      </c>
      <c r="H137" s="317"/>
      <c r="I137" s="317"/>
      <c r="J137" s="317">
        <v>57300</v>
      </c>
      <c r="K137" s="317">
        <v>13288</v>
      </c>
      <c r="L137" s="317"/>
      <c r="M137" s="317"/>
      <c r="N137" s="317">
        <v>13288</v>
      </c>
      <c r="O137" s="317">
        <v>13288</v>
      </c>
      <c r="P137" s="317"/>
      <c r="Q137" s="317"/>
      <c r="R137" s="317">
        <v>13288</v>
      </c>
      <c r="S137" s="317">
        <v>12000</v>
      </c>
      <c r="T137" s="317"/>
      <c r="U137" s="317"/>
      <c r="V137" s="317">
        <v>12000</v>
      </c>
    </row>
    <row r="138" spans="1:22" ht="31.5">
      <c r="A138" s="312">
        <v>-2</v>
      </c>
      <c r="B138" s="329" t="s">
        <v>460</v>
      </c>
      <c r="C138" s="330"/>
      <c r="D138" s="300"/>
      <c r="E138" s="330"/>
      <c r="F138" s="330"/>
      <c r="G138" s="317">
        <v>122000</v>
      </c>
      <c r="H138" s="317"/>
      <c r="I138" s="317"/>
      <c r="J138" s="317">
        <v>122000</v>
      </c>
      <c r="K138" s="317">
        <v>50000</v>
      </c>
      <c r="L138" s="317"/>
      <c r="M138" s="317"/>
      <c r="N138" s="317">
        <v>0</v>
      </c>
      <c r="O138" s="317">
        <v>50000</v>
      </c>
      <c r="P138" s="317"/>
      <c r="Q138" s="317"/>
      <c r="R138" s="317">
        <v>0</v>
      </c>
      <c r="S138" s="317">
        <v>24000</v>
      </c>
      <c r="T138" s="317"/>
      <c r="U138" s="317"/>
      <c r="V138" s="317">
        <v>24000</v>
      </c>
    </row>
    <row r="139" spans="1:22" ht="31.5">
      <c r="A139" s="311">
        <v>1</v>
      </c>
      <c r="B139" s="318" t="s">
        <v>574</v>
      </c>
      <c r="C139" s="319" t="s">
        <v>210</v>
      </c>
      <c r="D139" s="300"/>
      <c r="E139" s="320" t="s">
        <v>472</v>
      </c>
      <c r="F139" s="321" t="s">
        <v>575</v>
      </c>
      <c r="G139" s="317">
        <v>122000</v>
      </c>
      <c r="H139" s="317"/>
      <c r="I139" s="317"/>
      <c r="J139" s="317">
        <v>122000</v>
      </c>
      <c r="K139" s="317">
        <v>50000</v>
      </c>
      <c r="L139" s="317"/>
      <c r="M139" s="317"/>
      <c r="N139" s="317"/>
      <c r="O139" s="317">
        <v>50000</v>
      </c>
      <c r="P139" s="317"/>
      <c r="Q139" s="317"/>
      <c r="R139" s="317"/>
      <c r="S139" s="317">
        <v>24000</v>
      </c>
      <c r="T139" s="317"/>
      <c r="U139" s="317"/>
      <c r="V139" s="317">
        <v>24000</v>
      </c>
    </row>
    <row r="140" spans="1:22">
      <c r="A140" s="312">
        <v>-3</v>
      </c>
      <c r="B140" s="313" t="s">
        <v>480</v>
      </c>
      <c r="C140" s="314"/>
      <c r="D140" s="300"/>
      <c r="E140" s="314"/>
      <c r="F140" s="314"/>
      <c r="G140" s="317">
        <v>133650</v>
      </c>
      <c r="H140" s="317"/>
      <c r="I140" s="317"/>
      <c r="J140" s="317">
        <v>133650</v>
      </c>
      <c r="K140" s="317">
        <v>1000</v>
      </c>
      <c r="L140" s="317"/>
      <c r="M140" s="317"/>
      <c r="N140" s="317">
        <v>1000</v>
      </c>
      <c r="O140" s="317">
        <v>1000</v>
      </c>
      <c r="P140" s="317"/>
      <c r="Q140" s="317"/>
      <c r="R140" s="317">
        <v>1000</v>
      </c>
      <c r="S140" s="317">
        <v>45000</v>
      </c>
      <c r="T140" s="317"/>
      <c r="U140" s="317"/>
      <c r="V140" s="317">
        <v>45000</v>
      </c>
    </row>
    <row r="141" spans="1:22" ht="47.25">
      <c r="A141" s="311">
        <v>1</v>
      </c>
      <c r="B141" s="318" t="s">
        <v>314</v>
      </c>
      <c r="C141" s="306" t="s">
        <v>192</v>
      </c>
      <c r="D141" s="300"/>
      <c r="E141" s="306" t="s">
        <v>481</v>
      </c>
      <c r="F141" s="321" t="s">
        <v>576</v>
      </c>
      <c r="G141" s="317">
        <v>14500</v>
      </c>
      <c r="H141" s="317"/>
      <c r="I141" s="317"/>
      <c r="J141" s="317">
        <v>14500</v>
      </c>
      <c r="K141" s="317">
        <v>1000</v>
      </c>
      <c r="L141" s="317"/>
      <c r="M141" s="317"/>
      <c r="N141" s="317">
        <v>1000</v>
      </c>
      <c r="O141" s="317">
        <v>1000</v>
      </c>
      <c r="P141" s="317"/>
      <c r="Q141" s="317"/>
      <c r="R141" s="317">
        <v>1000</v>
      </c>
      <c r="S141" s="317">
        <v>7000</v>
      </c>
      <c r="T141" s="317"/>
      <c r="U141" s="317"/>
      <c r="V141" s="317">
        <v>7000</v>
      </c>
    </row>
    <row r="142" spans="1:22" ht="47.25">
      <c r="A142" s="311">
        <v>2</v>
      </c>
      <c r="B142" s="141" t="s">
        <v>577</v>
      </c>
      <c r="C142" s="319" t="s">
        <v>210</v>
      </c>
      <c r="D142" s="300"/>
      <c r="E142" s="320" t="s">
        <v>481</v>
      </c>
      <c r="F142" s="319" t="s">
        <v>578</v>
      </c>
      <c r="G142" s="317">
        <v>19150</v>
      </c>
      <c r="H142" s="317"/>
      <c r="I142" s="317"/>
      <c r="J142" s="317">
        <v>19150</v>
      </c>
      <c r="K142" s="317">
        <v>0</v>
      </c>
      <c r="L142" s="317"/>
      <c r="M142" s="317"/>
      <c r="N142" s="317"/>
      <c r="O142" s="317">
        <v>0</v>
      </c>
      <c r="P142" s="317"/>
      <c r="Q142" s="317"/>
      <c r="R142" s="317"/>
      <c r="S142" s="317">
        <v>8000</v>
      </c>
      <c r="T142" s="317"/>
      <c r="U142" s="317"/>
      <c r="V142" s="317">
        <v>8000</v>
      </c>
    </row>
    <row r="143" spans="1:22" ht="63">
      <c r="A143" s="311">
        <v>3</v>
      </c>
      <c r="B143" s="141" t="s">
        <v>579</v>
      </c>
      <c r="C143" s="319" t="s">
        <v>210</v>
      </c>
      <c r="D143" s="300"/>
      <c r="E143" s="320" t="s">
        <v>481</v>
      </c>
      <c r="F143" s="319" t="s">
        <v>580</v>
      </c>
      <c r="G143" s="317">
        <v>100000</v>
      </c>
      <c r="H143" s="317"/>
      <c r="I143" s="317"/>
      <c r="J143" s="317">
        <v>100000</v>
      </c>
      <c r="K143" s="317"/>
      <c r="L143" s="317"/>
      <c r="M143" s="317"/>
      <c r="N143" s="317"/>
      <c r="O143" s="317"/>
      <c r="P143" s="317"/>
      <c r="Q143" s="317"/>
      <c r="R143" s="317"/>
      <c r="S143" s="317">
        <v>30000</v>
      </c>
      <c r="T143" s="317"/>
      <c r="U143" s="317"/>
      <c r="V143" s="317">
        <v>30000</v>
      </c>
    </row>
    <row r="144" spans="1:22">
      <c r="A144" s="312">
        <v>-4</v>
      </c>
      <c r="B144" s="331" t="s">
        <v>499</v>
      </c>
      <c r="C144" s="332"/>
      <c r="D144" s="300"/>
      <c r="E144" s="330"/>
      <c r="F144" s="332"/>
      <c r="G144" s="317">
        <v>275000</v>
      </c>
      <c r="H144" s="317"/>
      <c r="I144" s="317"/>
      <c r="J144" s="317">
        <v>275000</v>
      </c>
      <c r="K144" s="317">
        <v>0</v>
      </c>
      <c r="L144" s="317"/>
      <c r="M144" s="317"/>
      <c r="N144" s="317">
        <v>0</v>
      </c>
      <c r="O144" s="317">
        <v>0</v>
      </c>
      <c r="P144" s="317"/>
      <c r="Q144" s="317"/>
      <c r="R144" s="317">
        <v>0</v>
      </c>
      <c r="S144" s="317">
        <v>2440</v>
      </c>
      <c r="T144" s="317"/>
      <c r="U144" s="317"/>
      <c r="V144" s="317">
        <v>2440</v>
      </c>
    </row>
    <row r="145" spans="1:22" ht="47.25">
      <c r="A145" s="311">
        <v>1</v>
      </c>
      <c r="B145" s="318" t="s">
        <v>581</v>
      </c>
      <c r="C145" s="319" t="s">
        <v>210</v>
      </c>
      <c r="D145" s="300"/>
      <c r="E145" s="320"/>
      <c r="F145" s="319" t="s">
        <v>582</v>
      </c>
      <c r="G145" s="317">
        <v>100000</v>
      </c>
      <c r="H145" s="317"/>
      <c r="I145" s="317"/>
      <c r="J145" s="317">
        <v>100000</v>
      </c>
      <c r="K145" s="317">
        <v>0</v>
      </c>
      <c r="L145" s="317"/>
      <c r="M145" s="317"/>
      <c r="N145" s="317"/>
      <c r="O145" s="317">
        <v>0</v>
      </c>
      <c r="P145" s="317"/>
      <c r="Q145" s="317"/>
      <c r="R145" s="317"/>
      <c r="S145" s="317">
        <v>440</v>
      </c>
      <c r="T145" s="317"/>
      <c r="U145" s="317"/>
      <c r="V145" s="317">
        <v>440</v>
      </c>
    </row>
    <row r="146" spans="1:22" ht="94.5">
      <c r="A146" s="311">
        <v>2</v>
      </c>
      <c r="B146" s="318" t="s">
        <v>583</v>
      </c>
      <c r="C146" s="319" t="s">
        <v>210</v>
      </c>
      <c r="D146" s="300"/>
      <c r="E146" s="320"/>
      <c r="F146" s="319"/>
      <c r="G146" s="317">
        <v>80000</v>
      </c>
      <c r="H146" s="317"/>
      <c r="I146" s="317"/>
      <c r="J146" s="317">
        <v>80000</v>
      </c>
      <c r="K146" s="317"/>
      <c r="L146" s="317"/>
      <c r="M146" s="317"/>
      <c r="N146" s="317"/>
      <c r="O146" s="317"/>
      <c r="P146" s="317"/>
      <c r="Q146" s="317"/>
      <c r="R146" s="317"/>
      <c r="S146" s="317">
        <v>1000</v>
      </c>
      <c r="T146" s="317"/>
      <c r="U146" s="317"/>
      <c r="V146" s="317">
        <v>1000</v>
      </c>
    </row>
    <row r="147" spans="1:22" ht="31.5">
      <c r="A147" s="311">
        <v>3</v>
      </c>
      <c r="B147" s="341" t="s">
        <v>584</v>
      </c>
      <c r="C147" s="319" t="s">
        <v>193</v>
      </c>
      <c r="D147" s="300"/>
      <c r="E147" s="320"/>
      <c r="F147" s="319"/>
      <c r="G147" s="317">
        <v>95000</v>
      </c>
      <c r="H147" s="317"/>
      <c r="I147" s="317"/>
      <c r="J147" s="317">
        <v>95000</v>
      </c>
      <c r="K147" s="317"/>
      <c r="L147" s="317"/>
      <c r="M147" s="317"/>
      <c r="N147" s="317"/>
      <c r="O147" s="317"/>
      <c r="P147" s="317"/>
      <c r="Q147" s="317"/>
      <c r="R147" s="317"/>
      <c r="S147" s="317">
        <v>1000</v>
      </c>
      <c r="T147" s="317"/>
      <c r="U147" s="317"/>
      <c r="V147" s="317">
        <v>1000</v>
      </c>
    </row>
    <row r="148" spans="1:22">
      <c r="A148" s="311" t="s">
        <v>585</v>
      </c>
      <c r="B148" s="318" t="s">
        <v>257</v>
      </c>
      <c r="C148" s="306"/>
      <c r="D148" s="300"/>
      <c r="E148" s="306"/>
      <c r="F148" s="321"/>
      <c r="G148" s="317">
        <v>39860</v>
      </c>
      <c r="H148" s="317"/>
      <c r="I148" s="317"/>
      <c r="J148" s="317">
        <v>39860</v>
      </c>
      <c r="K148" s="317">
        <v>38524</v>
      </c>
      <c r="L148" s="317"/>
      <c r="M148" s="317"/>
      <c r="N148" s="317">
        <v>0</v>
      </c>
      <c r="O148" s="317">
        <v>38524</v>
      </c>
      <c r="P148" s="317"/>
      <c r="Q148" s="317"/>
      <c r="R148" s="317">
        <v>0</v>
      </c>
      <c r="S148" s="317">
        <v>1036</v>
      </c>
      <c r="T148" s="317"/>
      <c r="U148" s="317"/>
      <c r="V148" s="317">
        <v>1036</v>
      </c>
    </row>
    <row r="149" spans="1:22" ht="31.5">
      <c r="A149" s="312">
        <v>-1</v>
      </c>
      <c r="B149" s="313" t="s">
        <v>464</v>
      </c>
      <c r="C149" s="314"/>
      <c r="D149" s="300"/>
      <c r="E149" s="314"/>
      <c r="F149" s="333"/>
      <c r="G149" s="317">
        <v>39860</v>
      </c>
      <c r="H149" s="317"/>
      <c r="I149" s="317"/>
      <c r="J149" s="317">
        <v>39860</v>
      </c>
      <c r="K149" s="317">
        <v>38524</v>
      </c>
      <c r="L149" s="317"/>
      <c r="M149" s="317"/>
      <c r="N149" s="317">
        <v>0</v>
      </c>
      <c r="O149" s="317">
        <v>38524</v>
      </c>
      <c r="P149" s="317"/>
      <c r="Q149" s="317"/>
      <c r="R149" s="317">
        <v>0</v>
      </c>
      <c r="S149" s="317">
        <v>1036</v>
      </c>
      <c r="T149" s="317"/>
      <c r="U149" s="317"/>
      <c r="V149" s="317">
        <v>1036</v>
      </c>
    </row>
    <row r="150" spans="1:22" ht="47.25">
      <c r="A150" s="311">
        <v>1</v>
      </c>
      <c r="B150" s="318" t="s">
        <v>283</v>
      </c>
      <c r="C150" s="306" t="s">
        <v>209</v>
      </c>
      <c r="D150" s="300"/>
      <c r="E150" s="306" t="s">
        <v>586</v>
      </c>
      <c r="F150" s="321" t="s">
        <v>284</v>
      </c>
      <c r="G150" s="317">
        <v>14860</v>
      </c>
      <c r="H150" s="317"/>
      <c r="I150" s="317"/>
      <c r="J150" s="317">
        <v>14860</v>
      </c>
      <c r="K150" s="317">
        <v>14466</v>
      </c>
      <c r="L150" s="317"/>
      <c r="M150" s="317"/>
      <c r="N150" s="317"/>
      <c r="O150" s="317">
        <v>14466</v>
      </c>
      <c r="P150" s="317"/>
      <c r="Q150" s="317"/>
      <c r="R150" s="317"/>
      <c r="S150" s="317">
        <v>294</v>
      </c>
      <c r="T150" s="317"/>
      <c r="U150" s="317"/>
      <c r="V150" s="317">
        <v>294</v>
      </c>
    </row>
    <row r="151" spans="1:22" ht="31.5">
      <c r="A151" s="311">
        <v>2</v>
      </c>
      <c r="B151" s="318" t="s">
        <v>228</v>
      </c>
      <c r="C151" s="306" t="s">
        <v>209</v>
      </c>
      <c r="D151" s="300"/>
      <c r="E151" s="306" t="s">
        <v>467</v>
      </c>
      <c r="F151" s="321" t="s">
        <v>258</v>
      </c>
      <c r="G151" s="317">
        <v>25000</v>
      </c>
      <c r="H151" s="317"/>
      <c r="I151" s="317"/>
      <c r="J151" s="317">
        <v>25000</v>
      </c>
      <c r="K151" s="317">
        <v>24058</v>
      </c>
      <c r="L151" s="317"/>
      <c r="M151" s="317"/>
      <c r="N151" s="317"/>
      <c r="O151" s="317">
        <v>24058</v>
      </c>
      <c r="P151" s="317"/>
      <c r="Q151" s="317"/>
      <c r="R151" s="317"/>
      <c r="S151" s="317">
        <v>742</v>
      </c>
      <c r="T151" s="317"/>
      <c r="U151" s="317"/>
      <c r="V151" s="317">
        <v>742</v>
      </c>
    </row>
    <row r="152" spans="1:22">
      <c r="A152" s="311" t="s">
        <v>587</v>
      </c>
      <c r="B152" s="318" t="s">
        <v>265</v>
      </c>
      <c r="C152" s="320"/>
      <c r="D152" s="300"/>
      <c r="E152" s="320"/>
      <c r="F152" s="320"/>
      <c r="G152" s="317">
        <v>250000</v>
      </c>
      <c r="H152" s="317"/>
      <c r="I152" s="317"/>
      <c r="J152" s="317">
        <v>250000</v>
      </c>
      <c r="K152" s="317">
        <v>1000</v>
      </c>
      <c r="L152" s="317"/>
      <c r="M152" s="317"/>
      <c r="N152" s="317">
        <v>0</v>
      </c>
      <c r="O152" s="317">
        <v>1000</v>
      </c>
      <c r="P152" s="317"/>
      <c r="Q152" s="317"/>
      <c r="R152" s="317">
        <v>0</v>
      </c>
      <c r="S152" s="317">
        <v>21000</v>
      </c>
      <c r="T152" s="317"/>
      <c r="U152" s="317"/>
      <c r="V152" s="317">
        <v>21000</v>
      </c>
    </row>
    <row r="153" spans="1:22">
      <c r="A153" s="312">
        <v>-1</v>
      </c>
      <c r="B153" s="329" t="s">
        <v>480</v>
      </c>
      <c r="C153" s="330"/>
      <c r="D153" s="300"/>
      <c r="E153" s="330"/>
      <c r="F153" s="330"/>
      <c r="G153" s="317">
        <v>50000</v>
      </c>
      <c r="H153" s="317"/>
      <c r="I153" s="317"/>
      <c r="J153" s="317">
        <v>50000</v>
      </c>
      <c r="K153" s="317">
        <v>1000</v>
      </c>
      <c r="L153" s="317"/>
      <c r="M153" s="317"/>
      <c r="N153" s="317">
        <v>0</v>
      </c>
      <c r="O153" s="317">
        <v>1000</v>
      </c>
      <c r="P153" s="317"/>
      <c r="Q153" s="317"/>
      <c r="R153" s="317">
        <v>0</v>
      </c>
      <c r="S153" s="317">
        <v>20000</v>
      </c>
      <c r="T153" s="317"/>
      <c r="U153" s="317"/>
      <c r="V153" s="317">
        <v>20000</v>
      </c>
    </row>
    <row r="154" spans="1:22" ht="63">
      <c r="A154" s="311">
        <v>1</v>
      </c>
      <c r="B154" s="318" t="s">
        <v>588</v>
      </c>
      <c r="C154" s="320" t="s">
        <v>530</v>
      </c>
      <c r="D154" s="300"/>
      <c r="E154" s="320" t="s">
        <v>481</v>
      </c>
      <c r="F154" s="321" t="s">
        <v>589</v>
      </c>
      <c r="G154" s="317">
        <v>50000</v>
      </c>
      <c r="H154" s="317"/>
      <c r="I154" s="317"/>
      <c r="J154" s="317">
        <v>50000</v>
      </c>
      <c r="K154" s="317">
        <v>1000</v>
      </c>
      <c r="L154" s="317"/>
      <c r="M154" s="317"/>
      <c r="N154" s="317"/>
      <c r="O154" s="317">
        <v>1000</v>
      </c>
      <c r="P154" s="317"/>
      <c r="Q154" s="317"/>
      <c r="R154" s="317"/>
      <c r="S154" s="317">
        <v>20000</v>
      </c>
      <c r="T154" s="317"/>
      <c r="U154" s="317"/>
      <c r="V154" s="317">
        <v>20000</v>
      </c>
    </row>
    <row r="155" spans="1:22">
      <c r="A155" s="312">
        <v>-2</v>
      </c>
      <c r="B155" s="329" t="s">
        <v>499</v>
      </c>
      <c r="C155" s="330"/>
      <c r="D155" s="300"/>
      <c r="E155" s="330"/>
      <c r="F155" s="333"/>
      <c r="G155" s="317">
        <v>200000</v>
      </c>
      <c r="H155" s="317"/>
      <c r="I155" s="317"/>
      <c r="J155" s="317">
        <v>200000</v>
      </c>
      <c r="K155" s="317">
        <v>0</v>
      </c>
      <c r="L155" s="317"/>
      <c r="M155" s="317"/>
      <c r="N155" s="317">
        <v>0</v>
      </c>
      <c r="O155" s="317">
        <v>0</v>
      </c>
      <c r="P155" s="317"/>
      <c r="Q155" s="317"/>
      <c r="R155" s="317">
        <v>0</v>
      </c>
      <c r="S155" s="317">
        <v>1000</v>
      </c>
      <c r="T155" s="317"/>
      <c r="U155" s="317"/>
      <c r="V155" s="317">
        <v>1000</v>
      </c>
    </row>
    <row r="156" spans="1:22">
      <c r="A156" s="311">
        <v>1</v>
      </c>
      <c r="B156" s="334" t="s">
        <v>590</v>
      </c>
      <c r="C156" s="320" t="s">
        <v>210</v>
      </c>
      <c r="D156" s="300"/>
      <c r="E156" s="320"/>
      <c r="F156" s="321"/>
      <c r="G156" s="317">
        <v>200000</v>
      </c>
      <c r="H156" s="317"/>
      <c r="I156" s="317"/>
      <c r="J156" s="317">
        <v>200000</v>
      </c>
      <c r="K156" s="317"/>
      <c r="L156" s="317"/>
      <c r="M156" s="317"/>
      <c r="N156" s="317"/>
      <c r="O156" s="317"/>
      <c r="P156" s="317"/>
      <c r="Q156" s="317"/>
      <c r="R156" s="317"/>
      <c r="S156" s="317">
        <v>1000</v>
      </c>
      <c r="T156" s="317"/>
      <c r="U156" s="317"/>
      <c r="V156" s="317">
        <v>1000</v>
      </c>
    </row>
    <row r="157" spans="1:22">
      <c r="A157" s="311" t="s">
        <v>591</v>
      </c>
      <c r="B157" s="318" t="s">
        <v>592</v>
      </c>
      <c r="C157" s="306"/>
      <c r="D157" s="300"/>
      <c r="E157" s="306"/>
      <c r="F157" s="321"/>
      <c r="G157" s="317">
        <v>3510555</v>
      </c>
      <c r="H157" s="317"/>
      <c r="I157" s="317"/>
      <c r="J157" s="317">
        <v>405715</v>
      </c>
      <c r="K157" s="317">
        <v>57477</v>
      </c>
      <c r="L157" s="317"/>
      <c r="M157" s="317"/>
      <c r="N157" s="317">
        <v>47477</v>
      </c>
      <c r="O157" s="317">
        <v>57477</v>
      </c>
      <c r="P157" s="317"/>
      <c r="Q157" s="317"/>
      <c r="R157" s="317">
        <v>47477</v>
      </c>
      <c r="S157" s="317">
        <v>38664</v>
      </c>
      <c r="T157" s="317"/>
      <c r="U157" s="317"/>
      <c r="V157" s="317">
        <v>37980</v>
      </c>
    </row>
    <row r="158" spans="1:22">
      <c r="A158" s="312">
        <v>-1</v>
      </c>
      <c r="B158" s="340" t="s">
        <v>593</v>
      </c>
      <c r="C158" s="314"/>
      <c r="D158" s="300"/>
      <c r="E158" s="314"/>
      <c r="F158" s="333"/>
      <c r="G158" s="317">
        <v>910555</v>
      </c>
      <c r="H158" s="317"/>
      <c r="I158" s="317"/>
      <c r="J158" s="317">
        <v>127715</v>
      </c>
      <c r="K158" s="317">
        <v>47477</v>
      </c>
      <c r="L158" s="317"/>
      <c r="M158" s="317"/>
      <c r="N158" s="317">
        <v>47477</v>
      </c>
      <c r="O158" s="317">
        <v>47477</v>
      </c>
      <c r="P158" s="317"/>
      <c r="Q158" s="317"/>
      <c r="R158" s="317">
        <v>47477</v>
      </c>
      <c r="S158" s="317">
        <v>33664</v>
      </c>
      <c r="T158" s="317"/>
      <c r="U158" s="317"/>
      <c r="V158" s="317">
        <v>32980</v>
      </c>
    </row>
    <row r="159" spans="1:22" ht="78.75">
      <c r="A159" s="311">
        <v>1</v>
      </c>
      <c r="B159" s="342" t="s">
        <v>223</v>
      </c>
      <c r="C159" s="343" t="s">
        <v>209</v>
      </c>
      <c r="D159" s="300"/>
      <c r="E159" s="306" t="s">
        <v>594</v>
      </c>
      <c r="F159" s="321" t="s">
        <v>595</v>
      </c>
      <c r="G159" s="317">
        <v>258667</v>
      </c>
      <c r="H159" s="317"/>
      <c r="I159" s="317"/>
      <c r="J159" s="317">
        <v>52279</v>
      </c>
      <c r="K159" s="317">
        <v>12321</v>
      </c>
      <c r="L159" s="317"/>
      <c r="M159" s="317"/>
      <c r="N159" s="317">
        <v>12321</v>
      </c>
      <c r="O159" s="317">
        <v>12321</v>
      </c>
      <c r="P159" s="317"/>
      <c r="Q159" s="317"/>
      <c r="R159" s="317">
        <v>12321</v>
      </c>
      <c r="S159" s="317">
        <v>15000</v>
      </c>
      <c r="T159" s="317"/>
      <c r="U159" s="317"/>
      <c r="V159" s="317">
        <v>15000</v>
      </c>
    </row>
    <row r="160" spans="1:22" ht="63">
      <c r="A160" s="311">
        <v>2</v>
      </c>
      <c r="B160" s="344" t="s">
        <v>596</v>
      </c>
      <c r="C160" s="343" t="s">
        <v>209</v>
      </c>
      <c r="D160" s="300"/>
      <c r="E160" s="306"/>
      <c r="F160" s="321" t="s">
        <v>597</v>
      </c>
      <c r="G160" s="317">
        <v>417480</v>
      </c>
      <c r="H160" s="317"/>
      <c r="I160" s="317"/>
      <c r="J160" s="317">
        <v>21936</v>
      </c>
      <c r="K160" s="317">
        <v>10156</v>
      </c>
      <c r="L160" s="317"/>
      <c r="M160" s="317"/>
      <c r="N160" s="317">
        <v>10156</v>
      </c>
      <c r="O160" s="317">
        <v>10156</v>
      </c>
      <c r="P160" s="317"/>
      <c r="Q160" s="317"/>
      <c r="R160" s="317">
        <v>10156</v>
      </c>
      <c r="S160" s="317">
        <v>3664</v>
      </c>
      <c r="T160" s="317"/>
      <c r="U160" s="317"/>
      <c r="V160" s="317">
        <v>2980</v>
      </c>
    </row>
    <row r="161" spans="1:22" ht="110.25">
      <c r="A161" s="311">
        <v>3</v>
      </c>
      <c r="B161" s="324" t="s">
        <v>221</v>
      </c>
      <c r="C161" s="326" t="s">
        <v>195</v>
      </c>
      <c r="D161" s="300"/>
      <c r="E161" s="306"/>
      <c r="F161" s="321" t="s">
        <v>222</v>
      </c>
      <c r="G161" s="317">
        <v>234408</v>
      </c>
      <c r="H161" s="317"/>
      <c r="I161" s="317"/>
      <c r="J161" s="317">
        <v>53500</v>
      </c>
      <c r="K161" s="317">
        <v>25000</v>
      </c>
      <c r="L161" s="317"/>
      <c r="M161" s="317"/>
      <c r="N161" s="317">
        <v>25000</v>
      </c>
      <c r="O161" s="317">
        <v>25000</v>
      </c>
      <c r="P161" s="317"/>
      <c r="Q161" s="317"/>
      <c r="R161" s="317">
        <v>25000</v>
      </c>
      <c r="S161" s="317">
        <v>15000</v>
      </c>
      <c r="T161" s="317"/>
      <c r="U161" s="317"/>
      <c r="V161" s="317">
        <v>15000</v>
      </c>
    </row>
    <row r="162" spans="1:22">
      <c r="A162" s="312">
        <v>-2</v>
      </c>
      <c r="B162" s="345" t="s">
        <v>598</v>
      </c>
      <c r="C162" s="346"/>
      <c r="D162" s="300"/>
      <c r="E162" s="330"/>
      <c r="F162" s="333"/>
      <c r="G162" s="317">
        <v>2600000</v>
      </c>
      <c r="H162" s="317"/>
      <c r="I162" s="317"/>
      <c r="J162" s="317">
        <v>278000</v>
      </c>
      <c r="K162" s="317">
        <v>10000</v>
      </c>
      <c r="L162" s="317"/>
      <c r="M162" s="317"/>
      <c r="N162" s="317">
        <v>0</v>
      </c>
      <c r="O162" s="317">
        <v>10000</v>
      </c>
      <c r="P162" s="317"/>
      <c r="Q162" s="317"/>
      <c r="R162" s="317">
        <v>0</v>
      </c>
      <c r="S162" s="317">
        <v>5000</v>
      </c>
      <c r="T162" s="317"/>
      <c r="U162" s="317"/>
      <c r="V162" s="317">
        <v>5000</v>
      </c>
    </row>
    <row r="163" spans="1:22" ht="47.25">
      <c r="A163" s="311">
        <v>1</v>
      </c>
      <c r="B163" s="324" t="s">
        <v>599</v>
      </c>
      <c r="C163" s="326" t="s">
        <v>218</v>
      </c>
      <c r="D163" s="300"/>
      <c r="E163" s="320"/>
      <c r="F163" s="321" t="s">
        <v>600</v>
      </c>
      <c r="G163" s="317">
        <v>2600000</v>
      </c>
      <c r="H163" s="317"/>
      <c r="I163" s="317"/>
      <c r="J163" s="317">
        <v>278000</v>
      </c>
      <c r="K163" s="317">
        <v>10000</v>
      </c>
      <c r="L163" s="317"/>
      <c r="M163" s="317"/>
      <c r="N163" s="317"/>
      <c r="O163" s="317">
        <v>10000</v>
      </c>
      <c r="P163" s="317"/>
      <c r="Q163" s="317"/>
      <c r="R163" s="317"/>
      <c r="S163" s="317">
        <v>5000</v>
      </c>
      <c r="T163" s="317"/>
      <c r="U163" s="317"/>
      <c r="V163" s="317">
        <v>5000</v>
      </c>
    </row>
    <row r="164" spans="1:22">
      <c r="A164" s="316" t="s">
        <v>601</v>
      </c>
      <c r="B164" s="318" t="s">
        <v>602</v>
      </c>
      <c r="C164" s="306"/>
      <c r="D164" s="300"/>
      <c r="E164" s="306"/>
      <c r="F164" s="321"/>
      <c r="G164" s="317">
        <v>764069</v>
      </c>
      <c r="H164" s="317"/>
      <c r="I164" s="317"/>
      <c r="J164" s="317">
        <v>200942</v>
      </c>
      <c r="K164" s="317">
        <v>130953</v>
      </c>
      <c r="L164" s="317"/>
      <c r="M164" s="317"/>
      <c r="N164" s="317">
        <v>130953</v>
      </c>
      <c r="O164" s="317">
        <v>130953</v>
      </c>
      <c r="P164" s="317"/>
      <c r="Q164" s="317"/>
      <c r="R164" s="317">
        <v>130953</v>
      </c>
      <c r="S164" s="317">
        <v>18354</v>
      </c>
      <c r="T164" s="317"/>
      <c r="U164" s="317"/>
      <c r="V164" s="317">
        <v>15489</v>
      </c>
    </row>
    <row r="165" spans="1:22" ht="63">
      <c r="A165" s="311">
        <v>1</v>
      </c>
      <c r="B165" s="324" t="s">
        <v>237</v>
      </c>
      <c r="C165" s="326" t="s">
        <v>210</v>
      </c>
      <c r="D165" s="300"/>
      <c r="E165" s="306"/>
      <c r="F165" s="321" t="s">
        <v>231</v>
      </c>
      <c r="G165" s="317">
        <v>47127</v>
      </c>
      <c r="H165" s="317"/>
      <c r="I165" s="317"/>
      <c r="J165" s="317">
        <v>5000</v>
      </c>
      <c r="K165" s="317">
        <v>0</v>
      </c>
      <c r="L165" s="317"/>
      <c r="M165" s="317"/>
      <c r="N165" s="317">
        <v>0</v>
      </c>
      <c r="O165" s="317">
        <v>0</v>
      </c>
      <c r="P165" s="317"/>
      <c r="Q165" s="317"/>
      <c r="R165" s="317">
        <v>0</v>
      </c>
      <c r="S165" s="317">
        <v>4500</v>
      </c>
      <c r="T165" s="317"/>
      <c r="U165" s="317"/>
      <c r="V165" s="317">
        <v>4500</v>
      </c>
    </row>
    <row r="166" spans="1:22" ht="78.75">
      <c r="A166" s="311">
        <v>2</v>
      </c>
      <c r="B166" s="344" t="s">
        <v>219</v>
      </c>
      <c r="C166" s="326" t="s">
        <v>191</v>
      </c>
      <c r="D166" s="300"/>
      <c r="E166" s="306"/>
      <c r="F166" s="321" t="s">
        <v>220</v>
      </c>
      <c r="G166" s="317">
        <v>377000</v>
      </c>
      <c r="H166" s="317"/>
      <c r="I166" s="317"/>
      <c r="J166" s="317">
        <v>36000</v>
      </c>
      <c r="K166" s="317">
        <v>13011</v>
      </c>
      <c r="L166" s="317"/>
      <c r="M166" s="317"/>
      <c r="N166" s="317">
        <v>13011</v>
      </c>
      <c r="O166" s="317">
        <v>13011</v>
      </c>
      <c r="P166" s="317"/>
      <c r="Q166" s="317"/>
      <c r="R166" s="317">
        <v>13011</v>
      </c>
      <c r="S166" s="317">
        <v>7854</v>
      </c>
      <c r="T166" s="317"/>
      <c r="U166" s="317"/>
      <c r="V166" s="317">
        <v>4989</v>
      </c>
    </row>
    <row r="167" spans="1:22" ht="63">
      <c r="A167" s="311">
        <v>3</v>
      </c>
      <c r="B167" s="315" t="s">
        <v>224</v>
      </c>
      <c r="C167" s="316" t="s">
        <v>210</v>
      </c>
      <c r="D167" s="300"/>
      <c r="E167" s="306" t="s">
        <v>466</v>
      </c>
      <c r="F167" s="321" t="s">
        <v>603</v>
      </c>
      <c r="G167" s="317">
        <v>339942</v>
      </c>
      <c r="H167" s="317"/>
      <c r="I167" s="317"/>
      <c r="J167" s="317">
        <v>159942</v>
      </c>
      <c r="K167" s="317">
        <v>117942</v>
      </c>
      <c r="L167" s="317"/>
      <c r="M167" s="317"/>
      <c r="N167" s="317">
        <v>117942</v>
      </c>
      <c r="O167" s="317">
        <v>117942</v>
      </c>
      <c r="P167" s="317"/>
      <c r="Q167" s="317"/>
      <c r="R167" s="317">
        <v>117942</v>
      </c>
      <c r="S167" s="317">
        <v>6000</v>
      </c>
      <c r="T167" s="317"/>
      <c r="U167" s="317"/>
      <c r="V167" s="317">
        <v>6000</v>
      </c>
    </row>
    <row r="168" spans="1:22">
      <c r="A168" s="311" t="s">
        <v>604</v>
      </c>
      <c r="B168" s="318" t="s">
        <v>605</v>
      </c>
      <c r="C168" s="306"/>
      <c r="D168" s="300"/>
      <c r="E168" s="306"/>
      <c r="F168" s="321"/>
      <c r="G168" s="317"/>
      <c r="H168" s="317"/>
      <c r="I168" s="317"/>
      <c r="J168" s="317"/>
      <c r="K168" s="317">
        <v>0</v>
      </c>
      <c r="L168" s="317"/>
      <c r="M168" s="317"/>
      <c r="N168" s="317">
        <v>0</v>
      </c>
      <c r="O168" s="317">
        <v>0</v>
      </c>
      <c r="P168" s="317"/>
      <c r="Q168" s="317"/>
      <c r="R168" s="317">
        <v>0</v>
      </c>
      <c r="S168" s="317">
        <v>677307.72</v>
      </c>
      <c r="T168" s="317"/>
      <c r="U168" s="317"/>
      <c r="V168" s="317">
        <v>131513.72000000003</v>
      </c>
    </row>
    <row r="169" spans="1:22" ht="31.5">
      <c r="A169" s="311">
        <v>1</v>
      </c>
      <c r="B169" s="318" t="s">
        <v>606</v>
      </c>
      <c r="C169" s="306"/>
      <c r="D169" s="300"/>
      <c r="E169" s="306"/>
      <c r="F169" s="321"/>
      <c r="G169" s="317"/>
      <c r="H169" s="317"/>
      <c r="I169" s="317"/>
      <c r="J169" s="317"/>
      <c r="K169" s="317"/>
      <c r="L169" s="317"/>
      <c r="M169" s="317"/>
      <c r="N169" s="317"/>
      <c r="O169" s="317"/>
      <c r="P169" s="317"/>
      <c r="Q169" s="317"/>
      <c r="R169" s="317"/>
      <c r="S169" s="317">
        <v>362851</v>
      </c>
      <c r="T169" s="317"/>
      <c r="U169" s="317"/>
      <c r="V169" s="317">
        <v>1680</v>
      </c>
    </row>
    <row r="170" spans="1:22">
      <c r="A170" s="311">
        <v>2</v>
      </c>
      <c r="B170" s="318" t="s">
        <v>607</v>
      </c>
      <c r="C170" s="306"/>
      <c r="D170" s="300"/>
      <c r="E170" s="306"/>
      <c r="F170" s="321"/>
      <c r="G170" s="317"/>
      <c r="H170" s="317"/>
      <c r="I170" s="317"/>
      <c r="J170" s="317"/>
      <c r="K170" s="317"/>
      <c r="L170" s="317"/>
      <c r="M170" s="317"/>
      <c r="N170" s="317"/>
      <c r="O170" s="317"/>
      <c r="P170" s="317"/>
      <c r="Q170" s="317"/>
      <c r="R170" s="317"/>
      <c r="S170" s="317">
        <v>242671.72000000003</v>
      </c>
      <c r="T170" s="317"/>
      <c r="U170" s="317"/>
      <c r="V170" s="317">
        <v>125231.72000000002</v>
      </c>
    </row>
    <row r="171" spans="1:22" ht="31.5">
      <c r="A171" s="311"/>
      <c r="B171" s="347" t="s">
        <v>608</v>
      </c>
      <c r="C171" s="306"/>
      <c r="D171" s="300"/>
      <c r="E171" s="306"/>
      <c r="F171" s="321"/>
      <c r="G171" s="317"/>
      <c r="H171" s="317"/>
      <c r="I171" s="317"/>
      <c r="J171" s="317"/>
      <c r="K171" s="317"/>
      <c r="L171" s="317"/>
      <c r="M171" s="317"/>
      <c r="N171" s="317"/>
      <c r="O171" s="317"/>
      <c r="P171" s="317"/>
      <c r="Q171" s="317"/>
      <c r="R171" s="317"/>
      <c r="S171" s="317"/>
      <c r="T171" s="317"/>
      <c r="U171" s="317"/>
      <c r="V171" s="317"/>
    </row>
    <row r="172" spans="1:22">
      <c r="A172" s="311">
        <v>3</v>
      </c>
      <c r="B172" s="318" t="s">
        <v>609</v>
      </c>
      <c r="C172" s="306"/>
      <c r="D172" s="300"/>
      <c r="E172" s="306"/>
      <c r="F172" s="321"/>
      <c r="G172" s="317"/>
      <c r="H172" s="317"/>
      <c r="I172" s="317"/>
      <c r="J172" s="317"/>
      <c r="K172" s="317"/>
      <c r="L172" s="317"/>
      <c r="M172" s="317"/>
      <c r="N172" s="317"/>
      <c r="O172" s="317"/>
      <c r="P172" s="317"/>
      <c r="Q172" s="317"/>
      <c r="R172" s="317"/>
      <c r="S172" s="317">
        <v>71785</v>
      </c>
      <c r="T172" s="317"/>
      <c r="U172" s="317"/>
      <c r="V172" s="317">
        <v>4602</v>
      </c>
    </row>
    <row r="173" spans="1:22">
      <c r="A173" s="316" t="s">
        <v>610</v>
      </c>
      <c r="B173" s="318" t="s">
        <v>611</v>
      </c>
      <c r="C173" s="316"/>
      <c r="D173" s="300"/>
      <c r="E173" s="306"/>
      <c r="F173" s="321"/>
      <c r="G173" s="317"/>
      <c r="H173" s="317"/>
      <c r="I173" s="317"/>
      <c r="J173" s="317"/>
      <c r="K173" s="317">
        <v>346000</v>
      </c>
      <c r="L173" s="317"/>
      <c r="M173" s="317"/>
      <c r="N173" s="317">
        <v>346000</v>
      </c>
      <c r="O173" s="317">
        <v>346000</v>
      </c>
      <c r="P173" s="317"/>
      <c r="Q173" s="317"/>
      <c r="R173" s="317">
        <v>346000</v>
      </c>
      <c r="S173" s="317">
        <v>182000</v>
      </c>
      <c r="T173" s="317"/>
      <c r="U173" s="317"/>
      <c r="V173" s="317">
        <v>182000</v>
      </c>
    </row>
    <row r="174" spans="1:22">
      <c r="A174" s="316">
        <v>1</v>
      </c>
      <c r="B174" s="69" t="s">
        <v>612</v>
      </c>
      <c r="C174" s="316"/>
      <c r="D174" s="300"/>
      <c r="E174" s="306"/>
      <c r="F174" s="321"/>
      <c r="G174" s="317"/>
      <c r="H174" s="317"/>
      <c r="I174" s="317"/>
      <c r="J174" s="317"/>
      <c r="K174" s="317">
        <v>38000</v>
      </c>
      <c r="L174" s="317"/>
      <c r="M174" s="317"/>
      <c r="N174" s="317">
        <v>38000</v>
      </c>
      <c r="O174" s="317">
        <v>38000</v>
      </c>
      <c r="P174" s="317"/>
      <c r="Q174" s="317"/>
      <c r="R174" s="317">
        <v>38000</v>
      </c>
      <c r="S174" s="317">
        <v>22000</v>
      </c>
      <c r="T174" s="317"/>
      <c r="U174" s="317"/>
      <c r="V174" s="317">
        <v>22000</v>
      </c>
    </row>
    <row r="175" spans="1:22">
      <c r="A175" s="316">
        <v>2</v>
      </c>
      <c r="B175" s="69" t="s">
        <v>166</v>
      </c>
      <c r="C175" s="316"/>
      <c r="D175" s="300"/>
      <c r="E175" s="306"/>
      <c r="F175" s="321"/>
      <c r="G175" s="317"/>
      <c r="H175" s="317"/>
      <c r="I175" s="317"/>
      <c r="J175" s="317"/>
      <c r="K175" s="317">
        <v>25800</v>
      </c>
      <c r="L175" s="317"/>
      <c r="M175" s="317"/>
      <c r="N175" s="317">
        <v>25800</v>
      </c>
      <c r="O175" s="317">
        <v>25800</v>
      </c>
      <c r="P175" s="317"/>
      <c r="Q175" s="317"/>
      <c r="R175" s="317">
        <v>25800</v>
      </c>
      <c r="S175" s="317">
        <v>19000</v>
      </c>
      <c r="T175" s="317"/>
      <c r="U175" s="317"/>
      <c r="V175" s="317">
        <v>19000</v>
      </c>
    </row>
    <row r="176" spans="1:22">
      <c r="A176" s="316">
        <v>3</v>
      </c>
      <c r="B176" s="69" t="s">
        <v>162</v>
      </c>
      <c r="C176" s="316"/>
      <c r="D176" s="300"/>
      <c r="E176" s="306"/>
      <c r="F176" s="321"/>
      <c r="G176" s="317"/>
      <c r="H176" s="317"/>
      <c r="I176" s="317"/>
      <c r="J176" s="317"/>
      <c r="K176" s="317">
        <v>33600</v>
      </c>
      <c r="L176" s="317"/>
      <c r="M176" s="317"/>
      <c r="N176" s="317">
        <v>33600</v>
      </c>
      <c r="O176" s="317">
        <v>33600</v>
      </c>
      <c r="P176" s="317"/>
      <c r="Q176" s="317"/>
      <c r="R176" s="317">
        <v>33600</v>
      </c>
      <c r="S176" s="317">
        <v>20000</v>
      </c>
      <c r="T176" s="317"/>
      <c r="U176" s="317"/>
      <c r="V176" s="317">
        <v>20000</v>
      </c>
    </row>
    <row r="177" spans="1:22">
      <c r="A177" s="316">
        <v>4</v>
      </c>
      <c r="B177" s="69" t="s">
        <v>176</v>
      </c>
      <c r="C177" s="316"/>
      <c r="D177" s="300"/>
      <c r="E177" s="306"/>
      <c r="F177" s="321"/>
      <c r="G177" s="317"/>
      <c r="H177" s="317"/>
      <c r="I177" s="317"/>
      <c r="J177" s="317"/>
      <c r="K177" s="317">
        <v>42600</v>
      </c>
      <c r="L177" s="317"/>
      <c r="M177" s="317"/>
      <c r="N177" s="317">
        <v>42600</v>
      </c>
      <c r="O177" s="317">
        <v>42600</v>
      </c>
      <c r="P177" s="317"/>
      <c r="Q177" s="317"/>
      <c r="R177" s="317">
        <v>42600</v>
      </c>
      <c r="S177" s="317">
        <v>13000</v>
      </c>
      <c r="T177" s="317"/>
      <c r="U177" s="317"/>
      <c r="V177" s="317">
        <v>13000</v>
      </c>
    </row>
    <row r="178" spans="1:22">
      <c r="A178" s="316">
        <v>5</v>
      </c>
      <c r="B178" s="69" t="s">
        <v>164</v>
      </c>
      <c r="C178" s="316"/>
      <c r="D178" s="300"/>
      <c r="E178" s="306"/>
      <c r="F178" s="321"/>
      <c r="G178" s="317"/>
      <c r="H178" s="317"/>
      <c r="I178" s="317"/>
      <c r="J178" s="317"/>
      <c r="K178" s="317">
        <v>25800</v>
      </c>
      <c r="L178" s="317"/>
      <c r="M178" s="317"/>
      <c r="N178" s="317">
        <v>25800</v>
      </c>
      <c r="O178" s="317">
        <v>25800</v>
      </c>
      <c r="P178" s="317"/>
      <c r="Q178" s="317"/>
      <c r="R178" s="317">
        <v>25800</v>
      </c>
      <c r="S178" s="317">
        <v>20000</v>
      </c>
      <c r="T178" s="317"/>
      <c r="U178" s="317"/>
      <c r="V178" s="317">
        <v>20000</v>
      </c>
    </row>
    <row r="179" spans="1:22">
      <c r="A179" s="316">
        <v>6</v>
      </c>
      <c r="B179" s="69" t="s">
        <v>168</v>
      </c>
      <c r="C179" s="316"/>
      <c r="D179" s="300"/>
      <c r="E179" s="306"/>
      <c r="F179" s="321"/>
      <c r="G179" s="317"/>
      <c r="H179" s="317"/>
      <c r="I179" s="317"/>
      <c r="J179" s="317"/>
      <c r="K179" s="317">
        <v>33800</v>
      </c>
      <c r="L179" s="317"/>
      <c r="M179" s="317"/>
      <c r="N179" s="317">
        <v>33800</v>
      </c>
      <c r="O179" s="317">
        <v>33800</v>
      </c>
      <c r="P179" s="317"/>
      <c r="Q179" s="317"/>
      <c r="R179" s="317">
        <v>33800</v>
      </c>
      <c r="S179" s="317">
        <v>18000</v>
      </c>
      <c r="T179" s="317"/>
      <c r="U179" s="317"/>
      <c r="V179" s="317">
        <v>18000</v>
      </c>
    </row>
    <row r="180" spans="1:22">
      <c r="A180" s="316">
        <v>7</v>
      </c>
      <c r="B180" s="69" t="s">
        <v>160</v>
      </c>
      <c r="C180" s="316"/>
      <c r="D180" s="300"/>
      <c r="E180" s="306"/>
      <c r="F180" s="321"/>
      <c r="G180" s="317"/>
      <c r="H180" s="317"/>
      <c r="I180" s="317"/>
      <c r="J180" s="317"/>
      <c r="K180" s="317">
        <v>34600</v>
      </c>
      <c r="L180" s="317"/>
      <c r="M180" s="317"/>
      <c r="N180" s="317">
        <v>34600</v>
      </c>
      <c r="O180" s="317">
        <v>34600</v>
      </c>
      <c r="P180" s="317"/>
      <c r="Q180" s="317"/>
      <c r="R180" s="317">
        <v>34600</v>
      </c>
      <c r="S180" s="317">
        <v>17000</v>
      </c>
      <c r="T180" s="317"/>
      <c r="U180" s="317"/>
      <c r="V180" s="317">
        <v>17000</v>
      </c>
    </row>
    <row r="181" spans="1:22">
      <c r="A181" s="316">
        <v>8</v>
      </c>
      <c r="B181" s="69" t="s">
        <v>170</v>
      </c>
      <c r="C181" s="316"/>
      <c r="D181" s="300"/>
      <c r="E181" s="306"/>
      <c r="F181" s="321"/>
      <c r="G181" s="317"/>
      <c r="H181" s="317"/>
      <c r="I181" s="317"/>
      <c r="J181" s="317"/>
      <c r="K181" s="317">
        <v>38400</v>
      </c>
      <c r="L181" s="317"/>
      <c r="M181" s="317"/>
      <c r="N181" s="317">
        <v>38400</v>
      </c>
      <c r="O181" s="317">
        <v>38400</v>
      </c>
      <c r="P181" s="317"/>
      <c r="Q181" s="317"/>
      <c r="R181" s="317">
        <v>38400</v>
      </c>
      <c r="S181" s="317">
        <v>23000</v>
      </c>
      <c r="T181" s="317"/>
      <c r="U181" s="317"/>
      <c r="V181" s="317">
        <v>23000</v>
      </c>
    </row>
    <row r="182" spans="1:22">
      <c r="A182" s="316">
        <v>9</v>
      </c>
      <c r="B182" s="69" t="s">
        <v>229</v>
      </c>
      <c r="C182" s="316"/>
      <c r="D182" s="300"/>
      <c r="E182" s="306"/>
      <c r="F182" s="321"/>
      <c r="G182" s="317"/>
      <c r="H182" s="317"/>
      <c r="I182" s="317"/>
      <c r="J182" s="317"/>
      <c r="K182" s="317">
        <v>31800</v>
      </c>
      <c r="L182" s="317"/>
      <c r="M182" s="317"/>
      <c r="N182" s="317">
        <v>31800</v>
      </c>
      <c r="O182" s="317">
        <v>31800</v>
      </c>
      <c r="P182" s="317"/>
      <c r="Q182" s="317"/>
      <c r="R182" s="317">
        <v>31800</v>
      </c>
      <c r="S182" s="317">
        <v>14000</v>
      </c>
      <c r="T182" s="317"/>
      <c r="U182" s="317"/>
      <c r="V182" s="317">
        <v>14000</v>
      </c>
    </row>
    <row r="183" spans="1:22">
      <c r="A183" s="316">
        <v>10</v>
      </c>
      <c r="B183" s="69" t="s">
        <v>230</v>
      </c>
      <c r="C183" s="316"/>
      <c r="D183" s="300"/>
      <c r="E183" s="306"/>
      <c r="F183" s="321"/>
      <c r="G183" s="317"/>
      <c r="H183" s="317"/>
      <c r="I183" s="317"/>
      <c r="J183" s="317"/>
      <c r="K183" s="317">
        <v>41600</v>
      </c>
      <c r="L183" s="317"/>
      <c r="M183" s="317"/>
      <c r="N183" s="317">
        <v>41600</v>
      </c>
      <c r="O183" s="317">
        <v>41600</v>
      </c>
      <c r="P183" s="317"/>
      <c r="Q183" s="317"/>
      <c r="R183" s="317">
        <v>41600</v>
      </c>
      <c r="S183" s="317">
        <v>16000</v>
      </c>
      <c r="T183" s="317"/>
      <c r="U183" s="317"/>
      <c r="V183" s="317">
        <v>16000</v>
      </c>
    </row>
    <row r="184" spans="1:22">
      <c r="A184" s="316" t="s">
        <v>613</v>
      </c>
      <c r="B184" s="318" t="s">
        <v>614</v>
      </c>
      <c r="C184" s="306"/>
      <c r="D184" s="300"/>
      <c r="E184" s="306"/>
      <c r="F184" s="321"/>
      <c r="G184" s="317"/>
      <c r="H184" s="317"/>
      <c r="I184" s="317"/>
      <c r="J184" s="317"/>
      <c r="K184" s="317">
        <v>80000</v>
      </c>
      <c r="L184" s="317"/>
      <c r="M184" s="317"/>
      <c r="N184" s="317">
        <v>50000</v>
      </c>
      <c r="O184" s="317">
        <v>80000</v>
      </c>
      <c r="P184" s="317"/>
      <c r="Q184" s="317"/>
      <c r="R184" s="317">
        <v>50000</v>
      </c>
      <c r="S184" s="317">
        <v>90344</v>
      </c>
      <c r="T184" s="317"/>
      <c r="U184" s="317"/>
      <c r="V184" s="317">
        <v>83000</v>
      </c>
    </row>
    <row r="185" spans="1:22">
      <c r="A185" s="316">
        <v>1</v>
      </c>
      <c r="B185" s="315" t="s">
        <v>317</v>
      </c>
      <c r="C185" s="306"/>
      <c r="D185" s="300"/>
      <c r="E185" s="306"/>
      <c r="F185" s="321"/>
      <c r="G185" s="317"/>
      <c r="H185" s="317"/>
      <c r="I185" s="317"/>
      <c r="J185" s="317"/>
      <c r="K185" s="317">
        <v>50000</v>
      </c>
      <c r="L185" s="317"/>
      <c r="M185" s="317"/>
      <c r="N185" s="317">
        <v>50000</v>
      </c>
      <c r="O185" s="317">
        <v>50000</v>
      </c>
      <c r="P185" s="317"/>
      <c r="Q185" s="317"/>
      <c r="R185" s="317">
        <v>50000</v>
      </c>
      <c r="S185" s="317">
        <v>30000</v>
      </c>
      <c r="T185" s="317"/>
      <c r="U185" s="317"/>
      <c r="V185" s="317">
        <v>30000</v>
      </c>
    </row>
    <row r="186" spans="1:22">
      <c r="A186" s="316">
        <v>2</v>
      </c>
      <c r="B186" s="315" t="s">
        <v>615</v>
      </c>
      <c r="C186" s="320"/>
      <c r="D186" s="300"/>
      <c r="E186" s="320"/>
      <c r="F186" s="320"/>
      <c r="G186" s="317"/>
      <c r="H186" s="317"/>
      <c r="I186" s="317"/>
      <c r="J186" s="317"/>
      <c r="K186" s="317">
        <v>20000</v>
      </c>
      <c r="L186" s="317"/>
      <c r="M186" s="317"/>
      <c r="N186" s="317"/>
      <c r="O186" s="317">
        <v>20000</v>
      </c>
      <c r="P186" s="317"/>
      <c r="Q186" s="317"/>
      <c r="R186" s="317"/>
      <c r="S186" s="317">
        <v>30000</v>
      </c>
      <c r="T186" s="317"/>
      <c r="U186" s="317"/>
      <c r="V186" s="317">
        <v>30000</v>
      </c>
    </row>
    <row r="187" spans="1:22" ht="31.5">
      <c r="A187" s="316">
        <v>3</v>
      </c>
      <c r="B187" s="141" t="s">
        <v>616</v>
      </c>
      <c r="C187" s="320"/>
      <c r="D187" s="300"/>
      <c r="E187" s="320"/>
      <c r="F187" s="320"/>
      <c r="G187" s="317"/>
      <c r="H187" s="317"/>
      <c r="I187" s="317"/>
      <c r="J187" s="317"/>
      <c r="K187" s="317">
        <v>10000</v>
      </c>
      <c r="L187" s="317"/>
      <c r="M187" s="317"/>
      <c r="N187" s="317"/>
      <c r="O187" s="317">
        <v>10000</v>
      </c>
      <c r="P187" s="317"/>
      <c r="Q187" s="317"/>
      <c r="R187" s="317"/>
      <c r="S187" s="317">
        <v>17344</v>
      </c>
      <c r="T187" s="317"/>
      <c r="U187" s="317"/>
      <c r="V187" s="317">
        <v>10000</v>
      </c>
    </row>
    <row r="188" spans="1:22">
      <c r="A188" s="316">
        <v>4</v>
      </c>
      <c r="B188" s="334" t="s">
        <v>617</v>
      </c>
      <c r="C188" s="320"/>
      <c r="D188" s="300"/>
      <c r="E188" s="320"/>
      <c r="F188" s="320"/>
      <c r="G188" s="317"/>
      <c r="H188" s="317"/>
      <c r="I188" s="317"/>
      <c r="J188" s="317"/>
      <c r="K188" s="317">
        <v>0</v>
      </c>
      <c r="L188" s="317"/>
      <c r="M188" s="317"/>
      <c r="N188" s="317"/>
      <c r="O188" s="317">
        <v>0</v>
      </c>
      <c r="P188" s="317"/>
      <c r="Q188" s="317"/>
      <c r="R188" s="317"/>
      <c r="S188" s="317">
        <v>13000</v>
      </c>
      <c r="T188" s="317"/>
      <c r="U188" s="317"/>
      <c r="V188" s="317">
        <v>13000</v>
      </c>
    </row>
    <row r="189" spans="1:22">
      <c r="A189" s="348" t="s">
        <v>618</v>
      </c>
      <c r="B189" s="349" t="s">
        <v>619</v>
      </c>
      <c r="C189" s="350"/>
      <c r="D189" s="351"/>
      <c r="E189" s="350"/>
      <c r="F189" s="352"/>
      <c r="G189" s="353"/>
      <c r="H189" s="353"/>
      <c r="I189" s="353"/>
      <c r="J189" s="353"/>
      <c r="K189" s="353"/>
      <c r="L189" s="353"/>
      <c r="M189" s="353"/>
      <c r="N189" s="353"/>
      <c r="O189" s="353"/>
      <c r="P189" s="353"/>
      <c r="Q189" s="353"/>
      <c r="R189" s="353"/>
      <c r="S189" s="353">
        <v>124700</v>
      </c>
      <c r="T189" s="353"/>
      <c r="U189" s="353"/>
      <c r="V189" s="353">
        <v>124700</v>
      </c>
    </row>
  </sheetData>
  <mergeCells count="21">
    <mergeCell ref="S5:V6"/>
    <mergeCell ref="F6:F8"/>
    <mergeCell ref="G6:J6"/>
    <mergeCell ref="G7:G8"/>
    <mergeCell ref="H7:J7"/>
    <mergeCell ref="K7:K8"/>
    <mergeCell ref="L7:N7"/>
    <mergeCell ref="O7:O8"/>
    <mergeCell ref="P7:R7"/>
    <mergeCell ref="S7:S8"/>
    <mergeCell ref="T7:V7"/>
    <mergeCell ref="A3:V3"/>
    <mergeCell ref="A5:A8"/>
    <mergeCell ref="B5:B8"/>
    <mergeCell ref="C5:C8"/>
    <mergeCell ref="D5:D8"/>
    <mergeCell ref="E5:E8"/>
    <mergeCell ref="F5:J5"/>
    <mergeCell ref="K5:N6"/>
    <mergeCell ref="O5:R6"/>
    <mergeCell ref="A2:V2"/>
  </mergeCells>
  <pageMargins left="0.25" right="0.17" top="0.44" bottom="0.36" header="0.3" footer="0.3"/>
  <pageSetup paperSize="9" scale="6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sqref="A1:XFD1048576"/>
    </sheetView>
  </sheetViews>
  <sheetFormatPr defaultColWidth="12.85546875" defaultRowHeight="15.75"/>
  <cols>
    <col min="1" max="1" width="8.42578125" style="3" customWidth="1"/>
    <col min="2" max="2" width="88.140625" style="3" customWidth="1"/>
    <col min="3" max="3" width="26.85546875" style="3" customWidth="1"/>
    <col min="4" max="16384" width="12.85546875" style="3"/>
  </cols>
  <sheetData>
    <row r="1" spans="1:3" ht="21" customHeight="1">
      <c r="A1" s="25" t="s">
        <v>319</v>
      </c>
      <c r="B1" s="25"/>
      <c r="C1" s="151" t="s">
        <v>44</v>
      </c>
    </row>
    <row r="2" spans="1:3" ht="12.75" customHeight="1">
      <c r="A2" s="4"/>
      <c r="B2" s="4"/>
      <c r="C2" s="2"/>
    </row>
    <row r="3" spans="1:3" ht="21" customHeight="1">
      <c r="A3" s="1" t="s">
        <v>45</v>
      </c>
      <c r="B3" s="32"/>
      <c r="C3" s="33"/>
    </row>
    <row r="4" spans="1:3" ht="21" customHeight="1">
      <c r="A4" s="1" t="s">
        <v>322</v>
      </c>
      <c r="B4" s="32"/>
      <c r="C4" s="2"/>
    </row>
    <row r="5" spans="1:3" ht="21" customHeight="1">
      <c r="A5" s="158" t="s">
        <v>321</v>
      </c>
      <c r="B5" s="159"/>
      <c r="C5" s="158"/>
    </row>
    <row r="6" spans="1:3" ht="19.5" customHeight="1">
      <c r="A6" s="150"/>
      <c r="B6" s="150"/>
      <c r="C6" s="34" t="s">
        <v>0</v>
      </c>
    </row>
    <row r="7" spans="1:3" s="28" customFormat="1" ht="39.75" customHeight="1">
      <c r="A7" s="30" t="s">
        <v>1</v>
      </c>
      <c r="B7" s="153" t="s">
        <v>2</v>
      </c>
      <c r="C7" s="30" t="s">
        <v>42</v>
      </c>
    </row>
    <row r="8" spans="1:3" s="6" customFormat="1" ht="21.95" customHeight="1">
      <c r="A8" s="7" t="s">
        <v>3</v>
      </c>
      <c r="B8" s="35" t="s">
        <v>46</v>
      </c>
      <c r="C8" s="144"/>
    </row>
    <row r="9" spans="1:3" s="6" customFormat="1" ht="21.95" customHeight="1">
      <c r="A9" s="9" t="s">
        <v>6</v>
      </c>
      <c r="B9" s="36" t="s">
        <v>47</v>
      </c>
      <c r="C9" s="38">
        <v>14184489</v>
      </c>
    </row>
    <row r="10" spans="1:3" s="6" customFormat="1" ht="21.95" customHeight="1">
      <c r="A10" s="12">
        <v>1</v>
      </c>
      <c r="B10" s="26" t="s">
        <v>48</v>
      </c>
      <c r="C10" s="14">
        <v>4480680</v>
      </c>
    </row>
    <row r="11" spans="1:3" s="6" customFormat="1" ht="21.95" customHeight="1">
      <c r="A11" s="15">
        <f>A10+1</f>
        <v>2</v>
      </c>
      <c r="B11" s="26" t="s">
        <v>11</v>
      </c>
      <c r="C11" s="14">
        <f>C12+C13</f>
        <v>9579109</v>
      </c>
    </row>
    <row r="12" spans="1:3" s="6" customFormat="1" ht="21.95" customHeight="1">
      <c r="A12" s="12" t="s">
        <v>41</v>
      </c>
      <c r="B12" s="26" t="s">
        <v>12</v>
      </c>
      <c r="C12" s="14">
        <v>1577059</v>
      </c>
    </row>
    <row r="13" spans="1:3" s="6" customFormat="1" ht="21.95" customHeight="1">
      <c r="A13" s="12" t="s">
        <v>41</v>
      </c>
      <c r="B13" s="26" t="s">
        <v>13</v>
      </c>
      <c r="C13" s="14">
        <v>8002050</v>
      </c>
    </row>
    <row r="14" spans="1:3" s="6" customFormat="1" ht="21.95" customHeight="1">
      <c r="A14" s="15">
        <f>A11+1</f>
        <v>3</v>
      </c>
      <c r="B14" s="26" t="s">
        <v>15</v>
      </c>
      <c r="C14" s="14"/>
    </row>
    <row r="15" spans="1:3" s="6" customFormat="1" ht="21.95" customHeight="1">
      <c r="A15" s="15">
        <f>A14+1</f>
        <v>4</v>
      </c>
      <c r="B15" s="26" t="s">
        <v>17</v>
      </c>
      <c r="C15" s="14"/>
    </row>
    <row r="16" spans="1:3" s="6" customFormat="1" ht="21.95" customHeight="1">
      <c r="A16" s="15">
        <f>A15+1</f>
        <v>5</v>
      </c>
      <c r="B16" s="26" t="s">
        <v>19</v>
      </c>
      <c r="C16" s="14"/>
    </row>
    <row r="17" spans="1:3" s="6" customFormat="1" ht="21.95" customHeight="1">
      <c r="A17" s="9" t="s">
        <v>10</v>
      </c>
      <c r="B17" s="36" t="s">
        <v>49</v>
      </c>
      <c r="C17" s="38">
        <v>14184489</v>
      </c>
    </row>
    <row r="18" spans="1:3" s="6" customFormat="1" ht="21.95" customHeight="1">
      <c r="A18" s="12">
        <v>1</v>
      </c>
      <c r="B18" s="37" t="s">
        <v>50</v>
      </c>
      <c r="C18" s="14">
        <v>6119697</v>
      </c>
    </row>
    <row r="19" spans="1:3" s="6" customFormat="1" ht="21.95" customHeight="1">
      <c r="A19" s="15">
        <v>2</v>
      </c>
      <c r="B19" s="26" t="s">
        <v>51</v>
      </c>
      <c r="C19" s="14">
        <v>8064792</v>
      </c>
    </row>
    <row r="20" spans="1:3" s="6" customFormat="1" ht="21.95" customHeight="1">
      <c r="A20" s="12" t="s">
        <v>41</v>
      </c>
      <c r="B20" s="26" t="s">
        <v>52</v>
      </c>
      <c r="C20" s="14"/>
    </row>
    <row r="21" spans="1:3" s="6" customFormat="1" ht="21.95" customHeight="1">
      <c r="A21" s="12" t="s">
        <v>41</v>
      </c>
      <c r="B21" s="26" t="s">
        <v>53</v>
      </c>
      <c r="C21" s="14">
        <f>6720775+1266429+77588</f>
        <v>8064792</v>
      </c>
    </row>
    <row r="22" spans="1:3" s="6" customFormat="1" ht="21.95" customHeight="1">
      <c r="A22" s="15">
        <v>3</v>
      </c>
      <c r="B22" s="26" t="s">
        <v>54</v>
      </c>
      <c r="C22" s="14"/>
    </row>
    <row r="23" spans="1:3" s="39" customFormat="1" ht="21.95" customHeight="1">
      <c r="A23" s="9" t="s">
        <v>14</v>
      </c>
      <c r="B23" s="27" t="s">
        <v>55</v>
      </c>
      <c r="C23" s="38"/>
    </row>
    <row r="24" spans="1:3" s="6" customFormat="1" ht="38.25" customHeight="1">
      <c r="A24" s="40" t="s">
        <v>4</v>
      </c>
      <c r="B24" s="41" t="s">
        <v>56</v>
      </c>
      <c r="C24" s="11"/>
    </row>
    <row r="25" spans="1:3" s="6" customFormat="1" ht="21.95" customHeight="1">
      <c r="A25" s="9" t="s">
        <v>6</v>
      </c>
      <c r="B25" s="36" t="s">
        <v>47</v>
      </c>
      <c r="C25" s="38">
        <v>7762807</v>
      </c>
    </row>
    <row r="26" spans="1:3" s="6" customFormat="1" ht="21.95" customHeight="1">
      <c r="A26" s="12">
        <v>1</v>
      </c>
      <c r="B26" s="26" t="s">
        <v>57</v>
      </c>
      <c r="C26" s="14">
        <v>2129650</v>
      </c>
    </row>
    <row r="27" spans="1:3" s="6" customFormat="1" ht="21.95" customHeight="1">
      <c r="A27" s="15">
        <f>A26+1</f>
        <v>2</v>
      </c>
      <c r="B27" s="26" t="s">
        <v>58</v>
      </c>
      <c r="C27" s="14">
        <f>C28+C29</f>
        <v>5633157</v>
      </c>
    </row>
    <row r="28" spans="1:3" s="6" customFormat="1" ht="21.95" customHeight="1">
      <c r="A28" s="12" t="s">
        <v>41</v>
      </c>
      <c r="B28" s="26" t="s">
        <v>59</v>
      </c>
      <c r="C28" s="14">
        <v>5570177</v>
      </c>
    </row>
    <row r="29" spans="1:3" s="6" customFormat="1" ht="21.95" customHeight="1">
      <c r="A29" s="12" t="s">
        <v>41</v>
      </c>
      <c r="B29" s="26" t="s">
        <v>13</v>
      </c>
      <c r="C29" s="14">
        <v>62980</v>
      </c>
    </row>
    <row r="30" spans="1:3" s="6" customFormat="1" ht="21.95" customHeight="1">
      <c r="A30" s="15">
        <f>A27+1</f>
        <v>3</v>
      </c>
      <c r="B30" s="26" t="s">
        <v>17</v>
      </c>
      <c r="C30" s="14"/>
    </row>
    <row r="31" spans="1:3" s="6" customFormat="1" ht="21.95" customHeight="1">
      <c r="A31" s="15">
        <f>A30+1</f>
        <v>4</v>
      </c>
      <c r="B31" s="26" t="s">
        <v>19</v>
      </c>
      <c r="C31" s="14"/>
    </row>
    <row r="32" spans="1:3" s="6" customFormat="1" ht="21.95" customHeight="1">
      <c r="A32" s="9" t="s">
        <v>10</v>
      </c>
      <c r="B32" s="36" t="s">
        <v>49</v>
      </c>
      <c r="C32" s="38">
        <v>7762807</v>
      </c>
    </row>
    <row r="33" spans="1:3" s="6" customFormat="1" ht="21.95" customHeight="1">
      <c r="A33" s="42">
        <v>1</v>
      </c>
      <c r="B33" s="26" t="s">
        <v>60</v>
      </c>
      <c r="C33" s="14">
        <v>7699827</v>
      </c>
    </row>
    <row r="34" spans="1:3" s="6" customFormat="1" ht="21.95" customHeight="1">
      <c r="A34" s="15">
        <v>2</v>
      </c>
      <c r="B34" s="26" t="s">
        <v>61</v>
      </c>
      <c r="C34" s="14">
        <v>62980</v>
      </c>
    </row>
    <row r="35" spans="1:3" s="6" customFormat="1" ht="21.95" customHeight="1">
      <c r="A35" s="12" t="s">
        <v>41</v>
      </c>
      <c r="B35" s="26" t="s">
        <v>52</v>
      </c>
      <c r="C35" s="14"/>
    </row>
    <row r="36" spans="1:3" s="6" customFormat="1" ht="21.95" customHeight="1">
      <c r="A36" s="12" t="s">
        <v>41</v>
      </c>
      <c r="B36" s="26" t="s">
        <v>53</v>
      </c>
      <c r="C36" s="14">
        <v>62980</v>
      </c>
    </row>
    <row r="37" spans="1:3" s="6" customFormat="1" ht="21.95" customHeight="1">
      <c r="A37" s="43">
        <v>3</v>
      </c>
      <c r="B37" s="44" t="s">
        <v>54</v>
      </c>
      <c r="C37" s="23"/>
    </row>
    <row r="38" spans="1:3" ht="18.75">
      <c r="A38" s="6"/>
      <c r="B38" s="6"/>
      <c r="C38" s="6"/>
    </row>
    <row r="39" spans="1:3" ht="18.75">
      <c r="A39" s="6"/>
      <c r="B39" s="6"/>
      <c r="C39" s="6"/>
    </row>
    <row r="40" spans="1:3" ht="22.5" customHeight="1">
      <c r="A40" s="6"/>
      <c r="B40" s="6"/>
      <c r="C40" s="6"/>
    </row>
    <row r="41" spans="1:3" ht="18.75">
      <c r="A41" s="6"/>
      <c r="B41" s="6"/>
      <c r="C41" s="6"/>
    </row>
    <row r="42" spans="1:3" ht="18.75">
      <c r="A42" s="6"/>
      <c r="B42" s="6"/>
      <c r="C42" s="6"/>
    </row>
    <row r="43" spans="1:3" ht="18.75">
      <c r="A43" s="6"/>
      <c r="B43" s="6"/>
      <c r="C43" s="6"/>
    </row>
    <row r="44" spans="1:3" ht="18.75">
      <c r="A44" s="6"/>
      <c r="B44" s="6"/>
      <c r="C44" s="6"/>
    </row>
  </sheetData>
  <mergeCells count="1">
    <mergeCell ref="A5:C5"/>
  </mergeCells>
  <pageMargins left="0.28000000000000003" right="0.17" top="0.52" bottom="0.44"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selection activeCell="D10" sqref="D10:D33"/>
    </sheetView>
  </sheetViews>
  <sheetFormatPr defaultColWidth="12.85546875" defaultRowHeight="15.75"/>
  <cols>
    <col min="1" max="1" width="7.28515625" style="3" customWidth="1"/>
    <col min="2" max="2" width="80.28515625" style="3" customWidth="1"/>
    <col min="3" max="4" width="18.7109375" style="3" customWidth="1"/>
    <col min="5" max="16384" width="12.85546875" style="3"/>
  </cols>
  <sheetData>
    <row r="1" spans="1:4" ht="21" customHeight="1">
      <c r="A1" s="25" t="s">
        <v>319</v>
      </c>
      <c r="B1" s="1"/>
      <c r="C1" s="161" t="s">
        <v>62</v>
      </c>
      <c r="D1" s="161"/>
    </row>
    <row r="2" spans="1:4" ht="25.5" customHeight="1">
      <c r="A2" s="45" t="s">
        <v>323</v>
      </c>
      <c r="B2" s="1"/>
      <c r="C2" s="2"/>
      <c r="D2" s="2"/>
    </row>
    <row r="3" spans="1:4" ht="21" customHeight="1">
      <c r="A3" s="158" t="s">
        <v>321</v>
      </c>
      <c r="B3" s="158"/>
      <c r="C3" s="158"/>
      <c r="D3" s="158"/>
    </row>
    <row r="4" spans="1:4" ht="19.5" customHeight="1">
      <c r="A4" s="150"/>
      <c r="B4" s="150"/>
      <c r="C4" s="6"/>
      <c r="D4" s="46" t="s">
        <v>0</v>
      </c>
    </row>
    <row r="5" spans="1:4" ht="18.75" customHeight="1">
      <c r="A5" s="162" t="s">
        <v>1</v>
      </c>
      <c r="B5" s="162" t="s">
        <v>2</v>
      </c>
      <c r="C5" s="165" t="s">
        <v>42</v>
      </c>
      <c r="D5" s="166"/>
    </row>
    <row r="6" spans="1:4" ht="18.75" customHeight="1">
      <c r="A6" s="163"/>
      <c r="B6" s="163"/>
      <c r="C6" s="47" t="s">
        <v>63</v>
      </c>
      <c r="D6" s="47" t="s">
        <v>64</v>
      </c>
    </row>
    <row r="7" spans="1:4" ht="18.75" customHeight="1">
      <c r="A7" s="164"/>
      <c r="B7" s="164"/>
      <c r="C7" s="48" t="s">
        <v>65</v>
      </c>
      <c r="D7" s="48" t="s">
        <v>66</v>
      </c>
    </row>
    <row r="8" spans="1:4" s="6" customFormat="1" ht="18" customHeight="1">
      <c r="A8" s="7"/>
      <c r="B8" s="49" t="s">
        <v>67</v>
      </c>
      <c r="C8" s="144">
        <v>7285000</v>
      </c>
      <c r="D8" s="144">
        <v>6610330</v>
      </c>
    </row>
    <row r="9" spans="1:4" s="6" customFormat="1" ht="18" customHeight="1">
      <c r="A9" s="9" t="s">
        <v>6</v>
      </c>
      <c r="B9" s="10" t="s">
        <v>68</v>
      </c>
      <c r="C9" s="38">
        <v>6900000</v>
      </c>
      <c r="D9" s="38">
        <v>6610330</v>
      </c>
    </row>
    <row r="10" spans="1:4" s="6" customFormat="1" ht="18" customHeight="1">
      <c r="A10" s="12">
        <v>1</v>
      </c>
      <c r="B10" s="13" t="s">
        <v>69</v>
      </c>
      <c r="C10" s="14">
        <v>1034000</v>
      </c>
      <c r="D10" s="14">
        <v>1034000</v>
      </c>
    </row>
    <row r="11" spans="1:4" s="6" customFormat="1" ht="18" customHeight="1">
      <c r="A11" s="12">
        <f>A10+1</f>
        <v>2</v>
      </c>
      <c r="B11" s="13" t="s">
        <v>70</v>
      </c>
      <c r="C11" s="14">
        <v>17000</v>
      </c>
      <c r="D11" s="14">
        <v>17000</v>
      </c>
    </row>
    <row r="12" spans="1:4" s="6" customFormat="1" ht="18" customHeight="1">
      <c r="A12" s="12">
        <f>A11+1</f>
        <v>3</v>
      </c>
      <c r="B12" s="13" t="s">
        <v>71</v>
      </c>
      <c r="C12" s="14">
        <v>101000</v>
      </c>
      <c r="D12" s="14">
        <v>101000</v>
      </c>
    </row>
    <row r="13" spans="1:4" s="6" customFormat="1" ht="18" customHeight="1">
      <c r="A13" s="12">
        <f>A12+1</f>
        <v>4</v>
      </c>
      <c r="B13" s="13" t="s">
        <v>72</v>
      </c>
      <c r="C13" s="14">
        <v>627200</v>
      </c>
      <c r="D13" s="14">
        <v>627200</v>
      </c>
    </row>
    <row r="14" spans="1:4" s="6" customFormat="1" ht="18" customHeight="1">
      <c r="A14" s="12">
        <f>A13+1</f>
        <v>5</v>
      </c>
      <c r="B14" s="13" t="s">
        <v>73</v>
      </c>
      <c r="C14" s="14">
        <v>237500</v>
      </c>
      <c r="D14" s="14">
        <v>237500</v>
      </c>
    </row>
    <row r="15" spans="1:4" s="6" customFormat="1" ht="18" customHeight="1">
      <c r="A15" s="12">
        <f>A14+1</f>
        <v>6</v>
      </c>
      <c r="B15" s="13" t="s">
        <v>74</v>
      </c>
      <c r="C15" s="14">
        <v>465000</v>
      </c>
      <c r="D15" s="14">
        <v>293000</v>
      </c>
    </row>
    <row r="16" spans="1:4" s="6" customFormat="1" ht="18" customHeight="1">
      <c r="A16" s="50" t="s">
        <v>41</v>
      </c>
      <c r="B16" s="51" t="s">
        <v>75</v>
      </c>
      <c r="C16" s="14"/>
      <c r="D16" s="14"/>
    </row>
    <row r="17" spans="1:4" s="6" customFormat="1" ht="18" customHeight="1">
      <c r="A17" s="50" t="s">
        <v>41</v>
      </c>
      <c r="B17" s="51" t="s">
        <v>76</v>
      </c>
      <c r="C17" s="14"/>
      <c r="D17" s="14"/>
    </row>
    <row r="18" spans="1:4" s="6" customFormat="1" ht="18" customHeight="1">
      <c r="A18" s="12">
        <f>A15+1</f>
        <v>7</v>
      </c>
      <c r="B18" s="13" t="s">
        <v>77</v>
      </c>
      <c r="C18" s="14">
        <v>249000</v>
      </c>
      <c r="D18" s="14">
        <v>249000</v>
      </c>
    </row>
    <row r="19" spans="1:4" s="6" customFormat="1" ht="18" customHeight="1">
      <c r="A19" s="12">
        <f>A18+1</f>
        <v>8</v>
      </c>
      <c r="B19" s="13" t="s">
        <v>78</v>
      </c>
      <c r="C19" s="14">
        <v>73600</v>
      </c>
      <c r="D19" s="14">
        <v>59600</v>
      </c>
    </row>
    <row r="20" spans="1:4" s="6" customFormat="1" ht="18" customHeight="1">
      <c r="A20" s="15" t="s">
        <v>41</v>
      </c>
      <c r="B20" s="52" t="s">
        <v>79</v>
      </c>
      <c r="C20" s="14"/>
      <c r="D20" s="14"/>
    </row>
    <row r="21" spans="1:4" s="6" customFormat="1" ht="18" customHeight="1">
      <c r="A21" s="15" t="s">
        <v>41</v>
      </c>
      <c r="B21" s="52" t="s">
        <v>80</v>
      </c>
      <c r="C21" s="14"/>
      <c r="D21" s="14"/>
    </row>
    <row r="22" spans="1:4" s="6" customFormat="1" ht="18" customHeight="1">
      <c r="A22" s="15" t="s">
        <v>41</v>
      </c>
      <c r="B22" s="52" t="s">
        <v>81</v>
      </c>
      <c r="C22" s="14"/>
      <c r="D22" s="14"/>
    </row>
    <row r="23" spans="1:4" s="6" customFormat="1" ht="18" customHeight="1">
      <c r="A23" s="15" t="s">
        <v>41</v>
      </c>
      <c r="B23" s="52" t="s">
        <v>82</v>
      </c>
      <c r="C23" s="14"/>
      <c r="D23" s="14"/>
    </row>
    <row r="24" spans="1:4" s="6" customFormat="1" ht="18" customHeight="1">
      <c r="A24" s="12">
        <f>A19+1</f>
        <v>9</v>
      </c>
      <c r="B24" s="13" t="s">
        <v>83</v>
      </c>
      <c r="C24" s="14"/>
      <c r="D24" s="14"/>
    </row>
    <row r="25" spans="1:4" s="6" customFormat="1" ht="18" customHeight="1">
      <c r="A25" s="12">
        <f>A24+1</f>
        <v>10</v>
      </c>
      <c r="B25" s="13" t="s">
        <v>84</v>
      </c>
      <c r="C25" s="14">
        <v>8600</v>
      </c>
      <c r="D25" s="14">
        <v>8600</v>
      </c>
    </row>
    <row r="26" spans="1:4" s="6" customFormat="1" ht="18" customHeight="1">
      <c r="A26" s="12">
        <f>A25+1</f>
        <v>11</v>
      </c>
      <c r="B26" s="13" t="s">
        <v>85</v>
      </c>
      <c r="C26" s="14">
        <v>197600</v>
      </c>
      <c r="D26" s="14">
        <v>197600</v>
      </c>
    </row>
    <row r="27" spans="1:4" s="6" customFormat="1" ht="18" customHeight="1">
      <c r="A27" s="12">
        <f>A26+1</f>
        <v>12</v>
      </c>
      <c r="B27" s="13" t="s">
        <v>86</v>
      </c>
      <c r="C27" s="14">
        <v>3500000</v>
      </c>
      <c r="D27" s="14">
        <v>3500000</v>
      </c>
    </row>
    <row r="28" spans="1:4" s="6" customFormat="1" ht="18" customHeight="1">
      <c r="A28" s="12">
        <f>A27+1</f>
        <v>13</v>
      </c>
      <c r="B28" s="13" t="s">
        <v>87</v>
      </c>
      <c r="C28" s="14">
        <v>500</v>
      </c>
      <c r="D28" s="14">
        <v>500</v>
      </c>
    </row>
    <row r="29" spans="1:4" s="6" customFormat="1" ht="18" customHeight="1">
      <c r="A29" s="12">
        <v>14</v>
      </c>
      <c r="B29" s="13" t="s">
        <v>88</v>
      </c>
      <c r="C29" s="14">
        <v>22000</v>
      </c>
      <c r="D29" s="14">
        <v>22000</v>
      </c>
    </row>
    <row r="30" spans="1:4" s="6" customFormat="1" ht="18" customHeight="1">
      <c r="A30" s="12">
        <v>15</v>
      </c>
      <c r="B30" s="13" t="s">
        <v>89</v>
      </c>
      <c r="C30" s="14">
        <v>173000</v>
      </c>
      <c r="D30" s="14">
        <v>104330</v>
      </c>
    </row>
    <row r="31" spans="1:4" s="6" customFormat="1" ht="18" customHeight="1">
      <c r="A31" s="12">
        <v>16</v>
      </c>
      <c r="B31" s="13" t="s">
        <v>90</v>
      </c>
      <c r="C31" s="14">
        <v>190300</v>
      </c>
      <c r="D31" s="14">
        <v>155300</v>
      </c>
    </row>
    <row r="32" spans="1:4" s="6" customFormat="1" ht="18" customHeight="1">
      <c r="A32" s="12">
        <v>17</v>
      </c>
      <c r="B32" s="13" t="s">
        <v>91</v>
      </c>
      <c r="C32" s="14">
        <v>3200</v>
      </c>
      <c r="D32" s="14">
        <v>3200</v>
      </c>
    </row>
    <row r="33" spans="1:4" s="6" customFormat="1" ht="31.5">
      <c r="A33" s="53">
        <v>18</v>
      </c>
      <c r="B33" s="54" t="s">
        <v>92</v>
      </c>
      <c r="C33" s="14">
        <v>500</v>
      </c>
      <c r="D33" s="14">
        <v>500</v>
      </c>
    </row>
    <row r="34" spans="1:4" s="6" customFormat="1" ht="18" customHeight="1">
      <c r="A34" s="9" t="s">
        <v>10</v>
      </c>
      <c r="B34" s="10" t="s">
        <v>93</v>
      </c>
      <c r="C34" s="14"/>
      <c r="D34" s="14"/>
    </row>
    <row r="35" spans="1:4" s="6" customFormat="1" ht="18" customHeight="1">
      <c r="A35" s="9" t="s">
        <v>14</v>
      </c>
      <c r="B35" s="10" t="s">
        <v>94</v>
      </c>
      <c r="C35" s="38">
        <v>385000</v>
      </c>
      <c r="D35" s="14"/>
    </row>
    <row r="36" spans="1:4" s="6" customFormat="1" ht="18" customHeight="1">
      <c r="A36" s="12">
        <v>1</v>
      </c>
      <c r="B36" s="13" t="s">
        <v>95</v>
      </c>
      <c r="C36" s="14"/>
      <c r="D36" s="14"/>
    </row>
    <row r="37" spans="1:4" s="6" customFormat="1" ht="18" customHeight="1">
      <c r="A37" s="12">
        <f>A36+1</f>
        <v>2</v>
      </c>
      <c r="B37" s="13" t="s">
        <v>96</v>
      </c>
      <c r="C37" s="14"/>
      <c r="D37" s="14"/>
    </row>
    <row r="38" spans="1:4" s="6" customFormat="1" ht="18" customHeight="1">
      <c r="A38" s="12">
        <f>A37+1</f>
        <v>3</v>
      </c>
      <c r="B38" s="13" t="s">
        <v>97</v>
      </c>
      <c r="C38" s="14"/>
      <c r="D38" s="14"/>
    </row>
    <row r="39" spans="1:4" s="6" customFormat="1" ht="18" customHeight="1">
      <c r="A39" s="12">
        <f>A38+1</f>
        <v>4</v>
      </c>
      <c r="B39" s="13" t="s">
        <v>98</v>
      </c>
      <c r="C39" s="14"/>
      <c r="D39" s="14"/>
    </row>
    <row r="40" spans="1:4" s="6" customFormat="1" ht="18" customHeight="1">
      <c r="A40" s="12">
        <v>5</v>
      </c>
      <c r="B40" s="13" t="s">
        <v>99</v>
      </c>
      <c r="C40" s="14"/>
      <c r="D40" s="14"/>
    </row>
    <row r="41" spans="1:4" s="6" customFormat="1" ht="18" customHeight="1">
      <c r="A41" s="12">
        <v>6</v>
      </c>
      <c r="B41" s="26" t="s">
        <v>100</v>
      </c>
      <c r="C41" s="14"/>
      <c r="D41" s="14"/>
    </row>
    <row r="42" spans="1:4" s="6" customFormat="1" ht="18" customHeight="1">
      <c r="A42" s="55" t="s">
        <v>16</v>
      </c>
      <c r="B42" s="56" t="s">
        <v>101</v>
      </c>
      <c r="C42" s="57"/>
      <c r="D42" s="57"/>
    </row>
    <row r="43" spans="1:4" ht="19.5" customHeight="1">
      <c r="A43" s="160"/>
      <c r="B43" s="160"/>
      <c r="C43" s="160"/>
      <c r="D43" s="160"/>
    </row>
    <row r="44" spans="1:4" ht="19.5" customHeight="1">
      <c r="A44" s="6"/>
      <c r="B44" s="58"/>
      <c r="C44" s="6"/>
      <c r="D44" s="6"/>
    </row>
    <row r="45" spans="1:4" ht="22.5" customHeight="1">
      <c r="A45" s="6"/>
      <c r="B45" s="58"/>
      <c r="C45" s="6"/>
      <c r="D45" s="6"/>
    </row>
    <row r="46" spans="1:4" ht="18.75">
      <c r="A46" s="6"/>
      <c r="B46" s="58"/>
      <c r="C46" s="6"/>
      <c r="D46" s="6"/>
    </row>
    <row r="47" spans="1:4" ht="18.75">
      <c r="A47" s="6"/>
      <c r="B47" s="59"/>
      <c r="C47" s="6"/>
      <c r="D47" s="6"/>
    </row>
    <row r="48" spans="1:4" ht="18.75">
      <c r="A48" s="24"/>
      <c r="B48" s="58"/>
      <c r="C48" s="6"/>
      <c r="D48" s="6"/>
    </row>
    <row r="49" spans="1:4" ht="18.75">
      <c r="A49" s="60"/>
      <c r="B49" s="58"/>
      <c r="C49" s="6"/>
      <c r="D49" s="6"/>
    </row>
    <row r="50" spans="1:4" ht="18.75">
      <c r="A50" s="60"/>
      <c r="B50" s="58"/>
      <c r="C50" s="6"/>
      <c r="D50" s="6"/>
    </row>
  </sheetData>
  <mergeCells count="6">
    <mergeCell ref="A43:D43"/>
    <mergeCell ref="C1:D1"/>
    <mergeCell ref="A3:D3"/>
    <mergeCell ref="A5:A7"/>
    <mergeCell ref="B5:B7"/>
    <mergeCell ref="C5:D5"/>
  </mergeCells>
  <pageMargins left="0.18" right="0.28000000000000003" top="0.44" bottom="0.42"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sqref="A1:XFD1048576"/>
    </sheetView>
  </sheetViews>
  <sheetFormatPr defaultColWidth="12.85546875" defaultRowHeight="15.75"/>
  <cols>
    <col min="1" max="1" width="9.5703125" style="3" customWidth="1"/>
    <col min="2" max="2" width="61.140625" style="3" customWidth="1"/>
    <col min="3" max="5" width="19.85546875" style="3" customWidth="1"/>
    <col min="6" max="16384" width="12.85546875" style="3"/>
  </cols>
  <sheetData>
    <row r="1" spans="1:7" ht="21" customHeight="1">
      <c r="A1" s="25" t="s">
        <v>319</v>
      </c>
      <c r="B1" s="1"/>
      <c r="C1" s="1"/>
      <c r="D1" s="1"/>
      <c r="E1" s="151" t="s">
        <v>102</v>
      </c>
      <c r="F1" s="61"/>
    </row>
    <row r="2" spans="1:7" ht="42.75" customHeight="1">
      <c r="A2" s="45" t="s">
        <v>324</v>
      </c>
      <c r="B2" s="62"/>
      <c r="C2" s="62"/>
      <c r="D2" s="62"/>
      <c r="E2" s="33"/>
    </row>
    <row r="3" spans="1:7" ht="21" customHeight="1">
      <c r="A3" s="158" t="s">
        <v>321</v>
      </c>
      <c r="B3" s="158"/>
      <c r="C3" s="158"/>
      <c r="D3" s="158"/>
      <c r="E3" s="158"/>
      <c r="F3" s="5"/>
      <c r="G3" s="5"/>
    </row>
    <row r="4" spans="1:7" ht="12.75" customHeight="1">
      <c r="A4" s="63"/>
      <c r="B4" s="63"/>
      <c r="C4" s="63"/>
      <c r="D4" s="63"/>
      <c r="E4" s="2"/>
    </row>
    <row r="5" spans="1:7" ht="19.5" customHeight="1">
      <c r="A5" s="150"/>
      <c r="B5" s="150"/>
      <c r="C5" s="150"/>
      <c r="D5" s="150"/>
      <c r="E5" s="29" t="s">
        <v>0</v>
      </c>
    </row>
    <row r="6" spans="1:7" s="28" customFormat="1" ht="26.25" customHeight="1">
      <c r="A6" s="167" t="s">
        <v>1</v>
      </c>
      <c r="B6" s="167" t="s">
        <v>2</v>
      </c>
      <c r="C6" s="162" t="s">
        <v>66</v>
      </c>
      <c r="D6" s="169" t="s">
        <v>103</v>
      </c>
      <c r="E6" s="170"/>
    </row>
    <row r="7" spans="1:7" s="28" customFormat="1" ht="42" customHeight="1">
      <c r="A7" s="168"/>
      <c r="B7" s="168"/>
      <c r="C7" s="163"/>
      <c r="D7" s="64" t="s">
        <v>46</v>
      </c>
      <c r="E7" s="64" t="s">
        <v>104</v>
      </c>
    </row>
    <row r="8" spans="1:7" s="6" customFormat="1" ht="22.15" customHeight="1">
      <c r="A8" s="7"/>
      <c r="B8" s="65" t="s">
        <v>105</v>
      </c>
      <c r="C8" s="210">
        <v>21947296</v>
      </c>
      <c r="D8" s="210">
        <v>14184489</v>
      </c>
      <c r="E8" s="210">
        <v>7762807</v>
      </c>
    </row>
    <row r="9" spans="1:7" s="6" customFormat="1" ht="22.15" customHeight="1">
      <c r="A9" s="9" t="s">
        <v>3</v>
      </c>
      <c r="B9" s="27" t="s">
        <v>106</v>
      </c>
      <c r="C9" s="211">
        <v>21947296</v>
      </c>
      <c r="D9" s="211">
        <v>14184489</v>
      </c>
      <c r="E9" s="211">
        <v>7762807</v>
      </c>
    </row>
    <row r="10" spans="1:7" s="24" customFormat="1" ht="22.15" customHeight="1">
      <c r="A10" s="9" t="s">
        <v>6</v>
      </c>
      <c r="B10" s="27" t="s">
        <v>107</v>
      </c>
      <c r="C10" s="211">
        <v>4489198</v>
      </c>
      <c r="D10" s="211">
        <v>3238198</v>
      </c>
      <c r="E10" s="211">
        <v>1251000</v>
      </c>
    </row>
    <row r="11" spans="1:7" s="24" customFormat="1" ht="22.15" customHeight="1">
      <c r="A11" s="12">
        <v>1</v>
      </c>
      <c r="B11" s="26" t="s">
        <v>108</v>
      </c>
      <c r="C11" s="67">
        <v>4068797</v>
      </c>
      <c r="D11" s="67">
        <v>2817797</v>
      </c>
      <c r="E11" s="67">
        <v>1251000</v>
      </c>
    </row>
    <row r="12" spans="1:7" s="24" customFormat="1" ht="22.15" customHeight="1">
      <c r="A12" s="68"/>
      <c r="B12" s="26" t="s">
        <v>109</v>
      </c>
      <c r="C12" s="66"/>
      <c r="D12" s="66"/>
      <c r="E12" s="67"/>
    </row>
    <row r="13" spans="1:7" s="24" customFormat="1" ht="22.15" customHeight="1">
      <c r="A13" s="50" t="s">
        <v>41</v>
      </c>
      <c r="B13" s="51" t="s">
        <v>110</v>
      </c>
      <c r="C13" s="66"/>
      <c r="D13" s="66"/>
      <c r="E13" s="67"/>
    </row>
    <row r="14" spans="1:7" s="24" customFormat="1" ht="22.15" customHeight="1">
      <c r="A14" s="50" t="s">
        <v>41</v>
      </c>
      <c r="B14" s="51" t="s">
        <v>111</v>
      </c>
      <c r="C14" s="66"/>
      <c r="D14" s="66"/>
      <c r="E14" s="67"/>
    </row>
    <row r="15" spans="1:7" s="24" customFormat="1" ht="22.15" customHeight="1">
      <c r="A15" s="68"/>
      <c r="B15" s="26" t="s">
        <v>112</v>
      </c>
      <c r="C15" s="66"/>
      <c r="D15" s="66"/>
      <c r="E15" s="67"/>
    </row>
    <row r="16" spans="1:7" s="24" customFormat="1" ht="22.15" customHeight="1">
      <c r="A16" s="50" t="s">
        <v>41</v>
      </c>
      <c r="B16" s="51" t="s">
        <v>113</v>
      </c>
      <c r="C16" s="66">
        <v>3470000</v>
      </c>
      <c r="D16" s="66">
        <v>2219000</v>
      </c>
      <c r="E16" s="67">
        <v>1251000</v>
      </c>
    </row>
    <row r="17" spans="1:5" s="24" customFormat="1" ht="22.15" customHeight="1">
      <c r="A17" s="50" t="s">
        <v>41</v>
      </c>
      <c r="B17" s="51" t="s">
        <v>114</v>
      </c>
      <c r="C17" s="66">
        <v>21960</v>
      </c>
      <c r="D17" s="66">
        <v>21960</v>
      </c>
      <c r="E17" s="67"/>
    </row>
    <row r="18" spans="1:5" s="24" customFormat="1" ht="66" customHeight="1">
      <c r="A18" s="53">
        <v>2</v>
      </c>
      <c r="B18" s="69" t="s">
        <v>115</v>
      </c>
      <c r="C18" s="67">
        <v>30000</v>
      </c>
      <c r="D18" s="67">
        <v>30000</v>
      </c>
      <c r="E18" s="67"/>
    </row>
    <row r="19" spans="1:5" s="24" customFormat="1" ht="22.15" customHeight="1">
      <c r="A19" s="12">
        <v>3</v>
      </c>
      <c r="B19" s="26" t="s">
        <v>116</v>
      </c>
      <c r="C19" s="67">
        <v>265701</v>
      </c>
      <c r="D19" s="67">
        <v>265701</v>
      </c>
      <c r="E19" s="67"/>
    </row>
    <row r="20" spans="1:5" s="6" customFormat="1" ht="22.15" customHeight="1">
      <c r="A20" s="9" t="s">
        <v>10</v>
      </c>
      <c r="B20" s="27" t="s">
        <v>23</v>
      </c>
      <c r="C20" s="211">
        <v>9052636</v>
      </c>
      <c r="D20" s="211">
        <v>2757801</v>
      </c>
      <c r="E20" s="211">
        <v>6294835</v>
      </c>
    </row>
    <row r="21" spans="1:5" s="6" customFormat="1" ht="22.15" customHeight="1">
      <c r="A21" s="9"/>
      <c r="B21" s="212" t="s">
        <v>117</v>
      </c>
      <c r="C21" s="66"/>
      <c r="D21" s="66"/>
      <c r="E21" s="67"/>
    </row>
    <row r="22" spans="1:5" s="6" customFormat="1" ht="22.15" customHeight="1">
      <c r="A22" s="70">
        <v>1</v>
      </c>
      <c r="B22" s="71" t="s">
        <v>110</v>
      </c>
      <c r="C22" s="66">
        <v>4319527</v>
      </c>
      <c r="D22" s="66">
        <v>718777</v>
      </c>
      <c r="E22" s="67">
        <v>3600750</v>
      </c>
    </row>
    <row r="23" spans="1:5" s="6" customFormat="1" ht="22.15" customHeight="1">
      <c r="A23" s="70">
        <v>2</v>
      </c>
      <c r="B23" s="71" t="s">
        <v>111</v>
      </c>
      <c r="C23" s="66">
        <v>19835</v>
      </c>
      <c r="D23" s="66">
        <v>16000</v>
      </c>
      <c r="E23" s="67">
        <v>3835</v>
      </c>
    </row>
    <row r="24" spans="1:5" s="6" customFormat="1" ht="34.5" customHeight="1">
      <c r="A24" s="145" t="s">
        <v>14</v>
      </c>
      <c r="B24" s="213" t="s">
        <v>24</v>
      </c>
      <c r="C24" s="66"/>
      <c r="D24" s="66"/>
      <c r="E24" s="67"/>
    </row>
    <row r="25" spans="1:5" s="6" customFormat="1" ht="22.15" customHeight="1">
      <c r="A25" s="9" t="s">
        <v>16</v>
      </c>
      <c r="B25" s="27" t="s">
        <v>25</v>
      </c>
      <c r="C25" s="211">
        <v>1300</v>
      </c>
      <c r="D25" s="211">
        <v>1300</v>
      </c>
      <c r="E25" s="211"/>
    </row>
    <row r="26" spans="1:5" s="6" customFormat="1" ht="22.15" customHeight="1">
      <c r="A26" s="9" t="s">
        <v>18</v>
      </c>
      <c r="B26" s="27" t="s">
        <v>26</v>
      </c>
      <c r="C26" s="211">
        <v>276390</v>
      </c>
      <c r="D26" s="211">
        <v>122398</v>
      </c>
      <c r="E26" s="211">
        <v>153992</v>
      </c>
    </row>
    <row r="27" spans="1:5" s="6" customFormat="1" ht="22.15" customHeight="1">
      <c r="A27" s="9" t="s">
        <v>118</v>
      </c>
      <c r="B27" s="214" t="s">
        <v>27</v>
      </c>
      <c r="C27" s="214"/>
      <c r="D27" s="214"/>
      <c r="E27" s="215"/>
    </row>
    <row r="28" spans="1:5" s="6" customFormat="1" ht="22.15" customHeight="1">
      <c r="A28" s="9" t="s">
        <v>4</v>
      </c>
      <c r="B28" s="216" t="s">
        <v>119</v>
      </c>
      <c r="C28" s="211">
        <v>8127772</v>
      </c>
      <c r="D28" s="211">
        <v>8064792</v>
      </c>
      <c r="E28" s="211">
        <v>62980</v>
      </c>
    </row>
    <row r="29" spans="1:5" s="6" customFormat="1" ht="22.15" customHeight="1">
      <c r="A29" s="9" t="s">
        <v>6</v>
      </c>
      <c r="B29" s="27" t="s">
        <v>29</v>
      </c>
      <c r="C29" s="211">
        <v>1266429</v>
      </c>
      <c r="D29" s="211">
        <v>1266429</v>
      </c>
      <c r="E29" s="211"/>
    </row>
    <row r="30" spans="1:5" s="6" customFormat="1" ht="22.15" customHeight="1">
      <c r="A30" s="9" t="s">
        <v>10</v>
      </c>
      <c r="B30" s="27" t="s">
        <v>30</v>
      </c>
      <c r="C30" s="211">
        <v>6861343</v>
      </c>
      <c r="D30" s="211">
        <v>6798363</v>
      </c>
      <c r="E30" s="211">
        <v>62980</v>
      </c>
    </row>
    <row r="31" spans="1:5" s="6" customFormat="1" ht="22.15" customHeight="1">
      <c r="A31" s="55" t="s">
        <v>31</v>
      </c>
      <c r="B31" s="56" t="s">
        <v>120</v>
      </c>
      <c r="C31" s="44"/>
      <c r="D31" s="44"/>
      <c r="E31" s="217"/>
    </row>
    <row r="32" spans="1:5" ht="18.75">
      <c r="A32" s="6"/>
      <c r="B32" s="6"/>
      <c r="C32" s="6"/>
      <c r="D32" s="6"/>
      <c r="E32" s="6"/>
    </row>
    <row r="33" spans="1:5" ht="18.75">
      <c r="A33" s="6"/>
      <c r="B33" s="6"/>
      <c r="C33" s="6"/>
      <c r="D33" s="6"/>
      <c r="E33" s="6"/>
    </row>
    <row r="34" spans="1:5" ht="18.75">
      <c r="A34" s="6"/>
      <c r="B34" s="6"/>
      <c r="C34" s="6"/>
      <c r="D34" s="6"/>
      <c r="E34" s="6"/>
    </row>
    <row r="35" spans="1:5" ht="18.75">
      <c r="A35" s="6"/>
      <c r="B35" s="6"/>
      <c r="C35" s="6"/>
      <c r="D35" s="6"/>
      <c r="E35" s="6"/>
    </row>
  </sheetData>
  <mergeCells count="5">
    <mergeCell ref="A3:E3"/>
    <mergeCell ref="A6:A7"/>
    <mergeCell ref="B6:B7"/>
    <mergeCell ref="C6:C7"/>
    <mergeCell ref="D6:E6"/>
  </mergeCells>
  <pageMargins left="0.28000000000000003" right="0.31" top="0.38" bottom="0.38"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selection sqref="A1:XFD1048576"/>
    </sheetView>
  </sheetViews>
  <sheetFormatPr defaultColWidth="11.7109375" defaultRowHeight="16.5"/>
  <cols>
    <col min="1" max="1" width="11.5703125" style="72" customWidth="1"/>
    <col min="2" max="2" width="80.140625" style="72" customWidth="1"/>
    <col min="3" max="3" width="27.5703125" style="104" customWidth="1"/>
    <col min="4" max="16384" width="11.7109375" style="72"/>
  </cols>
  <sheetData>
    <row r="1" spans="1:3">
      <c r="A1" s="25" t="s">
        <v>319</v>
      </c>
      <c r="C1" s="73" t="s">
        <v>121</v>
      </c>
    </row>
    <row r="2" spans="1:3">
      <c r="A2" s="74"/>
      <c r="C2" s="75"/>
    </row>
    <row r="3" spans="1:3">
      <c r="A3" s="171" t="s">
        <v>325</v>
      </c>
      <c r="B3" s="171"/>
      <c r="C3" s="171"/>
    </row>
    <row r="4" spans="1:3">
      <c r="A4" s="172" t="s">
        <v>321</v>
      </c>
      <c r="B4" s="172"/>
      <c r="C4" s="172"/>
    </row>
    <row r="5" spans="1:3">
      <c r="A5" s="154"/>
      <c r="B5" s="154"/>
      <c r="C5" s="154"/>
    </row>
    <row r="6" spans="1:3">
      <c r="A6" s="76"/>
      <c r="B6" s="77"/>
      <c r="C6" s="78" t="s">
        <v>0</v>
      </c>
    </row>
    <row r="7" spans="1:3" s="81" customFormat="1" ht="36" customHeight="1">
      <c r="A7" s="79" t="s">
        <v>1</v>
      </c>
      <c r="B7" s="79" t="s">
        <v>2</v>
      </c>
      <c r="C7" s="80" t="s">
        <v>42</v>
      </c>
    </row>
    <row r="8" spans="1:3" s="84" customFormat="1" ht="18" customHeight="1">
      <c r="A8" s="82"/>
      <c r="B8" s="82" t="s">
        <v>20</v>
      </c>
      <c r="C8" s="83">
        <v>19817646</v>
      </c>
    </row>
    <row r="9" spans="1:3" s="84" customFormat="1" ht="18" customHeight="1">
      <c r="A9" s="85" t="s">
        <v>3</v>
      </c>
      <c r="B9" s="86" t="s">
        <v>122</v>
      </c>
      <c r="C9" s="87">
        <v>5633157</v>
      </c>
    </row>
    <row r="10" spans="1:3" s="84" customFormat="1" ht="18" customHeight="1">
      <c r="A10" s="85" t="s">
        <v>4</v>
      </c>
      <c r="B10" s="86" t="s">
        <v>123</v>
      </c>
      <c r="C10" s="87">
        <v>14184489</v>
      </c>
    </row>
    <row r="11" spans="1:3" s="84" customFormat="1" ht="18" customHeight="1">
      <c r="A11" s="85"/>
      <c r="B11" s="88" t="s">
        <v>117</v>
      </c>
      <c r="C11" s="87"/>
    </row>
    <row r="12" spans="1:3" s="84" customFormat="1" ht="18" customHeight="1">
      <c r="A12" s="85" t="s">
        <v>6</v>
      </c>
      <c r="B12" s="89" t="s">
        <v>107</v>
      </c>
      <c r="C12" s="87">
        <v>3238198</v>
      </c>
    </row>
    <row r="13" spans="1:3" s="84" customFormat="1" ht="18" customHeight="1">
      <c r="A13" s="90">
        <v>1</v>
      </c>
      <c r="B13" s="91" t="s">
        <v>108</v>
      </c>
      <c r="C13" s="146">
        <v>2942497</v>
      </c>
    </row>
    <row r="14" spans="1:3" s="84" customFormat="1" ht="18" customHeight="1">
      <c r="A14" s="90"/>
      <c r="B14" s="92" t="s">
        <v>117</v>
      </c>
      <c r="C14" s="87"/>
    </row>
    <row r="15" spans="1:3" s="84" customFormat="1" ht="18" customHeight="1">
      <c r="A15" s="93" t="s">
        <v>124</v>
      </c>
      <c r="B15" s="94" t="s">
        <v>110</v>
      </c>
      <c r="C15" s="87"/>
    </row>
    <row r="16" spans="1:3" s="84" customFormat="1" ht="18" customHeight="1">
      <c r="A16" s="93" t="s">
        <v>125</v>
      </c>
      <c r="B16" s="94" t="s">
        <v>111</v>
      </c>
      <c r="C16" s="87"/>
    </row>
    <row r="17" spans="1:3" s="84" customFormat="1" ht="18" customHeight="1">
      <c r="A17" s="93" t="s">
        <v>126</v>
      </c>
      <c r="B17" s="94" t="s">
        <v>127</v>
      </c>
      <c r="C17" s="87"/>
    </row>
    <row r="18" spans="1:3" s="84" customFormat="1" ht="18" customHeight="1">
      <c r="A18" s="93" t="s">
        <v>128</v>
      </c>
      <c r="B18" s="94" t="s">
        <v>129</v>
      </c>
      <c r="C18" s="87"/>
    </row>
    <row r="19" spans="1:3" s="84" customFormat="1" ht="18" customHeight="1">
      <c r="A19" s="93" t="s">
        <v>130</v>
      </c>
      <c r="B19" s="94" t="s">
        <v>131</v>
      </c>
      <c r="C19" s="87"/>
    </row>
    <row r="20" spans="1:3" s="84" customFormat="1" ht="18" customHeight="1">
      <c r="A20" s="93" t="s">
        <v>132</v>
      </c>
      <c r="B20" s="94" t="s">
        <v>133</v>
      </c>
      <c r="C20" s="87"/>
    </row>
    <row r="21" spans="1:3" s="84" customFormat="1" ht="18" customHeight="1">
      <c r="A21" s="93" t="s">
        <v>134</v>
      </c>
      <c r="B21" s="94" t="s">
        <v>135</v>
      </c>
      <c r="C21" s="87"/>
    </row>
    <row r="22" spans="1:3" s="84" customFormat="1" ht="18" customHeight="1">
      <c r="A22" s="93" t="s">
        <v>136</v>
      </c>
      <c r="B22" s="94" t="s">
        <v>137</v>
      </c>
      <c r="C22" s="87"/>
    </row>
    <row r="23" spans="1:3" s="84" customFormat="1" ht="18" customHeight="1">
      <c r="A23" s="93" t="s">
        <v>138</v>
      </c>
      <c r="B23" s="94" t="s">
        <v>139</v>
      </c>
      <c r="C23" s="87"/>
    </row>
    <row r="24" spans="1:3" s="84" customFormat="1" ht="18" customHeight="1">
      <c r="A24" s="93" t="s">
        <v>140</v>
      </c>
      <c r="B24" s="94" t="s">
        <v>141</v>
      </c>
      <c r="C24" s="87"/>
    </row>
    <row r="25" spans="1:3" s="84" customFormat="1" ht="47.25">
      <c r="A25" s="95">
        <v>2</v>
      </c>
      <c r="B25" s="96" t="s">
        <v>115</v>
      </c>
      <c r="C25" s="146">
        <v>30000</v>
      </c>
    </row>
    <row r="26" spans="1:3" s="84" customFormat="1" ht="18" customHeight="1">
      <c r="A26" s="90">
        <v>3</v>
      </c>
      <c r="B26" s="91" t="s">
        <v>116</v>
      </c>
      <c r="C26" s="146">
        <v>265701</v>
      </c>
    </row>
    <row r="27" spans="1:3" ht="18" customHeight="1">
      <c r="A27" s="85" t="s">
        <v>10</v>
      </c>
      <c r="B27" s="89" t="s">
        <v>23</v>
      </c>
      <c r="C27" s="147">
        <v>2757801</v>
      </c>
    </row>
    <row r="28" spans="1:3" ht="18" customHeight="1">
      <c r="A28" s="98"/>
      <c r="B28" s="99" t="s">
        <v>117</v>
      </c>
      <c r="C28" s="97"/>
    </row>
    <row r="29" spans="1:3" ht="18" customHeight="1">
      <c r="A29" s="98">
        <v>1</v>
      </c>
      <c r="B29" s="94" t="s">
        <v>110</v>
      </c>
      <c r="C29" s="97">
        <v>702046</v>
      </c>
    </row>
    <row r="30" spans="1:3" ht="18" customHeight="1">
      <c r="A30" s="98">
        <f t="shared" ref="A30:A38" si="0">+A29+1</f>
        <v>2</v>
      </c>
      <c r="B30" s="94" t="s">
        <v>111</v>
      </c>
      <c r="C30" s="97">
        <v>14400</v>
      </c>
    </row>
    <row r="31" spans="1:3" ht="18" customHeight="1">
      <c r="A31" s="98">
        <f t="shared" si="0"/>
        <v>3</v>
      </c>
      <c r="B31" s="94" t="s">
        <v>127</v>
      </c>
      <c r="C31" s="97">
        <v>723065</v>
      </c>
    </row>
    <row r="32" spans="1:3" ht="18" customHeight="1">
      <c r="A32" s="98">
        <f t="shared" si="0"/>
        <v>4</v>
      </c>
      <c r="B32" s="94" t="s">
        <v>129</v>
      </c>
      <c r="C32" s="97">
        <v>23359</v>
      </c>
    </row>
    <row r="33" spans="1:3" ht="18" customHeight="1">
      <c r="A33" s="98">
        <f t="shared" si="0"/>
        <v>5</v>
      </c>
      <c r="B33" s="94" t="s">
        <v>131</v>
      </c>
      <c r="C33" s="97">
        <v>40150</v>
      </c>
    </row>
    <row r="34" spans="1:3" ht="18" customHeight="1">
      <c r="A34" s="98">
        <f t="shared" si="0"/>
        <v>6</v>
      </c>
      <c r="B34" s="94" t="s">
        <v>133</v>
      </c>
      <c r="C34" s="97">
        <v>2250</v>
      </c>
    </row>
    <row r="35" spans="1:3" ht="18" customHeight="1">
      <c r="A35" s="98">
        <f t="shared" si="0"/>
        <v>7</v>
      </c>
      <c r="B35" s="94" t="s">
        <v>135</v>
      </c>
      <c r="C35" s="97">
        <v>6300</v>
      </c>
    </row>
    <row r="36" spans="1:3" ht="18" customHeight="1">
      <c r="A36" s="98">
        <f t="shared" si="0"/>
        <v>8</v>
      </c>
      <c r="B36" s="94" t="s">
        <v>137</v>
      </c>
      <c r="C36" s="97">
        <v>232246</v>
      </c>
    </row>
    <row r="37" spans="1:3" ht="18" customHeight="1">
      <c r="A37" s="98">
        <f t="shared" si="0"/>
        <v>9</v>
      </c>
      <c r="B37" s="94" t="s">
        <v>139</v>
      </c>
      <c r="C37" s="97">
        <v>498541</v>
      </c>
    </row>
    <row r="38" spans="1:3" ht="18" customHeight="1">
      <c r="A38" s="98">
        <f t="shared" si="0"/>
        <v>10</v>
      </c>
      <c r="B38" s="94" t="s">
        <v>141</v>
      </c>
      <c r="C38" s="97">
        <v>66956</v>
      </c>
    </row>
    <row r="39" spans="1:3" ht="18" customHeight="1">
      <c r="A39" s="85" t="s">
        <v>14</v>
      </c>
      <c r="B39" s="89" t="s">
        <v>24</v>
      </c>
      <c r="C39" s="97"/>
    </row>
    <row r="40" spans="1:3" ht="18" customHeight="1">
      <c r="A40" s="85" t="s">
        <v>16</v>
      </c>
      <c r="B40" s="89" t="s">
        <v>25</v>
      </c>
      <c r="C40" s="147">
        <v>1300</v>
      </c>
    </row>
    <row r="41" spans="1:3" s="84" customFormat="1" ht="18" customHeight="1">
      <c r="A41" s="85" t="s">
        <v>18</v>
      </c>
      <c r="B41" s="89" t="s">
        <v>26</v>
      </c>
      <c r="C41" s="147">
        <v>122398</v>
      </c>
    </row>
    <row r="42" spans="1:3" s="84" customFormat="1" ht="18" customHeight="1">
      <c r="A42" s="85" t="s">
        <v>118</v>
      </c>
      <c r="B42" s="89" t="s">
        <v>27</v>
      </c>
      <c r="C42" s="100"/>
    </row>
    <row r="43" spans="1:3" ht="18" customHeight="1">
      <c r="A43" s="101" t="s">
        <v>31</v>
      </c>
      <c r="B43" s="102" t="s">
        <v>120</v>
      </c>
      <c r="C43" s="103"/>
    </row>
  </sheetData>
  <mergeCells count="2">
    <mergeCell ref="A3:C3"/>
    <mergeCell ref="A4:C4"/>
  </mergeCells>
  <pageMargins left="0.7" right="0.37" top="0.4" bottom="0.38"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workbookViewId="0">
      <selection sqref="A1:XFD1048576"/>
    </sheetView>
  </sheetViews>
  <sheetFormatPr defaultColWidth="12.85546875" defaultRowHeight="15.75"/>
  <cols>
    <col min="1" max="1" width="6.85546875" style="3" customWidth="1"/>
    <col min="2" max="2" width="38.140625" style="3" customWidth="1"/>
    <col min="3" max="13" width="13.7109375" style="3" customWidth="1"/>
    <col min="14" max="18" width="11.42578125" style="3" customWidth="1"/>
    <col min="19" max="16384" width="12.85546875" style="3"/>
  </cols>
  <sheetData>
    <row r="1" spans="1:18" ht="21" customHeight="1">
      <c r="A1" s="61" t="s">
        <v>319</v>
      </c>
      <c r="B1" s="61"/>
      <c r="C1" s="105"/>
      <c r="D1" s="106"/>
      <c r="E1" s="32"/>
      <c r="F1" s="2"/>
      <c r="G1" s="2"/>
      <c r="H1" s="2"/>
      <c r="I1" s="2"/>
      <c r="J1" s="32"/>
      <c r="K1" s="2"/>
      <c r="L1" s="2"/>
      <c r="M1" s="151" t="s">
        <v>326</v>
      </c>
      <c r="N1" s="2"/>
      <c r="O1" s="2"/>
      <c r="Q1" s="61"/>
    </row>
    <row r="2" spans="1:18" ht="21" customHeight="1">
      <c r="A2" s="187" t="s">
        <v>327</v>
      </c>
      <c r="B2" s="187"/>
      <c r="C2" s="187"/>
      <c r="D2" s="187"/>
      <c r="E2" s="187"/>
      <c r="F2" s="187"/>
      <c r="G2" s="187"/>
      <c r="H2" s="187"/>
      <c r="I2" s="187"/>
      <c r="J2" s="187"/>
      <c r="K2" s="187"/>
      <c r="L2" s="187"/>
      <c r="M2" s="187"/>
      <c r="N2" s="33"/>
      <c r="O2" s="33"/>
      <c r="P2" s="33"/>
      <c r="Q2" s="33"/>
      <c r="R2" s="33"/>
    </row>
    <row r="3" spans="1:18" ht="18" customHeight="1">
      <c r="A3" s="158" t="s">
        <v>321</v>
      </c>
      <c r="B3" s="158"/>
      <c r="C3" s="158"/>
      <c r="D3" s="158"/>
      <c r="E3" s="158"/>
      <c r="F3" s="158"/>
      <c r="G3" s="158"/>
      <c r="H3" s="158"/>
      <c r="I3" s="158"/>
      <c r="J3" s="158"/>
      <c r="K3" s="158"/>
      <c r="L3" s="158"/>
      <c r="M3" s="158"/>
      <c r="N3" s="5"/>
      <c r="O3" s="5"/>
      <c r="P3" s="5"/>
      <c r="Q3" s="5"/>
      <c r="R3" s="5"/>
    </row>
    <row r="4" spans="1:18" ht="18.75">
      <c r="A4" s="63"/>
      <c r="B4" s="63"/>
      <c r="C4" s="2"/>
      <c r="D4" s="2"/>
      <c r="E4" s="2"/>
      <c r="F4" s="2"/>
      <c r="G4" s="2"/>
      <c r="H4" s="2"/>
      <c r="I4" s="2"/>
      <c r="J4" s="2"/>
      <c r="K4" s="2"/>
      <c r="L4" s="2"/>
      <c r="M4" s="2"/>
      <c r="N4" s="2"/>
      <c r="O4" s="2"/>
      <c r="P4" s="2"/>
      <c r="Q4" s="2"/>
      <c r="R4" s="2"/>
    </row>
    <row r="5" spans="1:18" ht="19.5" customHeight="1">
      <c r="A5" s="150"/>
      <c r="B5" s="150"/>
      <c r="C5" s="6"/>
      <c r="D5" s="6"/>
      <c r="E5" s="218"/>
      <c r="F5" s="218"/>
      <c r="G5" s="219"/>
      <c r="H5" s="219"/>
      <c r="I5" s="6"/>
      <c r="J5" s="218"/>
      <c r="K5" s="218"/>
      <c r="L5" s="6"/>
      <c r="M5" s="29" t="s">
        <v>0</v>
      </c>
      <c r="N5" s="6"/>
      <c r="O5" s="6"/>
      <c r="Q5" s="220"/>
      <c r="R5" s="29"/>
    </row>
    <row r="6" spans="1:18" s="226" customFormat="1" ht="27.75" customHeight="1">
      <c r="A6" s="221" t="s">
        <v>1</v>
      </c>
      <c r="B6" s="221" t="s">
        <v>328</v>
      </c>
      <c r="C6" s="221" t="s">
        <v>142</v>
      </c>
      <c r="D6" s="221" t="s">
        <v>329</v>
      </c>
      <c r="E6" s="222" t="s">
        <v>330</v>
      </c>
      <c r="F6" s="222" t="s">
        <v>331</v>
      </c>
      <c r="G6" s="223" t="s">
        <v>332</v>
      </c>
      <c r="H6" s="223" t="s">
        <v>333</v>
      </c>
      <c r="I6" s="224" t="s">
        <v>334</v>
      </c>
      <c r="J6" s="225" t="s">
        <v>335</v>
      </c>
      <c r="K6" s="225"/>
      <c r="L6" s="225"/>
      <c r="M6" s="224" t="s">
        <v>336</v>
      </c>
    </row>
    <row r="7" spans="1:18" s="229" customFormat="1" ht="94.9" customHeight="1">
      <c r="A7" s="227"/>
      <c r="B7" s="227"/>
      <c r="C7" s="227"/>
      <c r="D7" s="227"/>
      <c r="E7" s="222"/>
      <c r="F7" s="222"/>
      <c r="G7" s="223"/>
      <c r="H7" s="223"/>
      <c r="I7" s="224"/>
      <c r="J7" s="228" t="s">
        <v>337</v>
      </c>
      <c r="K7" s="228" t="s">
        <v>338</v>
      </c>
      <c r="L7" s="228" t="s">
        <v>339</v>
      </c>
      <c r="M7" s="224"/>
    </row>
    <row r="8" spans="1:18" s="234" customFormat="1" ht="18.75" customHeight="1">
      <c r="A8" s="230"/>
      <c r="B8" s="231" t="s">
        <v>142</v>
      </c>
      <c r="C8" s="232"/>
      <c r="D8" s="232"/>
      <c r="E8" s="232"/>
      <c r="F8" s="232"/>
      <c r="G8" s="232"/>
      <c r="H8" s="232"/>
      <c r="I8" s="232"/>
      <c r="J8" s="233"/>
      <c r="K8" s="233"/>
      <c r="L8" s="233"/>
      <c r="M8" s="233"/>
    </row>
    <row r="9" spans="1:18" s="241" customFormat="1" ht="19.899999999999999" customHeight="1">
      <c r="A9" s="235" t="s">
        <v>6</v>
      </c>
      <c r="B9" s="236" t="s">
        <v>340</v>
      </c>
      <c r="C9" s="237">
        <f>SUM(D9:J9)+M9</f>
        <v>2118315</v>
      </c>
      <c r="D9" s="238">
        <f>SUM(D10:D60)</f>
        <v>0</v>
      </c>
      <c r="E9" s="238">
        <f>SUM(E10:E60)</f>
        <v>728188</v>
      </c>
      <c r="F9" s="238">
        <f t="shared" ref="F9:M9" si="0">SUM(F10:F60)</f>
        <v>0</v>
      </c>
      <c r="G9" s="238">
        <f t="shared" si="0"/>
        <v>1300</v>
      </c>
      <c r="H9" s="238">
        <f t="shared" si="0"/>
        <v>122398</v>
      </c>
      <c r="I9" s="239">
        <f t="shared" si="0"/>
        <v>0</v>
      </c>
      <c r="J9" s="240">
        <f>K9+L9</f>
        <v>1266429</v>
      </c>
      <c r="K9" s="240">
        <f>361171+134200+123250</f>
        <v>618621</v>
      </c>
      <c r="L9" s="240">
        <f>452409+154098+41301</f>
        <v>647808</v>
      </c>
      <c r="M9" s="240">
        <f t="shared" si="0"/>
        <v>0</v>
      </c>
    </row>
    <row r="10" spans="1:18" s="241" customFormat="1" ht="19.899999999999999" customHeight="1">
      <c r="A10" s="242">
        <v>1</v>
      </c>
      <c r="B10" s="243" t="s">
        <v>341</v>
      </c>
      <c r="C10" s="244">
        <f t="shared" ref="C10:C53" si="1">SUM(D10:J10)+M10</f>
        <v>28125</v>
      </c>
      <c r="D10" s="244"/>
      <c r="E10" s="244">
        <v>28125</v>
      </c>
      <c r="F10" s="237"/>
      <c r="G10" s="237"/>
      <c r="H10" s="237"/>
      <c r="I10" s="237"/>
      <c r="J10" s="237"/>
      <c r="K10" s="237"/>
      <c r="L10" s="237"/>
      <c r="M10" s="245"/>
    </row>
    <row r="11" spans="1:18" s="241" customFormat="1" ht="19.899999999999999" customHeight="1">
      <c r="A11" s="242">
        <v>2</v>
      </c>
      <c r="B11" s="243" t="s">
        <v>342</v>
      </c>
      <c r="C11" s="244">
        <f t="shared" si="1"/>
        <v>20214</v>
      </c>
      <c r="D11" s="244"/>
      <c r="E11" s="244">
        <v>20214</v>
      </c>
      <c r="F11" s="237"/>
      <c r="G11" s="237"/>
      <c r="H11" s="237"/>
      <c r="I11" s="237"/>
      <c r="J11" s="237"/>
      <c r="K11" s="237"/>
      <c r="L11" s="237"/>
      <c r="M11" s="245"/>
    </row>
    <row r="12" spans="1:18" s="241" customFormat="1" ht="19.899999999999999" customHeight="1">
      <c r="A12" s="242">
        <v>3</v>
      </c>
      <c r="B12" s="243" t="s">
        <v>343</v>
      </c>
      <c r="C12" s="244">
        <f t="shared" si="1"/>
        <v>5609</v>
      </c>
      <c r="D12" s="244"/>
      <c r="E12" s="244">
        <v>5609</v>
      </c>
      <c r="F12" s="237"/>
      <c r="G12" s="237"/>
      <c r="H12" s="237"/>
      <c r="I12" s="237"/>
      <c r="J12" s="237"/>
      <c r="K12" s="237"/>
      <c r="L12" s="237"/>
      <c r="M12" s="245"/>
    </row>
    <row r="13" spans="1:18" s="241" customFormat="1" ht="19.899999999999999" customHeight="1">
      <c r="A13" s="242">
        <v>4</v>
      </c>
      <c r="B13" s="243" t="s">
        <v>344</v>
      </c>
      <c r="C13" s="244">
        <f t="shared" si="1"/>
        <v>65005</v>
      </c>
      <c r="D13" s="244"/>
      <c r="E13" s="244">
        <v>65005</v>
      </c>
      <c r="F13" s="246"/>
      <c r="G13" s="237"/>
      <c r="H13" s="237"/>
      <c r="I13" s="237"/>
      <c r="J13" s="237"/>
      <c r="K13" s="237"/>
      <c r="L13" s="237"/>
      <c r="M13" s="245"/>
    </row>
    <row r="14" spans="1:18" s="241" customFormat="1" ht="19.899999999999999" customHeight="1">
      <c r="A14" s="242">
        <v>5</v>
      </c>
      <c r="B14" s="243" t="s">
        <v>345</v>
      </c>
      <c r="C14" s="244">
        <f>SUM(D14:J14)+M14</f>
        <v>9905</v>
      </c>
      <c r="D14" s="244"/>
      <c r="E14" s="244">
        <v>9905</v>
      </c>
      <c r="F14" s="237"/>
      <c r="G14" s="237"/>
      <c r="H14" s="237"/>
      <c r="I14" s="237"/>
      <c r="J14" s="237"/>
      <c r="K14" s="237"/>
      <c r="L14" s="237"/>
      <c r="M14" s="245"/>
    </row>
    <row r="15" spans="1:18" s="241" customFormat="1" ht="19.899999999999999" customHeight="1">
      <c r="A15" s="242">
        <v>6</v>
      </c>
      <c r="B15" s="243" t="s">
        <v>346</v>
      </c>
      <c r="C15" s="244">
        <f t="shared" si="1"/>
        <v>11770</v>
      </c>
      <c r="D15" s="244"/>
      <c r="E15" s="244">
        <v>11770</v>
      </c>
      <c r="F15" s="237"/>
      <c r="G15" s="237"/>
      <c r="H15" s="237"/>
      <c r="I15" s="237"/>
      <c r="J15" s="237"/>
      <c r="K15" s="237"/>
      <c r="L15" s="237"/>
      <c r="M15" s="245"/>
    </row>
    <row r="16" spans="1:18" s="241" customFormat="1" ht="19.899999999999999" customHeight="1">
      <c r="A16" s="242">
        <v>7</v>
      </c>
      <c r="B16" s="243" t="s">
        <v>347</v>
      </c>
      <c r="C16" s="244">
        <f t="shared" si="1"/>
        <v>8350</v>
      </c>
      <c r="D16" s="244"/>
      <c r="E16" s="244">
        <v>8350</v>
      </c>
      <c r="F16" s="237"/>
      <c r="G16" s="237"/>
      <c r="H16" s="237"/>
      <c r="I16" s="237"/>
      <c r="J16" s="237"/>
      <c r="K16" s="237"/>
      <c r="L16" s="237"/>
      <c r="M16" s="245"/>
    </row>
    <row r="17" spans="1:13" s="241" customFormat="1" ht="19.899999999999999" customHeight="1">
      <c r="A17" s="242">
        <v>8</v>
      </c>
      <c r="B17" s="247" t="s">
        <v>348</v>
      </c>
      <c r="C17" s="244">
        <f t="shared" si="1"/>
        <v>5854</v>
      </c>
      <c r="D17" s="244"/>
      <c r="E17" s="244">
        <v>5854</v>
      </c>
      <c r="F17" s="237"/>
      <c r="G17" s="237"/>
      <c r="H17" s="237"/>
      <c r="I17" s="237"/>
      <c r="J17" s="237"/>
      <c r="K17" s="237"/>
      <c r="L17" s="237"/>
      <c r="M17" s="245"/>
    </row>
    <row r="18" spans="1:13" s="241" customFormat="1" ht="19.899999999999999" customHeight="1">
      <c r="A18" s="242">
        <v>9</v>
      </c>
      <c r="B18" s="247" t="s">
        <v>349</v>
      </c>
      <c r="C18" s="244">
        <f t="shared" si="1"/>
        <v>16597</v>
      </c>
      <c r="D18" s="244"/>
      <c r="E18" s="244">
        <v>16597</v>
      </c>
      <c r="F18" s="237"/>
      <c r="G18" s="237"/>
      <c r="H18" s="237"/>
      <c r="I18" s="237"/>
      <c r="J18" s="237"/>
      <c r="K18" s="237"/>
      <c r="L18" s="237"/>
      <c r="M18" s="245"/>
    </row>
    <row r="19" spans="1:13" s="241" customFormat="1" ht="19.899999999999999" customHeight="1">
      <c r="A19" s="242">
        <v>10</v>
      </c>
      <c r="B19" s="247" t="s">
        <v>350</v>
      </c>
      <c r="C19" s="244">
        <f t="shared" si="1"/>
        <v>8228</v>
      </c>
      <c r="D19" s="244"/>
      <c r="E19" s="244">
        <v>8228</v>
      </c>
      <c r="F19" s="237"/>
      <c r="G19" s="237"/>
      <c r="H19" s="237"/>
      <c r="I19" s="237"/>
      <c r="J19" s="237"/>
      <c r="K19" s="237"/>
      <c r="L19" s="237"/>
      <c r="M19" s="245"/>
    </row>
    <row r="20" spans="1:13" s="241" customFormat="1" ht="19.899999999999999" customHeight="1">
      <c r="A20" s="242">
        <v>11</v>
      </c>
      <c r="B20" s="247" t="s">
        <v>351</v>
      </c>
      <c r="C20" s="244">
        <f t="shared" si="1"/>
        <v>17227</v>
      </c>
      <c r="D20" s="244"/>
      <c r="E20" s="244">
        <v>17227</v>
      </c>
      <c r="F20" s="237"/>
      <c r="G20" s="237"/>
      <c r="H20" s="237"/>
      <c r="I20" s="237"/>
      <c r="J20" s="237"/>
      <c r="K20" s="237"/>
      <c r="L20" s="237"/>
      <c r="M20" s="245"/>
    </row>
    <row r="21" spans="1:13" s="241" customFormat="1" ht="19.899999999999999" customHeight="1">
      <c r="A21" s="242">
        <v>12</v>
      </c>
      <c r="B21" s="247" t="s">
        <v>352</v>
      </c>
      <c r="C21" s="244">
        <f t="shared" si="1"/>
        <v>8592</v>
      </c>
      <c r="D21" s="244"/>
      <c r="E21" s="244">
        <v>8592</v>
      </c>
      <c r="F21" s="237"/>
      <c r="G21" s="237"/>
      <c r="H21" s="237"/>
      <c r="I21" s="237"/>
      <c r="J21" s="237"/>
      <c r="K21" s="237"/>
      <c r="L21" s="237"/>
      <c r="M21" s="245"/>
    </row>
    <row r="22" spans="1:13" s="241" customFormat="1" ht="19.899999999999999" customHeight="1">
      <c r="A22" s="242">
        <v>13</v>
      </c>
      <c r="B22" s="247" t="s">
        <v>353</v>
      </c>
      <c r="C22" s="244">
        <f>SUM(D22:J22)+M22</f>
        <v>18145</v>
      </c>
      <c r="D22" s="244"/>
      <c r="E22" s="244">
        <v>18145</v>
      </c>
      <c r="F22" s="237"/>
      <c r="G22" s="237"/>
      <c r="H22" s="237"/>
      <c r="I22" s="237"/>
      <c r="J22" s="237"/>
      <c r="K22" s="237"/>
      <c r="L22" s="237"/>
      <c r="M22" s="245"/>
    </row>
    <row r="23" spans="1:13" s="241" customFormat="1" ht="19.899999999999999" customHeight="1">
      <c r="A23" s="242">
        <v>14</v>
      </c>
      <c r="B23" s="247" t="s">
        <v>354</v>
      </c>
      <c r="C23" s="244">
        <f t="shared" si="1"/>
        <v>10750</v>
      </c>
      <c r="D23" s="244"/>
      <c r="E23" s="244">
        <v>10750</v>
      </c>
      <c r="F23" s="237"/>
      <c r="G23" s="237"/>
      <c r="H23" s="237"/>
      <c r="I23" s="237"/>
      <c r="J23" s="237"/>
      <c r="K23" s="237"/>
      <c r="L23" s="237"/>
      <c r="M23" s="245"/>
    </row>
    <row r="24" spans="1:13" s="241" customFormat="1" ht="19.899999999999999" customHeight="1">
      <c r="A24" s="242">
        <v>15</v>
      </c>
      <c r="B24" s="247" t="s">
        <v>355</v>
      </c>
      <c r="C24" s="244">
        <f t="shared" si="1"/>
        <v>14807</v>
      </c>
      <c r="D24" s="244"/>
      <c r="E24" s="244">
        <v>14807</v>
      </c>
      <c r="F24" s="248"/>
      <c r="G24" s="237"/>
      <c r="H24" s="237"/>
      <c r="I24" s="237"/>
      <c r="J24" s="237"/>
      <c r="K24" s="237"/>
      <c r="L24" s="237"/>
      <c r="M24" s="245"/>
    </row>
    <row r="25" spans="1:13" s="241" customFormat="1" ht="19.899999999999999" customHeight="1">
      <c r="A25" s="242">
        <v>16</v>
      </c>
      <c r="B25" s="247" t="s">
        <v>356</v>
      </c>
      <c r="C25" s="244">
        <f t="shared" si="1"/>
        <v>21411</v>
      </c>
      <c r="D25" s="244"/>
      <c r="E25" s="244">
        <v>21411</v>
      </c>
      <c r="F25" s="237"/>
      <c r="G25" s="237"/>
      <c r="H25" s="237"/>
      <c r="I25" s="237"/>
      <c r="J25" s="237"/>
      <c r="K25" s="237"/>
      <c r="L25" s="237"/>
      <c r="M25" s="245"/>
    </row>
    <row r="26" spans="1:13" s="241" customFormat="1" ht="19.899999999999999" customHeight="1">
      <c r="A26" s="242">
        <v>17</v>
      </c>
      <c r="B26" s="247" t="s">
        <v>357</v>
      </c>
      <c r="C26" s="244">
        <f t="shared" si="1"/>
        <v>20054</v>
      </c>
      <c r="D26" s="244"/>
      <c r="E26" s="244">
        <v>20054</v>
      </c>
      <c r="F26" s="237"/>
      <c r="G26" s="237"/>
      <c r="H26" s="237"/>
      <c r="I26" s="237"/>
      <c r="J26" s="237"/>
      <c r="K26" s="237"/>
      <c r="L26" s="237"/>
      <c r="M26" s="245"/>
    </row>
    <row r="27" spans="1:13" s="241" customFormat="1" ht="19.899999999999999" customHeight="1">
      <c r="A27" s="242">
        <v>18</v>
      </c>
      <c r="B27" s="247" t="s">
        <v>358</v>
      </c>
      <c r="C27" s="244">
        <f t="shared" si="1"/>
        <v>8120</v>
      </c>
      <c r="D27" s="244"/>
      <c r="E27" s="244">
        <v>8120</v>
      </c>
      <c r="F27" s="237"/>
      <c r="G27" s="237"/>
      <c r="H27" s="237"/>
      <c r="I27" s="237"/>
      <c r="J27" s="237"/>
      <c r="K27" s="237"/>
      <c r="L27" s="237"/>
      <c r="M27" s="245"/>
    </row>
    <row r="28" spans="1:13" s="241" customFormat="1" ht="19.899999999999999" customHeight="1">
      <c r="A28" s="242">
        <v>19</v>
      </c>
      <c r="B28" s="247" t="s">
        <v>359</v>
      </c>
      <c r="C28" s="244">
        <f t="shared" si="1"/>
        <v>7760</v>
      </c>
      <c r="D28" s="244"/>
      <c r="E28" s="244">
        <v>7760</v>
      </c>
      <c r="F28" s="237"/>
      <c r="G28" s="237"/>
      <c r="H28" s="237"/>
      <c r="I28" s="237"/>
      <c r="J28" s="237"/>
      <c r="K28" s="237"/>
      <c r="L28" s="237"/>
      <c r="M28" s="245"/>
    </row>
    <row r="29" spans="1:13" s="241" customFormat="1" ht="19.899999999999999" customHeight="1">
      <c r="A29" s="242">
        <v>20</v>
      </c>
      <c r="B29" s="247" t="s">
        <v>360</v>
      </c>
      <c r="C29" s="244">
        <f t="shared" si="1"/>
        <v>28985</v>
      </c>
      <c r="D29" s="244"/>
      <c r="E29" s="244">
        <v>28985</v>
      </c>
      <c r="F29" s="237"/>
      <c r="G29" s="237"/>
      <c r="H29" s="237"/>
      <c r="I29" s="237"/>
      <c r="J29" s="237"/>
      <c r="K29" s="237"/>
      <c r="L29" s="237"/>
      <c r="M29" s="245"/>
    </row>
    <row r="30" spans="1:13" s="241" customFormat="1" ht="19.899999999999999" customHeight="1">
      <c r="A30" s="242">
        <v>22</v>
      </c>
      <c r="B30" s="249" t="s">
        <v>361</v>
      </c>
      <c r="C30" s="244">
        <f t="shared" si="1"/>
        <v>114753</v>
      </c>
      <c r="D30" s="244"/>
      <c r="E30" s="244">
        <v>114753</v>
      </c>
      <c r="F30" s="237"/>
      <c r="G30" s="237"/>
      <c r="H30" s="237"/>
      <c r="I30" s="237"/>
      <c r="J30" s="237"/>
      <c r="K30" s="237"/>
      <c r="L30" s="237"/>
      <c r="M30" s="245"/>
    </row>
    <row r="31" spans="1:13" s="241" customFormat="1" ht="19.899999999999999" customHeight="1">
      <c r="A31" s="242">
        <v>23</v>
      </c>
      <c r="B31" s="247" t="s">
        <v>362</v>
      </c>
      <c r="C31" s="244">
        <f t="shared" si="1"/>
        <v>9918</v>
      </c>
      <c r="D31" s="244"/>
      <c r="E31" s="244">
        <v>9918</v>
      </c>
      <c r="F31" s="237"/>
      <c r="G31" s="237"/>
      <c r="H31" s="237"/>
      <c r="I31" s="237"/>
      <c r="J31" s="237"/>
      <c r="K31" s="237"/>
      <c r="L31" s="237"/>
      <c r="M31" s="245"/>
    </row>
    <row r="32" spans="1:13" s="241" customFormat="1" ht="19.899999999999999" customHeight="1">
      <c r="A32" s="242">
        <v>24</v>
      </c>
      <c r="B32" s="247" t="s">
        <v>363</v>
      </c>
      <c r="C32" s="244">
        <f t="shared" si="1"/>
        <v>4010</v>
      </c>
      <c r="D32" s="244"/>
      <c r="E32" s="244">
        <v>4010</v>
      </c>
      <c r="F32" s="237"/>
      <c r="G32" s="237"/>
      <c r="H32" s="237"/>
      <c r="I32" s="237"/>
      <c r="J32" s="237"/>
      <c r="K32" s="237"/>
      <c r="L32" s="237"/>
      <c r="M32" s="245"/>
    </row>
    <row r="33" spans="1:13" s="241" customFormat="1" ht="19.899999999999999" customHeight="1">
      <c r="A33" s="242">
        <v>25</v>
      </c>
      <c r="B33" s="247" t="s">
        <v>364</v>
      </c>
      <c r="C33" s="244">
        <f t="shared" si="1"/>
        <v>6132</v>
      </c>
      <c r="D33" s="244"/>
      <c r="E33" s="244">
        <v>6132</v>
      </c>
      <c r="F33" s="237"/>
      <c r="G33" s="237"/>
      <c r="H33" s="237"/>
      <c r="I33" s="237"/>
      <c r="J33" s="237"/>
      <c r="K33" s="237"/>
      <c r="L33" s="237"/>
      <c r="M33" s="245"/>
    </row>
    <row r="34" spans="1:13" s="241" customFormat="1" ht="19.899999999999999" customHeight="1">
      <c r="A34" s="242">
        <v>26</v>
      </c>
      <c r="B34" s="247" t="s">
        <v>365</v>
      </c>
      <c r="C34" s="244">
        <f t="shared" si="1"/>
        <v>4290</v>
      </c>
      <c r="D34" s="244"/>
      <c r="E34" s="244">
        <v>4290</v>
      </c>
      <c r="F34" s="237"/>
      <c r="G34" s="237"/>
      <c r="H34" s="237"/>
      <c r="I34" s="237"/>
      <c r="J34" s="237"/>
      <c r="K34" s="237"/>
      <c r="L34" s="237"/>
      <c r="M34" s="245"/>
    </row>
    <row r="35" spans="1:13" s="241" customFormat="1" ht="19.899999999999999" customHeight="1">
      <c r="A35" s="242">
        <v>27</v>
      </c>
      <c r="B35" s="247" t="s">
        <v>366</v>
      </c>
      <c r="C35" s="244">
        <f t="shared" si="1"/>
        <v>2652</v>
      </c>
      <c r="D35" s="244"/>
      <c r="E35" s="244">
        <v>2652</v>
      </c>
      <c r="F35" s="237"/>
      <c r="G35" s="237"/>
      <c r="H35" s="237"/>
      <c r="I35" s="237"/>
      <c r="J35" s="237"/>
      <c r="K35" s="237"/>
      <c r="L35" s="237"/>
      <c r="M35" s="245"/>
    </row>
    <row r="36" spans="1:13" s="241" customFormat="1" ht="19.899999999999999" customHeight="1">
      <c r="A36" s="242">
        <v>28</v>
      </c>
      <c r="B36" s="247" t="s">
        <v>367</v>
      </c>
      <c r="C36" s="244">
        <f t="shared" si="1"/>
        <v>3541</v>
      </c>
      <c r="D36" s="244"/>
      <c r="E36" s="244">
        <v>3541</v>
      </c>
      <c r="F36" s="237"/>
      <c r="G36" s="237"/>
      <c r="H36" s="237"/>
      <c r="I36" s="237"/>
      <c r="J36" s="237"/>
      <c r="K36" s="237"/>
      <c r="L36" s="237"/>
      <c r="M36" s="245"/>
    </row>
    <row r="37" spans="1:13" s="241" customFormat="1" ht="19.899999999999999" customHeight="1">
      <c r="A37" s="242">
        <v>29</v>
      </c>
      <c r="B37" s="247" t="s">
        <v>368</v>
      </c>
      <c r="C37" s="244">
        <f t="shared" si="1"/>
        <v>1290</v>
      </c>
      <c r="D37" s="244"/>
      <c r="E37" s="244">
        <v>1290</v>
      </c>
      <c r="F37" s="237"/>
      <c r="G37" s="237"/>
      <c r="H37" s="237"/>
      <c r="I37" s="237"/>
      <c r="J37" s="237"/>
      <c r="K37" s="237"/>
      <c r="L37" s="237"/>
      <c r="M37" s="245"/>
    </row>
    <row r="38" spans="1:13" s="241" customFormat="1" ht="19.899999999999999" customHeight="1">
      <c r="A38" s="242">
        <v>30</v>
      </c>
      <c r="B38" s="247" t="s">
        <v>369</v>
      </c>
      <c r="C38" s="244">
        <f t="shared" si="1"/>
        <v>1011</v>
      </c>
      <c r="D38" s="244"/>
      <c r="E38" s="244">
        <v>1011</v>
      </c>
      <c r="F38" s="237"/>
      <c r="G38" s="237"/>
      <c r="H38" s="237"/>
      <c r="I38" s="237"/>
      <c r="J38" s="237"/>
      <c r="K38" s="237"/>
      <c r="L38" s="237"/>
      <c r="M38" s="245"/>
    </row>
    <row r="39" spans="1:13" s="241" customFormat="1" ht="19.899999999999999" customHeight="1">
      <c r="A39" s="242">
        <v>31</v>
      </c>
      <c r="B39" s="247" t="s">
        <v>370</v>
      </c>
      <c r="C39" s="244">
        <f t="shared" si="1"/>
        <v>3267</v>
      </c>
      <c r="D39" s="244"/>
      <c r="E39" s="244">
        <v>3267</v>
      </c>
      <c r="F39" s="237"/>
      <c r="G39" s="237"/>
      <c r="H39" s="237"/>
      <c r="I39" s="237"/>
      <c r="J39" s="237"/>
      <c r="K39" s="237"/>
      <c r="L39" s="237"/>
      <c r="M39" s="245"/>
    </row>
    <row r="40" spans="1:13" s="241" customFormat="1" ht="19.899999999999999" customHeight="1">
      <c r="A40" s="242">
        <v>32</v>
      </c>
      <c r="B40" s="247" t="s">
        <v>371</v>
      </c>
      <c r="C40" s="244">
        <f t="shared" si="1"/>
        <v>3483</v>
      </c>
      <c r="D40" s="244"/>
      <c r="E40" s="244">
        <v>3483</v>
      </c>
      <c r="F40" s="237"/>
      <c r="G40" s="237"/>
      <c r="H40" s="237"/>
      <c r="I40" s="237"/>
      <c r="J40" s="237"/>
      <c r="K40" s="237"/>
      <c r="L40" s="237"/>
      <c r="M40" s="245"/>
    </row>
    <row r="41" spans="1:13" s="241" customFormat="1" ht="19.899999999999999" customHeight="1">
      <c r="A41" s="242">
        <v>33</v>
      </c>
      <c r="B41" s="247" t="s">
        <v>372</v>
      </c>
      <c r="C41" s="244">
        <f t="shared" si="1"/>
        <v>903</v>
      </c>
      <c r="D41" s="244"/>
      <c r="E41" s="244">
        <v>903</v>
      </c>
      <c r="F41" s="237"/>
      <c r="G41" s="237"/>
      <c r="H41" s="237"/>
      <c r="I41" s="237"/>
      <c r="J41" s="237"/>
      <c r="K41" s="237"/>
      <c r="L41" s="237"/>
      <c r="M41" s="245"/>
    </row>
    <row r="42" spans="1:13" s="241" customFormat="1" ht="19.899999999999999" customHeight="1">
      <c r="A42" s="242">
        <v>34</v>
      </c>
      <c r="B42" s="247" t="s">
        <v>373</v>
      </c>
      <c r="C42" s="244">
        <f t="shared" si="1"/>
        <v>1198</v>
      </c>
      <c r="D42" s="244"/>
      <c r="E42" s="244">
        <v>1198</v>
      </c>
      <c r="F42" s="237"/>
      <c r="G42" s="237"/>
      <c r="H42" s="237"/>
      <c r="I42" s="237"/>
      <c r="J42" s="237"/>
      <c r="K42" s="237"/>
      <c r="L42" s="237"/>
      <c r="M42" s="245"/>
    </row>
    <row r="43" spans="1:13" s="241" customFormat="1" ht="19.899999999999999" customHeight="1">
      <c r="A43" s="242">
        <v>35</v>
      </c>
      <c r="B43" s="247" t="s">
        <v>374</v>
      </c>
      <c r="C43" s="244">
        <f t="shared" si="1"/>
        <v>1632</v>
      </c>
      <c r="D43" s="244"/>
      <c r="E43" s="244">
        <v>1632</v>
      </c>
      <c r="F43" s="237"/>
      <c r="G43" s="237"/>
      <c r="H43" s="237"/>
      <c r="I43" s="237"/>
      <c r="J43" s="237"/>
      <c r="K43" s="237"/>
      <c r="L43" s="237"/>
      <c r="M43" s="245"/>
    </row>
    <row r="44" spans="1:13" s="241" customFormat="1" ht="19.899999999999999" customHeight="1">
      <c r="A44" s="242">
        <v>36</v>
      </c>
      <c r="B44" s="247" t="s">
        <v>375</v>
      </c>
      <c r="C44" s="244">
        <f t="shared" si="1"/>
        <v>941</v>
      </c>
      <c r="D44" s="244"/>
      <c r="E44" s="244">
        <v>941</v>
      </c>
      <c r="F44" s="237"/>
      <c r="G44" s="237"/>
      <c r="H44" s="237"/>
      <c r="I44" s="237"/>
      <c r="J44" s="237"/>
      <c r="K44" s="237"/>
      <c r="L44" s="237"/>
      <c r="M44" s="245"/>
    </row>
    <row r="45" spans="1:13" s="241" customFormat="1" ht="19.899999999999999" customHeight="1">
      <c r="A45" s="242">
        <v>37</v>
      </c>
      <c r="B45" s="247" t="s">
        <v>376</v>
      </c>
      <c r="C45" s="244">
        <f t="shared" si="1"/>
        <v>975</v>
      </c>
      <c r="D45" s="244"/>
      <c r="E45" s="244">
        <v>975</v>
      </c>
      <c r="F45" s="237"/>
      <c r="G45" s="237"/>
      <c r="H45" s="237"/>
      <c r="I45" s="237"/>
      <c r="J45" s="237"/>
      <c r="K45" s="237"/>
      <c r="L45" s="237"/>
      <c r="M45" s="245"/>
    </row>
    <row r="46" spans="1:13" s="241" customFormat="1" ht="19.899999999999999" customHeight="1">
      <c r="A46" s="242">
        <v>38</v>
      </c>
      <c r="B46" s="247" t="s">
        <v>377</v>
      </c>
      <c r="C46" s="244">
        <f t="shared" si="1"/>
        <v>794</v>
      </c>
      <c r="D46" s="244"/>
      <c r="E46" s="244">
        <v>794</v>
      </c>
      <c r="F46" s="237"/>
      <c r="G46" s="237"/>
      <c r="H46" s="237"/>
      <c r="I46" s="237"/>
      <c r="J46" s="237"/>
      <c r="K46" s="237"/>
      <c r="L46" s="237"/>
      <c r="M46" s="245"/>
    </row>
    <row r="47" spans="1:13" s="241" customFormat="1" ht="19.899999999999999" customHeight="1">
      <c r="A47" s="242">
        <v>39</v>
      </c>
      <c r="B47" s="247" t="s">
        <v>378</v>
      </c>
      <c r="C47" s="244">
        <f t="shared" si="1"/>
        <v>490</v>
      </c>
      <c r="D47" s="244"/>
      <c r="E47" s="244">
        <v>490</v>
      </c>
      <c r="F47" s="237"/>
      <c r="G47" s="237"/>
      <c r="H47" s="237"/>
      <c r="I47" s="237"/>
      <c r="J47" s="237"/>
      <c r="K47" s="237"/>
      <c r="L47" s="237"/>
      <c r="M47" s="245"/>
    </row>
    <row r="48" spans="1:13" s="241" customFormat="1" ht="19.899999999999999" customHeight="1">
      <c r="A48" s="242">
        <v>40</v>
      </c>
      <c r="B48" s="247" t="s">
        <v>379</v>
      </c>
      <c r="C48" s="244">
        <f t="shared" si="1"/>
        <v>544</v>
      </c>
      <c r="D48" s="244"/>
      <c r="E48" s="244">
        <v>544</v>
      </c>
      <c r="F48" s="237"/>
      <c r="G48" s="237"/>
      <c r="H48" s="237"/>
      <c r="I48" s="237"/>
      <c r="J48" s="237"/>
      <c r="K48" s="237"/>
      <c r="L48" s="237"/>
      <c r="M48" s="245"/>
    </row>
    <row r="49" spans="1:18" s="241" customFormat="1" ht="19.899999999999999" customHeight="1">
      <c r="A49" s="242">
        <v>41</v>
      </c>
      <c r="B49" s="247" t="s">
        <v>380</v>
      </c>
      <c r="C49" s="244">
        <f t="shared" si="1"/>
        <v>593</v>
      </c>
      <c r="D49" s="244"/>
      <c r="E49" s="244">
        <v>593</v>
      </c>
      <c r="F49" s="237"/>
      <c r="G49" s="237"/>
      <c r="H49" s="237"/>
      <c r="I49" s="237"/>
      <c r="J49" s="237"/>
      <c r="K49" s="237"/>
      <c r="L49" s="237"/>
      <c r="M49" s="245"/>
    </row>
    <row r="50" spans="1:18" s="241" customFormat="1" ht="19.899999999999999" customHeight="1">
      <c r="A50" s="242">
        <v>42</v>
      </c>
      <c r="B50" s="247" t="s">
        <v>381</v>
      </c>
      <c r="C50" s="244">
        <f t="shared" si="1"/>
        <v>503</v>
      </c>
      <c r="D50" s="244"/>
      <c r="E50" s="244">
        <v>503</v>
      </c>
      <c r="F50" s="237"/>
      <c r="G50" s="237"/>
      <c r="H50" s="237"/>
      <c r="I50" s="237"/>
      <c r="J50" s="237"/>
      <c r="K50" s="237"/>
      <c r="L50" s="237"/>
      <c r="M50" s="245"/>
    </row>
    <row r="51" spans="1:18" s="241" customFormat="1" ht="19.899999999999999" customHeight="1">
      <c r="A51" s="242">
        <v>43</v>
      </c>
      <c r="B51" s="247" t="s">
        <v>382</v>
      </c>
      <c r="C51" s="244">
        <f t="shared" si="1"/>
        <v>113</v>
      </c>
      <c r="D51" s="244"/>
      <c r="E51" s="244">
        <v>113</v>
      </c>
      <c r="F51" s="237"/>
      <c r="G51" s="237"/>
      <c r="H51" s="237"/>
      <c r="I51" s="237"/>
      <c r="J51" s="237"/>
      <c r="K51" s="237"/>
      <c r="L51" s="237"/>
      <c r="M51" s="245"/>
    </row>
    <row r="52" spans="1:18" s="251" customFormat="1" ht="19.899999999999999" customHeight="1">
      <c r="A52" s="242">
        <v>44</v>
      </c>
      <c r="B52" s="247" t="s">
        <v>383</v>
      </c>
      <c r="C52" s="244">
        <f t="shared" si="1"/>
        <v>85154</v>
      </c>
      <c r="D52" s="244"/>
      <c r="E52" s="244">
        <v>85154</v>
      </c>
      <c r="F52" s="244"/>
      <c r="G52" s="244"/>
      <c r="H52" s="244"/>
      <c r="I52" s="244"/>
      <c r="J52" s="244"/>
      <c r="K52" s="244"/>
      <c r="L52" s="244"/>
      <c r="M52" s="250"/>
    </row>
    <row r="53" spans="1:18" s="251" customFormat="1" ht="19.899999999999999" customHeight="1">
      <c r="A53" s="242">
        <v>45</v>
      </c>
      <c r="B53" s="247" t="s">
        <v>384</v>
      </c>
      <c r="C53" s="244">
        <f t="shared" si="1"/>
        <v>104343</v>
      </c>
      <c r="D53" s="244"/>
      <c r="E53" s="244">
        <v>104343</v>
      </c>
      <c r="G53" s="244"/>
      <c r="H53" s="244"/>
      <c r="I53" s="244"/>
      <c r="J53" s="244"/>
      <c r="K53" s="244"/>
      <c r="L53" s="244"/>
      <c r="M53" s="250"/>
    </row>
    <row r="54" spans="1:18" s="251" customFormat="1" ht="19.899999999999999" customHeight="1">
      <c r="A54" s="242">
        <v>46</v>
      </c>
      <c r="B54" s="244" t="s">
        <v>385</v>
      </c>
      <c r="C54" s="244">
        <f>SUM(D54:J54)+M54</f>
        <v>40150</v>
      </c>
      <c r="D54" s="244"/>
      <c r="E54" s="244">
        <v>40150</v>
      </c>
      <c r="F54" s="244"/>
      <c r="G54" s="244"/>
      <c r="H54" s="244"/>
      <c r="I54" s="244"/>
      <c r="J54" s="244"/>
      <c r="K54" s="244"/>
      <c r="L54" s="244"/>
      <c r="M54" s="250"/>
    </row>
    <row r="55" spans="1:18" s="226" customFormat="1" ht="40.9" customHeight="1">
      <c r="A55" s="252" t="s">
        <v>10</v>
      </c>
      <c r="B55" s="236" t="s">
        <v>331</v>
      </c>
      <c r="C55" s="236">
        <f>SUM(D55:J55)+M55</f>
        <v>0</v>
      </c>
      <c r="D55" s="236"/>
      <c r="E55" s="236"/>
      <c r="F55" s="236"/>
      <c r="G55" s="236"/>
      <c r="H55" s="236"/>
      <c r="I55" s="236"/>
      <c r="J55" s="236"/>
      <c r="K55" s="236"/>
      <c r="L55" s="236"/>
      <c r="M55" s="253"/>
    </row>
    <row r="56" spans="1:18" s="226" customFormat="1" ht="28.9" customHeight="1">
      <c r="A56" s="252" t="s">
        <v>14</v>
      </c>
      <c r="B56" s="236" t="s">
        <v>332</v>
      </c>
      <c r="C56" s="237"/>
      <c r="D56" s="237"/>
      <c r="E56" s="237"/>
      <c r="F56" s="236"/>
      <c r="G56" s="236">
        <v>1300</v>
      </c>
      <c r="H56" s="236"/>
      <c r="I56" s="237"/>
      <c r="J56" s="237"/>
      <c r="K56" s="237"/>
      <c r="L56" s="237"/>
      <c r="M56" s="253"/>
    </row>
    <row r="57" spans="1:18" ht="18.75" customHeight="1">
      <c r="A57" s="252" t="s">
        <v>16</v>
      </c>
      <c r="B57" s="236" t="s">
        <v>333</v>
      </c>
      <c r="C57" s="237"/>
      <c r="D57" s="237"/>
      <c r="E57" s="237"/>
      <c r="F57" s="237"/>
      <c r="G57" s="237"/>
      <c r="H57" s="237">
        <v>122398</v>
      </c>
      <c r="I57" s="237"/>
      <c r="J57" s="237"/>
      <c r="K57" s="237"/>
      <c r="L57" s="237"/>
      <c r="M57" s="26"/>
    </row>
    <row r="58" spans="1:18" s="255" customFormat="1" ht="31.15" customHeight="1">
      <c r="A58" s="252" t="s">
        <v>18</v>
      </c>
      <c r="B58" s="236" t="s">
        <v>334</v>
      </c>
      <c r="C58" s="237"/>
      <c r="D58" s="237"/>
      <c r="E58" s="237"/>
      <c r="F58" s="237"/>
      <c r="G58" s="237"/>
      <c r="H58" s="237"/>
      <c r="I58" s="237"/>
      <c r="J58" s="237"/>
      <c r="K58" s="237"/>
      <c r="L58" s="237"/>
      <c r="M58" s="254"/>
    </row>
    <row r="59" spans="1:18" ht="31.9" customHeight="1">
      <c r="A59" s="252" t="s">
        <v>118</v>
      </c>
      <c r="B59" s="236" t="s">
        <v>386</v>
      </c>
      <c r="C59" s="237"/>
      <c r="D59" s="237"/>
      <c r="E59" s="237"/>
      <c r="F59" s="237"/>
      <c r="G59" s="237"/>
      <c r="H59" s="237"/>
      <c r="I59" s="237"/>
      <c r="J59" s="237"/>
      <c r="K59" s="237"/>
      <c r="L59" s="237"/>
      <c r="M59" s="26"/>
    </row>
    <row r="60" spans="1:18" ht="34.9" customHeight="1">
      <c r="A60" s="256" t="s">
        <v>387</v>
      </c>
      <c r="B60" s="257" t="s">
        <v>336</v>
      </c>
      <c r="C60" s="258"/>
      <c r="D60" s="258"/>
      <c r="E60" s="258"/>
      <c r="F60" s="258"/>
      <c r="G60" s="258"/>
      <c r="H60" s="258"/>
      <c r="I60" s="258"/>
      <c r="J60" s="258"/>
      <c r="K60" s="258"/>
      <c r="L60" s="258"/>
      <c r="M60" s="44"/>
    </row>
    <row r="61" spans="1:18" ht="22.5" customHeight="1">
      <c r="A61" s="6"/>
      <c r="B61" s="6"/>
      <c r="C61" s="6"/>
      <c r="D61" s="6"/>
      <c r="E61" s="6"/>
      <c r="F61" s="6"/>
      <c r="G61" s="6"/>
      <c r="H61" s="6"/>
      <c r="I61" s="6"/>
      <c r="J61" s="6"/>
      <c r="K61" s="6"/>
      <c r="L61" s="6"/>
      <c r="M61" s="6"/>
      <c r="N61" s="6"/>
      <c r="O61" s="6"/>
      <c r="P61" s="6"/>
      <c r="Q61" s="6"/>
      <c r="R61" s="6"/>
    </row>
    <row r="62" spans="1:18" ht="18.75">
      <c r="A62" s="6"/>
      <c r="B62" s="6"/>
      <c r="C62" s="6"/>
      <c r="D62" s="6"/>
      <c r="E62" s="6"/>
      <c r="F62" s="6"/>
      <c r="G62" s="6"/>
      <c r="H62" s="6"/>
      <c r="I62" s="6"/>
      <c r="J62" s="6"/>
      <c r="K62" s="6"/>
      <c r="L62" s="6"/>
      <c r="M62" s="6"/>
      <c r="N62" s="6"/>
      <c r="O62" s="6"/>
      <c r="P62" s="6"/>
      <c r="Q62" s="6"/>
      <c r="R62" s="6"/>
    </row>
    <row r="63" spans="1:18" ht="18.75">
      <c r="A63" s="6"/>
      <c r="B63" s="6"/>
      <c r="C63" s="6"/>
      <c r="D63" s="6"/>
      <c r="E63" s="6"/>
      <c r="F63" s="6"/>
      <c r="G63" s="6"/>
      <c r="H63" s="6"/>
      <c r="I63" s="6"/>
      <c r="J63" s="6"/>
      <c r="K63" s="6"/>
      <c r="L63" s="6"/>
      <c r="M63" s="6"/>
      <c r="N63" s="6"/>
      <c r="O63" s="6"/>
      <c r="P63" s="6"/>
      <c r="Q63" s="6"/>
      <c r="R63" s="6"/>
    </row>
    <row r="64" spans="1:18" ht="18.75">
      <c r="A64" s="6"/>
      <c r="B64" s="6"/>
      <c r="C64" s="6"/>
      <c r="D64" s="6"/>
      <c r="E64" s="6"/>
      <c r="F64" s="6"/>
      <c r="G64" s="6"/>
      <c r="H64" s="6"/>
      <c r="I64" s="6"/>
      <c r="J64" s="6"/>
      <c r="K64" s="6"/>
      <c r="L64" s="6"/>
      <c r="M64" s="6"/>
      <c r="N64" s="6"/>
      <c r="O64" s="6"/>
      <c r="P64" s="6"/>
      <c r="Q64" s="6"/>
      <c r="R64" s="6"/>
    </row>
    <row r="65" spans="1:18" ht="18.75">
      <c r="A65" s="6"/>
      <c r="B65" s="6"/>
      <c r="C65" s="6"/>
      <c r="D65" s="6"/>
      <c r="E65" s="6"/>
      <c r="F65" s="6"/>
      <c r="G65" s="6"/>
      <c r="H65" s="6"/>
      <c r="I65" s="6"/>
      <c r="J65" s="6"/>
      <c r="K65" s="6"/>
      <c r="L65" s="6"/>
      <c r="M65" s="6"/>
      <c r="N65" s="6"/>
      <c r="O65" s="6"/>
      <c r="P65" s="6"/>
      <c r="Q65" s="6"/>
      <c r="R65" s="6"/>
    </row>
  </sheetData>
  <mergeCells count="15">
    <mergeCell ref="G6:G7"/>
    <mergeCell ref="H6:H7"/>
    <mergeCell ref="I6:I7"/>
    <mergeCell ref="J6:L6"/>
    <mergeCell ref="M6:M7"/>
    <mergeCell ref="A2:M2"/>
    <mergeCell ref="A3:M3"/>
    <mergeCell ref="E5:F5"/>
    <mergeCell ref="J5:K5"/>
    <mergeCell ref="A6:A7"/>
    <mergeCell ref="B6:B7"/>
    <mergeCell ref="C6:C7"/>
    <mergeCell ref="D6:D7"/>
    <mergeCell ref="E6:E7"/>
    <mergeCell ref="F6:F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sqref="A1:XFD1048576"/>
    </sheetView>
  </sheetViews>
  <sheetFormatPr defaultColWidth="11.7109375" defaultRowHeight="15.75"/>
  <cols>
    <col min="1" max="1" width="6.85546875" style="3" customWidth="1"/>
    <col min="2" max="2" width="31.28515625" style="3" customWidth="1"/>
    <col min="3" max="15" width="11.140625" style="3" customWidth="1"/>
    <col min="16" max="16384" width="11.7109375" style="3"/>
  </cols>
  <sheetData>
    <row r="1" spans="1:15" s="260" customFormat="1">
      <c r="A1" s="61" t="s">
        <v>319</v>
      </c>
      <c r="B1" s="259"/>
      <c r="D1" s="261"/>
      <c r="E1" s="261"/>
      <c r="F1" s="261"/>
      <c r="H1" s="262"/>
      <c r="O1" s="263" t="s">
        <v>388</v>
      </c>
    </row>
    <row r="2" spans="1:15">
      <c r="A2" s="264" t="s">
        <v>389</v>
      </c>
      <c r="B2" s="264"/>
      <c r="C2" s="264"/>
      <c r="D2" s="264"/>
      <c r="E2" s="264"/>
      <c r="F2" s="264"/>
      <c r="G2" s="264"/>
      <c r="H2" s="264"/>
      <c r="I2" s="264"/>
      <c r="J2" s="264"/>
      <c r="K2" s="264"/>
      <c r="L2" s="264"/>
      <c r="M2" s="264"/>
      <c r="N2" s="264"/>
      <c r="O2" s="264"/>
    </row>
    <row r="3" spans="1:15">
      <c r="A3" s="158" t="s">
        <v>321</v>
      </c>
      <c r="B3" s="158"/>
      <c r="C3" s="158"/>
      <c r="D3" s="158"/>
      <c r="E3" s="158"/>
      <c r="F3" s="158"/>
      <c r="G3" s="158"/>
      <c r="H3" s="158"/>
      <c r="I3" s="158"/>
      <c r="J3" s="158"/>
      <c r="K3" s="158"/>
      <c r="L3" s="158"/>
      <c r="M3" s="158"/>
      <c r="N3" s="158"/>
      <c r="O3" s="158"/>
    </row>
    <row r="4" spans="1:15">
      <c r="A4" s="149"/>
      <c r="B4" s="149"/>
      <c r="C4" s="149"/>
      <c r="D4" s="149"/>
      <c r="E4" s="149"/>
      <c r="F4" s="149"/>
      <c r="G4" s="149"/>
      <c r="H4" s="149"/>
      <c r="I4" s="149"/>
      <c r="O4" s="265" t="s">
        <v>0</v>
      </c>
    </row>
    <row r="5" spans="1:15" s="226" customFormat="1" ht="12.75">
      <c r="A5" s="221" t="s">
        <v>1</v>
      </c>
      <c r="B5" s="221" t="s">
        <v>328</v>
      </c>
      <c r="C5" s="221" t="s">
        <v>142</v>
      </c>
      <c r="D5" s="222" t="s">
        <v>390</v>
      </c>
      <c r="E5" s="222"/>
      <c r="F5" s="222"/>
      <c r="G5" s="222"/>
      <c r="H5" s="222"/>
      <c r="I5" s="222"/>
      <c r="J5" s="222"/>
      <c r="K5" s="222"/>
      <c r="L5" s="222"/>
      <c r="M5" s="222"/>
      <c r="N5" s="222"/>
      <c r="O5" s="222"/>
    </row>
    <row r="6" spans="1:15" s="226" customFormat="1" ht="12.75">
      <c r="A6" s="266"/>
      <c r="B6" s="266"/>
      <c r="C6" s="266"/>
      <c r="D6" s="267" t="s">
        <v>391</v>
      </c>
      <c r="E6" s="267" t="s">
        <v>392</v>
      </c>
      <c r="F6" s="267" t="s">
        <v>393</v>
      </c>
      <c r="G6" s="268" t="s">
        <v>394</v>
      </c>
      <c r="H6" s="269" t="s">
        <v>395</v>
      </c>
      <c r="I6" s="268" t="s">
        <v>396</v>
      </c>
      <c r="J6" s="268" t="s">
        <v>397</v>
      </c>
      <c r="K6" s="268" t="s">
        <v>398</v>
      </c>
      <c r="L6" s="223" t="s">
        <v>399</v>
      </c>
      <c r="M6" s="223"/>
      <c r="N6" s="268" t="s">
        <v>400</v>
      </c>
      <c r="O6" s="269" t="s">
        <v>401</v>
      </c>
    </row>
    <row r="7" spans="1:15" s="229" customFormat="1" ht="76.5">
      <c r="A7" s="227"/>
      <c r="B7" s="227"/>
      <c r="C7" s="227"/>
      <c r="D7" s="270"/>
      <c r="E7" s="270"/>
      <c r="F7" s="270"/>
      <c r="G7" s="271"/>
      <c r="H7" s="272"/>
      <c r="I7" s="271"/>
      <c r="J7" s="271"/>
      <c r="K7" s="271"/>
      <c r="L7" s="273" t="s">
        <v>402</v>
      </c>
      <c r="M7" s="273" t="s">
        <v>403</v>
      </c>
      <c r="N7" s="271"/>
      <c r="O7" s="272"/>
    </row>
    <row r="8" spans="1:15" s="234" customFormat="1">
      <c r="A8" s="274"/>
      <c r="B8" s="275" t="s">
        <v>142</v>
      </c>
      <c r="C8" s="276">
        <f>SUM(C9:C23)</f>
        <v>232246</v>
      </c>
      <c r="D8" s="276">
        <f t="shared" ref="D8:K8" si="0">SUM(D9:D23)</f>
        <v>0</v>
      </c>
      <c r="E8" s="276">
        <f t="shared" si="0"/>
        <v>0</v>
      </c>
      <c r="F8" s="276">
        <f t="shared" si="0"/>
        <v>0</v>
      </c>
      <c r="G8" s="276">
        <f t="shared" si="0"/>
        <v>0</v>
      </c>
      <c r="H8" s="276">
        <f t="shared" si="0"/>
        <v>0</v>
      </c>
      <c r="I8" s="276">
        <f t="shared" si="0"/>
        <v>0</v>
      </c>
      <c r="J8" s="276">
        <f t="shared" si="0"/>
        <v>0</v>
      </c>
      <c r="K8" s="276">
        <f t="shared" si="0"/>
        <v>232246</v>
      </c>
      <c r="L8" s="277">
        <f t="shared" ref="L8:O8" si="1">SUM(L9,L23)</f>
        <v>0</v>
      </c>
      <c r="M8" s="277">
        <f t="shared" si="1"/>
        <v>0</v>
      </c>
      <c r="N8" s="277">
        <f t="shared" si="1"/>
        <v>0</v>
      </c>
      <c r="O8" s="277">
        <f t="shared" si="1"/>
        <v>0</v>
      </c>
    </row>
    <row r="9" spans="1:15" s="226" customFormat="1" ht="24">
      <c r="A9" s="278">
        <v>1</v>
      </c>
      <c r="B9" s="279" t="s">
        <v>404</v>
      </c>
      <c r="C9" s="280">
        <v>630</v>
      </c>
      <c r="D9" s="281"/>
      <c r="E9" s="281"/>
      <c r="F9" s="281"/>
      <c r="G9" s="281"/>
      <c r="H9" s="281"/>
      <c r="I9" s="281"/>
      <c r="J9" s="281"/>
      <c r="K9" s="282">
        <f>C9</f>
        <v>630</v>
      </c>
      <c r="L9" s="281"/>
      <c r="M9" s="281"/>
      <c r="N9" s="281"/>
      <c r="O9" s="281"/>
    </row>
    <row r="10" spans="1:15" s="226" customFormat="1" ht="24">
      <c r="A10" s="283">
        <v>2</v>
      </c>
      <c r="B10" s="284" t="s">
        <v>405</v>
      </c>
      <c r="C10" s="285">
        <v>35591</v>
      </c>
      <c r="D10" s="253"/>
      <c r="E10" s="253"/>
      <c r="F10" s="253"/>
      <c r="G10" s="253"/>
      <c r="H10" s="253"/>
      <c r="I10" s="253"/>
      <c r="J10" s="253"/>
      <c r="K10" s="286">
        <f>C10</f>
        <v>35591</v>
      </c>
      <c r="L10" s="253"/>
      <c r="M10" s="253"/>
      <c r="N10" s="253"/>
      <c r="O10" s="253"/>
    </row>
    <row r="11" spans="1:15" s="226" customFormat="1" ht="24">
      <c r="A11" s="283">
        <v>3</v>
      </c>
      <c r="B11" s="284" t="s">
        <v>406</v>
      </c>
      <c r="C11" s="285">
        <v>3000</v>
      </c>
      <c r="D11" s="253"/>
      <c r="E11" s="253"/>
      <c r="F11" s="253"/>
      <c r="G11" s="253"/>
      <c r="H11" s="253"/>
      <c r="I11" s="253"/>
      <c r="J11" s="253"/>
      <c r="K11" s="286">
        <f t="shared" ref="K11:K23" si="2">C11</f>
        <v>3000</v>
      </c>
      <c r="L11" s="253"/>
      <c r="M11" s="253"/>
      <c r="N11" s="253"/>
      <c r="O11" s="253"/>
    </row>
    <row r="12" spans="1:15" s="226" customFormat="1" ht="36">
      <c r="A12" s="283">
        <v>4</v>
      </c>
      <c r="B12" s="284" t="s">
        <v>407</v>
      </c>
      <c r="C12" s="285">
        <v>1695</v>
      </c>
      <c r="D12" s="253"/>
      <c r="E12" s="253"/>
      <c r="F12" s="253"/>
      <c r="G12" s="253"/>
      <c r="H12" s="253"/>
      <c r="I12" s="253"/>
      <c r="J12" s="253"/>
      <c r="K12" s="286">
        <f t="shared" si="2"/>
        <v>1695</v>
      </c>
      <c r="L12" s="253"/>
      <c r="M12" s="253"/>
      <c r="N12" s="253"/>
      <c r="O12" s="253"/>
    </row>
    <row r="13" spans="1:15" s="226" customFormat="1" ht="36">
      <c r="A13" s="283">
        <v>5</v>
      </c>
      <c r="B13" s="284" t="s">
        <v>408</v>
      </c>
      <c r="C13" s="285">
        <v>65000</v>
      </c>
      <c r="D13" s="253"/>
      <c r="E13" s="253"/>
      <c r="F13" s="253"/>
      <c r="G13" s="253"/>
      <c r="H13" s="253"/>
      <c r="I13" s="253"/>
      <c r="J13" s="253"/>
      <c r="K13" s="286">
        <f t="shared" si="2"/>
        <v>65000</v>
      </c>
      <c r="L13" s="253"/>
      <c r="M13" s="253"/>
      <c r="N13" s="253"/>
      <c r="O13" s="253"/>
    </row>
    <row r="14" spans="1:15" s="226" customFormat="1" ht="12.75">
      <c r="A14" s="283">
        <v>6</v>
      </c>
      <c r="B14" s="287" t="s">
        <v>409</v>
      </c>
      <c r="C14" s="285">
        <v>20000</v>
      </c>
      <c r="D14" s="253"/>
      <c r="E14" s="253"/>
      <c r="F14" s="253"/>
      <c r="G14" s="253"/>
      <c r="H14" s="253"/>
      <c r="I14" s="253"/>
      <c r="J14" s="253"/>
      <c r="K14" s="286">
        <f t="shared" si="2"/>
        <v>20000</v>
      </c>
      <c r="L14" s="253"/>
      <c r="M14" s="253"/>
      <c r="N14" s="253"/>
      <c r="O14" s="253"/>
    </row>
    <row r="15" spans="1:15" s="226" customFormat="1" ht="12.75">
      <c r="A15" s="283">
        <v>7</v>
      </c>
      <c r="B15" s="287" t="s">
        <v>410</v>
      </c>
      <c r="C15" s="285">
        <v>59330</v>
      </c>
      <c r="D15" s="253"/>
      <c r="E15" s="253"/>
      <c r="F15" s="253"/>
      <c r="G15" s="253"/>
      <c r="H15" s="253"/>
      <c r="I15" s="253"/>
      <c r="J15" s="253"/>
      <c r="K15" s="286">
        <f t="shared" si="2"/>
        <v>59330</v>
      </c>
      <c r="L15" s="253"/>
      <c r="M15" s="253"/>
      <c r="N15" s="253"/>
      <c r="O15" s="253"/>
    </row>
    <row r="16" spans="1:15" s="226" customFormat="1" ht="48">
      <c r="A16" s="283">
        <v>8</v>
      </c>
      <c r="B16" s="287" t="s">
        <v>411</v>
      </c>
      <c r="C16" s="285">
        <v>3000</v>
      </c>
      <c r="D16" s="253"/>
      <c r="E16" s="253"/>
      <c r="F16" s="253"/>
      <c r="G16" s="253"/>
      <c r="H16" s="253"/>
      <c r="I16" s="253"/>
      <c r="J16" s="253"/>
      <c r="K16" s="286">
        <f t="shared" si="2"/>
        <v>3000</v>
      </c>
      <c r="L16" s="253"/>
      <c r="M16" s="253"/>
      <c r="N16" s="253"/>
      <c r="O16" s="253"/>
    </row>
    <row r="17" spans="1:15" s="226" customFormat="1" ht="48">
      <c r="A17" s="283">
        <v>9</v>
      </c>
      <c r="B17" s="287" t="s">
        <v>412</v>
      </c>
      <c r="C17" s="285">
        <v>3000</v>
      </c>
      <c r="D17" s="253"/>
      <c r="E17" s="253"/>
      <c r="F17" s="253"/>
      <c r="G17" s="253"/>
      <c r="H17" s="253"/>
      <c r="I17" s="253"/>
      <c r="J17" s="253"/>
      <c r="K17" s="286">
        <f t="shared" si="2"/>
        <v>3000</v>
      </c>
      <c r="L17" s="253"/>
      <c r="M17" s="253"/>
      <c r="N17" s="253"/>
      <c r="O17" s="253"/>
    </row>
    <row r="18" spans="1:15" s="226" customFormat="1" ht="48">
      <c r="A18" s="283">
        <v>10</v>
      </c>
      <c r="B18" s="287" t="s">
        <v>413</v>
      </c>
      <c r="C18" s="285">
        <v>10000</v>
      </c>
      <c r="D18" s="253"/>
      <c r="E18" s="253"/>
      <c r="F18" s="253"/>
      <c r="G18" s="253"/>
      <c r="H18" s="253"/>
      <c r="I18" s="253"/>
      <c r="J18" s="253"/>
      <c r="K18" s="286">
        <f t="shared" si="2"/>
        <v>10000</v>
      </c>
      <c r="L18" s="253"/>
      <c r="M18" s="253"/>
      <c r="N18" s="253"/>
      <c r="O18" s="253"/>
    </row>
    <row r="19" spans="1:15" s="226" customFormat="1" ht="36">
      <c r="A19" s="283">
        <v>11</v>
      </c>
      <c r="B19" s="287" t="s">
        <v>414</v>
      </c>
      <c r="C19" s="285">
        <v>2000</v>
      </c>
      <c r="D19" s="253"/>
      <c r="E19" s="253"/>
      <c r="F19" s="253"/>
      <c r="G19" s="253"/>
      <c r="H19" s="253"/>
      <c r="I19" s="253"/>
      <c r="J19" s="253"/>
      <c r="K19" s="286">
        <f t="shared" si="2"/>
        <v>2000</v>
      </c>
      <c r="L19" s="253"/>
      <c r="M19" s="253"/>
      <c r="N19" s="253"/>
      <c r="O19" s="253"/>
    </row>
    <row r="20" spans="1:15" s="226" customFormat="1" ht="24">
      <c r="A20" s="283">
        <v>12</v>
      </c>
      <c r="B20" s="287" t="s">
        <v>415</v>
      </c>
      <c r="C20" s="285">
        <v>9000</v>
      </c>
      <c r="D20" s="253"/>
      <c r="E20" s="253"/>
      <c r="F20" s="253"/>
      <c r="G20" s="253"/>
      <c r="H20" s="253"/>
      <c r="I20" s="253"/>
      <c r="J20" s="253"/>
      <c r="K20" s="286">
        <f t="shared" si="2"/>
        <v>9000</v>
      </c>
      <c r="L20" s="253"/>
      <c r="M20" s="253"/>
      <c r="N20" s="253"/>
      <c r="O20" s="253"/>
    </row>
    <row r="21" spans="1:15" s="226" customFormat="1" ht="36">
      <c r="A21" s="283">
        <v>13</v>
      </c>
      <c r="B21" s="287" t="s">
        <v>416</v>
      </c>
      <c r="C21" s="285">
        <v>2000</v>
      </c>
      <c r="D21" s="253"/>
      <c r="E21" s="253"/>
      <c r="F21" s="253"/>
      <c r="G21" s="253"/>
      <c r="H21" s="253"/>
      <c r="I21" s="253"/>
      <c r="J21" s="253"/>
      <c r="K21" s="286">
        <f t="shared" si="2"/>
        <v>2000</v>
      </c>
      <c r="L21" s="253"/>
      <c r="M21" s="253"/>
      <c r="N21" s="253"/>
      <c r="O21" s="253"/>
    </row>
    <row r="22" spans="1:15" s="226" customFormat="1" ht="48">
      <c r="A22" s="283">
        <v>14</v>
      </c>
      <c r="B22" s="287" t="s">
        <v>417</v>
      </c>
      <c r="C22" s="285">
        <v>5000</v>
      </c>
      <c r="D22" s="253"/>
      <c r="E22" s="253"/>
      <c r="F22" s="253"/>
      <c r="G22" s="253"/>
      <c r="H22" s="253"/>
      <c r="I22" s="253"/>
      <c r="J22" s="253"/>
      <c r="K22" s="286">
        <f t="shared" si="2"/>
        <v>5000</v>
      </c>
      <c r="L22" s="253"/>
      <c r="M22" s="253"/>
      <c r="N22" s="253"/>
      <c r="O22" s="253"/>
    </row>
    <row r="23" spans="1:15" s="226" customFormat="1" ht="48">
      <c r="A23" s="283">
        <v>15</v>
      </c>
      <c r="B23" s="284" t="s">
        <v>418</v>
      </c>
      <c r="C23" s="285">
        <v>13000</v>
      </c>
      <c r="D23" s="253"/>
      <c r="E23" s="253"/>
      <c r="F23" s="253"/>
      <c r="G23" s="253"/>
      <c r="H23" s="253"/>
      <c r="I23" s="253"/>
      <c r="J23" s="253"/>
      <c r="K23" s="286">
        <f t="shared" si="2"/>
        <v>13000</v>
      </c>
      <c r="L23" s="253"/>
      <c r="M23" s="253"/>
      <c r="N23" s="253"/>
      <c r="O23" s="253"/>
    </row>
  </sheetData>
  <mergeCells count="17">
    <mergeCell ref="O6:O7"/>
    <mergeCell ref="H6:H7"/>
    <mergeCell ref="I6:I7"/>
    <mergeCell ref="J6:J7"/>
    <mergeCell ref="K6:K7"/>
    <mergeCell ref="L6:M6"/>
    <mergeCell ref="N6:N7"/>
    <mergeCell ref="A2:O2"/>
    <mergeCell ref="A3:O3"/>
    <mergeCell ref="A5:A7"/>
    <mergeCell ref="B5:B7"/>
    <mergeCell ref="C5:C7"/>
    <mergeCell ref="D5:O5"/>
    <mergeCell ref="D6:D7"/>
    <mergeCell ref="E6:E7"/>
    <mergeCell ref="F6:F7"/>
    <mergeCell ref="G6:G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5"/>
  <sheetViews>
    <sheetView workbookViewId="0">
      <selection activeCell="E6" sqref="E6:E7"/>
    </sheetView>
  </sheetViews>
  <sheetFormatPr defaultColWidth="11.7109375" defaultRowHeight="15.75"/>
  <cols>
    <col min="1" max="1" width="6.85546875" style="3" customWidth="1"/>
    <col min="2" max="2" width="31.28515625" style="3" customWidth="1"/>
    <col min="3" max="15" width="11.140625" style="3" customWidth="1"/>
    <col min="16" max="16384" width="11.7109375" style="3"/>
  </cols>
  <sheetData>
    <row r="1" spans="1:15" s="260" customFormat="1" ht="27.75" customHeight="1">
      <c r="A1" s="61" t="s">
        <v>319</v>
      </c>
      <c r="B1" s="259"/>
      <c r="D1" s="261"/>
      <c r="E1" s="261"/>
      <c r="F1" s="261"/>
      <c r="H1" s="262"/>
      <c r="O1" s="263" t="s">
        <v>419</v>
      </c>
    </row>
    <row r="2" spans="1:15" ht="35.25" customHeight="1">
      <c r="A2" s="264" t="s">
        <v>420</v>
      </c>
      <c r="B2" s="264"/>
      <c r="C2" s="264"/>
      <c r="D2" s="264"/>
      <c r="E2" s="264"/>
      <c r="F2" s="264"/>
      <c r="G2" s="264"/>
      <c r="H2" s="264"/>
      <c r="I2" s="264"/>
      <c r="J2" s="264"/>
      <c r="K2" s="264"/>
      <c r="L2" s="264"/>
      <c r="M2" s="264"/>
      <c r="N2" s="264"/>
      <c r="O2" s="264"/>
    </row>
    <row r="3" spans="1:15" ht="15.75" customHeight="1">
      <c r="A3" s="158" t="s">
        <v>321</v>
      </c>
      <c r="B3" s="158"/>
      <c r="C3" s="158"/>
      <c r="D3" s="158"/>
      <c r="E3" s="158"/>
      <c r="F3" s="158"/>
      <c r="G3" s="158"/>
      <c r="H3" s="158"/>
      <c r="I3" s="158"/>
      <c r="J3" s="158"/>
      <c r="K3" s="158"/>
      <c r="L3" s="158"/>
      <c r="M3" s="158"/>
      <c r="N3" s="158"/>
      <c r="O3" s="158"/>
    </row>
    <row r="4" spans="1:15" ht="28.9" customHeight="1">
      <c r="A4" s="149"/>
      <c r="B4" s="149"/>
      <c r="C4" s="149"/>
      <c r="D4" s="149"/>
      <c r="E4" s="149"/>
      <c r="F4" s="149"/>
      <c r="G4" s="149"/>
      <c r="H4" s="149"/>
      <c r="I4" s="149"/>
      <c r="O4" s="265" t="s">
        <v>0</v>
      </c>
    </row>
    <row r="5" spans="1:15" s="226" customFormat="1" ht="21.6" customHeight="1">
      <c r="A5" s="221" t="s">
        <v>1</v>
      </c>
      <c r="B5" s="221" t="s">
        <v>328</v>
      </c>
      <c r="C5" s="221" t="s">
        <v>142</v>
      </c>
      <c r="D5" s="222" t="s">
        <v>390</v>
      </c>
      <c r="E5" s="222"/>
      <c r="F5" s="222"/>
      <c r="G5" s="222"/>
      <c r="H5" s="222"/>
      <c r="I5" s="222"/>
      <c r="J5" s="222"/>
      <c r="K5" s="222"/>
      <c r="L5" s="222"/>
      <c r="M5" s="222"/>
      <c r="N5" s="222"/>
      <c r="O5" s="222"/>
    </row>
    <row r="6" spans="1:15" s="226" customFormat="1" ht="27.75" customHeight="1">
      <c r="A6" s="266"/>
      <c r="B6" s="266"/>
      <c r="C6" s="266"/>
      <c r="D6" s="267" t="s">
        <v>391</v>
      </c>
      <c r="E6" s="267" t="s">
        <v>392</v>
      </c>
      <c r="F6" s="267" t="s">
        <v>393</v>
      </c>
      <c r="G6" s="268" t="s">
        <v>394</v>
      </c>
      <c r="H6" s="269" t="s">
        <v>395</v>
      </c>
      <c r="I6" s="268" t="s">
        <v>396</v>
      </c>
      <c r="J6" s="268" t="s">
        <v>397</v>
      </c>
      <c r="K6" s="268" t="s">
        <v>398</v>
      </c>
      <c r="L6" s="223" t="s">
        <v>399</v>
      </c>
      <c r="M6" s="223"/>
      <c r="N6" s="268" t="s">
        <v>400</v>
      </c>
      <c r="O6" s="269" t="s">
        <v>401</v>
      </c>
    </row>
    <row r="7" spans="1:15" s="229" customFormat="1" ht="102" customHeight="1">
      <c r="A7" s="227"/>
      <c r="B7" s="227"/>
      <c r="C7" s="227"/>
      <c r="D7" s="270"/>
      <c r="E7" s="270"/>
      <c r="F7" s="270"/>
      <c r="G7" s="271"/>
      <c r="H7" s="272"/>
      <c r="I7" s="271"/>
      <c r="J7" s="271"/>
      <c r="K7" s="271"/>
      <c r="L7" s="273" t="s">
        <v>402</v>
      </c>
      <c r="M7" s="273" t="s">
        <v>403</v>
      </c>
      <c r="N7" s="271"/>
      <c r="O7" s="272"/>
    </row>
    <row r="8" spans="1:15" s="234" customFormat="1" ht="28.9" customHeight="1">
      <c r="A8" s="230"/>
      <c r="B8" s="231" t="s">
        <v>142</v>
      </c>
      <c r="C8" s="288">
        <f t="shared" ref="C8:O8" si="0">SUM(C9:C55)</f>
        <v>2298944</v>
      </c>
      <c r="D8" s="288">
        <f t="shared" si="0"/>
        <v>702046</v>
      </c>
      <c r="E8" s="288">
        <f t="shared" si="0"/>
        <v>14400</v>
      </c>
      <c r="F8" s="288">
        <f t="shared" si="0"/>
        <v>723065</v>
      </c>
      <c r="G8" s="288">
        <f t="shared" si="0"/>
        <v>3479</v>
      </c>
      <c r="H8" s="288">
        <f t="shared" si="0"/>
        <v>40150</v>
      </c>
      <c r="I8" s="288">
        <f t="shared" si="0"/>
        <v>19880</v>
      </c>
      <c r="J8" s="288">
        <f t="shared" si="0"/>
        <v>6300</v>
      </c>
      <c r="K8" s="288">
        <f t="shared" si="0"/>
        <v>232246</v>
      </c>
      <c r="L8" s="288">
        <f t="shared" si="0"/>
        <v>43520</v>
      </c>
      <c r="M8" s="288">
        <f t="shared" si="0"/>
        <v>0</v>
      </c>
      <c r="N8" s="288">
        <f t="shared" si="0"/>
        <v>490422</v>
      </c>
      <c r="O8" s="288">
        <f t="shared" si="0"/>
        <v>66956</v>
      </c>
    </row>
    <row r="9" spans="1:15" s="234" customFormat="1" ht="28.9" customHeight="1">
      <c r="A9" s="289">
        <v>1</v>
      </c>
      <c r="B9" s="290" t="s">
        <v>421</v>
      </c>
      <c r="C9" s="291">
        <f>SUM(D9:K9)+N9+O9</f>
        <v>20214</v>
      </c>
      <c r="D9" s="291"/>
      <c r="E9" s="291"/>
      <c r="F9" s="291"/>
      <c r="G9" s="291"/>
      <c r="H9" s="291"/>
      <c r="I9" s="291"/>
      <c r="J9" s="291"/>
      <c r="K9" s="291"/>
      <c r="L9" s="291"/>
      <c r="M9" s="291"/>
      <c r="N9" s="291">
        <v>20214</v>
      </c>
      <c r="O9" s="291"/>
    </row>
    <row r="10" spans="1:15" s="234" customFormat="1" ht="28.9" customHeight="1">
      <c r="A10" s="289">
        <v>2</v>
      </c>
      <c r="B10" s="292" t="s">
        <v>422</v>
      </c>
      <c r="C10" s="291">
        <f t="shared" ref="C10:C55" si="1">SUM(D10:K10)+N10+O10</f>
        <v>28125</v>
      </c>
      <c r="D10" s="291"/>
      <c r="E10" s="291"/>
      <c r="F10" s="291"/>
      <c r="G10" s="291"/>
      <c r="H10" s="291"/>
      <c r="I10" s="291"/>
      <c r="J10" s="291"/>
      <c r="K10" s="291"/>
      <c r="L10" s="291"/>
      <c r="M10" s="291"/>
      <c r="N10" s="291">
        <v>28125</v>
      </c>
      <c r="O10" s="291"/>
    </row>
    <row r="11" spans="1:15" s="226" customFormat="1" ht="28.5" customHeight="1">
      <c r="A11" s="289">
        <v>3</v>
      </c>
      <c r="B11" s="293" t="s">
        <v>357</v>
      </c>
      <c r="C11" s="291">
        <f t="shared" si="1"/>
        <v>25054</v>
      </c>
      <c r="D11" s="291"/>
      <c r="E11" s="291"/>
      <c r="F11" s="291"/>
      <c r="G11" s="291"/>
      <c r="H11" s="291"/>
      <c r="I11" s="291"/>
      <c r="J11" s="291"/>
      <c r="K11" s="291">
        <v>5000</v>
      </c>
      <c r="L11" s="291"/>
      <c r="M11" s="291"/>
      <c r="N11" s="291">
        <v>20054</v>
      </c>
      <c r="O11" s="291"/>
    </row>
    <row r="12" spans="1:15" s="226" customFormat="1" ht="28.9" customHeight="1">
      <c r="A12" s="289">
        <v>4</v>
      </c>
      <c r="B12" s="294" t="s">
        <v>423</v>
      </c>
      <c r="C12" s="291">
        <f t="shared" si="1"/>
        <v>741210</v>
      </c>
      <c r="D12" s="291"/>
      <c r="E12" s="291"/>
      <c r="F12" s="291">
        <f>717400+5665</f>
        <v>723065</v>
      </c>
      <c r="G12" s="291"/>
      <c r="H12" s="291"/>
      <c r="I12" s="291"/>
      <c r="J12" s="291"/>
      <c r="K12" s="291"/>
      <c r="L12" s="291"/>
      <c r="M12" s="291"/>
      <c r="N12" s="291">
        <v>18145</v>
      </c>
      <c r="O12" s="291"/>
    </row>
    <row r="13" spans="1:15" s="226" customFormat="1" ht="28.9" customHeight="1">
      <c r="A13" s="289">
        <v>5</v>
      </c>
      <c r="B13" s="294" t="s">
        <v>424</v>
      </c>
      <c r="C13" s="291">
        <f t="shared" si="1"/>
        <v>12497</v>
      </c>
      <c r="D13" s="291"/>
      <c r="E13" s="291"/>
      <c r="F13" s="291"/>
      <c r="G13" s="291">
        <v>2579</v>
      </c>
      <c r="H13" s="291"/>
      <c r="I13" s="291"/>
      <c r="J13" s="291"/>
      <c r="K13" s="291"/>
      <c r="L13" s="291"/>
      <c r="M13" s="291"/>
      <c r="N13" s="291">
        <v>9918</v>
      </c>
      <c r="O13" s="291"/>
    </row>
    <row r="14" spans="1:15" s="226" customFormat="1" ht="28.9" customHeight="1">
      <c r="A14" s="289">
        <v>6</v>
      </c>
      <c r="B14" s="294" t="s">
        <v>425</v>
      </c>
      <c r="C14" s="291">
        <f t="shared" si="1"/>
        <v>40150</v>
      </c>
      <c r="D14" s="291"/>
      <c r="E14" s="291"/>
      <c r="F14" s="291"/>
      <c r="G14" s="291"/>
      <c r="H14" s="291">
        <v>40150</v>
      </c>
      <c r="I14" s="291"/>
      <c r="J14" s="291"/>
      <c r="K14" s="291"/>
      <c r="L14" s="291"/>
      <c r="M14" s="291"/>
      <c r="N14" s="291"/>
      <c r="O14" s="291"/>
    </row>
    <row r="15" spans="1:15" s="226" customFormat="1" ht="28.9" customHeight="1">
      <c r="A15" s="289">
        <v>7</v>
      </c>
      <c r="B15" s="294" t="s">
        <v>426</v>
      </c>
      <c r="C15" s="291">
        <f t="shared" si="1"/>
        <v>8980</v>
      </c>
      <c r="D15" s="291"/>
      <c r="E15" s="291"/>
      <c r="F15" s="291"/>
      <c r="G15" s="291"/>
      <c r="H15" s="291"/>
      <c r="I15" s="291"/>
      <c r="J15" s="291"/>
      <c r="K15" s="291">
        <f>630</f>
        <v>630</v>
      </c>
      <c r="L15" s="291"/>
      <c r="M15" s="291"/>
      <c r="N15" s="291">
        <v>8350</v>
      </c>
      <c r="O15" s="291"/>
    </row>
    <row r="16" spans="1:15" s="226" customFormat="1" ht="28.9" customHeight="1">
      <c r="A16" s="289">
        <v>8</v>
      </c>
      <c r="B16" s="294" t="s">
        <v>427</v>
      </c>
      <c r="C16" s="291">
        <f t="shared" si="1"/>
        <v>115596</v>
      </c>
      <c r="D16" s="291"/>
      <c r="E16" s="291"/>
      <c r="F16" s="291"/>
      <c r="G16" s="291"/>
      <c r="H16" s="291"/>
      <c r="I16" s="291"/>
      <c r="J16" s="291"/>
      <c r="K16" s="291">
        <f>35591+2000+13000</f>
        <v>50591</v>
      </c>
      <c r="L16" s="291"/>
      <c r="M16" s="291"/>
      <c r="N16" s="291">
        <v>65005</v>
      </c>
      <c r="O16" s="291"/>
    </row>
    <row r="17" spans="1:15" s="226" customFormat="1" ht="28.9" customHeight="1">
      <c r="A17" s="289">
        <v>9</v>
      </c>
      <c r="B17" s="294" t="s">
        <v>352</v>
      </c>
      <c r="C17" s="291">
        <f t="shared" si="1"/>
        <v>710638</v>
      </c>
      <c r="D17" s="291">
        <v>702046</v>
      </c>
      <c r="E17" s="291"/>
      <c r="F17" s="291"/>
      <c r="G17" s="291"/>
      <c r="H17" s="291"/>
      <c r="I17" s="291"/>
      <c r="J17" s="291"/>
      <c r="K17" s="291"/>
      <c r="L17" s="291"/>
      <c r="M17" s="291"/>
      <c r="N17" s="291">
        <v>8592</v>
      </c>
      <c r="O17" s="291"/>
    </row>
    <row r="18" spans="1:15" s="226" customFormat="1" ht="28.9" customHeight="1">
      <c r="A18" s="289">
        <v>10</v>
      </c>
      <c r="B18" s="294" t="s">
        <v>428</v>
      </c>
      <c r="C18" s="291">
        <f t="shared" si="1"/>
        <v>82227</v>
      </c>
      <c r="D18" s="291"/>
      <c r="E18" s="291"/>
      <c r="F18" s="291"/>
      <c r="G18" s="291"/>
      <c r="H18" s="291"/>
      <c r="I18" s="291"/>
      <c r="J18" s="291"/>
      <c r="K18" s="291">
        <v>65000</v>
      </c>
      <c r="L18" s="291">
        <v>43520</v>
      </c>
      <c r="M18" s="291"/>
      <c r="N18" s="291">
        <v>17227</v>
      </c>
      <c r="O18" s="291"/>
    </row>
    <row r="19" spans="1:15" s="226" customFormat="1" ht="28.9" customHeight="1">
      <c r="A19" s="289">
        <v>11</v>
      </c>
      <c r="B19" s="294" t="s">
        <v>429</v>
      </c>
      <c r="C19" s="291">
        <f t="shared" si="1"/>
        <v>20254</v>
      </c>
      <c r="D19" s="291"/>
      <c r="E19" s="291">
        <v>14400</v>
      </c>
      <c r="F19" s="291"/>
      <c r="G19" s="291"/>
      <c r="H19" s="291"/>
      <c r="I19" s="291"/>
      <c r="J19" s="291"/>
      <c r="K19" s="291"/>
      <c r="L19" s="291"/>
      <c r="M19" s="291"/>
      <c r="N19" s="291">
        <v>5854</v>
      </c>
      <c r="O19" s="291"/>
    </row>
    <row r="20" spans="1:15" s="226" customFormat="1" ht="28.9" customHeight="1">
      <c r="A20" s="289">
        <v>12</v>
      </c>
      <c r="B20" s="294" t="s">
        <v>430</v>
      </c>
      <c r="C20" s="291">
        <f t="shared" si="1"/>
        <v>65706</v>
      </c>
      <c r="D20" s="291"/>
      <c r="E20" s="291"/>
      <c r="F20" s="291"/>
      <c r="G20" s="291"/>
      <c r="H20" s="291"/>
      <c r="I20" s="291"/>
      <c r="J20" s="291"/>
      <c r="K20" s="291"/>
      <c r="L20" s="291"/>
      <c r="M20" s="291"/>
      <c r="N20" s="291">
        <v>10750</v>
      </c>
      <c r="O20" s="291">
        <f>66956-12000</f>
        <v>54956</v>
      </c>
    </row>
    <row r="21" spans="1:15" s="226" customFormat="1" ht="28.9" customHeight="1">
      <c r="A21" s="289">
        <v>13</v>
      </c>
      <c r="B21" s="294" t="s">
        <v>431</v>
      </c>
      <c r="C21" s="291">
        <f t="shared" si="1"/>
        <v>29885</v>
      </c>
      <c r="D21" s="291"/>
      <c r="E21" s="291"/>
      <c r="F21" s="291"/>
      <c r="G21" s="291">
        <v>900</v>
      </c>
      <c r="H21" s="291"/>
      <c r="I21" s="291"/>
      <c r="J21" s="291"/>
      <c r="K21" s="291"/>
      <c r="L21" s="291"/>
      <c r="M21" s="291"/>
      <c r="N21" s="291">
        <v>28985</v>
      </c>
      <c r="O21" s="291"/>
    </row>
    <row r="22" spans="1:15" s="226" customFormat="1" ht="28.9" customHeight="1">
      <c r="A22" s="289">
        <v>14</v>
      </c>
      <c r="B22" s="294" t="s">
        <v>356</v>
      </c>
      <c r="C22" s="291">
        <f t="shared" si="1"/>
        <v>37711</v>
      </c>
      <c r="D22" s="291"/>
      <c r="E22" s="291"/>
      <c r="F22" s="291"/>
      <c r="G22" s="291"/>
      <c r="H22" s="291"/>
      <c r="I22" s="291"/>
      <c r="J22" s="291">
        <v>6300</v>
      </c>
      <c r="K22" s="291">
        <v>10000</v>
      </c>
      <c r="L22" s="291"/>
      <c r="M22" s="291"/>
      <c r="N22" s="291">
        <v>21411</v>
      </c>
      <c r="O22" s="291"/>
    </row>
    <row r="23" spans="1:15" s="226" customFormat="1" ht="28.9" customHeight="1">
      <c r="A23" s="289">
        <v>15</v>
      </c>
      <c r="B23" s="294" t="s">
        <v>432</v>
      </c>
      <c r="C23" s="291">
        <f t="shared" si="1"/>
        <v>36382</v>
      </c>
      <c r="D23" s="291"/>
      <c r="E23" s="291"/>
      <c r="F23" s="291"/>
      <c r="G23" s="291"/>
      <c r="H23" s="291"/>
      <c r="I23" s="291">
        <f>18530+1350</f>
        <v>19880</v>
      </c>
      <c r="J23" s="291"/>
      <c r="K23" s="291">
        <v>1695</v>
      </c>
      <c r="L23" s="291"/>
      <c r="M23" s="291"/>
      <c r="N23" s="291">
        <v>14807</v>
      </c>
      <c r="O23" s="291"/>
    </row>
    <row r="24" spans="1:15" s="226" customFormat="1" ht="28.9" customHeight="1">
      <c r="A24" s="289">
        <v>16</v>
      </c>
      <c r="B24" s="294" t="s">
        <v>433</v>
      </c>
      <c r="C24" s="291">
        <f t="shared" si="1"/>
        <v>65330</v>
      </c>
      <c r="D24" s="291"/>
      <c r="E24" s="291"/>
      <c r="F24" s="291"/>
      <c r="G24" s="291"/>
      <c r="H24" s="291"/>
      <c r="I24" s="291"/>
      <c r="J24" s="291"/>
      <c r="K24" s="291">
        <f>59330+3000+3000</f>
        <v>65330</v>
      </c>
      <c r="L24" s="291"/>
      <c r="M24" s="291"/>
      <c r="N24" s="291"/>
      <c r="O24" s="291"/>
    </row>
    <row r="25" spans="1:15" s="226" customFormat="1" ht="28.9" customHeight="1">
      <c r="A25" s="289">
        <v>17</v>
      </c>
      <c r="B25" s="294" t="s">
        <v>350</v>
      </c>
      <c r="C25" s="291">
        <f t="shared" si="1"/>
        <v>28228</v>
      </c>
      <c r="D25" s="291"/>
      <c r="E25" s="291"/>
      <c r="F25" s="291"/>
      <c r="G25" s="291"/>
      <c r="H25" s="291"/>
      <c r="I25" s="291"/>
      <c r="J25" s="291"/>
      <c r="K25" s="291">
        <v>20000</v>
      </c>
      <c r="L25" s="291"/>
      <c r="M25" s="291"/>
      <c r="N25" s="291">
        <v>8228</v>
      </c>
      <c r="O25" s="291"/>
    </row>
    <row r="26" spans="1:15" s="226" customFormat="1" ht="28.9" customHeight="1">
      <c r="A26" s="289">
        <v>18</v>
      </c>
      <c r="B26" s="294" t="s">
        <v>434</v>
      </c>
      <c r="C26" s="291">
        <f t="shared" si="1"/>
        <v>7290</v>
      </c>
      <c r="D26" s="291"/>
      <c r="E26" s="291"/>
      <c r="F26" s="291"/>
      <c r="G26" s="291"/>
      <c r="H26" s="291"/>
      <c r="I26" s="291"/>
      <c r="J26" s="291"/>
      <c r="K26" s="291">
        <v>3000</v>
      </c>
      <c r="L26" s="291"/>
      <c r="M26" s="291"/>
      <c r="N26" s="291">
        <v>4290</v>
      </c>
      <c r="O26" s="291"/>
    </row>
    <row r="27" spans="1:15" s="226" customFormat="1" ht="28.9" customHeight="1">
      <c r="A27" s="289">
        <v>19</v>
      </c>
      <c r="B27" s="294" t="s">
        <v>435</v>
      </c>
      <c r="C27" s="291">
        <f t="shared" si="1"/>
        <v>9000</v>
      </c>
      <c r="D27" s="291"/>
      <c r="E27" s="291"/>
      <c r="F27" s="291"/>
      <c r="G27" s="291"/>
      <c r="H27" s="291"/>
      <c r="I27" s="291"/>
      <c r="J27" s="291"/>
      <c r="K27" s="291">
        <v>9000</v>
      </c>
      <c r="L27" s="291"/>
      <c r="M27" s="291"/>
      <c r="N27" s="291"/>
      <c r="O27" s="291"/>
    </row>
    <row r="28" spans="1:15" s="226" customFormat="1" ht="28.9" customHeight="1">
      <c r="A28" s="289">
        <v>20</v>
      </c>
      <c r="B28" s="294" t="s">
        <v>436</v>
      </c>
      <c r="C28" s="291">
        <f t="shared" si="1"/>
        <v>2000</v>
      </c>
      <c r="D28" s="291"/>
      <c r="E28" s="291"/>
      <c r="F28" s="291"/>
      <c r="G28" s="291"/>
      <c r="H28" s="291"/>
      <c r="I28" s="291"/>
      <c r="J28" s="291"/>
      <c r="K28" s="291">
        <v>2000</v>
      </c>
      <c r="L28" s="291"/>
      <c r="M28" s="291"/>
      <c r="N28" s="291"/>
      <c r="O28" s="291"/>
    </row>
    <row r="29" spans="1:15" s="226" customFormat="1" ht="28.9" customHeight="1">
      <c r="A29" s="289">
        <v>21</v>
      </c>
      <c r="B29" s="293" t="s">
        <v>437</v>
      </c>
      <c r="C29" s="291">
        <f t="shared" si="1"/>
        <v>5609</v>
      </c>
      <c r="D29" s="291"/>
      <c r="E29" s="291"/>
      <c r="F29" s="291"/>
      <c r="G29" s="291"/>
      <c r="H29" s="291"/>
      <c r="I29" s="291"/>
      <c r="J29" s="291"/>
      <c r="K29" s="291"/>
      <c r="L29" s="291"/>
      <c r="M29" s="291"/>
      <c r="N29" s="291">
        <v>5609</v>
      </c>
      <c r="O29" s="291"/>
    </row>
    <row r="30" spans="1:15" s="226" customFormat="1" ht="28.9" customHeight="1">
      <c r="A30" s="289">
        <v>22</v>
      </c>
      <c r="B30" s="294" t="s">
        <v>438</v>
      </c>
      <c r="C30" s="291">
        <f t="shared" si="1"/>
        <v>0</v>
      </c>
      <c r="D30" s="291"/>
      <c r="E30" s="291"/>
      <c r="F30" s="291"/>
      <c r="G30" s="291"/>
      <c r="H30" s="291"/>
      <c r="I30" s="291"/>
      <c r="J30" s="291"/>
      <c r="K30" s="291"/>
      <c r="L30" s="291"/>
      <c r="M30" s="291"/>
      <c r="N30" s="291"/>
      <c r="O30" s="291"/>
    </row>
    <row r="31" spans="1:15" s="226" customFormat="1" ht="28.9" customHeight="1">
      <c r="A31" s="289">
        <v>23</v>
      </c>
      <c r="B31" s="294" t="s">
        <v>439</v>
      </c>
      <c r="C31" s="291">
        <f t="shared" si="1"/>
        <v>9906</v>
      </c>
      <c r="D31" s="291"/>
      <c r="E31" s="291"/>
      <c r="F31" s="291"/>
      <c r="G31" s="291"/>
      <c r="H31" s="291"/>
      <c r="I31" s="291"/>
      <c r="J31" s="291"/>
      <c r="K31" s="291"/>
      <c r="L31" s="291"/>
      <c r="M31" s="291"/>
      <c r="N31" s="291">
        <v>9906</v>
      </c>
      <c r="O31" s="291"/>
    </row>
    <row r="32" spans="1:15" s="226" customFormat="1" ht="28.9" customHeight="1">
      <c r="A32" s="289">
        <v>24</v>
      </c>
      <c r="B32" s="294" t="s">
        <v>440</v>
      </c>
      <c r="C32" s="291">
        <f t="shared" si="1"/>
        <v>11770</v>
      </c>
      <c r="D32" s="291"/>
      <c r="E32" s="291"/>
      <c r="F32" s="291"/>
      <c r="G32" s="291"/>
      <c r="H32" s="291"/>
      <c r="I32" s="291"/>
      <c r="J32" s="291"/>
      <c r="K32" s="291"/>
      <c r="L32" s="291"/>
      <c r="M32" s="291"/>
      <c r="N32" s="291">
        <v>11770</v>
      </c>
      <c r="O32" s="291"/>
    </row>
    <row r="33" spans="1:15" s="226" customFormat="1" ht="28.9" customHeight="1">
      <c r="A33" s="289">
        <v>25</v>
      </c>
      <c r="B33" s="294" t="s">
        <v>349</v>
      </c>
      <c r="C33" s="291">
        <f t="shared" si="1"/>
        <v>16597</v>
      </c>
      <c r="D33" s="291"/>
      <c r="E33" s="291"/>
      <c r="F33" s="291"/>
      <c r="G33" s="291"/>
      <c r="H33" s="291"/>
      <c r="I33" s="291"/>
      <c r="J33" s="291"/>
      <c r="K33" s="291"/>
      <c r="L33" s="291"/>
      <c r="M33" s="291"/>
      <c r="N33" s="291">
        <v>16597</v>
      </c>
      <c r="O33" s="291"/>
    </row>
    <row r="34" spans="1:15" s="226" customFormat="1" ht="28.9" customHeight="1">
      <c r="A34" s="289">
        <v>26</v>
      </c>
      <c r="B34" s="294" t="s">
        <v>358</v>
      </c>
      <c r="C34" s="291">
        <f t="shared" si="1"/>
        <v>7760</v>
      </c>
      <c r="D34" s="291"/>
      <c r="E34" s="291"/>
      <c r="F34" s="291"/>
      <c r="G34" s="291"/>
      <c r="H34" s="291"/>
      <c r="I34" s="291"/>
      <c r="J34" s="291"/>
      <c r="K34" s="291"/>
      <c r="L34" s="291"/>
      <c r="M34" s="291"/>
      <c r="N34" s="291">
        <v>7760</v>
      </c>
      <c r="O34" s="291"/>
    </row>
    <row r="35" spans="1:15" s="226" customFormat="1" ht="28.9" customHeight="1">
      <c r="A35" s="289">
        <v>27</v>
      </c>
      <c r="B35" s="294" t="s">
        <v>441</v>
      </c>
      <c r="C35" s="291">
        <f t="shared" si="1"/>
        <v>114753</v>
      </c>
      <c r="D35" s="291"/>
      <c r="E35" s="291"/>
      <c r="F35" s="291"/>
      <c r="G35" s="291"/>
      <c r="H35" s="291"/>
      <c r="I35" s="291"/>
      <c r="J35" s="291"/>
      <c r="K35" s="291"/>
      <c r="L35" s="291"/>
      <c r="M35" s="291"/>
      <c r="N35" s="291">
        <v>114753</v>
      </c>
      <c r="O35" s="291"/>
    </row>
    <row r="36" spans="1:15" s="226" customFormat="1" ht="28.9" customHeight="1">
      <c r="A36" s="289">
        <v>28</v>
      </c>
      <c r="B36" s="247" t="s">
        <v>363</v>
      </c>
      <c r="C36" s="291">
        <f t="shared" si="1"/>
        <v>4010</v>
      </c>
      <c r="D36" s="291"/>
      <c r="E36" s="291"/>
      <c r="F36" s="291"/>
      <c r="G36" s="291"/>
      <c r="H36" s="291"/>
      <c r="I36" s="291"/>
      <c r="J36" s="291"/>
      <c r="K36" s="291"/>
      <c r="L36" s="291"/>
      <c r="M36" s="291"/>
      <c r="N36" s="291">
        <v>4010</v>
      </c>
      <c r="O36" s="291"/>
    </row>
    <row r="37" spans="1:15" s="226" customFormat="1" ht="28.9" customHeight="1">
      <c r="A37" s="289">
        <v>29</v>
      </c>
      <c r="B37" s="247" t="s">
        <v>364</v>
      </c>
      <c r="C37" s="291">
        <f t="shared" si="1"/>
        <v>6132</v>
      </c>
      <c r="D37" s="291"/>
      <c r="E37" s="291"/>
      <c r="F37" s="291"/>
      <c r="G37" s="291"/>
      <c r="H37" s="291"/>
      <c r="I37" s="291"/>
      <c r="J37" s="291"/>
      <c r="K37" s="291"/>
      <c r="L37" s="291"/>
      <c r="M37" s="291"/>
      <c r="N37" s="291">
        <v>6132</v>
      </c>
      <c r="O37" s="291"/>
    </row>
    <row r="38" spans="1:15" s="226" customFormat="1" ht="28.9" customHeight="1">
      <c r="A38" s="289">
        <v>30</v>
      </c>
      <c r="B38" s="247" t="s">
        <v>366</v>
      </c>
      <c r="C38" s="291">
        <f t="shared" si="1"/>
        <v>2652</v>
      </c>
      <c r="D38" s="291"/>
      <c r="E38" s="291"/>
      <c r="F38" s="291"/>
      <c r="G38" s="291"/>
      <c r="H38" s="291"/>
      <c r="I38" s="291"/>
      <c r="J38" s="291"/>
      <c r="K38" s="291"/>
      <c r="L38" s="291"/>
      <c r="M38" s="291"/>
      <c r="N38" s="291">
        <v>2652</v>
      </c>
      <c r="O38" s="291"/>
    </row>
    <row r="39" spans="1:15" s="226" customFormat="1" ht="28.9" customHeight="1">
      <c r="A39" s="289">
        <v>31</v>
      </c>
      <c r="B39" s="247" t="s">
        <v>367</v>
      </c>
      <c r="C39" s="291">
        <f t="shared" si="1"/>
        <v>3541</v>
      </c>
      <c r="D39" s="291"/>
      <c r="E39" s="291"/>
      <c r="F39" s="291"/>
      <c r="G39" s="291"/>
      <c r="H39" s="291"/>
      <c r="I39" s="291"/>
      <c r="J39" s="291"/>
      <c r="K39" s="291"/>
      <c r="L39" s="291"/>
      <c r="M39" s="291"/>
      <c r="N39" s="291">
        <v>3541</v>
      </c>
      <c r="O39" s="291"/>
    </row>
    <row r="40" spans="1:15" s="226" customFormat="1" ht="28.9" customHeight="1">
      <c r="A40" s="289">
        <v>32</v>
      </c>
      <c r="B40" s="247" t="s">
        <v>368</v>
      </c>
      <c r="C40" s="291">
        <f t="shared" si="1"/>
        <v>1290</v>
      </c>
      <c r="D40" s="291"/>
      <c r="E40" s="291"/>
      <c r="F40" s="291"/>
      <c r="G40" s="291"/>
      <c r="H40" s="291"/>
      <c r="I40" s="291"/>
      <c r="J40" s="291"/>
      <c r="K40" s="291"/>
      <c r="L40" s="291"/>
      <c r="M40" s="291"/>
      <c r="N40" s="291">
        <v>1290</v>
      </c>
      <c r="O40" s="291"/>
    </row>
    <row r="41" spans="1:15" s="226" customFormat="1" ht="28.9" customHeight="1">
      <c r="A41" s="289">
        <v>33</v>
      </c>
      <c r="B41" s="247" t="s">
        <v>369</v>
      </c>
      <c r="C41" s="291">
        <f t="shared" si="1"/>
        <v>1011</v>
      </c>
      <c r="D41" s="291"/>
      <c r="E41" s="291"/>
      <c r="F41" s="291"/>
      <c r="G41" s="291"/>
      <c r="H41" s="291"/>
      <c r="I41" s="291"/>
      <c r="J41" s="291"/>
      <c r="K41" s="291"/>
      <c r="L41" s="291"/>
      <c r="M41" s="291"/>
      <c r="N41" s="291">
        <v>1011</v>
      </c>
      <c r="O41" s="291"/>
    </row>
    <row r="42" spans="1:15" s="226" customFormat="1" ht="28.9" customHeight="1">
      <c r="A42" s="289">
        <v>34</v>
      </c>
      <c r="B42" s="247" t="s">
        <v>370</v>
      </c>
      <c r="C42" s="291">
        <f t="shared" si="1"/>
        <v>3267</v>
      </c>
      <c r="D42" s="291"/>
      <c r="E42" s="291"/>
      <c r="F42" s="291"/>
      <c r="G42" s="291"/>
      <c r="H42" s="291"/>
      <c r="I42" s="291"/>
      <c r="J42" s="291"/>
      <c r="K42" s="291"/>
      <c r="L42" s="291"/>
      <c r="M42" s="291"/>
      <c r="N42" s="291">
        <v>3267</v>
      </c>
      <c r="O42" s="291"/>
    </row>
    <row r="43" spans="1:15" s="226" customFormat="1" ht="28.9" customHeight="1">
      <c r="A43" s="289">
        <v>35</v>
      </c>
      <c r="B43" s="247" t="s">
        <v>371</v>
      </c>
      <c r="C43" s="291">
        <f t="shared" si="1"/>
        <v>3483</v>
      </c>
      <c r="D43" s="291"/>
      <c r="E43" s="291"/>
      <c r="F43" s="291"/>
      <c r="G43" s="291"/>
      <c r="H43" s="291"/>
      <c r="I43" s="291"/>
      <c r="J43" s="291"/>
      <c r="K43" s="291"/>
      <c r="L43" s="291"/>
      <c r="M43" s="291"/>
      <c r="N43" s="291">
        <v>3483</v>
      </c>
      <c r="O43" s="291"/>
    </row>
    <row r="44" spans="1:15" s="226" customFormat="1" ht="28.9" customHeight="1">
      <c r="A44" s="289">
        <v>36</v>
      </c>
      <c r="B44" s="247" t="s">
        <v>372</v>
      </c>
      <c r="C44" s="291">
        <f t="shared" si="1"/>
        <v>903</v>
      </c>
      <c r="D44" s="291"/>
      <c r="E44" s="291"/>
      <c r="F44" s="291"/>
      <c r="G44" s="291"/>
      <c r="H44" s="291"/>
      <c r="I44" s="291"/>
      <c r="J44" s="291"/>
      <c r="K44" s="291"/>
      <c r="L44" s="291"/>
      <c r="M44" s="291"/>
      <c r="N44" s="291">
        <v>903</v>
      </c>
      <c r="O44" s="291"/>
    </row>
    <row r="45" spans="1:15" s="226" customFormat="1" ht="28.9" customHeight="1">
      <c r="A45" s="289">
        <v>37</v>
      </c>
      <c r="B45" s="247" t="s">
        <v>373</v>
      </c>
      <c r="C45" s="291">
        <f t="shared" si="1"/>
        <v>1198</v>
      </c>
      <c r="D45" s="291"/>
      <c r="E45" s="291"/>
      <c r="F45" s="291"/>
      <c r="G45" s="291"/>
      <c r="H45" s="291"/>
      <c r="I45" s="291"/>
      <c r="J45" s="291"/>
      <c r="K45" s="291"/>
      <c r="L45" s="291"/>
      <c r="M45" s="291"/>
      <c r="N45" s="291">
        <v>1198</v>
      </c>
      <c r="O45" s="291"/>
    </row>
    <row r="46" spans="1:15" s="226" customFormat="1" ht="28.9" customHeight="1">
      <c r="A46" s="289">
        <v>38</v>
      </c>
      <c r="B46" s="247" t="s">
        <v>374</v>
      </c>
      <c r="C46" s="291">
        <f t="shared" si="1"/>
        <v>1632</v>
      </c>
      <c r="D46" s="291"/>
      <c r="E46" s="291"/>
      <c r="F46" s="291"/>
      <c r="G46" s="291"/>
      <c r="H46" s="291"/>
      <c r="I46" s="291"/>
      <c r="J46" s="291"/>
      <c r="K46" s="291"/>
      <c r="L46" s="291"/>
      <c r="M46" s="291"/>
      <c r="N46" s="291">
        <v>1632</v>
      </c>
      <c r="O46" s="291"/>
    </row>
    <row r="47" spans="1:15" s="226" customFormat="1" ht="28.9" customHeight="1">
      <c r="A47" s="289">
        <v>39</v>
      </c>
      <c r="B47" s="247" t="s">
        <v>375</v>
      </c>
      <c r="C47" s="291">
        <f t="shared" si="1"/>
        <v>941</v>
      </c>
      <c r="D47" s="291"/>
      <c r="E47" s="291"/>
      <c r="F47" s="291"/>
      <c r="G47" s="291"/>
      <c r="H47" s="291"/>
      <c r="I47" s="291"/>
      <c r="J47" s="291"/>
      <c r="K47" s="291"/>
      <c r="L47" s="291"/>
      <c r="M47" s="291"/>
      <c r="N47" s="291">
        <v>941</v>
      </c>
      <c r="O47" s="291"/>
    </row>
    <row r="48" spans="1:15" s="226" customFormat="1" ht="28.9" customHeight="1">
      <c r="A48" s="289">
        <v>40</v>
      </c>
      <c r="B48" s="247" t="s">
        <v>376</v>
      </c>
      <c r="C48" s="291">
        <f t="shared" si="1"/>
        <v>975</v>
      </c>
      <c r="D48" s="291"/>
      <c r="E48" s="291"/>
      <c r="F48" s="291"/>
      <c r="G48" s="291"/>
      <c r="H48" s="291"/>
      <c r="I48" s="291"/>
      <c r="J48" s="291"/>
      <c r="K48" s="291"/>
      <c r="L48" s="291"/>
      <c r="M48" s="291"/>
      <c r="N48" s="291">
        <v>975</v>
      </c>
      <c r="O48" s="291"/>
    </row>
    <row r="49" spans="1:15" s="226" customFormat="1" ht="28.9" customHeight="1">
      <c r="A49" s="289">
        <v>41</v>
      </c>
      <c r="B49" s="247" t="s">
        <v>377</v>
      </c>
      <c r="C49" s="291">
        <f t="shared" si="1"/>
        <v>794</v>
      </c>
      <c r="D49" s="291"/>
      <c r="E49" s="291"/>
      <c r="F49" s="291"/>
      <c r="G49" s="291"/>
      <c r="H49" s="291"/>
      <c r="I49" s="291"/>
      <c r="J49" s="291"/>
      <c r="K49" s="291"/>
      <c r="L49" s="291"/>
      <c r="M49" s="291"/>
      <c r="N49" s="291">
        <v>794</v>
      </c>
      <c r="O49" s="291"/>
    </row>
    <row r="50" spans="1:15" s="226" customFormat="1" ht="28.9" customHeight="1">
      <c r="A50" s="289">
        <v>42</v>
      </c>
      <c r="B50" s="247" t="s">
        <v>378</v>
      </c>
      <c r="C50" s="291">
        <f t="shared" si="1"/>
        <v>490</v>
      </c>
      <c r="D50" s="291"/>
      <c r="E50" s="291"/>
      <c r="F50" s="291"/>
      <c r="G50" s="291"/>
      <c r="H50" s="291"/>
      <c r="I50" s="291"/>
      <c r="J50" s="291"/>
      <c r="K50" s="291"/>
      <c r="L50" s="291"/>
      <c r="M50" s="291"/>
      <c r="N50" s="291">
        <v>490</v>
      </c>
      <c r="O50" s="291"/>
    </row>
    <row r="51" spans="1:15" s="226" customFormat="1" ht="28.9" customHeight="1">
      <c r="A51" s="289">
        <v>43</v>
      </c>
      <c r="B51" s="247" t="s">
        <v>379</v>
      </c>
      <c r="C51" s="291">
        <f t="shared" si="1"/>
        <v>544</v>
      </c>
      <c r="D51" s="291"/>
      <c r="E51" s="291"/>
      <c r="F51" s="291"/>
      <c r="G51" s="291"/>
      <c r="H51" s="291"/>
      <c r="I51" s="291"/>
      <c r="J51" s="291"/>
      <c r="K51" s="291"/>
      <c r="L51" s="291"/>
      <c r="M51" s="291"/>
      <c r="N51" s="291">
        <v>544</v>
      </c>
      <c r="O51" s="291"/>
    </row>
    <row r="52" spans="1:15" s="226" customFormat="1" ht="28.9" customHeight="1">
      <c r="A52" s="289">
        <v>44</v>
      </c>
      <c r="B52" s="247" t="s">
        <v>380</v>
      </c>
      <c r="C52" s="291">
        <f t="shared" si="1"/>
        <v>593</v>
      </c>
      <c r="D52" s="291"/>
      <c r="E52" s="291"/>
      <c r="F52" s="291"/>
      <c r="G52" s="291"/>
      <c r="H52" s="291"/>
      <c r="I52" s="291"/>
      <c r="J52" s="291"/>
      <c r="K52" s="291"/>
      <c r="L52" s="291"/>
      <c r="M52" s="291"/>
      <c r="N52" s="291">
        <v>593</v>
      </c>
      <c r="O52" s="291"/>
    </row>
    <row r="53" spans="1:15" s="226" customFormat="1" ht="28.9" customHeight="1">
      <c r="A53" s="289">
        <v>45</v>
      </c>
      <c r="B53" s="247" t="s">
        <v>381</v>
      </c>
      <c r="C53" s="291">
        <f t="shared" si="1"/>
        <v>503</v>
      </c>
      <c r="D53" s="291"/>
      <c r="E53" s="291"/>
      <c r="F53" s="291"/>
      <c r="G53" s="291"/>
      <c r="H53" s="291"/>
      <c r="I53" s="291"/>
      <c r="J53" s="291"/>
      <c r="K53" s="291"/>
      <c r="L53" s="291"/>
      <c r="M53" s="291"/>
      <c r="N53" s="291">
        <v>503</v>
      </c>
      <c r="O53" s="291"/>
    </row>
    <row r="54" spans="1:15" s="226" customFormat="1" ht="28.9" customHeight="1">
      <c r="A54" s="289">
        <v>46</v>
      </c>
      <c r="B54" s="247" t="s">
        <v>382</v>
      </c>
      <c r="C54" s="291">
        <f t="shared" si="1"/>
        <v>113</v>
      </c>
      <c r="D54" s="291"/>
      <c r="E54" s="291"/>
      <c r="F54" s="291"/>
      <c r="G54" s="291"/>
      <c r="H54" s="291"/>
      <c r="I54" s="291"/>
      <c r="J54" s="291"/>
      <c r="K54" s="291"/>
      <c r="L54" s="291"/>
      <c r="M54" s="291"/>
      <c r="N54" s="291">
        <v>113</v>
      </c>
      <c r="O54" s="291"/>
    </row>
    <row r="55" spans="1:15" s="226" customFormat="1" ht="28.9" customHeight="1">
      <c r="A55" s="295">
        <v>47</v>
      </c>
      <c r="B55" s="296" t="s">
        <v>442</v>
      </c>
      <c r="C55" s="297">
        <f t="shared" si="1"/>
        <v>12000</v>
      </c>
      <c r="D55" s="297"/>
      <c r="E55" s="297"/>
      <c r="F55" s="297"/>
      <c r="G55" s="297"/>
      <c r="H55" s="297"/>
      <c r="I55" s="297"/>
      <c r="J55" s="297"/>
      <c r="K55" s="297"/>
      <c r="L55" s="297"/>
      <c r="M55" s="297"/>
      <c r="N55" s="297"/>
      <c r="O55" s="297">
        <v>12000</v>
      </c>
    </row>
  </sheetData>
  <mergeCells count="17">
    <mergeCell ref="O6:O7"/>
    <mergeCell ref="H6:H7"/>
    <mergeCell ref="I6:I7"/>
    <mergeCell ref="J6:J7"/>
    <mergeCell ref="K6:K7"/>
    <mergeCell ref="L6:M6"/>
    <mergeCell ref="N6:N7"/>
    <mergeCell ref="A2:O2"/>
    <mergeCell ref="A3:O3"/>
    <mergeCell ref="A5:A7"/>
    <mergeCell ref="B5:B7"/>
    <mergeCell ref="C5:C7"/>
    <mergeCell ref="D5:O5"/>
    <mergeCell ref="D6:D7"/>
    <mergeCell ref="E6:E7"/>
    <mergeCell ref="F6:F7"/>
    <mergeCell ref="G6:G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workbookViewId="0">
      <selection sqref="A1:XFD1048576"/>
    </sheetView>
  </sheetViews>
  <sheetFormatPr defaultColWidth="12.85546875" defaultRowHeight="15.75"/>
  <cols>
    <col min="1" max="1" width="7.28515625" style="107" customWidth="1"/>
    <col min="2" max="2" width="29.42578125" style="107" customWidth="1"/>
    <col min="3" max="3" width="14" style="107" customWidth="1"/>
    <col min="4" max="4" width="15.28515625" style="107" customWidth="1"/>
    <col min="5" max="5" width="14.42578125" style="107" customWidth="1"/>
    <col min="6" max="6" width="15.28515625" style="107" customWidth="1"/>
    <col min="7" max="7" width="11" style="107" customWidth="1"/>
    <col min="8" max="8" width="11.5703125" style="107" customWidth="1"/>
    <col min="9" max="9" width="10.28515625" style="107" customWidth="1"/>
    <col min="10" max="10" width="11" style="107" customWidth="1"/>
    <col min="11" max="11" width="11.7109375" style="107" customWidth="1"/>
    <col min="12" max="16384" width="12.85546875" style="107"/>
  </cols>
  <sheetData>
    <row r="1" spans="1:17">
      <c r="A1" s="61" t="s">
        <v>319</v>
      </c>
      <c r="B1" s="61"/>
      <c r="C1" s="105"/>
      <c r="D1" s="106"/>
      <c r="G1" s="61"/>
      <c r="H1" s="61"/>
      <c r="O1" s="161" t="s">
        <v>143</v>
      </c>
      <c r="P1" s="161"/>
      <c r="Q1" s="161"/>
    </row>
    <row r="2" spans="1:17" ht="20.25" customHeight="1">
      <c r="A2" s="185" t="s">
        <v>144</v>
      </c>
      <c r="B2" s="185"/>
      <c r="C2" s="185"/>
      <c r="D2" s="185"/>
      <c r="E2" s="185"/>
      <c r="F2" s="185"/>
      <c r="G2" s="185"/>
      <c r="H2" s="185"/>
      <c r="I2" s="185"/>
      <c r="J2" s="185"/>
      <c r="K2" s="185"/>
      <c r="L2" s="185"/>
      <c r="M2" s="185"/>
      <c r="N2" s="185"/>
      <c r="O2" s="185"/>
      <c r="P2" s="185"/>
      <c r="Q2" s="185"/>
    </row>
    <row r="3" spans="1:17" ht="18.75" customHeight="1">
      <c r="A3" s="185" t="s">
        <v>443</v>
      </c>
      <c r="B3" s="185"/>
      <c r="C3" s="185"/>
      <c r="D3" s="185"/>
      <c r="E3" s="185"/>
      <c r="F3" s="185"/>
      <c r="G3" s="185"/>
      <c r="H3" s="185"/>
      <c r="I3" s="185"/>
      <c r="J3" s="185"/>
      <c r="K3" s="185"/>
      <c r="L3" s="185"/>
      <c r="M3" s="185"/>
      <c r="N3" s="185"/>
      <c r="O3" s="185"/>
      <c r="P3" s="185"/>
      <c r="Q3" s="185"/>
    </row>
    <row r="4" spans="1:17" ht="15.75" customHeight="1">
      <c r="A4" s="158" t="s">
        <v>321</v>
      </c>
      <c r="B4" s="158"/>
      <c r="C4" s="158"/>
      <c r="D4" s="158"/>
      <c r="E4" s="158"/>
      <c r="F4" s="158"/>
      <c r="G4" s="158"/>
      <c r="H4" s="158"/>
      <c r="I4" s="158"/>
      <c r="J4" s="158"/>
      <c r="K4" s="158"/>
      <c r="L4" s="158"/>
      <c r="M4" s="158"/>
      <c r="N4" s="158"/>
      <c r="O4" s="158"/>
      <c r="P4" s="158"/>
      <c r="Q4" s="158"/>
    </row>
    <row r="5" spans="1:17" ht="18.75">
      <c r="A5" s="108"/>
      <c r="B5" s="108"/>
      <c r="C5" s="60"/>
      <c r="D5" s="60"/>
      <c r="E5" s="298"/>
      <c r="F5" s="298"/>
      <c r="P5" s="186" t="s">
        <v>145</v>
      </c>
      <c r="Q5" s="186"/>
    </row>
    <row r="6" spans="1:17" s="109" customFormat="1" ht="27.75" customHeight="1">
      <c r="A6" s="177" t="s">
        <v>1</v>
      </c>
      <c r="B6" s="177" t="s">
        <v>146</v>
      </c>
      <c r="C6" s="182" t="s">
        <v>147</v>
      </c>
      <c r="D6" s="183"/>
      <c r="E6" s="183"/>
      <c r="F6" s="183"/>
      <c r="G6" s="183"/>
      <c r="H6" s="183"/>
      <c r="I6" s="183"/>
      <c r="J6" s="183"/>
      <c r="K6" s="183"/>
      <c r="L6" s="183"/>
      <c r="M6" s="183"/>
      <c r="N6" s="183"/>
      <c r="O6" s="183"/>
      <c r="P6" s="183"/>
      <c r="Q6" s="184"/>
    </row>
    <row r="7" spans="1:17" s="109" customFormat="1" ht="127.15" customHeight="1">
      <c r="A7" s="178"/>
      <c r="B7" s="178"/>
      <c r="C7" s="176" t="s">
        <v>148</v>
      </c>
      <c r="D7" s="176" t="s">
        <v>149</v>
      </c>
      <c r="E7" s="176" t="s">
        <v>150</v>
      </c>
      <c r="F7" s="176" t="s">
        <v>151</v>
      </c>
      <c r="G7" s="180" t="s">
        <v>84</v>
      </c>
      <c r="H7" s="176" t="s">
        <v>73</v>
      </c>
      <c r="I7" s="176" t="s">
        <v>77</v>
      </c>
      <c r="J7" s="176"/>
      <c r="K7" s="176" t="s">
        <v>152</v>
      </c>
      <c r="L7" s="173" t="s">
        <v>86</v>
      </c>
      <c r="M7" s="174"/>
      <c r="N7" s="175"/>
      <c r="O7" s="176" t="s">
        <v>153</v>
      </c>
      <c r="P7" s="176" t="s">
        <v>154</v>
      </c>
      <c r="Q7" s="176" t="s">
        <v>100</v>
      </c>
    </row>
    <row r="8" spans="1:17" s="60" customFormat="1" ht="45.75" customHeight="1">
      <c r="A8" s="179"/>
      <c r="B8" s="179"/>
      <c r="C8" s="176"/>
      <c r="D8" s="176"/>
      <c r="E8" s="176"/>
      <c r="F8" s="176"/>
      <c r="G8" s="181"/>
      <c r="H8" s="176"/>
      <c r="I8" s="155" t="s">
        <v>155</v>
      </c>
      <c r="J8" s="155" t="s">
        <v>156</v>
      </c>
      <c r="K8" s="176"/>
      <c r="L8" s="155" t="s">
        <v>232</v>
      </c>
      <c r="M8" s="155" t="s">
        <v>233</v>
      </c>
      <c r="N8" s="143" t="s">
        <v>234</v>
      </c>
      <c r="O8" s="176"/>
      <c r="P8" s="176"/>
      <c r="Q8" s="176"/>
    </row>
    <row r="9" spans="1:17" s="60" customFormat="1" ht="28.9" customHeight="1">
      <c r="A9" s="110" t="s">
        <v>157</v>
      </c>
      <c r="B9" s="111" t="s">
        <v>158</v>
      </c>
      <c r="C9" s="112">
        <v>100</v>
      </c>
      <c r="D9" s="112">
        <v>100</v>
      </c>
      <c r="E9" s="112">
        <v>100</v>
      </c>
      <c r="F9" s="112">
        <v>100</v>
      </c>
      <c r="G9" s="112">
        <v>100</v>
      </c>
      <c r="H9" s="112">
        <v>100</v>
      </c>
      <c r="I9" s="112">
        <v>50</v>
      </c>
      <c r="J9" s="112">
        <v>100</v>
      </c>
      <c r="K9" s="112">
        <v>100</v>
      </c>
      <c r="L9" s="112">
        <v>100</v>
      </c>
      <c r="M9" s="112">
        <v>40</v>
      </c>
      <c r="N9" s="112">
        <v>80</v>
      </c>
      <c r="O9" s="112">
        <v>100</v>
      </c>
      <c r="P9" s="112">
        <v>100</v>
      </c>
      <c r="Q9" s="112">
        <v>100</v>
      </c>
    </row>
    <row r="10" spans="1:17" s="60" customFormat="1" ht="18.75">
      <c r="A10" s="113" t="s">
        <v>159</v>
      </c>
      <c r="B10" s="114" t="s">
        <v>160</v>
      </c>
      <c r="C10" s="115">
        <v>100</v>
      </c>
      <c r="D10" s="115">
        <v>100</v>
      </c>
      <c r="E10" s="115">
        <v>100</v>
      </c>
      <c r="F10" s="115">
        <v>100</v>
      </c>
      <c r="G10" s="115">
        <v>100</v>
      </c>
      <c r="H10" s="115">
        <v>100</v>
      </c>
      <c r="I10" s="115">
        <v>50</v>
      </c>
      <c r="J10" s="115">
        <v>100</v>
      </c>
      <c r="K10" s="115">
        <v>100</v>
      </c>
      <c r="L10" s="115">
        <v>100</v>
      </c>
      <c r="M10" s="115">
        <v>40</v>
      </c>
      <c r="N10" s="115">
        <v>80</v>
      </c>
      <c r="O10" s="112">
        <v>100</v>
      </c>
      <c r="P10" s="112">
        <v>100</v>
      </c>
      <c r="Q10" s="115">
        <v>100</v>
      </c>
    </row>
    <row r="11" spans="1:17" s="60" customFormat="1" ht="18.75">
      <c r="A11" s="110" t="s">
        <v>161</v>
      </c>
      <c r="B11" s="114" t="s">
        <v>162</v>
      </c>
      <c r="C11" s="115">
        <v>100</v>
      </c>
      <c r="D11" s="115">
        <v>100</v>
      </c>
      <c r="E11" s="115">
        <v>100</v>
      </c>
      <c r="F11" s="115">
        <v>100</v>
      </c>
      <c r="G11" s="115">
        <v>100</v>
      </c>
      <c r="H11" s="115">
        <v>100</v>
      </c>
      <c r="I11" s="115">
        <v>50</v>
      </c>
      <c r="J11" s="115">
        <v>100</v>
      </c>
      <c r="K11" s="115">
        <v>100</v>
      </c>
      <c r="L11" s="115">
        <v>100</v>
      </c>
      <c r="M11" s="115">
        <v>40</v>
      </c>
      <c r="N11" s="115">
        <v>80</v>
      </c>
      <c r="O11" s="112">
        <v>100</v>
      </c>
      <c r="P11" s="112">
        <v>100</v>
      </c>
      <c r="Q11" s="115">
        <v>100</v>
      </c>
    </row>
    <row r="12" spans="1:17" s="60" customFormat="1" ht="18.75">
      <c r="A12" s="113" t="s">
        <v>163</v>
      </c>
      <c r="B12" s="114" t="s">
        <v>164</v>
      </c>
      <c r="C12" s="115">
        <v>100</v>
      </c>
      <c r="D12" s="115">
        <v>100</v>
      </c>
      <c r="E12" s="115">
        <v>100</v>
      </c>
      <c r="F12" s="115">
        <v>100</v>
      </c>
      <c r="G12" s="115">
        <v>100</v>
      </c>
      <c r="H12" s="115">
        <v>100</v>
      </c>
      <c r="I12" s="115">
        <v>50</v>
      </c>
      <c r="J12" s="115">
        <v>100</v>
      </c>
      <c r="K12" s="115">
        <v>100</v>
      </c>
      <c r="L12" s="115">
        <v>100</v>
      </c>
      <c r="M12" s="115">
        <v>40</v>
      </c>
      <c r="N12" s="115">
        <v>80</v>
      </c>
      <c r="O12" s="112">
        <v>100</v>
      </c>
      <c r="P12" s="112">
        <v>100</v>
      </c>
      <c r="Q12" s="115">
        <v>100</v>
      </c>
    </row>
    <row r="13" spans="1:17" s="60" customFormat="1" ht="18.75">
      <c r="A13" s="110" t="s">
        <v>165</v>
      </c>
      <c r="B13" s="114" t="s">
        <v>166</v>
      </c>
      <c r="C13" s="115">
        <v>100</v>
      </c>
      <c r="D13" s="115">
        <v>100</v>
      </c>
      <c r="E13" s="115">
        <v>100</v>
      </c>
      <c r="F13" s="115">
        <v>100</v>
      </c>
      <c r="G13" s="115">
        <v>100</v>
      </c>
      <c r="H13" s="115">
        <v>100</v>
      </c>
      <c r="I13" s="115">
        <v>50</v>
      </c>
      <c r="J13" s="115">
        <v>100</v>
      </c>
      <c r="K13" s="115">
        <v>100</v>
      </c>
      <c r="L13" s="115">
        <v>100</v>
      </c>
      <c r="M13" s="115">
        <v>40</v>
      </c>
      <c r="N13" s="115">
        <v>80</v>
      </c>
      <c r="O13" s="112">
        <v>100</v>
      </c>
      <c r="P13" s="112">
        <v>100</v>
      </c>
      <c r="Q13" s="115">
        <v>100</v>
      </c>
    </row>
    <row r="14" spans="1:17" s="60" customFormat="1" ht="18.75">
      <c r="A14" s="113" t="s">
        <v>167</v>
      </c>
      <c r="B14" s="114" t="s">
        <v>168</v>
      </c>
      <c r="C14" s="115">
        <v>100</v>
      </c>
      <c r="D14" s="115">
        <v>100</v>
      </c>
      <c r="E14" s="115">
        <v>100</v>
      </c>
      <c r="F14" s="115">
        <v>100</v>
      </c>
      <c r="G14" s="115">
        <v>100</v>
      </c>
      <c r="H14" s="115">
        <v>100</v>
      </c>
      <c r="I14" s="115">
        <v>50</v>
      </c>
      <c r="J14" s="115">
        <v>100</v>
      </c>
      <c r="K14" s="115">
        <v>100</v>
      </c>
      <c r="L14" s="115">
        <v>100</v>
      </c>
      <c r="M14" s="115">
        <v>40</v>
      </c>
      <c r="N14" s="115">
        <v>80</v>
      </c>
      <c r="O14" s="112">
        <v>100</v>
      </c>
      <c r="P14" s="112">
        <v>100</v>
      </c>
      <c r="Q14" s="115">
        <v>100</v>
      </c>
    </row>
    <row r="15" spans="1:17" s="60" customFormat="1" ht="18.75">
      <c r="A15" s="110" t="s">
        <v>169</v>
      </c>
      <c r="B15" s="114" t="s">
        <v>170</v>
      </c>
      <c r="C15" s="115">
        <v>100</v>
      </c>
      <c r="D15" s="115">
        <v>100</v>
      </c>
      <c r="E15" s="115">
        <v>100</v>
      </c>
      <c r="F15" s="115">
        <v>100</v>
      </c>
      <c r="G15" s="115">
        <v>100</v>
      </c>
      <c r="H15" s="115">
        <v>100</v>
      </c>
      <c r="I15" s="115">
        <v>50</v>
      </c>
      <c r="J15" s="115">
        <v>100</v>
      </c>
      <c r="K15" s="115">
        <v>100</v>
      </c>
      <c r="L15" s="115">
        <v>100</v>
      </c>
      <c r="M15" s="115">
        <v>40</v>
      </c>
      <c r="N15" s="115">
        <v>80</v>
      </c>
      <c r="O15" s="112">
        <v>100</v>
      </c>
      <c r="P15" s="112">
        <v>100</v>
      </c>
      <c r="Q15" s="115">
        <v>100</v>
      </c>
    </row>
    <row r="16" spans="1:17">
      <c r="A16" s="113" t="s">
        <v>171</v>
      </c>
      <c r="B16" s="114" t="s">
        <v>172</v>
      </c>
      <c r="C16" s="115">
        <v>100</v>
      </c>
      <c r="D16" s="115">
        <v>100</v>
      </c>
      <c r="E16" s="115">
        <v>100</v>
      </c>
      <c r="F16" s="115">
        <v>100</v>
      </c>
      <c r="G16" s="115">
        <v>100</v>
      </c>
      <c r="H16" s="115">
        <v>100</v>
      </c>
      <c r="I16" s="115">
        <v>50</v>
      </c>
      <c r="J16" s="115">
        <v>100</v>
      </c>
      <c r="K16" s="115">
        <v>100</v>
      </c>
      <c r="L16" s="115">
        <v>100</v>
      </c>
      <c r="M16" s="115">
        <v>40</v>
      </c>
      <c r="N16" s="115">
        <v>80</v>
      </c>
      <c r="O16" s="112">
        <v>100</v>
      </c>
      <c r="P16" s="112">
        <v>100</v>
      </c>
      <c r="Q16" s="115">
        <v>100</v>
      </c>
    </row>
    <row r="17" spans="1:17">
      <c r="A17" s="110" t="s">
        <v>173</v>
      </c>
      <c r="B17" s="114" t="s">
        <v>174</v>
      </c>
      <c r="C17" s="115">
        <v>100</v>
      </c>
      <c r="D17" s="115">
        <v>100</v>
      </c>
      <c r="E17" s="115">
        <v>100</v>
      </c>
      <c r="F17" s="115">
        <v>100</v>
      </c>
      <c r="G17" s="115">
        <v>100</v>
      </c>
      <c r="H17" s="115">
        <v>100</v>
      </c>
      <c r="I17" s="115">
        <v>50</v>
      </c>
      <c r="J17" s="115">
        <v>100</v>
      </c>
      <c r="K17" s="115">
        <v>100</v>
      </c>
      <c r="L17" s="115">
        <v>100</v>
      </c>
      <c r="M17" s="115">
        <v>40</v>
      </c>
      <c r="N17" s="115">
        <v>80</v>
      </c>
      <c r="O17" s="112">
        <v>100</v>
      </c>
      <c r="P17" s="112">
        <v>100</v>
      </c>
      <c r="Q17" s="115">
        <v>100</v>
      </c>
    </row>
    <row r="18" spans="1:17">
      <c r="A18" s="116" t="s">
        <v>175</v>
      </c>
      <c r="B18" s="117" t="s">
        <v>176</v>
      </c>
      <c r="C18" s="118">
        <v>100</v>
      </c>
      <c r="D18" s="118">
        <v>100</v>
      </c>
      <c r="E18" s="118">
        <v>100</v>
      </c>
      <c r="F18" s="118">
        <v>100</v>
      </c>
      <c r="G18" s="118">
        <v>100</v>
      </c>
      <c r="H18" s="118">
        <v>100</v>
      </c>
      <c r="I18" s="118">
        <v>50</v>
      </c>
      <c r="J18" s="118">
        <v>100</v>
      </c>
      <c r="K18" s="118">
        <v>100</v>
      </c>
      <c r="L18" s="118">
        <v>100</v>
      </c>
      <c r="M18" s="118">
        <v>40</v>
      </c>
      <c r="N18" s="118">
        <v>80</v>
      </c>
      <c r="O18" s="118">
        <v>100</v>
      </c>
      <c r="P18" s="118">
        <v>100</v>
      </c>
      <c r="Q18" s="118">
        <v>100</v>
      </c>
    </row>
    <row r="19" spans="1:17" ht="18.75">
      <c r="A19" s="60"/>
      <c r="B19" s="60"/>
      <c r="C19" s="60"/>
      <c r="D19" s="60"/>
      <c r="E19" s="60"/>
      <c r="F19" s="60"/>
    </row>
    <row r="20" spans="1:17" ht="18.75">
      <c r="A20" s="60"/>
      <c r="B20" s="60"/>
      <c r="C20" s="60"/>
      <c r="D20" s="60"/>
      <c r="E20" s="60"/>
      <c r="F20" s="60"/>
    </row>
    <row r="21" spans="1:17" ht="18.75">
      <c r="A21" s="60"/>
      <c r="B21" s="60"/>
      <c r="C21" s="60"/>
      <c r="D21" s="60"/>
      <c r="E21" s="60"/>
      <c r="F21" s="60"/>
    </row>
    <row r="22" spans="1:17" ht="18.75">
      <c r="A22" s="60"/>
      <c r="B22" s="60"/>
      <c r="C22" s="60"/>
      <c r="D22" s="60"/>
      <c r="E22" s="60"/>
      <c r="F22" s="60"/>
    </row>
    <row r="23" spans="1:17" ht="18.75">
      <c r="A23" s="60"/>
      <c r="B23" s="60"/>
      <c r="C23" s="60"/>
      <c r="D23" s="60"/>
      <c r="E23" s="60"/>
      <c r="F23" s="60"/>
    </row>
    <row r="24" spans="1:17" ht="18.75">
      <c r="A24" s="60"/>
      <c r="B24" s="60"/>
      <c r="C24" s="60"/>
      <c r="D24" s="60"/>
      <c r="E24" s="60"/>
      <c r="F24" s="60"/>
    </row>
    <row r="25" spans="1:17" ht="18.75">
      <c r="A25" s="60"/>
      <c r="B25" s="60"/>
      <c r="C25" s="60"/>
      <c r="D25" s="60"/>
      <c r="E25" s="60"/>
      <c r="F25" s="60"/>
    </row>
    <row r="26" spans="1:17" ht="18.75">
      <c r="A26" s="60"/>
      <c r="B26" s="60"/>
      <c r="C26" s="60"/>
      <c r="D26" s="60"/>
      <c r="E26" s="60"/>
      <c r="F26" s="60"/>
    </row>
    <row r="27" spans="1:17" ht="18.75">
      <c r="A27" s="60"/>
      <c r="B27" s="60"/>
      <c r="C27" s="60"/>
      <c r="D27" s="60"/>
      <c r="E27" s="60"/>
      <c r="F27" s="60"/>
    </row>
    <row r="28" spans="1:17" ht="18.75">
      <c r="A28" s="60"/>
      <c r="B28" s="60"/>
      <c r="C28" s="60"/>
      <c r="D28" s="60"/>
      <c r="E28" s="60"/>
      <c r="F28" s="60"/>
    </row>
    <row r="29" spans="1:17" ht="18.75">
      <c r="A29" s="60"/>
      <c r="B29" s="60"/>
      <c r="C29" s="60"/>
      <c r="D29" s="60"/>
      <c r="E29" s="60"/>
      <c r="F29" s="60"/>
    </row>
  </sheetData>
  <mergeCells count="21">
    <mergeCell ref="A2:Q2"/>
    <mergeCell ref="A3:Q3"/>
    <mergeCell ref="A4:Q4"/>
    <mergeCell ref="O1:Q1"/>
    <mergeCell ref="E5:F5"/>
    <mergeCell ref="P5:Q5"/>
    <mergeCell ref="L7:N7"/>
    <mergeCell ref="P7:P8"/>
    <mergeCell ref="Q7:Q8"/>
    <mergeCell ref="A6:A8"/>
    <mergeCell ref="B6:B8"/>
    <mergeCell ref="C7:C8"/>
    <mergeCell ref="D7:D8"/>
    <mergeCell ref="E7:E8"/>
    <mergeCell ref="F7:F8"/>
    <mergeCell ref="G7:G8"/>
    <mergeCell ref="H7:H8"/>
    <mergeCell ref="I7:J7"/>
    <mergeCell ref="K7:K8"/>
    <mergeCell ref="O7:O8"/>
    <mergeCell ref="C6:Q6"/>
  </mergeCells>
  <printOptions horizontalCentered="1"/>
  <pageMargins left="0.17" right="0.2" top="0.53" bottom="0.56999999999999995" header="0.3" footer="0.3"/>
  <pageSetup paperSize="9" scale="6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ACF6DE-1D4C-4A5A-BBA0-8B8B9ECDCC53}">
  <ds:schemaRefs>
    <ds:schemaRef ds:uri="http://schemas.microsoft.com/sharepoint/v3/contenttype/forms"/>
  </ds:schemaRefs>
</ds:datastoreItem>
</file>

<file path=customXml/itemProps2.xml><?xml version="1.0" encoding="utf-8"?>
<ds:datastoreItem xmlns:ds="http://schemas.openxmlformats.org/officeDocument/2006/customXml" ds:itemID="{32A4765F-11EB-40A9-889A-FEE0ED6B0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46</vt:lpstr>
      <vt:lpstr>47</vt:lpstr>
      <vt:lpstr>48</vt:lpstr>
      <vt:lpstr>49</vt:lpstr>
      <vt:lpstr>50</vt:lpstr>
      <vt:lpstr>51</vt:lpstr>
      <vt:lpstr>52</vt:lpstr>
      <vt:lpstr>53</vt:lpstr>
      <vt:lpstr>54</vt:lpstr>
      <vt:lpstr>55</vt:lpstr>
      <vt:lpstr>56</vt:lpstr>
      <vt:lpstr>58</vt:lpstr>
      <vt:lpstr>'47'!Print_Titles</vt:lpstr>
      <vt:lpstr>'58'!Print_Titles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Admin</cp:lastModifiedBy>
  <cp:lastPrinted>2022-12-27T08:59:03Z</cp:lastPrinted>
  <dcterms:created xsi:type="dcterms:W3CDTF">2018-08-22T07:49:45Z</dcterms:created>
  <dcterms:modified xsi:type="dcterms:W3CDTF">2022-12-27T09:06:24Z</dcterms:modified>
</cp:coreProperties>
</file>