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g viec\cong viec\So Tai Chinh\Cong khai ngan sach\"/>
    </mc:Choice>
  </mc:AlternateContent>
  <bookViews>
    <workbookView xWindow="0" yWindow="0" windowWidth="24000" windowHeight="9660" activeTab="3"/>
  </bookViews>
  <sheets>
    <sheet name="B3 NST" sheetId="2" r:id="rId1"/>
    <sheet name="B3.2 CA XÃ" sheetId="4" r:id="rId2"/>
    <sheet name="B4nst tăng thêm" sheetId="5" r:id="rId3"/>
    <sheet name="b5 NSTW" sheetId="7" r:id="rId4"/>
    <sheet name="B6 ODA" sheetId="8" r:id="rId5"/>
  </sheets>
  <definedNames>
    <definedName name="_xlnm.Print_Area" localSheetId="4">'B6 ODA'!$A$1:$AI$22</definedName>
    <definedName name="_xlnm.Print_Titles" localSheetId="0">'B3 NST'!$5:$8</definedName>
    <definedName name="_xlnm.Print_Titles" localSheetId="1">'B3.2 CA XÃ'!$5:$6</definedName>
    <definedName name="_xlnm.Print_Titles" localSheetId="2">'B4nst tăng thêm'!$5:$8</definedName>
    <definedName name="_xlnm.Print_Titles" localSheetId="3">'b5 NSTW'!$5:$8</definedName>
    <definedName name="_xlnm.Print_Titles" localSheetId="4">'B6 ODA'!$5:$11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7" l="1"/>
  <c r="J55" i="5" l="1"/>
  <c r="J139" i="2"/>
  <c r="J117" i="2" s="1"/>
  <c r="G117" i="2"/>
  <c r="H117" i="2"/>
  <c r="L117" i="2"/>
  <c r="M117" i="2"/>
  <c r="E117" i="2"/>
  <c r="F42" i="5"/>
  <c r="G42" i="5"/>
  <c r="H42" i="5"/>
  <c r="J42" i="5"/>
  <c r="K42" i="5"/>
  <c r="L42" i="5"/>
  <c r="M42" i="5"/>
  <c r="E42" i="5"/>
  <c r="F24" i="7" l="1"/>
  <c r="G24" i="7"/>
  <c r="I24" i="7"/>
  <c r="J24" i="7"/>
  <c r="E24" i="7"/>
  <c r="F28" i="7"/>
  <c r="G28" i="7"/>
  <c r="I28" i="7"/>
  <c r="J28" i="7"/>
  <c r="E28" i="7"/>
  <c r="F47" i="7" l="1"/>
  <c r="G47" i="7"/>
  <c r="H47" i="7"/>
  <c r="I47" i="7"/>
  <c r="J47" i="7"/>
  <c r="E47" i="7"/>
  <c r="F49" i="7"/>
  <c r="G49" i="7"/>
  <c r="H49" i="7"/>
  <c r="I49" i="7"/>
  <c r="J49" i="7"/>
  <c r="E49" i="7"/>
  <c r="F23" i="5"/>
  <c r="G23" i="5"/>
  <c r="H23" i="5"/>
  <c r="J23" i="5"/>
  <c r="K23" i="5"/>
  <c r="L23" i="5"/>
  <c r="M23" i="5"/>
  <c r="E23" i="5"/>
  <c r="I41" i="5"/>
  <c r="I136" i="2" l="1"/>
  <c r="I45" i="5" l="1"/>
  <c r="I27" i="5" l="1"/>
  <c r="I29" i="5"/>
  <c r="K89" i="2"/>
  <c r="K111" i="2"/>
  <c r="J89" i="2"/>
  <c r="F39" i="2"/>
  <c r="G39" i="2"/>
  <c r="H39" i="2"/>
  <c r="J39" i="2"/>
  <c r="K39" i="2"/>
  <c r="L39" i="2"/>
  <c r="M39" i="2"/>
  <c r="E39" i="2"/>
  <c r="K120" i="2" l="1"/>
  <c r="K43" i="2" l="1"/>
  <c r="J10" i="2"/>
  <c r="I44" i="5"/>
  <c r="I43" i="5"/>
  <c r="I150" i="2"/>
  <c r="I41" i="2"/>
  <c r="I42" i="2"/>
  <c r="I39" i="2" l="1"/>
  <c r="J49" i="5"/>
  <c r="J48" i="5" s="1"/>
  <c r="K49" i="5"/>
  <c r="K48" i="5" s="1"/>
  <c r="L49" i="5"/>
  <c r="L48" i="5" s="1"/>
  <c r="M49" i="5"/>
  <c r="M48" i="5" s="1"/>
  <c r="I54" i="5"/>
  <c r="I53" i="5"/>
  <c r="I52" i="5"/>
  <c r="I51" i="5"/>
  <c r="I50" i="5"/>
  <c r="H50" i="5"/>
  <c r="I49" i="5" l="1"/>
  <c r="H49" i="5"/>
  <c r="H48" i="5" s="1"/>
  <c r="H28" i="7"/>
  <c r="K87" i="2"/>
  <c r="J87" i="2" l="1"/>
  <c r="K139" i="2" l="1"/>
  <c r="K117" i="2" s="1"/>
  <c r="I26" i="5" l="1"/>
  <c r="I25" i="5"/>
  <c r="I45" i="2"/>
  <c r="I135" i="2"/>
  <c r="I148" i="2" l="1"/>
  <c r="I119" i="2"/>
  <c r="I18" i="2" l="1"/>
  <c r="I19" i="2"/>
  <c r="I55" i="2"/>
  <c r="F43" i="2"/>
  <c r="H43" i="2"/>
  <c r="J43" i="2"/>
  <c r="L43" i="2"/>
  <c r="M43" i="2"/>
  <c r="E43" i="2"/>
  <c r="AF22" i="8" l="1"/>
  <c r="F14" i="5" l="1"/>
  <c r="G14" i="5"/>
  <c r="H14" i="5"/>
  <c r="J14" i="5"/>
  <c r="K14" i="5"/>
  <c r="L14" i="5"/>
  <c r="M14" i="5"/>
  <c r="E14" i="5"/>
  <c r="F10" i="5"/>
  <c r="G10" i="5"/>
  <c r="H10" i="5"/>
  <c r="J10" i="5"/>
  <c r="K10" i="5"/>
  <c r="L10" i="5"/>
  <c r="M10" i="5"/>
  <c r="E10" i="5"/>
  <c r="J23" i="7" l="1"/>
  <c r="J154" i="2"/>
  <c r="K154" i="2"/>
  <c r="L154" i="2"/>
  <c r="M154" i="2"/>
  <c r="H154" i="2"/>
  <c r="I23" i="7" l="1"/>
  <c r="G23" i="7"/>
  <c r="F23" i="7"/>
  <c r="E23" i="7"/>
  <c r="I21" i="2"/>
  <c r="I38" i="5" l="1"/>
  <c r="I140" i="2"/>
  <c r="I138" i="2"/>
  <c r="I115" i="2"/>
  <c r="I114" i="2"/>
  <c r="F17" i="5" l="1"/>
  <c r="G17" i="5"/>
  <c r="H17" i="5"/>
  <c r="J17" i="5"/>
  <c r="K17" i="5"/>
  <c r="L17" i="5"/>
  <c r="M17" i="5"/>
  <c r="E17" i="5"/>
  <c r="F20" i="5"/>
  <c r="G20" i="5"/>
  <c r="H20" i="5"/>
  <c r="J20" i="5"/>
  <c r="K20" i="5"/>
  <c r="L20" i="5"/>
  <c r="M20" i="5"/>
  <c r="E20" i="5"/>
  <c r="L9" i="5" l="1"/>
  <c r="H9" i="5"/>
  <c r="E9" i="5"/>
  <c r="G9" i="5"/>
  <c r="M9" i="5"/>
  <c r="J9" i="5"/>
  <c r="K9" i="5"/>
  <c r="F54" i="7"/>
  <c r="F53" i="7" s="1"/>
  <c r="G54" i="7"/>
  <c r="G53" i="7" s="1"/>
  <c r="H54" i="7"/>
  <c r="H53" i="7" s="1"/>
  <c r="I54" i="7"/>
  <c r="I53" i="7" s="1"/>
  <c r="J54" i="7"/>
  <c r="J53" i="7" s="1"/>
  <c r="E54" i="7"/>
  <c r="E53" i="7" s="1"/>
  <c r="F40" i="7"/>
  <c r="G40" i="7"/>
  <c r="H40" i="7"/>
  <c r="I40" i="7"/>
  <c r="J40" i="7"/>
  <c r="E40" i="7"/>
  <c r="F18" i="7"/>
  <c r="G18" i="7"/>
  <c r="H18" i="7"/>
  <c r="I18" i="7"/>
  <c r="J18" i="7"/>
  <c r="E18" i="7"/>
  <c r="F15" i="7"/>
  <c r="G15" i="7"/>
  <c r="H15" i="7"/>
  <c r="I15" i="7"/>
  <c r="J15" i="7"/>
  <c r="E15" i="7"/>
  <c r="I66" i="2"/>
  <c r="I67" i="2"/>
  <c r="I68" i="2"/>
  <c r="I69" i="2"/>
  <c r="I70" i="2"/>
  <c r="I71" i="2"/>
  <c r="I72" i="2"/>
  <c r="I73" i="2"/>
  <c r="I74" i="2"/>
  <c r="I65" i="2"/>
  <c r="J64" i="2"/>
  <c r="K64" i="2"/>
  <c r="L64" i="2"/>
  <c r="M64" i="2"/>
  <c r="H64" i="2"/>
  <c r="I64" i="2" l="1"/>
  <c r="F21" i="4" l="1"/>
  <c r="G21" i="4"/>
  <c r="H21" i="4"/>
  <c r="E21" i="4"/>
  <c r="F8" i="4"/>
  <c r="G8" i="4"/>
  <c r="H8" i="4"/>
  <c r="E8" i="4"/>
  <c r="I132" i="2"/>
  <c r="G7" i="4" l="1"/>
  <c r="E7" i="4"/>
  <c r="F7" i="4"/>
  <c r="H7" i="4"/>
  <c r="F32" i="7" l="1"/>
  <c r="F31" i="7" s="1"/>
  <c r="G32" i="7"/>
  <c r="G31" i="7" s="1"/>
  <c r="I32" i="7"/>
  <c r="I31" i="7" s="1"/>
  <c r="J32" i="7"/>
  <c r="J31" i="7" s="1"/>
  <c r="E32" i="7"/>
  <c r="E31" i="7" s="1"/>
  <c r="I39" i="5" l="1"/>
  <c r="I33" i="5"/>
  <c r="I34" i="5"/>
  <c r="I36" i="5"/>
  <c r="I35" i="5"/>
  <c r="I31" i="5"/>
  <c r="I47" i="5"/>
  <c r="I46" i="5"/>
  <c r="I22" i="5"/>
  <c r="I20" i="5" s="1"/>
  <c r="I19" i="5"/>
  <c r="I17" i="5" s="1"/>
  <c r="I13" i="5"/>
  <c r="I16" i="5"/>
  <c r="I14" i="5" s="1"/>
  <c r="I12" i="5"/>
  <c r="I55" i="5"/>
  <c r="I56" i="5"/>
  <c r="I57" i="5"/>
  <c r="AC22" i="8"/>
  <c r="AF21" i="8"/>
  <c r="AC21" i="8"/>
  <c r="AF20" i="8"/>
  <c r="AC20" i="8"/>
  <c r="AF19" i="8"/>
  <c r="AC19" i="8"/>
  <c r="AF18" i="8"/>
  <c r="AC18" i="8"/>
  <c r="AF17" i="8"/>
  <c r="AC17" i="8"/>
  <c r="AF16" i="8"/>
  <c r="AC16" i="8"/>
  <c r="AF15" i="8"/>
  <c r="AC15" i="8"/>
  <c r="AF14" i="8"/>
  <c r="AC14" i="8"/>
  <c r="AH13" i="8"/>
  <c r="AH12" i="8" s="1"/>
  <c r="AE13" i="8"/>
  <c r="AE12" i="8" s="1"/>
  <c r="AD13" i="8"/>
  <c r="AD12" i="8" s="1"/>
  <c r="AB13" i="8"/>
  <c r="AB12" i="8" s="1"/>
  <c r="AA13" i="8"/>
  <c r="AA12" i="8" s="1"/>
  <c r="Z13" i="8"/>
  <c r="Z12" i="8" s="1"/>
  <c r="Y13" i="8"/>
  <c r="Y12" i="8" s="1"/>
  <c r="X13" i="8"/>
  <c r="X12" i="8" s="1"/>
  <c r="W13" i="8"/>
  <c r="W12" i="8" s="1"/>
  <c r="V13" i="8"/>
  <c r="V12" i="8" s="1"/>
  <c r="U13" i="8"/>
  <c r="U12" i="8" s="1"/>
  <c r="T13" i="8"/>
  <c r="T12" i="8" s="1"/>
  <c r="S13" i="8"/>
  <c r="S12" i="8" s="1"/>
  <c r="R13" i="8"/>
  <c r="R12" i="8" s="1"/>
  <c r="Q13" i="8"/>
  <c r="Q12" i="8" s="1"/>
  <c r="P13" i="8"/>
  <c r="P12" i="8" s="1"/>
  <c r="O13" i="8"/>
  <c r="O12" i="8" s="1"/>
  <c r="N13" i="8"/>
  <c r="N12" i="8" s="1"/>
  <c r="M13" i="8"/>
  <c r="M12" i="8" s="1"/>
  <c r="L13" i="8"/>
  <c r="L12" i="8" s="1"/>
  <c r="K13" i="8"/>
  <c r="K12" i="8" s="1"/>
  <c r="J13" i="8"/>
  <c r="J12" i="8" s="1"/>
  <c r="I13" i="8"/>
  <c r="I12" i="8" s="1"/>
  <c r="H13" i="8"/>
  <c r="H12" i="8" s="1"/>
  <c r="H21" i="7"/>
  <c r="H20" i="7" s="1"/>
  <c r="J21" i="7"/>
  <c r="J20" i="7" s="1"/>
  <c r="I21" i="7"/>
  <c r="I20" i="7" s="1"/>
  <c r="G21" i="7"/>
  <c r="G20" i="7" s="1"/>
  <c r="F21" i="7"/>
  <c r="F20" i="7" s="1"/>
  <c r="E21" i="7"/>
  <c r="E20" i="7" s="1"/>
  <c r="J11" i="7"/>
  <c r="J10" i="7" s="1"/>
  <c r="J9" i="7" s="1"/>
  <c r="I11" i="7"/>
  <c r="I10" i="7" s="1"/>
  <c r="G11" i="7"/>
  <c r="F11" i="7"/>
  <c r="F10" i="7" s="1"/>
  <c r="F9" i="7" s="1"/>
  <c r="E11" i="7"/>
  <c r="E10" i="7" s="1"/>
  <c r="E9" i="7" s="1"/>
  <c r="F9" i="5"/>
  <c r="I143" i="2"/>
  <c r="I153" i="2"/>
  <c r="I149" i="2"/>
  <c r="I147" i="2"/>
  <c r="I152" i="2"/>
  <c r="I145" i="2"/>
  <c r="I151" i="2"/>
  <c r="I142" i="2"/>
  <c r="I139" i="2"/>
  <c r="I134" i="2"/>
  <c r="I133" i="2"/>
  <c r="I130" i="2"/>
  <c r="I126" i="2"/>
  <c r="I124" i="2"/>
  <c r="I122" i="2"/>
  <c r="I120" i="2"/>
  <c r="I116" i="2"/>
  <c r="I113" i="2"/>
  <c r="I107" i="2"/>
  <c r="I108" i="2"/>
  <c r="I109" i="2"/>
  <c r="I110" i="2"/>
  <c r="I111" i="2"/>
  <c r="I106" i="2"/>
  <c r="I104" i="2"/>
  <c r="I103" i="2"/>
  <c r="I101" i="2"/>
  <c r="I100" i="2"/>
  <c r="I98" i="2"/>
  <c r="I96" i="2"/>
  <c r="I95" i="2"/>
  <c r="I93" i="2"/>
  <c r="I91" i="2"/>
  <c r="I78" i="2"/>
  <c r="I79" i="2"/>
  <c r="I80" i="2"/>
  <c r="I81" i="2"/>
  <c r="I82" i="2"/>
  <c r="I83" i="2"/>
  <c r="I84" i="2"/>
  <c r="I85" i="2"/>
  <c r="I86" i="2"/>
  <c r="I87" i="2"/>
  <c r="I88" i="2"/>
  <c r="I89" i="2"/>
  <c r="I77" i="2"/>
  <c r="I58" i="2"/>
  <c r="I59" i="2"/>
  <c r="I60" i="2"/>
  <c r="I61" i="2"/>
  <c r="I62" i="2"/>
  <c r="I63" i="2"/>
  <c r="I57" i="2"/>
  <c r="I53" i="2"/>
  <c r="I46" i="2"/>
  <c r="I47" i="2"/>
  <c r="I48" i="2"/>
  <c r="I54" i="2"/>
  <c r="I49" i="2"/>
  <c r="I50" i="2"/>
  <c r="I51" i="2"/>
  <c r="I52" i="2"/>
  <c r="I44" i="2"/>
  <c r="I38" i="2"/>
  <c r="I37" i="2"/>
  <c r="I35" i="2"/>
  <c r="I33" i="2"/>
  <c r="I31" i="2"/>
  <c r="I29" i="2"/>
  <c r="I27" i="2"/>
  <c r="I24" i="2"/>
  <c r="I25" i="2"/>
  <c r="I23" i="2"/>
  <c r="I17" i="2"/>
  <c r="I12" i="2"/>
  <c r="I13" i="2"/>
  <c r="I14" i="2"/>
  <c r="I11" i="2"/>
  <c r="I9" i="7" l="1"/>
  <c r="H24" i="7"/>
  <c r="I42" i="5"/>
  <c r="I23" i="5"/>
  <c r="G10" i="7"/>
  <c r="G9" i="7" s="1"/>
  <c r="I48" i="5"/>
  <c r="AC13" i="8"/>
  <c r="AC12" i="8" s="1"/>
  <c r="I10" i="5"/>
  <c r="H23" i="7"/>
  <c r="I43" i="2"/>
  <c r="I154" i="2"/>
  <c r="H32" i="7"/>
  <c r="H31" i="7" s="1"/>
  <c r="H11" i="7"/>
  <c r="AF13" i="8"/>
  <c r="AF12" i="8" s="1"/>
  <c r="AG13" i="8"/>
  <c r="AG12" i="8" s="1"/>
  <c r="I9" i="5" l="1"/>
  <c r="H10" i="7"/>
  <c r="H9" i="7" s="1"/>
  <c r="I128" i="2"/>
  <c r="I117" i="2" s="1"/>
  <c r="K56" i="2"/>
  <c r="J146" i="2"/>
  <c r="K146" i="2"/>
  <c r="L146" i="2"/>
  <c r="M146" i="2"/>
  <c r="K75" i="2"/>
  <c r="I75" i="2"/>
  <c r="J75" i="2"/>
  <c r="L75" i="2"/>
  <c r="M75" i="2"/>
  <c r="J15" i="2"/>
  <c r="L15" i="2"/>
  <c r="M15" i="2"/>
  <c r="H15" i="2"/>
  <c r="I56" i="2"/>
  <c r="J56" i="2"/>
  <c r="L56" i="2"/>
  <c r="M56" i="2"/>
  <c r="I10" i="2"/>
  <c r="K10" i="2"/>
  <c r="L10" i="2"/>
  <c r="M10" i="2"/>
  <c r="I146" i="2"/>
  <c r="H146" i="2"/>
  <c r="G146" i="2"/>
  <c r="F146" i="2"/>
  <c r="E146" i="2"/>
  <c r="F120" i="2"/>
  <c r="F117" i="2" s="1"/>
  <c r="E116" i="2"/>
  <c r="E75" i="2" s="1"/>
  <c r="H75" i="2"/>
  <c r="G75" i="2"/>
  <c r="F75" i="2"/>
  <c r="E62" i="2"/>
  <c r="E56" i="2" s="1"/>
  <c r="G59" i="2"/>
  <c r="G56" i="2" s="1"/>
  <c r="H56" i="2"/>
  <c r="F56" i="2"/>
  <c r="G51" i="2"/>
  <c r="G50" i="2"/>
  <c r="G48" i="2"/>
  <c r="G47" i="2"/>
  <c r="G46" i="2"/>
  <c r="G45" i="2"/>
  <c r="G15" i="2"/>
  <c r="F15" i="2"/>
  <c r="E15" i="2"/>
  <c r="H10" i="2"/>
  <c r="G10" i="2"/>
  <c r="F10" i="2"/>
  <c r="E10" i="2"/>
  <c r="G43" i="2" l="1"/>
  <c r="G9" i="2" s="1"/>
  <c r="E9" i="2"/>
  <c r="H9" i="2"/>
  <c r="M9" i="2"/>
  <c r="F9" i="2"/>
  <c r="L9" i="2"/>
  <c r="J9" i="2" l="1"/>
  <c r="K15" i="2"/>
  <c r="I15" i="2"/>
  <c r="I9" i="2" l="1"/>
  <c r="K9" i="2"/>
</calcChain>
</file>

<file path=xl/comments1.xml><?xml version="1.0" encoding="utf-8"?>
<comments xmlns="http://schemas.openxmlformats.org/spreadsheetml/2006/main">
  <authors>
    <author>PC</author>
    <author>Admin</author>
  </authors>
  <commentList>
    <comment ref="I18" authorId="0" shapeId="0">
      <text>
        <r>
          <rPr>
            <b/>
            <sz val="9"/>
            <color indexed="81"/>
            <rFont val="Tahoma"/>
            <family val="2"/>
          </rPr>
          <t>PC:</t>
        </r>
        <r>
          <rPr>
            <sz val="9"/>
            <color indexed="81"/>
            <rFont val="Tahoma"/>
            <family val="2"/>
          </rPr>
          <t xml:space="preserve">
Bố trí đủ TMĐT để hoàn thành năm 22, nếu CĐT chỉ cần 1,2 tỷ thì ghi chú vào là theo CV nào? nhu cầu của dự án là 1,2 tỷ hoàn thành dự án</t>
        </r>
      </text>
    </comment>
    <comment ref="J18" authorId="0" shapeId="0">
      <text>
        <r>
          <rPr>
            <b/>
            <sz val="9"/>
            <color indexed="81"/>
            <rFont val="Tahoma"/>
            <family val="2"/>
          </rPr>
          <t>PC:Ưu tiên tiêu chí</t>
        </r>
      </text>
    </comment>
    <comment ref="I24" authorId="0" shapeId="0">
      <text>
        <r>
          <rPr>
            <b/>
            <sz val="9"/>
            <color indexed="81"/>
            <rFont val="Tahoma"/>
            <family val="2"/>
          </rPr>
          <t>PC:</t>
        </r>
        <r>
          <rPr>
            <sz val="9"/>
            <color indexed="81"/>
            <rFont val="Tahoma"/>
            <family val="2"/>
          </rPr>
          <t xml:space="preserve">
Bố trí đủ</t>
        </r>
      </text>
    </comment>
    <comment ref="I25" authorId="0" shapeId="0">
      <text>
        <r>
          <rPr>
            <b/>
            <sz val="9"/>
            <color indexed="81"/>
            <rFont val="Tahoma"/>
            <family val="2"/>
          </rPr>
          <t>PC:</t>
        </r>
        <r>
          <rPr>
            <sz val="9"/>
            <color indexed="81"/>
            <rFont val="Tahoma"/>
            <family val="2"/>
          </rPr>
          <t xml:space="preserve">
chốt lại số với CĐT</t>
        </r>
      </text>
    </comment>
    <comment ref="J37" authorId="0" shapeId="0">
      <text>
        <r>
          <rPr>
            <b/>
            <sz val="9"/>
            <color indexed="81"/>
            <rFont val="Tahoma"/>
            <family val="2"/>
          </rPr>
          <t>PC:</t>
        </r>
        <r>
          <rPr>
            <sz val="9"/>
            <color indexed="81"/>
            <rFont val="Tahoma"/>
            <family val="2"/>
          </rPr>
          <t xml:space="preserve">
Ktra lại QĐ duyệt của dự án này, hình như nó chỉ đc giao từ nguồn đất</t>
        </r>
      </text>
    </comment>
    <comment ref="J38" authorId="0" shapeId="0">
      <text>
        <r>
          <rPr>
            <b/>
            <sz val="9"/>
            <color indexed="81"/>
            <rFont val="Tahoma"/>
            <family val="2"/>
          </rPr>
          <t>PC:</t>
        </r>
        <r>
          <rPr>
            <sz val="9"/>
            <color indexed="81"/>
            <rFont val="Tahoma"/>
            <family val="2"/>
          </rPr>
          <t xml:space="preserve">
DA của Tỉnh uỷ ưu tiên nguồn tiêu chí</t>
        </r>
      </text>
    </comment>
    <comment ref="I41" authorId="0" shapeId="0">
      <text>
        <r>
          <rPr>
            <b/>
            <sz val="9"/>
            <color indexed="81"/>
            <rFont val="Tahoma"/>
            <family val="2"/>
          </rPr>
          <t>PC:</t>
        </r>
        <r>
          <rPr>
            <sz val="9"/>
            <color indexed="81"/>
            <rFont val="Tahoma"/>
            <family val="2"/>
          </rPr>
          <t xml:space="preserve">
Bố trí đủ vốn hoàn thành hoặc chia nửa đến năm 23 nếu KCM năm 20</t>
        </r>
      </text>
    </comment>
    <comment ref="I42" authorId="0" shapeId="0">
      <text>
        <r>
          <rPr>
            <b/>
            <sz val="9"/>
            <color indexed="81"/>
            <rFont val="Tahoma"/>
            <family val="2"/>
          </rPr>
          <t>PC:</t>
        </r>
        <r>
          <rPr>
            <sz val="9"/>
            <color indexed="81"/>
            <rFont val="Tahoma"/>
            <family val="2"/>
          </rPr>
          <t xml:space="preserve">
Xem xét bố trí đủ</t>
        </r>
      </text>
    </comment>
    <comment ref="J46" authorId="0" shapeId="0">
      <text>
        <r>
          <rPr>
            <b/>
            <sz val="9"/>
            <color indexed="81"/>
            <rFont val="Tahoma"/>
            <family val="2"/>
          </rPr>
          <t>PC:</t>
        </r>
        <r>
          <rPr>
            <sz val="9"/>
            <color indexed="81"/>
            <rFont val="Tahoma"/>
            <family val="2"/>
          </rPr>
          <t xml:space="preserve">
Nhiều tiêu chí quá</t>
        </r>
      </text>
    </comment>
    <comment ref="I49" authorId="0" shapeId="0">
      <text>
        <r>
          <rPr>
            <b/>
            <sz val="9"/>
            <color indexed="81"/>
            <rFont val="Tahoma"/>
            <family val="2"/>
          </rPr>
          <t>PC:</t>
        </r>
        <r>
          <rPr>
            <sz val="9"/>
            <color indexed="81"/>
            <rFont val="Tahoma"/>
            <family val="2"/>
          </rPr>
          <t xml:space="preserve">
Nhóm B 4 năm bố trí đủ vốn hoàn thành</t>
        </r>
      </text>
    </comment>
    <comment ref="I50" authorId="0" shapeId="0">
      <text>
        <r>
          <rPr>
            <b/>
            <sz val="9"/>
            <color indexed="81"/>
            <rFont val="Tahoma"/>
            <family val="2"/>
          </rPr>
          <t>PC:</t>
        </r>
        <r>
          <rPr>
            <sz val="9"/>
            <color indexed="81"/>
            <rFont val="Tahoma"/>
            <family val="2"/>
          </rPr>
          <t xml:space="preserve">
Bố trí đủ vốn hoàn thành</t>
        </r>
      </text>
    </comment>
    <comment ref="I54" authorId="0" shapeId="0">
      <text>
        <r>
          <rPr>
            <b/>
            <sz val="9"/>
            <color indexed="81"/>
            <rFont val="Tahoma"/>
            <family val="2"/>
          </rPr>
          <t>PC:</t>
        </r>
        <r>
          <rPr>
            <sz val="9"/>
            <color indexed="81"/>
            <rFont val="Tahoma"/>
            <family val="2"/>
          </rPr>
          <t xml:space="preserve">
Bố trí đủ vốn hoàn thành</t>
        </r>
      </text>
    </comment>
    <comment ref="I55" authorId="0" shapeId="0">
      <text>
        <r>
          <rPr>
            <b/>
            <sz val="9"/>
            <color indexed="81"/>
            <rFont val="Tahoma"/>
            <family val="2"/>
          </rPr>
          <t>PC:</t>
        </r>
        <r>
          <rPr>
            <sz val="9"/>
            <color indexed="81"/>
            <rFont val="Tahoma"/>
            <family val="2"/>
          </rPr>
          <t xml:space="preserve">
Bố trí đủ vốn</t>
        </r>
      </text>
    </comment>
    <comment ref="I57" authorId="0" shapeId="0">
      <text>
        <r>
          <rPr>
            <b/>
            <sz val="9"/>
            <color indexed="81"/>
            <rFont val="Tahoma"/>
            <family val="2"/>
          </rPr>
          <t>PC:</t>
        </r>
        <r>
          <rPr>
            <sz val="9"/>
            <color indexed="81"/>
            <rFont val="Tahoma"/>
            <family val="2"/>
          </rPr>
          <t xml:space="preserve">
Báo cáo lại GĐ hình như dự án ko làm tiếp</t>
        </r>
      </text>
    </comment>
    <comment ref="H64" authorId="0" shapeId="0">
      <text>
        <r>
          <rPr>
            <b/>
            <sz val="9"/>
            <color indexed="81"/>
            <rFont val="Tahoma"/>
            <family val="2"/>
          </rPr>
          <t>PC:</t>
        </r>
        <r>
          <rPr>
            <sz val="9"/>
            <color indexed="81"/>
            <rFont val="Tahoma"/>
            <family val="2"/>
          </rPr>
          <t xml:space="preserve">
Tổng này điều chỉnh lại còn 976 nên trung hạn các huyện cũng giảm theo</t>
        </r>
      </text>
    </comment>
    <comment ref="F87" authorId="1" shapeId="0">
      <text>
        <r>
          <rPr>
            <b/>
            <sz val="9"/>
            <color indexed="81"/>
            <rFont val="Tahoma"/>
            <family val="2"/>
          </rPr>
          <t>Admin:</t>
        </r>
        <r>
          <rPr>
            <sz val="9"/>
            <color indexed="81"/>
            <rFont val="Tahoma"/>
            <family val="2"/>
          </rPr>
          <t xml:space="preserve">
</t>
        </r>
        <r>
          <rPr>
            <sz val="14"/>
            <color indexed="81"/>
            <rFont val="Tahoma"/>
            <family val="2"/>
          </rPr>
          <t>Dự kiến nguồn vốn dự phòng NSTW là 120 tỷ (đã giao năm 19 và 2021 tổng 80 tỷ)</t>
        </r>
      </text>
    </comment>
    <comment ref="K87" authorId="0" shapeId="0">
      <text>
        <r>
          <rPr>
            <b/>
            <sz val="9"/>
            <color indexed="81"/>
            <rFont val="Tahoma"/>
            <family val="2"/>
          </rPr>
          <t>PC:</t>
        </r>
        <r>
          <rPr>
            <sz val="9"/>
            <color indexed="81"/>
            <rFont val="Tahoma"/>
            <family val="2"/>
          </rPr>
          <t xml:space="preserve">
Giảm bớt chuyển sang Hải cao</t>
        </r>
      </text>
    </comment>
    <comment ref="J100" authorId="0" shapeId="0">
      <text>
        <r>
          <rPr>
            <b/>
            <sz val="9"/>
            <color indexed="81"/>
            <rFont val="Tahoma"/>
            <family val="2"/>
          </rPr>
          <t>PC:</t>
        </r>
        <r>
          <rPr>
            <sz val="9"/>
            <color indexed="81"/>
            <rFont val="Tahoma"/>
            <family val="2"/>
          </rPr>
          <t xml:space="preserve">
Tăng nguồn tiêu chí</t>
        </r>
      </text>
    </comment>
    <comment ref="J110" authorId="0" shapeId="0">
      <text>
        <r>
          <rPr>
            <b/>
            <sz val="9"/>
            <color indexed="81"/>
            <rFont val="Tahoma"/>
            <family val="2"/>
          </rPr>
          <t>PC:</t>
        </r>
        <r>
          <rPr>
            <sz val="9"/>
            <color indexed="81"/>
            <rFont val="Tahoma"/>
            <family val="2"/>
          </rPr>
          <t xml:space="preserve">
Thêm vốn tiêu chí</t>
        </r>
      </text>
    </comment>
    <comment ref="J116" authorId="0" shapeId="0">
      <text>
        <r>
          <rPr>
            <b/>
            <sz val="9"/>
            <color indexed="81"/>
            <rFont val="Tahoma"/>
            <family val="2"/>
          </rPr>
          <t>PC:</t>
        </r>
        <r>
          <rPr>
            <sz val="9"/>
            <color indexed="81"/>
            <rFont val="Tahoma"/>
            <family val="2"/>
          </rPr>
          <t xml:space="preserve">
Chia thêm nguồn đất</t>
        </r>
      </text>
    </comment>
    <comment ref="I119" authorId="0" shapeId="0">
      <text>
        <r>
          <rPr>
            <b/>
            <sz val="9"/>
            <color indexed="81"/>
            <rFont val="Tahoma"/>
            <family val="2"/>
          </rPr>
          <t>PC:</t>
        </r>
        <r>
          <rPr>
            <sz val="9"/>
            <color indexed="81"/>
            <rFont val="Tahoma"/>
            <family val="2"/>
          </rPr>
          <t xml:space="preserve">
Tăng vốn và tăng tiêu chí</t>
        </r>
      </text>
    </comment>
    <comment ref="J140" authorId="0" shapeId="0">
      <text>
        <r>
          <rPr>
            <b/>
            <sz val="9"/>
            <color indexed="81"/>
            <rFont val="Tahoma"/>
            <family val="2"/>
          </rPr>
          <t>PC:</t>
        </r>
        <r>
          <rPr>
            <sz val="9"/>
            <color indexed="81"/>
            <rFont val="Tahoma"/>
            <family val="2"/>
          </rPr>
          <t xml:space="preserve">
thêm nguồn tiêu chí</t>
        </r>
      </text>
    </comment>
    <comment ref="J142" authorId="0" shapeId="0">
      <text>
        <r>
          <rPr>
            <b/>
            <sz val="9"/>
            <color indexed="81"/>
            <rFont val="Tahoma"/>
            <family val="2"/>
          </rPr>
          <t>PC:</t>
        </r>
        <r>
          <rPr>
            <sz val="9"/>
            <color indexed="81"/>
            <rFont val="Tahoma"/>
            <family val="2"/>
          </rPr>
          <t xml:space="preserve">
thêm vốn tiêu chí</t>
        </r>
      </text>
    </comment>
    <comment ref="E148" authorId="1" shapeId="0">
      <text>
        <r>
          <rPr>
            <b/>
            <sz val="9"/>
            <color indexed="81"/>
            <rFont val="Tahoma"/>
            <family val="2"/>
          </rPr>
          <t>Admin:</t>
        </r>
        <r>
          <rPr>
            <sz val="9"/>
            <color indexed="81"/>
            <rFont val="Tahoma"/>
            <family val="2"/>
          </rPr>
          <t xml:space="preserve">
NS huyện 35 tỷ đồng</t>
        </r>
      </text>
    </comment>
    <comment ref="I152" authorId="0" shapeId="0">
      <text>
        <r>
          <rPr>
            <b/>
            <sz val="9"/>
            <color indexed="81"/>
            <rFont val="Tahoma"/>
            <family val="2"/>
          </rPr>
          <t>PC:</t>
        </r>
        <r>
          <rPr>
            <sz val="9"/>
            <color indexed="81"/>
            <rFont val="Tahoma"/>
            <family val="2"/>
          </rPr>
          <t xml:space="preserve">
Ưu tiến bố trí khoảng 8 tỷ</t>
        </r>
      </text>
    </comment>
  </commentList>
</comments>
</file>

<file path=xl/comments2.xml><?xml version="1.0" encoding="utf-8"?>
<comments xmlns="http://schemas.openxmlformats.org/spreadsheetml/2006/main">
  <authors>
    <author>PC</author>
  </authors>
  <commentList>
    <comment ref="J12" authorId="0" shapeId="0">
      <text>
        <r>
          <rPr>
            <b/>
            <sz val="9"/>
            <color indexed="81"/>
            <rFont val="Tahoma"/>
            <family val="2"/>
          </rPr>
          <t>PC:</t>
        </r>
        <r>
          <rPr>
            <sz val="9"/>
            <color indexed="81"/>
            <rFont val="Tahoma"/>
            <family val="2"/>
          </rPr>
          <t xml:space="preserve">
nguồn khác</t>
        </r>
      </text>
    </comment>
    <comment ref="J16" authorId="0" shapeId="0">
      <text>
        <r>
          <rPr>
            <b/>
            <sz val="9"/>
            <color indexed="81"/>
            <rFont val="Tahoma"/>
            <family val="2"/>
          </rPr>
          <t>PC:</t>
        </r>
        <r>
          <rPr>
            <sz val="9"/>
            <color indexed="81"/>
            <rFont val="Tahoma"/>
            <family val="2"/>
          </rPr>
          <t xml:space="preserve">
Dự án này phải bố trí nguồn khác</t>
        </r>
      </text>
    </comment>
    <comment ref="I39" authorId="0" shapeId="0">
      <text>
        <r>
          <rPr>
            <b/>
            <sz val="9"/>
            <color indexed="81"/>
            <rFont val="Tahoma"/>
            <family val="2"/>
          </rPr>
          <t>PC:</t>
        </r>
        <r>
          <rPr>
            <sz val="9"/>
            <color indexed="81"/>
            <rFont val="Tahoma"/>
            <family val="2"/>
          </rPr>
          <t xml:space="preserve">
xem lại</t>
        </r>
      </text>
    </comment>
  </commentList>
</comments>
</file>

<file path=xl/comments3.xml><?xml version="1.0" encoding="utf-8"?>
<comments xmlns="http://schemas.openxmlformats.org/spreadsheetml/2006/main">
  <authors>
    <author>PC</author>
  </authors>
  <commentList>
    <comment ref="H29" authorId="0" shapeId="0">
      <text>
        <r>
          <rPr>
            <b/>
            <sz val="9"/>
            <color indexed="81"/>
            <rFont val="Tahoma"/>
            <family val="2"/>
          </rPr>
          <t>PC:</t>
        </r>
        <r>
          <rPr>
            <sz val="9"/>
            <color indexed="81"/>
            <rFont val="Tahoma"/>
            <family val="2"/>
          </rPr>
          <t xml:space="preserve">
ktra lại bố trí hoàn thành</t>
        </r>
      </text>
    </comment>
    <comment ref="H34" authorId="0" shapeId="0">
      <text>
        <r>
          <rPr>
            <b/>
            <sz val="9"/>
            <color indexed="81"/>
            <rFont val="Tahoma"/>
            <family val="2"/>
          </rPr>
          <t>PC:</t>
        </r>
        <r>
          <rPr>
            <sz val="9"/>
            <color indexed="81"/>
            <rFont val="Tahoma"/>
            <family val="2"/>
          </rPr>
          <t xml:space="preserve">
bố trí đủ hoàn thành</t>
        </r>
      </text>
    </comment>
    <comment ref="H37" authorId="0" shapeId="0">
      <text>
        <r>
          <rPr>
            <b/>
            <sz val="9"/>
            <color indexed="81"/>
            <rFont val="Tahoma"/>
            <family val="2"/>
          </rPr>
          <t>PC:</t>
        </r>
        <r>
          <rPr>
            <sz val="9"/>
            <color indexed="81"/>
            <rFont val="Tahoma"/>
            <family val="2"/>
          </rPr>
          <t xml:space="preserve">
bố tró đủ TMĐT đỡ phải giải trình HĐND</t>
        </r>
      </text>
    </comment>
    <comment ref="H38" authorId="0" shapeId="0">
      <text>
        <r>
          <rPr>
            <b/>
            <sz val="9"/>
            <color indexed="81"/>
            <rFont val="Tahoma"/>
            <family val="2"/>
          </rPr>
          <t>PC:</t>
        </r>
        <r>
          <rPr>
            <sz val="9"/>
            <color indexed="81"/>
            <rFont val="Tahoma"/>
            <family val="2"/>
          </rPr>
          <t xml:space="preserve">
chốt lại với chủ ĐT và ghi chú dự án hoàn thành năm 22</t>
        </r>
      </text>
    </comment>
    <comment ref="H43" authorId="0" shapeId="0">
      <text>
        <r>
          <rPr>
            <b/>
            <sz val="9"/>
            <color indexed="81"/>
            <rFont val="Tahoma"/>
            <family val="2"/>
          </rPr>
          <t>PC:</t>
        </r>
        <r>
          <rPr>
            <sz val="9"/>
            <color indexed="81"/>
            <rFont val="Tahoma"/>
            <family val="2"/>
          </rPr>
          <t xml:space="preserve">
Bố trí khoảng 50 tỷ đây là DA ưu tiên</t>
        </r>
      </text>
    </comment>
  </commentList>
</comments>
</file>

<file path=xl/sharedStrings.xml><?xml version="1.0" encoding="utf-8"?>
<sst xmlns="http://schemas.openxmlformats.org/spreadsheetml/2006/main" count="848" uniqueCount="563">
  <si>
    <t>STT</t>
  </si>
  <si>
    <t>Nội dung</t>
  </si>
  <si>
    <t>Ghi chú</t>
  </si>
  <si>
    <t>TỔNG SỐ</t>
  </si>
  <si>
    <t>A</t>
  </si>
  <si>
    <t>I</t>
  </si>
  <si>
    <t>II</t>
  </si>
  <si>
    <t>Nguồn đầu tư khác</t>
  </si>
  <si>
    <t>B</t>
  </si>
  <si>
    <t>Vốn ngân sách trung ương</t>
  </si>
  <si>
    <t>Vốn nước ngoài</t>
  </si>
  <si>
    <t>Trong đó:</t>
  </si>
  <si>
    <t>Đơn vị trính: Triệu đồng.</t>
  </si>
  <si>
    <t>Địa điểm đầu tư</t>
  </si>
  <si>
    <t>Quyết định chủ trương đầu tư/ Quyết định đầu tư</t>
  </si>
  <si>
    <t>Kế hoạch đầu tư công trung hạn vốn ngân sách tỉnh giai đoạn 2021-2025</t>
  </si>
  <si>
    <t>Số quyết định; ngày tháng năm ban hành</t>
  </si>
  <si>
    <t>Tổng mức đầu tư</t>
  </si>
  <si>
    <t>Tổng số
(tất cả các nguồn vốn)</t>
  </si>
  <si>
    <t xml:space="preserve">Trong đó: </t>
  </si>
  <si>
    <t>Vốn ngân sách tỉnh</t>
  </si>
  <si>
    <t>CÁC DỰ ÁN ĐÃ HOÀN THÀNH</t>
  </si>
  <si>
    <t>Dự án Đê ngăn lũ kết hơp giao thông Pheo Chẹ  (đường 445)</t>
  </si>
  <si>
    <t>TPHB</t>
  </si>
  <si>
    <t>1582; 05/9/2011</t>
  </si>
  <si>
    <t>Dự án Nâng cấp mở rộng đê Đà Giang</t>
  </si>
  <si>
    <t>1736; 23/9/2011</t>
  </si>
  <si>
    <t>Trụ sở Chi cục quản lý chất lượng nông lâm thủy sản</t>
  </si>
  <si>
    <t>2305; 22/10/2019</t>
  </si>
  <si>
    <t>Nhà nội trú 3 tầng, bổ sung 6 phòng học khối THPT và các hạng mục phụ trợ, Trường PT DTNT THCS&amp;THPT huyện Lương Sơn</t>
  </si>
  <si>
    <t>Lương sơn</t>
  </si>
  <si>
    <t>2602/QĐ-UBND; 31/10/2018</t>
  </si>
  <si>
    <t>DỰ ÁN CHUYỂN TIẾP TỪ GIAI ĐOẠN 2016 - 2020 VÀ HOÀN THÀNH TRONG NĂM 2022</t>
  </si>
  <si>
    <t>Giao thông</t>
  </si>
  <si>
    <t>Dự án cải tạo nâng cấp đường tỉnh 438B (Khoan Dụ - An Bình), huyện Lạc Thủy</t>
  </si>
  <si>
    <t>Lạc Thủy</t>
  </si>
  <si>
    <t>2923; 31/12/2015</t>
  </si>
  <si>
    <t>tỉnh HB</t>
  </si>
  <si>
    <t>Dự án Đường 445 đi xóm Hải Cao, xã Hợp Thịnh, huyện Kỳ Sơn</t>
  </si>
  <si>
    <t>2357; 29/10/2019</t>
  </si>
  <si>
    <t>Dự án Đường Cun Pheo – Hang Kia – Quốc lộ 6 huyện Mai Châu (GĐ II)</t>
  </si>
  <si>
    <t>Mai Châu</t>
  </si>
  <si>
    <t>2378; 30/10/2019</t>
  </si>
  <si>
    <t>Lĩnh vực nông, lâm nghiệp, thủy sản</t>
  </si>
  <si>
    <t>Lĩnh vực khu công nghiệp và khu kinh tế</t>
  </si>
  <si>
    <t>Đường vào khu công nghiệp Yên Quang</t>
  </si>
  <si>
    <t>866; 29/5/2017</t>
  </si>
  <si>
    <t>Trạm xử lý nước thải KCN Bờ trái Sông Đà</t>
  </si>
  <si>
    <t>543; 
08/3/2016</t>
  </si>
  <si>
    <t>Dự án Xây dựng hạ tầng khu tái định cư cho các hộ dân trong KCN Mông Hóa</t>
  </si>
  <si>
    <t>2539; 30/10/2018</t>
  </si>
  <si>
    <t>Y tế</t>
  </si>
  <si>
    <t>Dự án chuyển đổi công năng nhà điều hành thuộc Bệnh viện đa khoa tỉnh để phục vụ công tác chăm sóc sức khỏe cán bộ tỉnh (Khoa Nội A - BVĐK tỉnh)</t>
  </si>
  <si>
    <t>859; 24/4/2019</t>
  </si>
  <si>
    <t>An ninh quốc phòng</t>
  </si>
  <si>
    <t>Xây dựng các công trình quốc phòng trong khu vực phòng thủ tỉnh tại xã Đú Sáng, Kim Bôi (giai đoạn I)</t>
  </si>
  <si>
    <t>Kim Bôi</t>
  </si>
  <si>
    <t>141; 31/10/2018</t>
  </si>
  <si>
    <t>Hoạt động của các cơ quan quản lý nhà nước, đơn vị sự nghiệp công lập, tổ chức chính trị và các tổ chức chính trị - xã hội</t>
  </si>
  <si>
    <t>Trung tâm đăng kiểm xe cơ giới và Trung tâm đào tạo lái xe hạng A1</t>
  </si>
  <si>
    <t>Số 321; 04/02/2016</t>
  </si>
  <si>
    <t>Lĩnh vực văn hóa, thông tin</t>
  </si>
  <si>
    <t>Dự án Cải tạo, sửa chữa Cung văn hóa tỉnh</t>
  </si>
  <si>
    <t>2034; 23/9/2019; 322; 05/2/2021</t>
  </si>
  <si>
    <t>Lĩnh vực khoa học, công nghệ</t>
  </si>
  <si>
    <t>Tăng cường trang thiết bị phục vụ công tác QLNN về an toàn bức xạ, hạt nhân và ứng phó sự cố phóng xạ trên địa bàn tỉnh Hòa BÌnh</t>
  </si>
  <si>
    <t>Tỉnh HB</t>
  </si>
  <si>
    <t>2792; 31/10/2016</t>
  </si>
  <si>
    <t>Các nhiệm vụ, chương trình, dự án khác</t>
  </si>
  <si>
    <t>Dự án Hạ tầng kỹ thuật khu dân cư mở rộng thị trấn Bo, tại xã Hạ Bì, huyện Kim Bôi</t>
  </si>
  <si>
    <t>Hạ tầng trung tâm hành chính, chính trị tỉnh (giai đoạn 2)</t>
  </si>
  <si>
    <t>2125; 31/10/2017; 1972; 24/8/2020</t>
  </si>
  <si>
    <t>C</t>
  </si>
  <si>
    <t>ĐỐI ỨNG DỰ ÁN SỬ DỤNG VỐN NƯỚC NGOÀI (ODA)</t>
  </si>
  <si>
    <t>Dự án Phát triển giáo dục THCS Khó khăn nhất, giai đoạn 2</t>
  </si>
  <si>
    <t>1879/QĐ-UBND; 14/8/2020 và 122/QĐ-SKHĐT; 28/8/2020</t>
  </si>
  <si>
    <t>Dự án đầu tư xây dựng và phát triển hệ thống cung ứng dịch vụ y tế tuyến cơ sở</t>
  </si>
  <si>
    <t>324/QĐ-TTg ngày 23/3/2019; 654QĐ-UBND ngày 01/4/2019</t>
  </si>
  <si>
    <t>Dự án thoát nước và xử lý nước thải TP Hòa Bình (KFW)</t>
  </si>
  <si>
    <t>1173/QĐ-UBND ngày 3/7/2015</t>
  </si>
  <si>
    <t>Dự án phát triển nông thôn đa mục tiêu huyện Đà Bắc</t>
  </si>
  <si>
    <t>Đà Bắc</t>
  </si>
  <si>
    <t>2361/QĐ-UBND ngày 31/12/2014</t>
  </si>
  <si>
    <t>Dự án cải thiện nông nghiệp có tưới tỉnh Hòa Bình (WB7)</t>
  </si>
  <si>
    <t xml:space="preserve"> QĐ 4419/QĐ-BNN-HTQT; 04/11/2020;</t>
  </si>
  <si>
    <t>Dự án mở rộng bệnh viện đa khoa tỉnh HB</t>
  </si>
  <si>
    <t>1164/QĐ-UBND 18/8/2014</t>
  </si>
  <si>
    <t>Chương trình mở rộng quy mô vệ sinh môi trường và nước sạch nông thôn</t>
  </si>
  <si>
    <t>QĐ 880/QĐ-UBND ngày 04/4/2016; QĐ 3102/QĐ-BNN ngày 21/7/2016</t>
  </si>
  <si>
    <t>Tiểu dự án xây dựng và nâng cấp hạ tầng du lịch Khu di tích Chùa tiên, xã Phú Lão huyện Lạc thủy, tỉnh Hòa Bình thuộc dự án phát triển cơ sở hạ tầng du lịch hỗ trợ cho tăng trưởng toàn diện khu vực tiểu vùng Mê Kông mở rộng - giai đoạn 2</t>
  </si>
  <si>
    <t>2471/QĐ-UBND 26/10/2018</t>
  </si>
  <si>
    <t>Cung cấp thiết bị y tế cho bệnh viện đa khoa huyện Lạc Thủy, tỉnh Hòa Bình</t>
  </si>
  <si>
    <t>1038/QĐ-UBND 19/6/2017</t>
  </si>
  <si>
    <t>Dự án Chương trình đô thị miền núi phía Bắc - thành phố Hòa Bình</t>
  </si>
  <si>
    <t>1007/QĐ-UBND ngày 24/7/2014; QĐ 1674/QĐ-UBND ngày 31/10/2014</t>
  </si>
  <si>
    <t>Dự án cung cấp nước sạch tại hai huyện Lương Sơn và Cao Phong (EDEF)</t>
  </si>
  <si>
    <t>Lương sơn - Cao Phong</t>
  </si>
  <si>
    <t>2705/QĐ-UBND, 30/12/2009; 1080/QĐ-UBND, 10/8/2012</t>
  </si>
  <si>
    <t>D</t>
  </si>
  <si>
    <t>ĐỐI ỨNG CÁC DỰ ÁN SỬ DỤNG VỐN NGÂN SÁCH TRUNG ƯƠNG</t>
  </si>
  <si>
    <t>Dự án Khẩn cấp xử lý khối sạt trượt các khu vực phía đồi Ông Tượng, tổ 4, 5, 6 phường Chăm Mát, tổ 4 phường Thái Bình thành phố Hòa Bình</t>
  </si>
  <si>
    <t>Đường liên huyện vùng cao Lạc Sơn - Tân Lạc tỉnh Hoà Bình</t>
  </si>
  <si>
    <t>Lạc sơn - Tân Lạc</t>
  </si>
  <si>
    <t>1704; 31/10/2014</t>
  </si>
  <si>
    <t>Khôi phục, tôn tạo di tích lịch sử cách mạng địa điểm huấn luyện chính trị và Đại hội trù bị Đại hội II Đảng Nhân dân Lào tại Hòa Bình</t>
  </si>
  <si>
    <t>2412; 31/10/2019</t>
  </si>
  <si>
    <t>Trung tâm huấn luyện dự bị động viên tỉnh Hòa Bình (giai đoạn II)</t>
  </si>
  <si>
    <t>2668; 20/10/2016</t>
  </si>
  <si>
    <t>Dự án lớp học mầm non và tiểu học  thuộc chương trình kiên cố hoá trường lớp học mầm non, tiểu học cho vùng đồng bào dân tộc, vùng sâu, vùng xa Huyện Mai Châu</t>
  </si>
  <si>
    <t>491/QĐ-UBND ngày 15/3/2019; 2108/QĐ-UBND ngày 30/9/2019</t>
  </si>
  <si>
    <t>Dự án cải tạo nâng cấp đường tỉnh 435</t>
  </si>
  <si>
    <t xml:space="preserve">88/QĐ-UBND,  15/01/2016; 2899/QĐ-UBND; 20/12/2019; 450/NQ-HĐND; 11/5/2021 </t>
  </si>
  <si>
    <t>Đường từ xóm Diềm đi xóm Chiêng, xã Tân Dân</t>
  </si>
  <si>
    <t>2655; 31/10/2013</t>
  </si>
  <si>
    <t>E</t>
  </si>
  <si>
    <t>VỐN ĐẦU TƯ TRONG CÂN ĐỐI NGÂN SÁCH TỈNH BỔ SUNG CÓ MỤC TIÊU CHO HUYỆN</t>
  </si>
  <si>
    <t>F</t>
  </si>
  <si>
    <t>Cầu Chum - Km35+045, đường tỉnh 436</t>
  </si>
  <si>
    <t>Lạc Sơn</t>
  </si>
  <si>
    <t>Đường nối từ đường QH 8 với Đường An Dương Vương, thành phố Hòa Bình</t>
  </si>
  <si>
    <t>Đường Ngòi Hoa - Quốc lộ 6</t>
  </si>
  <si>
    <t>Tân Lạc</t>
  </si>
  <si>
    <t>Đường Thị trấn Đà Bắc - Thanh Sơn, Phú Thọ</t>
  </si>
  <si>
    <t>Đường Trần Hưng Đạo đến Trung tâm huyện Lương Sơn (Trung tâm hành chính quy hoạch huyện Lương Sơn)</t>
  </si>
  <si>
    <t>Đường từ Quốc lộ 6 đến khu công nghiệp Nhuận Trạch, huyện Lương Sơn</t>
  </si>
  <si>
    <t>Đường nội thị, thị trấn Mai Châu</t>
  </si>
  <si>
    <t>Cải tạo, nâng cấp đường từ ngã 3 Hàng Trạm ra đường Hồ Chí Minh, huyện Yên Thủy</t>
  </si>
  <si>
    <t>Yên Thủy</t>
  </si>
  <si>
    <t>Đường Hợp Phong, Cao phong</t>
  </si>
  <si>
    <t>Cao Phong</t>
  </si>
  <si>
    <t>Nâng cấp, sửa chữa đường đua xe đạp địa hình, tỉnh Hòa Bình</t>
  </si>
  <si>
    <t>Khắc phục cấp bách sạt lở khu vực tổ 26 Phường Đồng Tiến và đoạn Cầu Hòa Bình 3, thành phố Hòa Bình</t>
  </si>
  <si>
    <t>Dự án cải tạo, nâng cấp đường tỉnh 436 (đoạn Km0+00 - Km7+00)</t>
  </si>
  <si>
    <t>Đường nối từ đường Trần Hưng Đạo đến xã Dân Chủ kết nối với Quốc lộ 6</t>
  </si>
  <si>
    <t>Công nghệ thông tin</t>
  </si>
  <si>
    <t xml:space="preserve">Dự án Triển khai số hóa văn bản các cơ quan nhà nước </t>
  </si>
  <si>
    <t>Công nghiệp</t>
  </si>
  <si>
    <t>Nâng cấp, cải tạo hệ thống lưới điện khu vực vùng sâu, vùng xa, vùng đặc biệt khó khăn trên địa bàn tỉnh Hòa Bình</t>
  </si>
  <si>
    <t>Khu công nghiệp, cụm công nghiệp</t>
  </si>
  <si>
    <t>Dự án Tuyến đường gom và nút giao vào khu công nghiệp Lạc Thịnh, huyện Yên Thủy</t>
  </si>
  <si>
    <t>Hạ tầng kỹ thuật khu tái định cư phục vụ giải phóng mặt bằng Cụm Công nghiệp Yên Mông, xã Yên Mông, thành phố Hòa Bình</t>
  </si>
  <si>
    <t>2382; 30/10/2019</t>
  </si>
  <si>
    <t>Cấp, thoát nước</t>
  </si>
  <si>
    <t>Cấp thoát nước thành phố Hòa Bình (cải tạo nhánh N4, kênh tiêu 20)</t>
  </si>
  <si>
    <t>Văn hóa, thông tin</t>
  </si>
  <si>
    <t>Cải tạo, sửa chữa trụ sở Hội nông dân cũ thành Thư viện tỉnh</t>
  </si>
  <si>
    <t>Tôn tạo di tích Bác Hồ về thăm tập đoàn Chí Hòa tại xóm Dốc Phấn, xã Lâm Sơn, tỉnh Hòa Bình</t>
  </si>
  <si>
    <t>2379; 30/10/2019</t>
  </si>
  <si>
    <t>Lĩnh vực y tế, dân số và gia đình</t>
  </si>
  <si>
    <t>Trung tâm Y tế huyện Kim Bôi</t>
  </si>
  <si>
    <t>Trung tâm Y tế huyện Đà Bắc</t>
  </si>
  <si>
    <t>Lĩnh vực giáo dục và đào tạo</t>
  </si>
  <si>
    <t>Trường trung học phổ thông Kim Bôi, huyện Kim Bôi</t>
  </si>
  <si>
    <t>Trường trung học phổ thông Thanh Hà, huyện Lạc Thủy</t>
  </si>
  <si>
    <t>Trường Trung học phổ thông Yên Thủy B, huyện Yên Thủy</t>
  </si>
  <si>
    <t>Trường Phổ thông Dân tộc nội trú THCS B huyện Đà Bắc</t>
  </si>
  <si>
    <t>Trường trung học phổ thông Đại Đồng, huyện Lạc Sơn</t>
  </si>
  <si>
    <t>Trường trung học phổ thông Kỳ Sơn</t>
  </si>
  <si>
    <t>Xây dựng Trụ sở làm việc Cơ quan Bộ CHQS tỉnh Hòa Bình (giai đoạn II)</t>
  </si>
  <si>
    <t>Xây dựng các trụ sở công an xã trên địa bàn tỉnh.</t>
  </si>
  <si>
    <t>G</t>
  </si>
  <si>
    <t>DỰ ÁN KHỞI CÔNG MỚI NĂM 2022</t>
  </si>
  <si>
    <t>Đường tránh thị trấn Vụ Bản, huyện Lạc Sơn, tỉnh Hòa Bình</t>
  </si>
  <si>
    <t>431/NQ-HĐND; 6/4/2021</t>
  </si>
  <si>
    <t>Nâng cấp đường trung tâm phường Thống Nhất, thành phố Hòa Bình</t>
  </si>
  <si>
    <t>Đường kết nối thị trấn Lương Sơn - Xuân Mai Hà Nội (giai đoạn 1)</t>
  </si>
  <si>
    <t>Lĩnh vực nông, lâm nghiệp, thủy lợi</t>
  </si>
  <si>
    <t>Kè chống sạt lở bờ suối Chờ, xã Trung Sơn (nay là xã Liên Sơn), huyện Lương Sơn</t>
  </si>
  <si>
    <t>3381; 31/12/2020</t>
  </si>
  <si>
    <t>Dự án Đầu tư, nâng cấp hệ thống cơ sở hạ tầng kỹ thuật Trung tâm tích hợp dữ liệu của tỉnh</t>
  </si>
  <si>
    <t>Khu tái định cư cho các hộ liền kề nhà máy xi măng Trung Sơn (giai đoạn 1), huyện Lương Sơn</t>
  </si>
  <si>
    <t>Lĩnh vực xã hội</t>
  </si>
  <si>
    <t>Dự án Xây dựng Khu nhà nuôi dưỡng và quản lý đối tượng tại Trung tâm Công tác xã hội tỉnh Hòa Bình</t>
  </si>
  <si>
    <t xml:space="preserve">Trung tâm Y tế huyện Lạc Thủy </t>
  </si>
  <si>
    <t>Trường Trung học phổ thông Yên Thủy A, huyện Yên Thủy</t>
  </si>
  <si>
    <t>Cao phong</t>
  </si>
  <si>
    <t>Trường bắn, thao trường huấn luyện Bộ CHQS tỉnh Hòa Bình/Quân khu 3</t>
  </si>
  <si>
    <t>2957/QĐ-BQP; 02/9/2021</t>
  </si>
  <si>
    <t>Đầu tư tăng cường tiềm lực phục vụ quản lý nhà nước về khoa học và công nghệ và nâng cao năng lực hoạt động Trung tâm ứng dụng Thông tin khoa học, công nghệ tỉnh Hòa Bình, giai đoạn 2</t>
  </si>
  <si>
    <t>Ứng dụng công nghệ đầu tư xây dựng hệ thống quản lý thông tin cảnh báo sớm trượt lở, sạt lở đất đá, lũ bùn đá, lũ ống, lũ quét theo thời gian thực tại tỉnh Hòa Bình</t>
  </si>
  <si>
    <t>1062; 25/5/2021</t>
  </si>
  <si>
    <t>Dự án San nền tạo mặt bằng phục vụ phát triển đô thị (sử dụng vật liệu đổ thải của dự án nhà máy thủy điện Hòa Bình mở rộng)</t>
  </si>
  <si>
    <t>Hạ tầng khắc phục thiên tai xóm Khanh, xã Phú Cường và xóm Kem, xã Địch Giáo, huyện Tân Lạc</t>
  </si>
  <si>
    <t>1616; 10/7/2018</t>
  </si>
  <si>
    <t>H</t>
  </si>
  <si>
    <t>CHUẨN BỊ ĐẦU TƯ</t>
  </si>
  <si>
    <t>Đường Liên kết vùng Hòa Bình - Hà Nội  và cao tốc Sơn La (Hòa Bình - Mộc Châu)</t>
  </si>
  <si>
    <t>Kim Bôi - TPHB - Đà bắc</t>
  </si>
  <si>
    <t>440/NQ-HĐND; 28/4/2021</t>
  </si>
  <si>
    <t>Nâng cấp tuyến đường giao thông từ đường Hồ Chí Minh đi Khu công nghiệp Thanh Hà, huyện Lạc Thủy, tỉnh Hòa Bình</t>
  </si>
  <si>
    <t>444/NQ-HĐND; 28/4/2021</t>
  </si>
  <si>
    <t>Đường nội thị thị trấn Bo, huyện Kim Bôi</t>
  </si>
  <si>
    <t>421/NQ-HĐND; 6/4/2021</t>
  </si>
  <si>
    <t>Ứng dụng khoa học công nghệ xây dựng giải pháp lưu trữ tài liệu lịch sử tỉnh của Hòa Bình, tạo nền tảng phát triển Chính phủ số</t>
  </si>
  <si>
    <t>Kho lưu trữ chuyên dụng tỉnh Hòa Bình</t>
  </si>
  <si>
    <t>CÁC KINH PHÍ KHÁC</t>
  </si>
  <si>
    <t xml:space="preserve">Công tác quy hoạch, đo đạc lập bản đồ địa chính </t>
  </si>
  <si>
    <t>Quỹ đầu tư phát triển</t>
  </si>
  <si>
    <t>K</t>
  </si>
  <si>
    <t>BÔI CHI NGÂN SÁCH ĐỊA PHƯƠNG</t>
  </si>
  <si>
    <t>BIỂU SỐ 2</t>
  </si>
  <si>
    <t xml:space="preserve">Tổng số </t>
  </si>
  <si>
    <t>Tổng số</t>
  </si>
  <si>
    <t>Trong đó: Thu hồi tạm ứng NST</t>
  </si>
  <si>
    <t>Chi xây dựng cơ bản vốn tập trung</t>
  </si>
  <si>
    <t>Nguồn thu sử dụng đất</t>
  </si>
  <si>
    <t>Nguồn thu xổ số</t>
  </si>
  <si>
    <t>Đơn vị tính: triệu đồng.</t>
  </si>
  <si>
    <t>Kế hoạch vốn năm 2022</t>
  </si>
  <si>
    <t>TMĐT</t>
  </si>
  <si>
    <t>NST</t>
  </si>
  <si>
    <t>NSTW</t>
  </si>
  <si>
    <t>III</t>
  </si>
  <si>
    <t>IV</t>
  </si>
  <si>
    <t>V</t>
  </si>
  <si>
    <t>VII</t>
  </si>
  <si>
    <t>Tên dự án</t>
  </si>
  <si>
    <t>Địa điểm thực hiện</t>
  </si>
  <si>
    <t>Quyết định đầu tư</t>
  </si>
  <si>
    <t>Kế hoạch vốn giai đoạn 2021 - 2025</t>
  </si>
  <si>
    <t>Số, ngày tháng ban hành</t>
  </si>
  <si>
    <t>Trong đó: NST</t>
  </si>
  <si>
    <t>Trụ sở làm việc công an xã Sủ Ngòi, thành phố Hòa Bình</t>
  </si>
  <si>
    <t>Trụ sở làm việc công an xã Liên Sơn huyện Lương Sơn</t>
  </si>
  <si>
    <t>Lương Sơn</t>
  </si>
  <si>
    <t>Trụ sở làm việc công an xã Tiền Phong huyện Đà Bắc</t>
  </si>
  <si>
    <t>Trụ sở làm việc công an xã Cuối Hạ huyện Kim Bôi</t>
  </si>
  <si>
    <t>Trụ sở làm việc công an xã Mỹ Thành huyện Lạc Sơn</t>
  </si>
  <si>
    <t>Trụ sở làm việc công an xã Bình Hẻm huyện Lạc Sơn</t>
  </si>
  <si>
    <t>Trụ sở làm việc công an xã Khoan Dụ huyện Lạc Thủy</t>
  </si>
  <si>
    <t>Trụ sở làm việc công an xã Thanh Sơn huyện Lương Sơn</t>
  </si>
  <si>
    <t>Trụ sở làm việc công an xã Mai Hạ huyện Mai Châu</t>
  </si>
  <si>
    <t>Trụ sở làm việc công an xã Mai Hịch huyện Mai Châu</t>
  </si>
  <si>
    <t>Trụ sở làm việc công an xã Phú Cường huyện Tân Lạc</t>
  </si>
  <si>
    <t>Trụ sở làm việc công an xã Bảo Hiệu huyện Yên Thủy</t>
  </si>
  <si>
    <t>Trụ sở làm việc Công an xã Yên Trị, huyện Yên Thủy</t>
  </si>
  <si>
    <t> Trụ sở làm việc Công an xã Tân Lập, huyện Lạc Sơn</t>
  </si>
  <si>
    <t>Trụ sở làm việc Công an xã Hưng Thi, huyện Lạc Thủy</t>
  </si>
  <si>
    <t>Trụ sở làm việc Công an xã Cao Sơn, huyện Đà Bắc</t>
  </si>
  <si>
    <t>Trụ sở làm việc Công an xã Thu Phong, huyện Cao Phong</t>
  </si>
  <si>
    <t>Trụ sở làm việc Công an xã Độc Lập, thành phố Hòa Bình</t>
  </si>
  <si>
    <t>Hòa Bình</t>
  </si>
  <si>
    <t>Trụ sở làm việc Công an xã Chí Đạo, huyện Lạc Sơn</t>
  </si>
  <si>
    <t>Trụ sở làm việc Công an xã Gia Mô, huyện Tân Lạc</t>
  </si>
  <si>
    <t>Kế hoạch đầu tư công trung hạn vốn ngân sách tỉnh giai đoạn 2021-2025 trên cơ sở khả năng thu thực tế tăng thêm hằng năm</t>
  </si>
  <si>
    <t>TỔNG CỘNG</t>
  </si>
  <si>
    <t>DỰ ÁN CHUYỂN TIẾP TỪ GIAI ĐOẠN 2016 - 2020 HOÀN THÀNH TRONG NĂM 2022</t>
  </si>
  <si>
    <t>Đường nối từ Quốc lộ 6 với đường Chi Lăng, thành phố Hòa Bình</t>
  </si>
  <si>
    <t>2537; 30/10/2018</t>
  </si>
  <si>
    <t>Cầu Hòa Bình 2</t>
  </si>
  <si>
    <t>2536; 30/10/2018</t>
  </si>
  <si>
    <t>Đường tránh Khu di tích lịch sử Nhà máy in tiền xã Cố Nghĩa đi xã Liên Hòa, huyện Lạc Thủy, tỉnh Hòa Bình</t>
  </si>
  <si>
    <t>2406; 31/10/2019</t>
  </si>
  <si>
    <t>Chuẩn bị đầu tư</t>
  </si>
  <si>
    <t>Dự án kết nối hạ tầng giao thông thủy lợi tỉnh Hòa Bình với hệ thống hạ tầng giao thông quốc</t>
  </si>
  <si>
    <t xml:space="preserve">Quyết định số 1386/QĐ-TTg ngày 05/8/2021 </t>
  </si>
  <si>
    <t>Khu trụ sở liên cơ quan tỉnh Hòa Bình</t>
  </si>
  <si>
    <t>Dự án khởi công mới năm 2022</t>
  </si>
  <si>
    <t>Cải tạo, nâng cấp đường Liên Phú 3, xã Thống Nhất đi đường Hồ Chí Minh, huyện Lạc Thủy, tỉnh Hòa Bình</t>
  </si>
  <si>
    <t>423/NQ-HĐND; 6/4/2021</t>
  </si>
  <si>
    <t>Đường liên xã Ngọc Lương - Đoàn Kết, huyện Yên thủy</t>
  </si>
  <si>
    <t xml:space="preserve"> </t>
  </si>
  <si>
    <t xml:space="preserve">Dự án xây dựng Hệ thống các Trung tâm điều hành thông minh  </t>
  </si>
  <si>
    <t>446/NQ-HĐND; 11/5/2021</t>
  </si>
  <si>
    <t>Dự án Xây dựng khu không gian bảo tồn Di sản văn hóa Mo Mường gắn với dịch vụ du lịch tại xã Hợp Phong, huyện Cao Phong</t>
  </si>
  <si>
    <t>455/NQ-HĐND; 11/5/2021</t>
  </si>
  <si>
    <t>Trung tâm Kiểm nghiệm thuốc, mỹ phẩm, thực phẩm tỉnh Hòa Bình</t>
  </si>
  <si>
    <t>Trường Trung học phổ thông Mai Châu B, huyện Mai Châu</t>
  </si>
  <si>
    <t>Trường Trung học phổ thông Lạc Thủy, huyện Lạc Thủy</t>
  </si>
  <si>
    <t>Cụm trường phường Tân Hòa Thành phố Hòa Bình</t>
  </si>
  <si>
    <t>Trường Trung học phổ thông Lương Sơn</t>
  </si>
  <si>
    <t>Xây dựng, cải tạo Doanh trại Trung đoàn 814</t>
  </si>
  <si>
    <t>Nhà làm việc Đài phát thanh truyền hình tỉnh</t>
  </si>
  <si>
    <t>Thu hồi tạm ứng NST của các dự án không thuộc danh mục dự án đang triển khai thực hiện trong KHĐTC trung hạn (dự án ứng từ năm 2015 về trước chưa hoàn trả)</t>
  </si>
  <si>
    <t>Quỹ phát triển đất</t>
  </si>
  <si>
    <t>Hỗ trợ vốn thực hiện Đề án cứng hóa đường GTNT giai đoạn 2021 - 2025</t>
  </si>
  <si>
    <t>BIỂU SỐ 3</t>
  </si>
  <si>
    <t>Kế hoạch  vốn năm 2022</t>
  </si>
  <si>
    <t>Dự án khởi công mới năm 2021 chuyển tiếp sang năm 2022</t>
  </si>
  <si>
    <t>Trung tâm Thương Mại bờ trái Sông Đà</t>
  </si>
  <si>
    <t>KP bồi thường giải phóng mặt bằng phục vụ việc mở rộng Khu công nghiệp Lương Sơn</t>
  </si>
  <si>
    <t>Đẩy nhanh tiến độ Công trình hạ tầng kỹ thuật khi tái định cư xóm Miều, Trung Minh Hòa Bình</t>
  </si>
  <si>
    <t>Hỗ trợ kinh phí cho các huyện, thành phố để thực hiện các dự án di dân tái định cư</t>
  </si>
  <si>
    <t>Tam ứng kinh phí chi NSNN cho UBND tp Hoà Bình thực hiện phương án bồi thường, hỗ trợ Dự án Đầu tư xây dựng và kinh doanh hạ tầng Khu CN bờ trái sông Đà</t>
  </si>
  <si>
    <t>BIỂU SỐ 4</t>
  </si>
  <si>
    <t>TT</t>
  </si>
  <si>
    <t>Danh mục dự án</t>
  </si>
  <si>
    <t>Địa điểm XD</t>
  </si>
  <si>
    <t>Kế hoạch đầu tư trung hạn vốn NSTW giai đoạn 2021 - 2025</t>
  </si>
  <si>
    <t>Số quyết định; ngày, tháng năm ban hành</t>
  </si>
  <si>
    <t>Trong đó: vốn NSTW</t>
  </si>
  <si>
    <t>Thu hồi các khoản vốn ứng trước NSTW</t>
  </si>
  <si>
    <t>Thanh toán nợ đọng XDCB</t>
  </si>
  <si>
    <t> Quốc phòng</t>
  </si>
  <si>
    <t>a</t>
  </si>
  <si>
    <t>Dự án chuyển tiếp từ giai đoạn 2016 - 2020 hoàn thành trong năm 2022</t>
  </si>
  <si>
    <t>Đường xã Mỵ Hòa, huyện Kim Bôi đi xã Hưng Thi huyện Lạc Thủy</t>
  </si>
  <si>
    <t>12/QĐ-UBND 29/3/2016</t>
  </si>
  <si>
    <t>Đường xã Phú Lão đi xã Liên Hòa</t>
  </si>
  <si>
    <t>11/QĐ-UBND ngày 29/3/2016</t>
  </si>
  <si>
    <t>Đường xã Tân Thành - Long Sơn - Hợp Thanh huyện Lương Sơn</t>
  </si>
  <si>
    <t>05; 02/02/2016</t>
  </si>
  <si>
    <t>b</t>
  </si>
  <si>
    <t>Cải tạo, nâng cấp đường Chi Nê đi thôn Tân Thành, xã Phú Nghĩa huyện Lạc Thủy</t>
  </si>
  <si>
    <t>Đường xã Xuân Thủy huyện Kim Bôi</t>
  </si>
  <si>
    <t>371/NQ-HĐND; 9/12/2020</t>
  </si>
  <si>
    <t>Khởi công mới năm 2022</t>
  </si>
  <si>
    <t>Đường xã Cao Dương - Thanh Sơn Lương Sơn</t>
  </si>
  <si>
    <t>390/NQ-HĐND; 5/2/2021</t>
  </si>
  <si>
    <t>Dự án chuyển tiếp từ giai đoạn 2016 - 2020  và hoàn thành trong năm 2022</t>
  </si>
  <si>
    <t>Nông nghiệp, lâm nghiệp, diêm nghiệp, thủy lợi và thủy sản</t>
  </si>
  <si>
    <t>Dự án chuyển tiếp từ giai đoạn 2016 - 2020 và hoàn thành trong năm 2022</t>
  </si>
  <si>
    <t xml:space="preserve">Đường lâm nghiệp kết hợp  công vụ, đường ranh cản lửa huyện Tân Lạc, Lạc Sơn, Lạc Thủy </t>
  </si>
  <si>
    <t xml:space="preserve">Tân Lạc, Lạc Sơn, Lạc Thủy </t>
  </si>
  <si>
    <t>Dự án hạ tầng phát triển sản xuất vùng cam an toàn tập trung huyện Cao Phong</t>
  </si>
  <si>
    <t>760/QĐ-UBND ngày 29/3/2016; 1456/QĐ-UBND ngày 21/6/2018</t>
  </si>
  <si>
    <t>Dự án di dân tái định cư vùng thiên tai xóm Chầm, xã Yên Lập và kè chống sạt lở ổn định dân cư Suối Bưng khu vực xã Thu Phong, xã Đông Phong, thị trấn Cao Phong</t>
  </si>
  <si>
    <t>2184/QĐ-UBND ngày 03/11/2017</t>
  </si>
  <si>
    <t>Dự án chuyển tiếp từ giai đoạn 2016-2020 và hoàn thành sau năm 2022</t>
  </si>
  <si>
    <t>Kè chống sạt lở, chỉnh trị dòng chảy, nạo vét gia cố bờ sông Bùi đoạn TT. Lương Sơn</t>
  </si>
  <si>
    <t>Dự án chuyển tiếp từ giai đoạn 2016 - 2020 và Hoàn thành trong năm 2022</t>
  </si>
  <si>
    <t>Dự án Đường từ thị trấn Lương Sơn – đi xã Cư Yên</t>
  </si>
  <si>
    <t>318/QĐ-UBND 04/02/2016; 200/QĐ-UBND 14/10/2019</t>
  </si>
  <si>
    <t>Đường Cun Pheo - Hang Kia - Quốc lộ 6</t>
  </si>
  <si>
    <t>782/QĐ-UBND, 30/3/2016; 2725/QĐ-UBND; 03/12/2019</t>
  </si>
  <si>
    <t xml:space="preserve">2899/QĐ-UBND; 20/12/2019; 450/NQ-HĐND; 11/5/2021 </t>
  </si>
  <si>
    <t>Lạc Sơn  và Tân Lạc</t>
  </si>
  <si>
    <t>Dự án cải tạo đường tỉnh  433, đoạn Km0 - Km23 (giai đoạn I)</t>
  </si>
  <si>
    <t>TPHB và Đà Bắc</t>
  </si>
  <si>
    <t>1161; 27/8/2012; 2049/QĐ-UBND ngày 24/9/2019</t>
  </si>
  <si>
    <t>Dự án cải tao nâng cấp đường tỉnh 435, tỉnh Hòa Bình (dự án dùng vốn TPCP giai đoạn 2016 - 2020)</t>
  </si>
  <si>
    <t>1644/QĐ-UBND ngày 30/8/2017</t>
  </si>
  <si>
    <t>Đường nối cao tốc Hòa Lạc - Hòa Bình với khu công nghiệp Yên Quang TP Hòa Bình</t>
  </si>
  <si>
    <t>Đường nối từ đường QH 8 với Đường An Dương Vương thành phố Hòa Bình</t>
  </si>
  <si>
    <t>Đường Thị trấn Đà Bắc - Thanh Sơn Phú Thọ</t>
  </si>
  <si>
    <t>Đường Hòa Bình đoạn Km3+600 - Km3+870 và đường Âu Cơ đi Cảng Bích Hạ</t>
  </si>
  <si>
    <t>Đường từ Quốc lộ 6 đến khu công nghiệp Nhuận Trạch huyện Lương Sơn</t>
  </si>
  <si>
    <t>Đường tránh thị trấn vụ bản, huyện  Lạc Sơn, tỉnh Hòa Bình</t>
  </si>
  <si>
    <t>Đường khu Dân cư mới QH13; QH13B; QH 13C thị trấn Cao Phong, xã Bắc Phong.</t>
  </si>
  <si>
    <t>Đường xuyên tâm thị trấn Mai Châu, huyện Mai Châu</t>
  </si>
  <si>
    <t>396/NQ-HĐND; 05/02/2021</t>
  </si>
  <si>
    <t>Đường QH1 (đoạn từ quảng trường đến đường An Dương Vương), thành phố Hòa Bình</t>
  </si>
  <si>
    <t>426/NQ-HĐND; 6/4/2021</t>
  </si>
  <si>
    <t>Giáo dục và đào tạo</t>
  </si>
  <si>
    <t>Trường Trung học phổ thông Công Nghiệp, thành phố Hòa Bình</t>
  </si>
  <si>
    <t>Đầu tư mở rộng Trường Chính trị tỉnh Hòa Bình</t>
  </si>
  <si>
    <t>TP Hòa Bình</t>
  </si>
  <si>
    <t>Đối ứng  ODA</t>
  </si>
  <si>
    <t xml:space="preserve"> Kế hoạch vốn năm 2022</t>
  </si>
  <si>
    <t>Đơn vị tính: Triệu đồng.</t>
  </si>
  <si>
    <t>Thời gian thực hiện</t>
  </si>
  <si>
    <t>Nhà tài trợ</t>
  </si>
  <si>
    <t>Ngày ký kết hiệp định</t>
  </si>
  <si>
    <t>QĐ đầu tư ban đầu hoặc QĐ đầu tư điều chỉnh đã được Thủ tướng Chính phủ giao KH các năm</t>
  </si>
  <si>
    <t>Kế hoạch đầu tư công trung hạn giai đoạn 2016-2020 được duyệt</t>
  </si>
  <si>
    <t>Lũy kế vốn trung hạn đã giao, điều chỉnh, bổ sung trong kế hoạch hàng năm từ 2016 đến năm 2020</t>
  </si>
  <si>
    <t>Lũy kế giải ngân vốn trong trung hạn giai đoạn 2016-2020 
tính đến hết năm 2020 (ngày 31/1/2021)</t>
  </si>
  <si>
    <t>Lũy kế vốn bố trí từ khi khởi công đến hết năm 2020</t>
  </si>
  <si>
    <t>Lũy kế giải ngân từ khi khởi công đến hết năm 2020</t>
  </si>
  <si>
    <t xml:space="preserve">Số quyết định </t>
  </si>
  <si>
    <t xml:space="preserve">TMĐT </t>
  </si>
  <si>
    <t>Tổng</t>
  </si>
  <si>
    <t>trong đó</t>
  </si>
  <si>
    <t>Tổng
(tất cả các nguồn vốn)</t>
  </si>
  <si>
    <t>Tổng số (tất cả các nguồn vốn)</t>
  </si>
  <si>
    <t>Vốn đối ứng</t>
  </si>
  <si>
    <t>Vốn đối ứng NSTW</t>
  </si>
  <si>
    <t>Vốn nước ngoài NSTW cấp phát</t>
  </si>
  <si>
    <t>Quy đổi ra tiền Việt</t>
  </si>
  <si>
    <t>Trong đó: Cấp phát từ NSTW</t>
  </si>
  <si>
    <t>Các dự án chuyển tiếp từ  giai đoạn 2016 2020 sang giai đoạn 2021-2025</t>
  </si>
  <si>
    <t>Chương trình mở rộng quy mô vệ sinh và nước sạch nông thôn dựa trên kết quả</t>
  </si>
  <si>
    <t>2016-2020</t>
  </si>
  <si>
    <t xml:space="preserve"> WB</t>
  </si>
  <si>
    <t>10/3/2016</t>
  </si>
  <si>
    <t>3606/QĐ-BNN-HTQT ngày 04/9/2015; QĐ 880/QĐ-UBND ngày 04/4/2016; QĐ 3102/QĐ-BNN ngày 21/7/2016</t>
  </si>
  <si>
    <t>Cung cấp thiết bị y tế cho Bệnh viện Đa khoa huyện Lạc Thủy, tỉnh Hòa Bình</t>
  </si>
  <si>
    <t>Huyện Lạc Thủy</t>
  </si>
  <si>
    <t>2018-2022</t>
  </si>
  <si>
    <t xml:space="preserve"> Hàn Quốc</t>
  </si>
  <si>
    <t>31/8/2018</t>
  </si>
  <si>
    <t>4403/VPCP-QHQT 14/6/2010; 685/QĐ-UBND 27/4/2011; 1038/QĐ-UBND 19/6/2017; QĐ 986/QĐ-UBND ngày 29/4/2020</t>
  </si>
  <si>
    <t>Phát triển cơ sở hạ tầng du lịch hỗ trợ cho tăng trưởng toàn diện khu vực tiểu vùng Mê Công mở rộng - giai đoạn 2 (tiểu dự án xây dựng và nâng cấp hạ tầng du lịch khu di tích Chùa Tiên, xã Phú Lão, huyện Lạc Thủy tỉnh Hòa Bình)</t>
  </si>
  <si>
    <t>2020-2024</t>
  </si>
  <si>
    <t xml:space="preserve"> ADB</t>
  </si>
  <si>
    <t>2107/QĐ-UBND ngày 30/9/2019</t>
  </si>
  <si>
    <t>Dự án phát triển Giáo dục THCS vùng khó khăn nhất, giai đoạn 2</t>
  </si>
  <si>
    <t>2015-2021</t>
  </si>
  <si>
    <t>ADB</t>
  </si>
  <si>
    <t>23/01/2015</t>
  </si>
  <si>
    <t>QĐ 2178/QĐ-BGD&amp;ĐT ngày 26/3/2014;  829/QĐ-UBND, 830/QĐ-UBND, 831/QĐ-UBND, 832/QĐ-UBND 31/3/2016; 1920, 1921,1922,1923/QĐ-UBND ngày 29/7/2016; 827/QĐ-BGD&amp;ĐT ngày 25/3/2020; QĐ 1879/QĐ-UBND ngày 14/8/2020; QĐ 122/QĐ-SKHĐT ngày 28/8/2020 131/QĐ-SKHĐT ngày 04/9/2020</t>
  </si>
  <si>
    <t>Dự án Sửa chữa và nâng cao an toàn đập (WB8)</t>
  </si>
  <si>
    <t>2016-2022</t>
  </si>
  <si>
    <t>08/04/2016</t>
  </si>
  <si>
    <t>4638/QĐ-BNN-HTQT, 9/11/2015</t>
  </si>
  <si>
    <t>2012-2019</t>
  </si>
  <si>
    <t xml:space="preserve"> KUWAIT</t>
  </si>
  <si>
    <t>08/08/2012</t>
  </si>
  <si>
    <t>2009, 27/7/2012; 2361, 31/12/2014</t>
  </si>
  <si>
    <t>TP hòa bình</t>
  </si>
  <si>
    <t>17/07/2014</t>
  </si>
  <si>
    <t>2011-2017</t>
  </si>
  <si>
    <t xml:space="preserve"> KFW</t>
  </si>
  <si>
    <t>26/02/2011</t>
  </si>
  <si>
    <t>142/QĐ-UBND, 4/2/2009; 1441/QĐ-UBND, 17/10/2012; 1173/QĐ-UBND, 3/7/2015</t>
  </si>
  <si>
    <t>Kế hoạch trung hạn giai đoạn 2021-2025 vốn ngân sách trung ương</t>
  </si>
  <si>
    <t xml:space="preserve"> -</t>
  </si>
  <si>
    <t>Đường Lũng Vân - Bắc Sơn - Noong Luông</t>
  </si>
  <si>
    <t>Tân Lạc - Mai Châu</t>
  </si>
  <si>
    <t>716/QĐ-UBND 25/03/2016; 2847/QĐ-UBND; 17/12/2019</t>
  </si>
  <si>
    <t>1303; 28/6/2021</t>
  </si>
  <si>
    <t>1321; 30/6/2021</t>
  </si>
  <si>
    <t>1342; 2/7/2021</t>
  </si>
  <si>
    <t>937; 07/5/2021</t>
  </si>
  <si>
    <t>1356; 05/7/2021</t>
  </si>
  <si>
    <t>699; 4/4/2021</t>
  </si>
  <si>
    <t>1287; 23/6/2021</t>
  </si>
  <si>
    <t>1294; 24/6/2021</t>
  </si>
  <si>
    <t>1293; 24/6/2021</t>
  </si>
  <si>
    <t>1292; 24/6/2021</t>
  </si>
  <si>
    <t>2225; 30/9/2021</t>
  </si>
  <si>
    <t>2223; 30/9/2021</t>
  </si>
  <si>
    <t>Trường Phổ thông Dân tộc nội trú trung học phổ thông tỉnh Hòa Bình</t>
  </si>
  <si>
    <t>1288; 23/6/2021</t>
  </si>
  <si>
    <t>2101; 17/9/2021</t>
  </si>
  <si>
    <t>2226; 30/9/2021</t>
  </si>
  <si>
    <t>837; 20/4/2021</t>
  </si>
  <si>
    <t>751; 07/4/2021</t>
  </si>
  <si>
    <t>Trường THPT Mai Châu</t>
  </si>
  <si>
    <t>1833; 24/8/2021</t>
  </si>
  <si>
    <t>2318; 13/10/2021</t>
  </si>
  <si>
    <t>2334; 14/10/2021</t>
  </si>
  <si>
    <t>2076; 15/92021</t>
  </si>
  <si>
    <t>2335; 14/10/2021</t>
  </si>
  <si>
    <t>2321; 13/10/2021</t>
  </si>
  <si>
    <t>2319; 13/10/2021</t>
  </si>
  <si>
    <t>2320; 13/10/2021</t>
  </si>
  <si>
    <t>2322; 13/10/2021</t>
  </si>
  <si>
    <t>1823; 23/8/2021</t>
  </si>
  <si>
    <t>2323; 13/10/2021</t>
  </si>
  <si>
    <t>1832; 24/8/2021</t>
  </si>
  <si>
    <t>c</t>
  </si>
  <si>
    <t>Xây dựng Đại đội Thiết giáp Bộ CHQS tỉnh Hòa Bình (giai đoạn 1)</t>
  </si>
  <si>
    <t>Huyện Đà Bắc</t>
  </si>
  <si>
    <t>Huyện Cao Phong</t>
  </si>
  <si>
    <t>Huyện Tân Lạc</t>
  </si>
  <si>
    <t>Huyện Lạc Sơn</t>
  </si>
  <si>
    <t>Huyện Yên Thủy</t>
  </si>
  <si>
    <t>Huyện Lương Sơn</t>
  </si>
  <si>
    <t>Huyện Kim Bôi</t>
  </si>
  <si>
    <t>Huyện Mai Châu</t>
  </si>
  <si>
    <t>Thành Phố Hòa Bình</t>
  </si>
  <si>
    <t>DỰ ÁN KHỎI CÔNG MỚI NĂM 2022</t>
  </si>
  <si>
    <t xml:space="preserve"> KẾ HOẠCH VỐN ĐẦU TƯ CÂN ĐỐI NGÂN SÁCH TỈNH NĂM 2022</t>
  </si>
  <si>
    <t>KẾ HOẠCH VỐN ĐẦU TƯ CÔNG NĂM 2022 NGUỒN VỐN NGÂN SÁCH TỈNH CHO CÁC DỰ ÁN TRỤ SỞ CÔNG AN XÃ</t>
  </si>
  <si>
    <t xml:space="preserve"> KẾ HOẠCH VỐN ĐẦU TƯ  NGÂN SÁCH TRUNG ƯƠNG (VỐN TRONG NƯỚC) NĂM 2022</t>
  </si>
  <si>
    <t xml:space="preserve"> KẾ HOẠCH VỐN ĐẦU TƯ NGÂN SÁCH TRUNG ƯƠNG (VỐN NƯỚC NGOÀI) NĂM 2022</t>
  </si>
  <si>
    <t>Dự án Trụ sở Viện kiểm sát nhân dân thành phố Hòa Bình</t>
  </si>
  <si>
    <t>241/QĐ-VKSTC ngày 10/12/2020</t>
  </si>
  <si>
    <t>Dự án trụ sở Viện kiểm sát nhân dân huyện Mai Châu</t>
  </si>
  <si>
    <t>242/QĐ-VKSTC; 10/12/2020</t>
  </si>
  <si>
    <t>Dự án trụ sở Viện kiểm sát nhân dân huyện Lạc Sơn</t>
  </si>
  <si>
    <t>100/QĐ-VKSND; 26/7/2021</t>
  </si>
  <si>
    <t>1772; 19/8/2021</t>
  </si>
  <si>
    <t>1676; 10/8/2021</t>
  </si>
  <si>
    <t>Dự án Tăng cường năng lực hệ thống sản xuất giống lúa nhân dân tỉnh Hòa Bình, giai đoạn 2010-2015</t>
  </si>
  <si>
    <t>1988;  18/10/2011</t>
  </si>
  <si>
    <t>Các dự án bảo vệ phát triển rừng giai đoạn 2016 - 2020 (dự án chuyển tiếp)</t>
  </si>
  <si>
    <t>784/QĐ-UBND 30/03/2016; 417/NQ-HĐND ngày 06/4/2021</t>
  </si>
  <si>
    <t>Dự án cải tạo, nâng cấp đường liên xã Lạc Lương – Lạc Hưng, huyện Yên Thủy</t>
  </si>
  <si>
    <t>2081; 17/8/2016</t>
  </si>
  <si>
    <t>792; 13/4/2021</t>
  </si>
  <si>
    <t>DỰ ÁN CHUYỂN TIẾP TỪ GIAI ĐOẠN 2016-2020, HOÀN THÀNH SAU NĂM 2022</t>
  </si>
  <si>
    <t>DỰ ÁN CHUYỂN TIẾP TỪ GIAI ĐOẠN 2016 - 2020 VÀ HOÀN THÀNH SAU NĂM 2022</t>
  </si>
  <si>
    <t>Đường từ ngã ba bưu điện đi bờ sông Bưởi, thị trấn Vụ Bản huyện Lạc Sơn, tỉnh Hòa Bình</t>
  </si>
  <si>
    <t>Dự án trồng bảo vệ rừng phòng hộ đầu nguồn kết hợp xây dựng cơ sở hạ tầng phòng chống lũ, sạt lở đất, hạn hán bảo vệ dân cư huyện Lạc Sơn (Đối ứng ngân sách tỉnh )</t>
  </si>
  <si>
    <t>1106; 26/6/2015</t>
  </si>
  <si>
    <t>Đầu tư xây dựng cầu Trắng, Phường Đồng Tiến, TPHB</t>
  </si>
  <si>
    <t xml:space="preserve">2400; 17/10/2018 </t>
  </si>
  <si>
    <t>J</t>
  </si>
  <si>
    <t>DỰ ÁN KHỞI CÔNG MỚI NĂM 2021 CHUYỂN TIẾP SANG NĂM 2022</t>
  </si>
  <si>
    <t>DỰ ÁN KHỞI CÔNG MỚI  NĂM 2021 CHUYỂN TIẾP SANG NĂM 2022</t>
  </si>
  <si>
    <t>2109; 17/9/2021</t>
  </si>
  <si>
    <t>1551; 17/7/2021</t>
  </si>
  <si>
    <t>2306; 12/10/2021</t>
  </si>
  <si>
    <t>2601; 31/10/2018</t>
  </si>
  <si>
    <t>2942; 17/12/2019</t>
  </si>
  <si>
    <t>2329; 14/10/2021</t>
  </si>
  <si>
    <t>2316; 12/10/2021</t>
  </si>
  <si>
    <t>1620; 03/8/2021</t>
  </si>
  <si>
    <t>1528; 23/7/2021</t>
  </si>
  <si>
    <t>2682; 4/11/2020; 2257; 4/10/2021</t>
  </si>
  <si>
    <t>1646; 5/8/2021</t>
  </si>
  <si>
    <t>1567; 28/7/2021</t>
  </si>
  <si>
    <t>2366; 18/10/2021</t>
  </si>
  <si>
    <t>2210; 29/9/2021</t>
  </si>
  <si>
    <t>1822; 23/8/2021</t>
  </si>
  <si>
    <t>2492; 29/10/2021</t>
  </si>
  <si>
    <t>1346; 2/7/2021</t>
  </si>
  <si>
    <t>165; 14/9/2021</t>
  </si>
  <si>
    <t>1577; 29/7/2021</t>
  </si>
  <si>
    <t>1963; 6/9/2021</t>
  </si>
  <si>
    <t>1730; 16/8/2021</t>
  </si>
  <si>
    <t>2293; 08/10/2021</t>
  </si>
  <si>
    <t>QĐ:1324; 30/6/2021</t>
  </si>
  <si>
    <t>Đường liên khu vực nối với trục chính khu công nghiệp Yên Quang, thành phố Hòa Bình (Đường nối KCN Tiên Tiến với KCN Yên Quang (Kết hợp đường gom của đường Hòa Lạc - Hòa Bình)</t>
  </si>
  <si>
    <t xml:space="preserve"> KẾ HOẠCH VỐN ĐẦU TƯ TRÊN CƠ SỞ KHẢ NĂNG TĂNG THU NGUỒN VỐN TRONG CÂN ĐỐI NGÂN SÁCH ĐỊA PHƯƠNG NĂM 2022 </t>
  </si>
  <si>
    <t>Trong đó</t>
  </si>
  <si>
    <t>Trụ sở làm việc Công an xã Cun Pheo, huyện Mai Châu</t>
  </si>
  <si>
    <t>2650; 12/11/2021</t>
  </si>
  <si>
    <t>2703; 19/11/2021</t>
  </si>
  <si>
    <t>1304; 28/6/2021</t>
  </si>
  <si>
    <t>Thu hồi tạm ứng NST dự án Cầu Hòa Bình 3 và đường dẫn: 30.047,607 triệu đồng vốn ODA cấp phát</t>
  </si>
  <si>
    <t>Đường Thượng Cốc - Phú Lương (nay là xã Quyết Thắng)</t>
  </si>
  <si>
    <t>Trường Phổ thông Dân tộc nội trú THCS&amp;THPT huyện Lương Sơn</t>
  </si>
  <si>
    <t>Hạ tầng kỹ thuật Cụm công nghiệp Phú Thành II, huyện Lạc Thủy</t>
  </si>
  <si>
    <t>Đường Quang Tiến - Thịnh Minh, thành phố Hòa Bình (giai đoạn 1)</t>
  </si>
  <si>
    <t>Cải tạo, nâng cấp đường vào Cụm công nghiệp xóm Rụt, xã Tân Vinh huyện Lương Sơn</t>
  </si>
  <si>
    <t>357/NQ-HĐND; 09/12/2020</t>
  </si>
  <si>
    <t>967; 12/5/2021</t>
  </si>
  <si>
    <t>Bố trí từ nguồn bán đấu giá tài sản theo NĐ 167</t>
  </si>
  <si>
    <t>Tỉnh Hoà Bình</t>
  </si>
  <si>
    <t xml:space="preserve">TPHB  </t>
  </si>
  <si>
    <t>TPHB- Cao Phong</t>
  </si>
  <si>
    <t>tỉnh Hoà Bình</t>
  </si>
  <si>
    <t>Trường Cao đẳng sư phạm Hoà Bình</t>
  </si>
  <si>
    <t>2750; 25/11/2021</t>
  </si>
  <si>
    <t>2751; 25/11/2021</t>
  </si>
  <si>
    <t>2748; 25/11/2021</t>
  </si>
  <si>
    <t>2693; 5/11/2020; 2388; 19/10/2021</t>
  </si>
  <si>
    <t>2364; 18/10/2021</t>
  </si>
  <si>
    <t>1092; 28/5/2021</t>
  </si>
  <si>
    <t>2470; 31/10/2020</t>
  </si>
  <si>
    <t>Cải tạo chỉnh trang một số tuyến đường trên địa bàn thành phố Hòa Bình</t>
  </si>
  <si>
    <t>Khởi công mới</t>
  </si>
  <si>
    <t>d</t>
  </si>
  <si>
    <t>1220; 14/6/2021</t>
  </si>
  <si>
    <t>2417; 07/10/2020</t>
  </si>
  <si>
    <t>2851; 02/11/2021</t>
  </si>
  <si>
    <t>2980; 6/12/2021</t>
  </si>
  <si>
    <t>2982; 6/12/2021</t>
  </si>
  <si>
    <t>2891; 6/12/2021</t>
  </si>
  <si>
    <t>2983; 6/12/2021</t>
  </si>
  <si>
    <t>2872; 03/12/2021</t>
  </si>
  <si>
    <t>2900; 6/12/2021</t>
  </si>
  <si>
    <t>2901; 6/12/2021</t>
  </si>
  <si>
    <t>2854; 03/12/2021</t>
  </si>
  <si>
    <t>2855; 3/12/2021</t>
  </si>
  <si>
    <t>2889; 6/12/2021</t>
  </si>
  <si>
    <t>2888; 6/12/2021</t>
  </si>
  <si>
    <t>2887; 6/12/2021</t>
  </si>
  <si>
    <t>2886; 6/12/2021</t>
  </si>
  <si>
    <t>2885; 6/12/2021</t>
  </si>
  <si>
    <t>2884; 6/12/2021</t>
  </si>
  <si>
    <t>2883; 6/12/2021</t>
  </si>
  <si>
    <t>Trụ sở làm việc Công an xã Nam Thượng, huyện Kim Bôi</t>
  </si>
  <si>
    <t>2902; 7/12/2021</t>
  </si>
  <si>
    <t>2903; 7/12/2021</t>
  </si>
  <si>
    <t>2904; 7/12/2021</t>
  </si>
  <si>
    <t>Biểu số 1</t>
  </si>
  <si>
    <t>(Đính kèm Tờ trình số          /TTr-SKHĐT ngày        tháng       năm 2021 của Sở Kế hoạch và Đầu tư tỉnh Hòa Bình)</t>
  </si>
  <si>
    <t>BIỂU SỐ 1.1</t>
  </si>
  <si>
    <t>Chi tiết tại Biểu số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</si>
</sst>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0;[Red]#,##0"/>
    <numFmt numFmtId="166" formatCode="_-* #,##0.00\ _₫_-;\-* #,##0.00\ _₫_-;_-* &quot;-&quot;??\ _₫_-;_-@_-"/>
    <numFmt numFmtId="167" formatCode="\(\1\)"/>
    <numFmt numFmtId="168" formatCode="#,##0\ ;\(#,##0\);\-#\ ;@\ "/>
  </numFmts>
  <fonts count="32" x14ac:knownFonts="1">
    <font>
      <sz val="14"/>
      <color theme="1"/>
      <name val="Times New Roman"/>
      <family val="2"/>
    </font>
    <font>
      <sz val="12"/>
      <color theme="1"/>
      <name val="Times New Roman"/>
      <family val="2"/>
    </font>
    <font>
      <sz val="12"/>
      <color theme="1"/>
      <name val="Times New Roman"/>
      <family val="1"/>
    </font>
    <font>
      <b/>
      <sz val="14"/>
      <name val="Times New Roman"/>
      <family val="1"/>
    </font>
    <font>
      <sz val="12"/>
      <name val="Times New Roman"/>
      <family val="1"/>
    </font>
    <font>
      <b/>
      <sz val="16"/>
      <name val="Times New Roman"/>
      <family val="1"/>
    </font>
    <font>
      <i/>
      <sz val="12"/>
      <name val="Times New Roman"/>
      <family val="1"/>
    </font>
    <font>
      <b/>
      <sz val="12"/>
      <name val="Times New Roman"/>
      <family val="1"/>
    </font>
    <font>
      <sz val="11"/>
      <name val="Times New Roman"/>
      <family val="1"/>
    </font>
    <font>
      <b/>
      <i/>
      <sz val="12"/>
      <name val="Times New Roman"/>
      <family val="1"/>
    </font>
    <font>
      <sz val="10"/>
      <name val="Arial"/>
      <family val="2"/>
    </font>
    <font>
      <sz val="11"/>
      <color indexed="8"/>
      <name val="Calibri"/>
      <family val="2"/>
      <charset val="163"/>
    </font>
    <font>
      <sz val="11"/>
      <color indexed="8"/>
      <name val="Calibri"/>
      <family val="2"/>
    </font>
    <font>
      <b/>
      <sz val="9"/>
      <color indexed="81"/>
      <name val="Tahoma"/>
      <family val="2"/>
    </font>
    <font>
      <sz val="9"/>
      <color indexed="81"/>
      <name val="Tahoma"/>
      <family val="2"/>
    </font>
    <font>
      <sz val="14"/>
      <color indexed="81"/>
      <name val="Tahoma"/>
      <family val="2"/>
    </font>
    <font>
      <sz val="14"/>
      <color theme="1"/>
      <name val="Times New Roman"/>
      <family val="2"/>
    </font>
    <font>
      <sz val="13"/>
      <name val="Times New Roman"/>
      <family val="1"/>
    </font>
    <font>
      <i/>
      <sz val="13"/>
      <name val="Times New Roman"/>
      <family val="1"/>
    </font>
    <font>
      <sz val="12"/>
      <color rgb="FFFF0000"/>
      <name val="Times New Roman"/>
      <family val="1"/>
    </font>
    <font>
      <i/>
      <sz val="11"/>
      <name val="Times New Roman"/>
      <family val="1"/>
    </font>
    <font>
      <sz val="11"/>
      <color theme="1"/>
      <name val="Calibri"/>
      <family val="2"/>
      <scheme val="minor"/>
    </font>
    <font>
      <b/>
      <i/>
      <sz val="13"/>
      <name val="Times New Roman"/>
      <family val="1"/>
    </font>
    <font>
      <sz val="11"/>
      <color theme="1"/>
      <name val="Calibri"/>
      <family val="2"/>
      <charset val="163"/>
      <scheme val="minor"/>
    </font>
    <font>
      <sz val="12"/>
      <color theme="1"/>
      <name val="Times New Roman"/>
      <family val="2"/>
      <charset val="163"/>
    </font>
    <font>
      <sz val="11"/>
      <color rgb="FF000000"/>
      <name val="Calibri"/>
      <family val="2"/>
      <scheme val="minor"/>
    </font>
    <font>
      <sz val="12"/>
      <name val="Calibri"/>
      <family val="2"/>
      <scheme val="minor"/>
    </font>
    <font>
      <b/>
      <sz val="12"/>
      <color rgb="FFFF0000"/>
      <name val="Times New Roman"/>
      <family val="1"/>
    </font>
    <font>
      <sz val="12"/>
      <name val="Calibri Light"/>
      <family val="1"/>
      <charset val="163"/>
      <scheme val="major"/>
    </font>
    <font>
      <b/>
      <sz val="15"/>
      <name val="Times New Roman"/>
      <family val="1"/>
    </font>
    <font>
      <b/>
      <i/>
      <sz val="12"/>
      <color theme="1"/>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s>
  <cellStyleXfs count="18">
    <xf numFmtId="0" fontId="0" fillId="0" borderId="0"/>
    <xf numFmtId="0" fontId="4" fillId="0" borderId="0"/>
    <xf numFmtId="0" fontId="10" fillId="0" borderId="0"/>
    <xf numFmtId="0" fontId="11" fillId="0" borderId="0"/>
    <xf numFmtId="0" fontId="12" fillId="0" borderId="0"/>
    <xf numFmtId="0" fontId="12" fillId="0" borderId="0"/>
    <xf numFmtId="0" fontId="1" fillId="0" borderId="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4" fillId="0" borderId="0" applyFont="0" applyFill="0" applyBorder="0" applyAlignment="0" applyProtection="0"/>
    <xf numFmtId="0" fontId="1" fillId="0" borderId="0"/>
    <xf numFmtId="0" fontId="23" fillId="0" borderId="0"/>
    <xf numFmtId="0" fontId="10" fillId="0" borderId="0" applyAlignment="0"/>
    <xf numFmtId="0" fontId="24" fillId="0" borderId="0" applyAlignment="0"/>
    <xf numFmtId="43" fontId="25" fillId="0" borderId="0" applyFont="0" applyFill="0" applyBorder="0" applyAlignment="0" applyProtection="0"/>
    <xf numFmtId="0" fontId="21" fillId="0" borderId="0"/>
    <xf numFmtId="167" fontId="17" fillId="0" borderId="0" applyFont="0" applyFill="0" applyBorder="0" applyAlignment="0" applyProtection="0"/>
  </cellStyleXfs>
  <cellXfs count="328">
    <xf numFmtId="0" fontId="0" fillId="0" borderId="0" xfId="0"/>
    <xf numFmtId="3" fontId="4" fillId="2" borderId="0" xfId="0" applyNumberFormat="1" applyFont="1" applyFill="1" applyAlignment="1">
      <alignment horizontal="left" vertical="center" wrapText="1"/>
    </xf>
    <xf numFmtId="3" fontId="4" fillId="2" borderId="0" xfId="0" applyNumberFormat="1" applyFont="1" applyFill="1" applyAlignment="1">
      <alignment vertical="center" wrapText="1"/>
    </xf>
    <xf numFmtId="3" fontId="4" fillId="2" borderId="0" xfId="0" applyNumberFormat="1" applyFont="1" applyFill="1" applyAlignment="1">
      <alignment horizontal="center" vertical="center" wrapText="1"/>
    </xf>
    <xf numFmtId="3" fontId="7" fillId="2" borderId="0" xfId="0" applyNumberFormat="1" applyFont="1" applyFill="1" applyAlignment="1">
      <alignment horizontal="left" vertical="center" wrapText="1"/>
    </xf>
    <xf numFmtId="37"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7" fillId="2" borderId="1" xfId="0" applyNumberFormat="1" applyFont="1" applyFill="1" applyBorder="1" applyAlignment="1">
      <alignment horizontal="left" vertical="center" wrapText="1"/>
    </xf>
    <xf numFmtId="3" fontId="4" fillId="2" borderId="1" xfId="1" applyNumberFormat="1" applyFont="1" applyFill="1" applyBorder="1" applyAlignment="1">
      <alignment horizontal="center" vertical="center" wrapText="1"/>
    </xf>
    <xf numFmtId="37"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3" fontId="4" fillId="2" borderId="1" xfId="1" applyNumberFormat="1" applyFont="1" applyFill="1" applyBorder="1" applyAlignment="1">
      <alignment vertical="center" wrapText="1"/>
    </xf>
    <xf numFmtId="3" fontId="7"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7" fillId="2" borderId="1" xfId="1" applyNumberFormat="1" applyFont="1" applyFill="1" applyBorder="1" applyAlignment="1">
      <alignment vertical="center" wrapText="1"/>
    </xf>
    <xf numFmtId="37" fontId="9" fillId="2" borderId="1" xfId="0" applyNumberFormat="1" applyFont="1" applyFill="1" applyBorder="1" applyAlignment="1">
      <alignment horizontal="center" vertical="center" wrapText="1"/>
    </xf>
    <xf numFmtId="3" fontId="9" fillId="2" borderId="1" xfId="1" applyNumberFormat="1" applyFont="1" applyFill="1" applyBorder="1" applyAlignment="1">
      <alignment horizontal="left" vertical="center" wrapText="1"/>
    </xf>
    <xf numFmtId="3" fontId="9" fillId="2" borderId="1" xfId="1" applyNumberFormat="1" applyFont="1" applyFill="1" applyBorder="1" applyAlignment="1">
      <alignment horizontal="center" vertical="center" wrapText="1"/>
    </xf>
    <xf numFmtId="3" fontId="9" fillId="2" borderId="1" xfId="1" applyNumberFormat="1" applyFont="1" applyFill="1" applyBorder="1" applyAlignment="1">
      <alignment vertical="center" wrapText="1"/>
    </xf>
    <xf numFmtId="3" fontId="9" fillId="2" borderId="1" xfId="0" applyNumberFormat="1" applyFont="1" applyFill="1" applyBorder="1" applyAlignment="1">
      <alignment horizontal="right" vertical="center" wrapText="1"/>
    </xf>
    <xf numFmtId="3" fontId="9" fillId="2" borderId="0" xfId="0" applyNumberFormat="1" applyFont="1" applyFill="1" applyAlignment="1">
      <alignment horizontal="left" vertical="center" wrapText="1"/>
    </xf>
    <xf numFmtId="37" fontId="4" fillId="2" borderId="1" xfId="0" applyNumberFormat="1" applyFont="1" applyFill="1" applyBorder="1" applyAlignment="1">
      <alignment horizontal="left" vertical="center" wrapText="1"/>
    </xf>
    <xf numFmtId="3" fontId="4" fillId="2" borderId="1" xfId="0" applyNumberFormat="1"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left" vertical="center" wrapText="1"/>
    </xf>
    <xf numFmtId="3"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left" vertical="center" wrapText="1"/>
    </xf>
    <xf numFmtId="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3" fontId="4" fillId="2" borderId="1" xfId="0" applyNumberFormat="1" applyFont="1" applyFill="1" applyBorder="1" applyAlignment="1">
      <alignment vertical="center" wrapText="1"/>
    </xf>
    <xf numFmtId="3" fontId="7" fillId="2" borderId="1" xfId="1" applyNumberFormat="1" applyFont="1" applyFill="1" applyBorder="1" applyAlignment="1">
      <alignment horizontal="center" vertical="center" wrapText="1"/>
    </xf>
    <xf numFmtId="3" fontId="9" fillId="2" borderId="1" xfId="0" applyNumberFormat="1" applyFont="1" applyFill="1" applyBorder="1" applyAlignment="1">
      <alignment vertical="center" wrapText="1"/>
    </xf>
    <xf numFmtId="37" fontId="4" fillId="2" borderId="0" xfId="0" applyNumberFormat="1" applyFont="1" applyFill="1" applyAlignment="1">
      <alignment horizontal="center" vertical="center" wrapText="1"/>
    </xf>
    <xf numFmtId="3" fontId="4" fillId="2" borderId="0" xfId="0" applyNumberFormat="1" applyFont="1" applyFill="1" applyAlignment="1">
      <alignment horizontal="right" vertical="center" wrapText="1"/>
    </xf>
    <xf numFmtId="37"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164" fontId="4" fillId="2" borderId="1" xfId="8" applyNumberFormat="1" applyFont="1" applyFill="1" applyBorder="1" applyAlignment="1">
      <alignment vertical="center" wrapText="1"/>
    </xf>
    <xf numFmtId="3" fontId="8" fillId="0" borderId="1" xfId="0" applyNumberFormat="1" applyFont="1" applyFill="1" applyBorder="1" applyAlignment="1">
      <alignment horizontal="right" vertical="center" wrapText="1"/>
    </xf>
    <xf numFmtId="164" fontId="9" fillId="2" borderId="1" xfId="8" applyNumberFormat="1" applyFont="1" applyFill="1" applyBorder="1" applyAlignment="1">
      <alignment vertical="center" wrapText="1"/>
    </xf>
    <xf numFmtId="1" fontId="6" fillId="2" borderId="0" xfId="13" applyNumberFormat="1" applyFont="1" applyFill="1" applyBorder="1" applyAlignment="1">
      <alignment vertical="center"/>
    </xf>
    <xf numFmtId="2" fontId="4" fillId="2" borderId="15" xfId="0" applyNumberFormat="1"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2" fontId="4" fillId="2" borderId="1" xfId="0" applyNumberFormat="1" applyFont="1" applyFill="1" applyBorder="1"/>
    <xf numFmtId="2" fontId="4" fillId="2" borderId="0" xfId="0" applyNumberFormat="1" applyFont="1" applyFill="1"/>
    <xf numFmtId="1" fontId="4" fillId="0" borderId="1" xfId="2" applyNumberFormat="1" applyFont="1" applyFill="1" applyBorder="1" applyAlignment="1">
      <alignment vertical="center" wrapText="1"/>
    </xf>
    <xf numFmtId="0" fontId="4" fillId="0" borderId="1" xfId="16" applyFont="1" applyFill="1" applyBorder="1" applyAlignment="1">
      <alignment horizontal="justify" vertical="center" wrapText="1"/>
    </xf>
    <xf numFmtId="164" fontId="9" fillId="2" borderId="1" xfId="8" applyNumberFormat="1" applyFont="1" applyFill="1" applyBorder="1" applyAlignment="1">
      <alignment horizontal="center" vertical="center" wrapText="1"/>
    </xf>
    <xf numFmtId="0" fontId="26" fillId="2" borderId="0" xfId="0" applyFont="1" applyFill="1"/>
    <xf numFmtId="0" fontId="28" fillId="2" borderId="0" xfId="0" applyFont="1" applyFill="1" applyBorder="1"/>
    <xf numFmtId="0" fontId="7" fillId="2" borderId="12" xfId="0" applyFont="1" applyFill="1" applyBorder="1" applyAlignment="1">
      <alignment horizontal="center" vertical="center" wrapText="1"/>
    </xf>
    <xf numFmtId="49" fontId="7" fillId="2" borderId="15" xfId="13" applyNumberFormat="1" applyFont="1" applyFill="1" applyBorder="1" applyAlignment="1">
      <alignment horizontal="left" vertical="center" wrapText="1"/>
    </xf>
    <xf numFmtId="49" fontId="7" fillId="2" borderId="15" xfId="13" applyNumberFormat="1" applyFont="1" applyFill="1" applyBorder="1" applyAlignment="1">
      <alignment horizontal="center" vertical="center" wrapText="1"/>
    </xf>
    <xf numFmtId="3" fontId="7" fillId="2" borderId="15" xfId="14"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left" vertical="center" wrapText="1"/>
    </xf>
    <xf numFmtId="49" fontId="4" fillId="2" borderId="0"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0" fontId="26" fillId="2" borderId="0" xfId="0" applyFont="1" applyFill="1" applyBorder="1"/>
    <xf numFmtId="0" fontId="4" fillId="2" borderId="12"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49" fontId="4" fillId="2" borderId="1" xfId="0" applyNumberFormat="1" applyFont="1" applyFill="1" applyBorder="1" applyAlignment="1">
      <alignment horizontal="left"/>
    </xf>
    <xf numFmtId="49" fontId="4" fillId="2" borderId="1" xfId="0" applyNumberFormat="1" applyFont="1" applyFill="1" applyBorder="1"/>
    <xf numFmtId="49" fontId="4" fillId="2" borderId="1" xfId="0" applyNumberFormat="1" applyFont="1" applyFill="1" applyBorder="1" applyAlignment="1">
      <alignment horizontal="center"/>
    </xf>
    <xf numFmtId="1" fontId="4" fillId="2" borderId="1" xfId="0" applyNumberFormat="1" applyFont="1" applyFill="1" applyBorder="1"/>
    <xf numFmtId="1" fontId="4" fillId="2" borderId="0" xfId="0" applyNumberFormat="1" applyFont="1" applyFill="1" applyBorder="1"/>
    <xf numFmtId="49" fontId="26" fillId="2" borderId="0" xfId="0" applyNumberFormat="1" applyFont="1" applyFill="1" applyAlignment="1">
      <alignment horizontal="left"/>
    </xf>
    <xf numFmtId="49" fontId="26" fillId="2" borderId="0" xfId="0" applyNumberFormat="1" applyFont="1" applyFill="1"/>
    <xf numFmtId="49" fontId="26" fillId="2" borderId="0" xfId="0" applyNumberFormat="1" applyFont="1" applyFill="1" applyAlignment="1">
      <alignment horizontal="center"/>
    </xf>
    <xf numFmtId="1" fontId="26" fillId="2" borderId="0" xfId="0" applyNumberFormat="1" applyFont="1" applyFill="1"/>
    <xf numFmtId="3" fontId="4" fillId="0" borderId="0" xfId="0" applyNumberFormat="1" applyFont="1" applyFill="1" applyAlignment="1">
      <alignment horizontal="left" vertical="center" wrapText="1"/>
    </xf>
    <xf numFmtId="3" fontId="4"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7" fillId="0" borderId="0" xfId="0" applyNumberFormat="1" applyFont="1" applyFill="1" applyAlignment="1">
      <alignment horizontal="left" vertical="center" wrapText="1"/>
    </xf>
    <xf numFmtId="37"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vertical="center" wrapText="1"/>
    </xf>
    <xf numFmtId="3" fontId="7" fillId="0" borderId="1" xfId="0" applyNumberFormat="1" applyFont="1" applyFill="1" applyBorder="1" applyAlignment="1">
      <alignment horizontal="left" vertical="center" wrapText="1"/>
    </xf>
    <xf numFmtId="3" fontId="4"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3" fontId="4" fillId="0" borderId="1" xfId="1" applyNumberFormat="1" applyFont="1" applyFill="1" applyBorder="1" applyAlignment="1">
      <alignment vertical="center" wrapText="1"/>
    </xf>
    <xf numFmtId="3" fontId="7" fillId="0" borderId="1" xfId="0" applyNumberFormat="1" applyFont="1" applyFill="1" applyBorder="1" applyAlignment="1">
      <alignment horizontal="right" vertical="center" wrapText="1"/>
    </xf>
    <xf numFmtId="0" fontId="4" fillId="0" borderId="12" xfId="0" applyFont="1" applyFill="1" applyBorder="1" applyAlignment="1">
      <alignment horizontal="left" vertical="center" wrapText="1"/>
    </xf>
    <xf numFmtId="3" fontId="4" fillId="0" borderId="12" xfId="1" applyNumberFormat="1" applyFont="1" applyFill="1" applyBorder="1" applyAlignment="1">
      <alignment horizontal="center" vertical="center" wrapText="1"/>
    </xf>
    <xf numFmtId="3" fontId="4" fillId="0" borderId="12" xfId="1" applyNumberFormat="1" applyFont="1" applyFill="1" applyBorder="1" applyAlignment="1">
      <alignment vertical="center" wrapText="1"/>
    </xf>
    <xf numFmtId="0" fontId="4" fillId="0" borderId="13" xfId="0" applyFont="1" applyFill="1" applyBorder="1" applyAlignment="1">
      <alignment horizontal="left" vertical="center" wrapText="1"/>
    </xf>
    <xf numFmtId="0" fontId="8" fillId="0" borderId="13" xfId="0" applyFont="1" applyFill="1" applyBorder="1" applyAlignment="1">
      <alignment horizontal="center" vertical="center" wrapText="1"/>
    </xf>
    <xf numFmtId="3" fontId="8" fillId="0" borderId="13" xfId="0" applyNumberFormat="1" applyFont="1" applyFill="1" applyBorder="1" applyAlignment="1">
      <alignment horizontal="right" vertical="center" wrapText="1"/>
    </xf>
    <xf numFmtId="3" fontId="8" fillId="0" borderId="1" xfId="1" applyNumberFormat="1" applyFont="1" applyFill="1" applyBorder="1" applyAlignment="1">
      <alignment vertical="center" wrapText="1"/>
    </xf>
    <xf numFmtId="3" fontId="7" fillId="0" borderId="1" xfId="1" applyNumberFormat="1" applyFont="1" applyFill="1" applyBorder="1" applyAlignment="1">
      <alignment horizontal="center" vertical="center" wrapText="1"/>
    </xf>
    <xf numFmtId="3" fontId="7" fillId="0" borderId="1" xfId="1" applyNumberFormat="1" applyFont="1" applyFill="1" applyBorder="1" applyAlignment="1">
      <alignment vertical="center" wrapText="1"/>
    </xf>
    <xf numFmtId="37" fontId="9" fillId="0" borderId="1" xfId="0" applyNumberFormat="1" applyFont="1" applyFill="1" applyBorder="1" applyAlignment="1">
      <alignment horizontal="center" vertical="center" wrapText="1"/>
    </xf>
    <xf numFmtId="3" fontId="9" fillId="0" borderId="1" xfId="1" applyNumberFormat="1" applyFont="1" applyFill="1" applyBorder="1" applyAlignment="1">
      <alignment horizontal="left" vertical="center" wrapText="1"/>
    </xf>
    <xf numFmtId="3" fontId="9" fillId="0" borderId="1" xfId="1" applyNumberFormat="1" applyFont="1" applyFill="1" applyBorder="1" applyAlignment="1">
      <alignment horizontal="center" vertical="center" wrapText="1"/>
    </xf>
    <xf numFmtId="3" fontId="9" fillId="0" borderId="1" xfId="1" applyNumberFormat="1" applyFont="1" applyFill="1" applyBorder="1" applyAlignment="1">
      <alignment vertical="center" wrapText="1"/>
    </xf>
    <xf numFmtId="3" fontId="9" fillId="0" borderId="1" xfId="0" applyNumberFormat="1" applyFont="1" applyFill="1" applyBorder="1" applyAlignment="1">
      <alignment horizontal="right" vertical="center" wrapText="1"/>
    </xf>
    <xf numFmtId="3" fontId="9" fillId="0" borderId="0" xfId="0" applyNumberFormat="1" applyFont="1" applyFill="1" applyAlignment="1">
      <alignment horizontal="left" vertical="center" wrapText="1"/>
    </xf>
    <xf numFmtId="1" fontId="4" fillId="0" borderId="1" xfId="2" applyNumberFormat="1" applyFont="1" applyFill="1" applyBorder="1" applyAlignment="1">
      <alignment horizontal="center" vertical="center" wrapText="1"/>
    </xf>
    <xf numFmtId="37" fontId="4" fillId="0" borderId="1" xfId="0"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3" fontId="6" fillId="0" borderId="1" xfId="1" applyNumberFormat="1" applyFont="1" applyFill="1" applyBorder="1" applyAlignment="1">
      <alignment vertical="center" wrapText="1"/>
    </xf>
    <xf numFmtId="3" fontId="4"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3"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vertical="center" wrapText="1"/>
    </xf>
    <xf numFmtId="1" fontId="4" fillId="0" borderId="1" xfId="2" applyNumberFormat="1" applyFont="1" applyFill="1" applyBorder="1" applyAlignment="1">
      <alignment horizontal="left" vertical="center" wrapText="1"/>
    </xf>
    <xf numFmtId="0" fontId="4" fillId="0" borderId="1" xfId="4" applyFont="1" applyFill="1" applyBorder="1" applyAlignment="1">
      <alignment vertical="center" wrapText="1"/>
    </xf>
    <xf numFmtId="0" fontId="4" fillId="0" borderId="1" xfId="4"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4" fillId="0" borderId="1" xfId="5" applyFont="1" applyFill="1" applyBorder="1" applyAlignment="1">
      <alignment vertical="center" wrapText="1"/>
    </xf>
    <xf numFmtId="0" fontId="4" fillId="0" borderId="1" xfId="5" applyFont="1" applyFill="1" applyBorder="1" applyAlignment="1">
      <alignment horizontal="center" vertical="center" wrapText="1"/>
    </xf>
    <xf numFmtId="0" fontId="4" fillId="0" borderId="1" xfId="6" applyFont="1" applyFill="1" applyBorder="1" applyAlignment="1">
      <alignment horizontal="left" vertical="center" wrapText="1"/>
    </xf>
    <xf numFmtId="0" fontId="4" fillId="0" borderId="1" xfId="6"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3" fontId="9" fillId="0" borderId="1" xfId="1" applyNumberFormat="1" applyFont="1" applyFill="1" applyBorder="1" applyAlignment="1">
      <alignment horizontal="right" vertical="center" wrapText="1"/>
    </xf>
    <xf numFmtId="3" fontId="9" fillId="0" borderId="1" xfId="0" applyNumberFormat="1" applyFont="1" applyFill="1" applyBorder="1" applyAlignment="1">
      <alignment vertical="center" wrapText="1"/>
    </xf>
    <xf numFmtId="3" fontId="4" fillId="0" borderId="1" xfId="1" applyNumberFormat="1" applyFill="1" applyBorder="1" applyAlignment="1">
      <alignment vertical="center" wrapText="1"/>
    </xf>
    <xf numFmtId="37" fontId="4" fillId="0" borderId="0" xfId="0" applyNumberFormat="1" applyFont="1" applyFill="1" applyAlignment="1">
      <alignment horizontal="center" vertical="center" wrapText="1"/>
    </xf>
    <xf numFmtId="3" fontId="4" fillId="0" borderId="0" xfId="0" applyNumberFormat="1" applyFont="1" applyFill="1" applyAlignment="1">
      <alignment horizontal="right" vertical="center" wrapText="1"/>
    </xf>
    <xf numFmtId="3" fontId="7" fillId="2" borderId="1"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1" fontId="7" fillId="2" borderId="1" xfId="14" applyNumberFormat="1"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49" fontId="7" fillId="2" borderId="1" xfId="14"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4" fillId="2" borderId="1" xfId="9" applyNumberFormat="1" applyFont="1" applyFill="1" applyBorder="1" applyAlignment="1">
      <alignment vertical="center" wrapText="1"/>
    </xf>
    <xf numFmtId="164" fontId="4" fillId="2" borderId="1" xfId="9" applyNumberFormat="1" applyFont="1" applyFill="1" applyBorder="1" applyAlignment="1">
      <alignment horizontal="center" vertical="center" wrapText="1"/>
    </xf>
    <xf numFmtId="164" fontId="4" fillId="2" borderId="1" xfId="8" applyNumberFormat="1" applyFont="1" applyFill="1" applyBorder="1" applyAlignment="1">
      <alignment horizontal="center" vertical="center" wrapText="1"/>
    </xf>
    <xf numFmtId="164" fontId="7" fillId="2" borderId="1" xfId="8" applyNumberFormat="1" applyFont="1" applyFill="1" applyBorder="1" applyAlignment="1">
      <alignment vertical="center" wrapText="1"/>
    </xf>
    <xf numFmtId="164" fontId="7" fillId="2" borderId="1" xfId="8" applyNumberFormat="1" applyFont="1" applyFill="1" applyBorder="1" applyAlignment="1">
      <alignment horizontal="center" vertical="center" wrapText="1"/>
    </xf>
    <xf numFmtId="3" fontId="4" fillId="2" borderId="1" xfId="1" applyNumberFormat="1" applyFill="1" applyBorder="1" applyAlignment="1">
      <alignment horizontal="center" vertical="center" wrapText="1"/>
    </xf>
    <xf numFmtId="3" fontId="4" fillId="2" borderId="1" xfId="1" applyNumberFormat="1" applyFill="1" applyBorder="1" applyAlignment="1">
      <alignment vertical="center" wrapText="1"/>
    </xf>
    <xf numFmtId="3" fontId="4" fillId="2" borderId="6" xfId="0" applyNumberFormat="1" applyFont="1" applyFill="1" applyBorder="1" applyAlignment="1">
      <alignment horizontal="right" vertical="center" wrapText="1"/>
    </xf>
    <xf numFmtId="49" fontId="4" fillId="2" borderId="1" xfId="2" quotePrefix="1" applyNumberFormat="1" applyFont="1" applyFill="1" applyBorder="1" applyAlignment="1">
      <alignment horizontal="center" vertical="center" wrapText="1"/>
    </xf>
    <xf numFmtId="3" fontId="4" fillId="2" borderId="1" xfId="2" quotePrefix="1" applyNumberFormat="1" applyFont="1" applyFill="1" applyBorder="1" applyAlignment="1">
      <alignment horizontal="center" vertical="center" wrapText="1"/>
    </xf>
    <xf numFmtId="3" fontId="4" fillId="2" borderId="15" xfId="0" applyNumberFormat="1" applyFont="1" applyFill="1" applyBorder="1" applyAlignment="1">
      <alignment horizontal="right" vertical="center" wrapText="1"/>
    </xf>
    <xf numFmtId="3" fontId="4" fillId="2" borderId="1" xfId="2" quotePrefix="1" applyNumberFormat="1" applyFont="1" applyFill="1" applyBorder="1" applyAlignment="1">
      <alignment horizontal="right" vertical="center" wrapText="1"/>
    </xf>
    <xf numFmtId="3" fontId="4" fillId="2" borderId="15" xfId="2" quotePrefix="1" applyNumberFormat="1" applyFont="1" applyFill="1" applyBorder="1" applyAlignment="1">
      <alignment horizontal="right" vertical="center" wrapText="1"/>
    </xf>
    <xf numFmtId="3" fontId="26" fillId="2" borderId="0" xfId="0" applyNumberFormat="1" applyFont="1" applyFill="1"/>
    <xf numFmtId="3" fontId="4" fillId="2" borderId="15" xfId="14" applyNumberFormat="1" applyFont="1" applyFill="1" applyBorder="1" applyAlignment="1">
      <alignment horizontal="right" vertical="center" wrapText="1"/>
    </xf>
    <xf numFmtId="3" fontId="4" fillId="2" borderId="1" xfId="7" applyNumberFormat="1" applyFont="1" applyFill="1" applyBorder="1" applyAlignment="1">
      <alignment horizontal="right" vertical="center" wrapText="1"/>
    </xf>
    <xf numFmtId="0" fontId="4" fillId="2" borderId="1" xfId="0" quotePrefix="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3" fontId="4" fillId="2" borderId="1" xfId="15" applyNumberFormat="1" applyFont="1" applyFill="1" applyBorder="1" applyAlignment="1">
      <alignment horizontal="right" vertical="center" wrapText="1"/>
    </xf>
    <xf numFmtId="3" fontId="4" fillId="2" borderId="0" xfId="0" applyNumberFormat="1" applyFont="1" applyFill="1" applyBorder="1" applyAlignment="1">
      <alignment horizontal="center" vertical="center" wrapText="1"/>
    </xf>
    <xf numFmtId="0" fontId="4" fillId="0" borderId="0" xfId="6" applyFont="1" applyFill="1"/>
    <xf numFmtId="37" fontId="4" fillId="0" borderId="0" xfId="6" applyNumberFormat="1" applyFont="1" applyFill="1" applyAlignment="1">
      <alignment horizontal="center"/>
    </xf>
    <xf numFmtId="0" fontId="4" fillId="0" borderId="0" xfId="6" applyFont="1" applyFill="1" applyAlignment="1">
      <alignment horizontal="center"/>
    </xf>
    <xf numFmtId="49" fontId="18" fillId="0" borderId="2" xfId="6" applyNumberFormat="1" applyFont="1" applyFill="1" applyBorder="1" applyAlignment="1">
      <alignment horizontal="center"/>
    </xf>
    <xf numFmtId="0" fontId="18" fillId="0" borderId="2" xfId="6" applyFont="1" applyFill="1" applyBorder="1" applyAlignment="1">
      <alignment horizontal="right"/>
    </xf>
    <xf numFmtId="3" fontId="7" fillId="0" borderId="0" xfId="6" applyNumberFormat="1" applyFont="1" applyFill="1" applyAlignment="1">
      <alignment horizontal="center" vertical="center" wrapText="1"/>
    </xf>
    <xf numFmtId="37" fontId="7" fillId="0" borderId="1" xfId="6" applyNumberFormat="1" applyFont="1" applyFill="1" applyBorder="1" applyAlignment="1">
      <alignment horizontal="center" vertical="center" wrapText="1"/>
    </xf>
    <xf numFmtId="3" fontId="7" fillId="0" borderId="1" xfId="6" applyNumberFormat="1" applyFont="1" applyFill="1" applyBorder="1" applyAlignment="1">
      <alignment horizontal="center" vertical="center" wrapText="1"/>
    </xf>
    <xf numFmtId="3" fontId="7" fillId="0" borderId="1" xfId="6" applyNumberFormat="1" applyFont="1" applyFill="1" applyBorder="1" applyAlignment="1">
      <alignment vertical="center" wrapText="1"/>
    </xf>
    <xf numFmtId="0" fontId="7" fillId="0" borderId="0" xfId="6" applyFont="1" applyFill="1"/>
    <xf numFmtId="37" fontId="9" fillId="0" borderId="1" xfId="6" applyNumberFormat="1" applyFont="1" applyFill="1" applyBorder="1" applyAlignment="1">
      <alignment horizontal="center" vertical="center" wrapText="1"/>
    </xf>
    <xf numFmtId="3" fontId="9" fillId="0" borderId="1" xfId="6" applyNumberFormat="1" applyFont="1" applyFill="1" applyBorder="1" applyAlignment="1">
      <alignment vertical="center" wrapText="1"/>
    </xf>
    <xf numFmtId="3" fontId="9" fillId="0" borderId="1" xfId="6" applyNumberFormat="1" applyFont="1" applyFill="1" applyBorder="1" applyAlignment="1">
      <alignment horizontal="center" vertical="center" wrapText="1"/>
    </xf>
    <xf numFmtId="0" fontId="9" fillId="0" borderId="0" xfId="6" applyFont="1" applyFill="1"/>
    <xf numFmtId="37" fontId="4" fillId="0" borderId="1" xfId="6"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vertical="center" wrapText="1"/>
    </xf>
    <xf numFmtId="3" fontId="4" fillId="0" borderId="6" xfId="6" applyNumberFormat="1" applyFont="1" applyFill="1" applyBorder="1" applyAlignment="1">
      <alignment vertical="center" wrapText="1"/>
    </xf>
    <xf numFmtId="3" fontId="4" fillId="0" borderId="1" xfId="6" applyNumberFormat="1" applyFont="1" applyFill="1" applyBorder="1" applyAlignment="1">
      <alignment horizontal="center" vertical="center" wrapText="1"/>
    </xf>
    <xf numFmtId="3" fontId="4" fillId="0" borderId="1" xfId="6" applyNumberFormat="1" applyFont="1" applyFill="1" applyBorder="1" applyAlignment="1">
      <alignment vertical="center" wrapText="1"/>
    </xf>
    <xf numFmtId="0" fontId="9" fillId="0" borderId="15" xfId="6" applyFont="1" applyFill="1" applyBorder="1" applyAlignment="1">
      <alignment horizontal="left" vertical="center" wrapText="1"/>
    </xf>
    <xf numFmtId="165" fontId="9" fillId="0" borderId="1" xfId="0" applyNumberFormat="1" applyFont="1" applyFill="1" applyBorder="1" applyAlignment="1">
      <alignment vertical="center" wrapText="1"/>
    </xf>
    <xf numFmtId="3" fontId="4" fillId="0" borderId="1" xfId="11" applyNumberFormat="1" applyFont="1" applyFill="1" applyBorder="1" applyAlignment="1">
      <alignment horizontal="center" vertical="center" wrapText="1"/>
    </xf>
    <xf numFmtId="3" fontId="4" fillId="0" borderId="1" xfId="11" applyNumberFormat="1" applyFont="1" applyFill="1" applyBorder="1" applyAlignment="1">
      <alignment horizontal="right" vertical="center" wrapText="1"/>
    </xf>
    <xf numFmtId="1" fontId="9" fillId="0" borderId="1" xfId="2" applyNumberFormat="1" applyFont="1" applyFill="1" applyBorder="1" applyAlignment="1">
      <alignment horizontal="left" vertical="center" wrapText="1"/>
    </xf>
    <xf numFmtId="3" fontId="9" fillId="0" borderId="1" xfId="11" applyNumberFormat="1" applyFont="1" applyFill="1" applyBorder="1" applyAlignment="1">
      <alignment horizontal="center" vertical="center" wrapText="1"/>
    </xf>
    <xf numFmtId="3" fontId="9" fillId="0" borderId="1" xfId="11" applyNumberFormat="1" applyFont="1" applyFill="1" applyBorder="1" applyAlignment="1">
      <alignment horizontal="right" vertical="center" wrapText="1"/>
    </xf>
    <xf numFmtId="0" fontId="7" fillId="0" borderId="15" xfId="6" applyFont="1" applyFill="1" applyBorder="1" applyAlignment="1">
      <alignment horizontal="left" vertical="center" wrapText="1"/>
    </xf>
    <xf numFmtId="0" fontId="4" fillId="0" borderId="15" xfId="6" applyFont="1" applyFill="1" applyBorder="1" applyAlignment="1">
      <alignment horizontal="left" vertical="center" wrapText="1"/>
    </xf>
    <xf numFmtId="3" fontId="4" fillId="0" borderId="15" xfId="6" applyNumberFormat="1" applyFont="1" applyFill="1" applyBorder="1" applyAlignment="1">
      <alignment horizontal="center" vertical="center" wrapText="1"/>
    </xf>
    <xf numFmtId="3" fontId="4" fillId="0" borderId="15" xfId="6" applyNumberFormat="1" applyFont="1" applyFill="1" applyBorder="1" applyAlignment="1">
      <alignment horizontal="right" vertical="center" wrapText="1"/>
    </xf>
    <xf numFmtId="168" fontId="4" fillId="0" borderId="1" xfId="17" applyNumberFormat="1" applyFont="1" applyFill="1" applyBorder="1" applyAlignment="1" applyProtection="1">
      <alignment vertical="center" wrapText="1"/>
    </xf>
    <xf numFmtId="3" fontId="4" fillId="0" borderId="1" xfId="0" applyNumberFormat="1" applyFont="1" applyFill="1" applyBorder="1" applyAlignment="1">
      <alignment vertical="center"/>
    </xf>
    <xf numFmtId="3" fontId="4" fillId="0" borderId="15" xfId="6" applyNumberFormat="1" applyFont="1" applyFill="1" applyBorder="1" applyAlignment="1">
      <alignment vertical="center" wrapText="1"/>
    </xf>
    <xf numFmtId="49" fontId="22" fillId="0" borderId="15" xfId="0" applyNumberFormat="1" applyFont="1" applyFill="1" applyBorder="1" applyAlignment="1">
      <alignment horizontal="center" vertical="center" wrapText="1"/>
    </xf>
    <xf numFmtId="3" fontId="9" fillId="0" borderId="15" xfId="6" applyNumberFormat="1" applyFont="1" applyFill="1" applyBorder="1" applyAlignment="1">
      <alignment horizontal="right" vertical="center" wrapText="1"/>
    </xf>
    <xf numFmtId="3" fontId="7" fillId="0" borderId="15" xfId="6" applyNumberFormat="1" applyFont="1" applyFill="1" applyBorder="1" applyAlignment="1">
      <alignment horizontal="center" vertical="center" wrapText="1"/>
    </xf>
    <xf numFmtId="3" fontId="7" fillId="0" borderId="15" xfId="6" applyNumberFormat="1" applyFont="1" applyFill="1" applyBorder="1" applyAlignment="1">
      <alignment horizontal="right" vertical="center" wrapText="1"/>
    </xf>
    <xf numFmtId="3" fontId="7" fillId="0" borderId="15" xfId="6" applyNumberFormat="1" applyFont="1" applyFill="1" applyBorder="1" applyAlignment="1">
      <alignment vertical="center" wrapText="1"/>
    </xf>
    <xf numFmtId="3" fontId="9" fillId="0" borderId="15" xfId="6" applyNumberFormat="1" applyFont="1" applyFill="1" applyBorder="1" applyAlignment="1">
      <alignment vertical="center" wrapText="1"/>
    </xf>
    <xf numFmtId="3" fontId="9" fillId="0" borderId="15" xfId="6"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164" fontId="4" fillId="0" borderId="1" xfId="8" applyNumberFormat="1" applyFont="1" applyFill="1" applyBorder="1" applyAlignment="1">
      <alignment vertical="center" wrapText="1"/>
    </xf>
    <xf numFmtId="3" fontId="19" fillId="0" borderId="1" xfId="6" applyNumberFormat="1" applyFont="1" applyFill="1" applyBorder="1" applyAlignment="1">
      <alignment vertical="center" wrapText="1"/>
    </xf>
    <xf numFmtId="0" fontId="19" fillId="0" borderId="0" xfId="6" applyFont="1" applyFill="1"/>
    <xf numFmtId="164" fontId="9" fillId="0" borderId="1" xfId="8" applyNumberFormat="1" applyFont="1" applyFill="1" applyBorder="1" applyAlignment="1">
      <alignment vertical="center" wrapText="1"/>
    </xf>
    <xf numFmtId="3" fontId="4" fillId="0" borderId="6" xfId="0" applyNumberFormat="1" applyFont="1" applyFill="1" applyBorder="1" applyAlignment="1">
      <alignment horizontal="right" vertical="center" wrapText="1"/>
    </xf>
    <xf numFmtId="3" fontId="7" fillId="0" borderId="1" xfId="6" applyNumberFormat="1" applyFont="1" applyFill="1" applyBorder="1" applyAlignment="1">
      <alignment horizontal="right" vertical="center" wrapText="1"/>
    </xf>
    <xf numFmtId="3" fontId="9" fillId="0" borderId="1" xfId="6" applyNumberFormat="1" applyFont="1" applyFill="1" applyBorder="1" applyAlignment="1">
      <alignment horizontal="right" vertical="center" wrapText="1"/>
    </xf>
    <xf numFmtId="0" fontId="4" fillId="0" borderId="1" xfId="6" applyFont="1" applyFill="1" applyBorder="1" applyAlignment="1">
      <alignment vertical="center" wrapText="1"/>
    </xf>
    <xf numFmtId="37" fontId="7" fillId="0" borderId="1" xfId="6" applyNumberFormat="1" applyFont="1" applyFill="1" applyBorder="1" applyAlignment="1">
      <alignment horizontal="center" vertical="center"/>
    </xf>
    <xf numFmtId="0" fontId="7" fillId="0" borderId="1" xfId="6" applyFont="1" applyFill="1" applyBorder="1" applyAlignment="1">
      <alignment vertical="center"/>
    </xf>
    <xf numFmtId="0" fontId="7" fillId="0" borderId="1" xfId="6" applyFont="1" applyFill="1" applyBorder="1" applyAlignment="1">
      <alignment horizontal="center" vertical="center"/>
    </xf>
    <xf numFmtId="3" fontId="7" fillId="0" borderId="1" xfId="6" applyNumberFormat="1" applyFont="1" applyFill="1" applyBorder="1" applyAlignment="1">
      <alignment vertical="center"/>
    </xf>
    <xf numFmtId="37" fontId="7" fillId="0" borderId="0" xfId="6" applyNumberFormat="1" applyFont="1" applyFill="1" applyAlignment="1">
      <alignment horizontal="center"/>
    </xf>
    <xf numFmtId="0" fontId="7" fillId="0" borderId="0" xfId="6" applyFont="1" applyFill="1" applyAlignment="1">
      <alignment horizontal="center"/>
    </xf>
    <xf numFmtId="3" fontId="7" fillId="2" borderId="1" xfId="0" applyNumberFormat="1" applyFont="1" applyFill="1" applyBorder="1" applyAlignment="1">
      <alignment horizontal="center" vertical="center" wrapText="1"/>
    </xf>
    <xf numFmtId="37" fontId="6" fillId="2" borderId="1" xfId="0" applyNumberFormat="1" applyFont="1" applyFill="1" applyBorder="1" applyAlignment="1">
      <alignment horizontal="center" vertical="center" wrapText="1"/>
    </xf>
    <xf numFmtId="3" fontId="20" fillId="2" borderId="1" xfId="0" applyNumberFormat="1" applyFont="1" applyFill="1" applyBorder="1" applyAlignment="1">
      <alignment horizontal="left" vertical="center" wrapText="1"/>
    </xf>
    <xf numFmtId="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vertical="center" wrapText="1"/>
    </xf>
    <xf numFmtId="3" fontId="6" fillId="2" borderId="1" xfId="0" applyNumberFormat="1" applyFont="1" applyFill="1" applyBorder="1" applyAlignment="1">
      <alignment horizontal="right" vertical="center" wrapText="1"/>
    </xf>
    <xf numFmtId="3" fontId="6" fillId="2" borderId="0" xfId="0" applyNumberFormat="1" applyFont="1" applyFill="1" applyAlignment="1">
      <alignment horizontal="left" vertical="center" wrapText="1"/>
    </xf>
    <xf numFmtId="3" fontId="20" fillId="0" borderId="1" xfId="0" applyNumberFormat="1" applyFont="1" applyFill="1" applyBorder="1" applyAlignment="1">
      <alignment horizontal="right" vertical="center" wrapText="1"/>
    </xf>
    <xf numFmtId="3" fontId="7" fillId="2"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vertical="center" wrapText="1"/>
    </xf>
    <xf numFmtId="3" fontId="2" fillId="2" borderId="1" xfId="0" applyNumberFormat="1" applyFont="1" applyFill="1" applyBorder="1" applyAlignment="1">
      <alignment horizontal="right" vertical="center" wrapText="1"/>
    </xf>
    <xf numFmtId="3" fontId="30" fillId="2" borderId="1" xfId="0" applyNumberFormat="1" applyFont="1" applyFill="1" applyBorder="1" applyAlignment="1">
      <alignment horizontal="left" vertical="center" wrapText="1"/>
    </xf>
    <xf numFmtId="3" fontId="2" fillId="0" borderId="1" xfId="1" applyNumberFormat="1" applyFont="1" applyFill="1" applyBorder="1" applyAlignment="1">
      <alignment horizontal="center" vertical="center" wrapText="1"/>
    </xf>
    <xf numFmtId="3" fontId="4" fillId="2" borderId="15" xfId="6"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4" fillId="2" borderId="0" xfId="0" applyNumberFormat="1" applyFont="1" applyFill="1"/>
    <xf numFmtId="0" fontId="4" fillId="2" borderId="0" xfId="0" applyFont="1" applyFill="1"/>
    <xf numFmtId="0" fontId="4" fillId="2" borderId="0" xfId="0" applyFont="1" applyFill="1" applyAlignment="1">
      <alignment vertical="center" wrapText="1"/>
    </xf>
    <xf numFmtId="0" fontId="4"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2" borderId="0" xfId="0" applyFont="1" applyFill="1"/>
    <xf numFmtId="3" fontId="7" fillId="0" borderId="1"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3" fontId="7" fillId="0" borderId="12" xfId="0" applyNumberFormat="1" applyFont="1" applyFill="1" applyBorder="1" applyAlignment="1">
      <alignment horizontal="center" vertical="center" wrapText="1"/>
    </xf>
    <xf numFmtId="37" fontId="3" fillId="0" borderId="0" xfId="0" applyNumberFormat="1" applyFont="1" applyFill="1" applyAlignment="1">
      <alignment horizontal="center" vertical="center" wrapText="1"/>
    </xf>
    <xf numFmtId="3" fontId="5" fillId="0" borderId="0" xfId="0" applyNumberFormat="1" applyFont="1" applyFill="1" applyAlignment="1">
      <alignment horizontal="center" vertical="center" wrapText="1"/>
    </xf>
    <xf numFmtId="37" fontId="7" fillId="0" borderId="3" xfId="0" applyNumberFormat="1" applyFont="1" applyFill="1" applyBorder="1" applyAlignment="1">
      <alignment horizontal="center" vertical="center" wrapText="1"/>
    </xf>
    <xf numFmtId="37" fontId="7" fillId="0" borderId="8" xfId="0" applyNumberFormat="1" applyFont="1" applyFill="1" applyBorder="1" applyAlignment="1">
      <alignment horizontal="center" vertical="center" wrapText="1"/>
    </xf>
    <xf numFmtId="37" fontId="7" fillId="0" borderId="12"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wrapText="1"/>
    </xf>
    <xf numFmtId="3" fontId="6" fillId="0" borderId="2" xfId="0" applyNumberFormat="1" applyFont="1" applyFill="1" applyBorder="1" applyAlignment="1">
      <alignment horizontal="right" vertical="center"/>
    </xf>
    <xf numFmtId="3" fontId="31" fillId="0" borderId="0" xfId="0" applyNumberFormat="1" applyFont="1" applyFill="1" applyAlignment="1">
      <alignment horizontal="center" vertical="center" wrapText="1"/>
    </xf>
    <xf numFmtId="0" fontId="3" fillId="2" borderId="0" xfId="0" applyFont="1" applyFill="1" applyAlignment="1">
      <alignment horizontal="center"/>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3" fontId="18" fillId="2" borderId="2" xfId="0" applyNumberFormat="1"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1" fillId="2" borderId="0" xfId="0" applyFont="1" applyFill="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12"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6" fillId="2" borderId="2" xfId="0" applyNumberFormat="1" applyFont="1" applyFill="1" applyBorder="1" applyAlignment="1">
      <alignment horizontal="right" vertical="center"/>
    </xf>
    <xf numFmtId="37" fontId="3" fillId="2" borderId="0" xfId="0" applyNumberFormat="1" applyFont="1" applyFill="1" applyAlignment="1">
      <alignment horizontal="center" vertical="center" wrapText="1"/>
    </xf>
    <xf numFmtId="3" fontId="29" fillId="2" borderId="0" xfId="0" applyNumberFormat="1" applyFont="1" applyFill="1" applyAlignment="1">
      <alignment horizontal="center" vertical="center" wrapText="1"/>
    </xf>
    <xf numFmtId="37" fontId="7" fillId="2" borderId="3" xfId="0" applyNumberFormat="1" applyFont="1" applyFill="1" applyBorder="1" applyAlignment="1">
      <alignment horizontal="center" vertical="center" wrapText="1"/>
    </xf>
    <xf numFmtId="37" fontId="7" fillId="2" borderId="8" xfId="0" applyNumberFormat="1" applyFont="1" applyFill="1" applyBorder="1" applyAlignment="1">
      <alignment horizontal="center" vertical="center" wrapText="1"/>
    </xf>
    <xf numFmtId="37" fontId="7" fillId="2" borderId="12"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2" borderId="9"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2" borderId="11" xfId="0" applyNumberFormat="1" applyFont="1" applyFill="1" applyBorder="1" applyAlignment="1">
      <alignment horizontal="center" vertical="center" wrapText="1"/>
    </xf>
    <xf numFmtId="3" fontId="31" fillId="2" borderId="0" xfId="0" applyNumberFormat="1" applyFont="1" applyFill="1" applyAlignment="1">
      <alignment horizontal="center" vertical="center" wrapText="1"/>
    </xf>
    <xf numFmtId="3" fontId="7" fillId="0" borderId="7"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7" fillId="0" borderId="1" xfId="6" applyNumberFormat="1" applyFont="1" applyFill="1" applyBorder="1" applyAlignment="1">
      <alignment horizontal="center" vertical="center" wrapText="1"/>
    </xf>
    <xf numFmtId="0" fontId="31" fillId="0" borderId="0" xfId="6" applyFont="1" applyFill="1" applyAlignment="1">
      <alignment horizontal="center" vertical="center" wrapText="1"/>
    </xf>
    <xf numFmtId="0" fontId="3" fillId="0" borderId="0" xfId="6" applyFont="1" applyFill="1" applyAlignment="1">
      <alignment horizontal="center" vertical="center" wrapText="1"/>
    </xf>
    <xf numFmtId="37" fontId="7" fillId="0" borderId="1" xfId="6"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15" xfId="0" applyNumberFormat="1" applyFont="1" applyFill="1" applyBorder="1" applyAlignment="1">
      <alignment horizontal="center" vertical="center" wrapText="1"/>
    </xf>
    <xf numFmtId="3" fontId="7" fillId="0" borderId="3" xfId="6" applyNumberFormat="1" applyFont="1" applyFill="1" applyBorder="1" applyAlignment="1">
      <alignment horizontal="center" vertical="center" wrapText="1"/>
    </xf>
    <xf numFmtId="3" fontId="7" fillId="0" borderId="8" xfId="6" applyNumberFormat="1" applyFont="1" applyFill="1" applyBorder="1" applyAlignment="1">
      <alignment horizontal="center" vertical="center" wrapText="1"/>
    </xf>
    <xf numFmtId="3" fontId="7" fillId="0" borderId="12" xfId="6" applyNumberFormat="1" applyFont="1" applyFill="1" applyBorder="1" applyAlignment="1">
      <alignment horizontal="center" vertical="center" wrapText="1"/>
    </xf>
    <xf numFmtId="3" fontId="7" fillId="0" borderId="4" xfId="6" applyNumberFormat="1" applyFont="1" applyFill="1" applyBorder="1" applyAlignment="1">
      <alignment horizontal="center" vertical="center" wrapText="1"/>
    </xf>
    <xf numFmtId="3" fontId="7" fillId="0" borderId="6" xfId="6" applyNumberFormat="1" applyFont="1" applyFill="1" applyBorder="1" applyAlignment="1">
      <alignment horizontal="center" vertical="center" wrapText="1"/>
    </xf>
    <xf numFmtId="1" fontId="6" fillId="2" borderId="0" xfId="13" applyNumberFormat="1" applyFont="1" applyFill="1" applyAlignment="1">
      <alignment horizontal="center" vertical="center" wrapText="1"/>
    </xf>
    <xf numFmtId="1" fontId="7" fillId="2" borderId="3" xfId="14" applyNumberFormat="1" applyFont="1" applyFill="1" applyBorder="1" applyAlignment="1">
      <alignment horizontal="center" vertical="center" wrapText="1"/>
    </xf>
    <xf numFmtId="1" fontId="7" fillId="2" borderId="8" xfId="14" applyNumberFormat="1" applyFont="1" applyFill="1" applyBorder="1" applyAlignment="1">
      <alignment horizontal="center" vertical="center" wrapText="1"/>
    </xf>
    <xf numFmtId="1" fontId="7" fillId="2" borderId="12" xfId="14" applyNumberFormat="1" applyFont="1" applyFill="1" applyBorder="1" applyAlignment="1">
      <alignment horizontal="center" vertical="center" wrapText="1"/>
    </xf>
    <xf numFmtId="1" fontId="7" fillId="2" borderId="9" xfId="14" applyNumberFormat="1" applyFont="1" applyFill="1" applyBorder="1" applyAlignment="1">
      <alignment horizontal="center" vertical="center" wrapText="1"/>
    </xf>
    <xf numFmtId="1" fontId="7" fillId="2" borderId="10" xfId="14" applyNumberFormat="1" applyFont="1" applyFill="1" applyBorder="1" applyAlignment="1">
      <alignment horizontal="center" vertical="center" wrapText="1"/>
    </xf>
    <xf numFmtId="1" fontId="7" fillId="2" borderId="14" xfId="14" applyNumberFormat="1" applyFont="1" applyFill="1" applyBorder="1" applyAlignment="1">
      <alignment horizontal="center" vertical="center" wrapText="1"/>
    </xf>
    <xf numFmtId="1" fontId="7" fillId="2" borderId="2" xfId="14" applyNumberFormat="1" applyFont="1" applyFill="1" applyBorder="1" applyAlignment="1">
      <alignment horizontal="center" vertical="center" wrapText="1"/>
    </xf>
    <xf numFmtId="1" fontId="7" fillId="2" borderId="1" xfId="14" applyNumberFormat="1" applyFont="1" applyFill="1" applyBorder="1" applyAlignment="1">
      <alignment horizontal="center" vertical="center" wrapText="1"/>
    </xf>
    <xf numFmtId="3" fontId="7" fillId="2" borderId="9" xfId="2" applyNumberFormat="1" applyFont="1" applyFill="1" applyBorder="1" applyAlignment="1">
      <alignment horizontal="center" vertical="center" wrapText="1"/>
    </xf>
    <xf numFmtId="3" fontId="7" fillId="2" borderId="10" xfId="2" applyNumberFormat="1" applyFont="1" applyFill="1" applyBorder="1" applyAlignment="1">
      <alignment horizontal="center" vertical="center" wrapText="1"/>
    </xf>
    <xf numFmtId="3" fontId="7" fillId="2" borderId="14" xfId="2" applyNumberFormat="1" applyFont="1" applyFill="1" applyBorder="1" applyAlignment="1">
      <alignment horizontal="center" vertical="center" wrapText="1"/>
    </xf>
    <xf numFmtId="3" fontId="7" fillId="2" borderId="2" xfId="2" applyNumberFormat="1" applyFont="1" applyFill="1" applyBorder="1" applyAlignment="1">
      <alignment horizontal="center" vertical="center" wrapText="1"/>
    </xf>
    <xf numFmtId="1" fontId="9" fillId="2" borderId="1" xfId="14" applyNumberFormat="1" applyFont="1" applyFill="1" applyBorder="1" applyAlignment="1">
      <alignment horizontal="center" vertical="center" wrapText="1"/>
    </xf>
    <xf numFmtId="1" fontId="7" fillId="2" borderId="4" xfId="14" applyNumberFormat="1" applyFont="1" applyFill="1" applyBorder="1" applyAlignment="1">
      <alignment horizontal="center" vertical="center" wrapText="1"/>
    </xf>
    <xf numFmtId="1" fontId="7" fillId="2" borderId="5" xfId="14" applyNumberFormat="1" applyFont="1" applyFill="1" applyBorder="1" applyAlignment="1">
      <alignment horizontal="center" vertical="center" wrapText="1"/>
    </xf>
    <xf numFmtId="1" fontId="7" fillId="2" borderId="6" xfId="14" applyNumberFormat="1"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1" fontId="7" fillId="2" borderId="0" xfId="13" applyNumberFormat="1" applyFont="1" applyFill="1" applyAlignment="1">
      <alignment horizontal="center" vertical="center"/>
    </xf>
    <xf numFmtId="1" fontId="7" fillId="2" borderId="0" xfId="13" applyNumberFormat="1" applyFont="1" applyFill="1" applyAlignment="1">
      <alignment horizontal="center" vertical="center" wrapText="1"/>
    </xf>
    <xf numFmtId="1" fontId="6" fillId="2" borderId="2" xfId="13" applyNumberFormat="1" applyFont="1" applyFill="1" applyBorder="1" applyAlignment="1">
      <alignment horizontal="right" vertical="center"/>
    </xf>
    <xf numFmtId="0" fontId="7" fillId="2" borderId="1" xfId="0" applyFont="1" applyFill="1" applyBorder="1" applyAlignment="1">
      <alignment horizontal="center" vertical="center" wrapText="1"/>
    </xf>
    <xf numFmtId="49" fontId="7" fillId="2" borderId="1" xfId="13" applyNumberFormat="1" applyFont="1" applyFill="1" applyBorder="1" applyAlignment="1">
      <alignment horizontal="center" vertical="center" wrapText="1"/>
    </xf>
    <xf numFmtId="49" fontId="7" fillId="2" borderId="3" xfId="13" applyNumberFormat="1" applyFont="1" applyFill="1" applyBorder="1" applyAlignment="1">
      <alignment horizontal="center" vertical="center" wrapText="1"/>
    </xf>
    <xf numFmtId="49" fontId="7" fillId="2" borderId="8" xfId="13" applyNumberFormat="1"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3" fontId="7" fillId="2" borderId="1" xfId="14" applyNumberFormat="1" applyFont="1" applyFill="1" applyBorder="1" applyAlignment="1">
      <alignment horizontal="center" vertical="center" wrapText="1"/>
    </xf>
    <xf numFmtId="49" fontId="7" fillId="2" borderId="1" xfId="14" applyNumberFormat="1" applyFont="1" applyFill="1" applyBorder="1" applyAlignment="1">
      <alignment horizontal="center" vertical="center" wrapText="1"/>
    </xf>
  </cellXfs>
  <cellStyles count="18">
    <cellStyle name="Comma" xfId="7" builtinId="3"/>
    <cellStyle name="Comma 10" xfId="17"/>
    <cellStyle name="Comma 10 10" xfId="8"/>
    <cellStyle name="Comma 10 10 10" xfId="9"/>
    <cellStyle name="Comma 2 2" xfId="15"/>
    <cellStyle name="Comma 6" xfId="10"/>
    <cellStyle name="Excel Built-in Normal" xfId="3"/>
    <cellStyle name="Normal" xfId="0" builtinId="0"/>
    <cellStyle name="Normal 10 2 2" xfId="16"/>
    <cellStyle name="Normal 2" xfId="11"/>
    <cellStyle name="Normal 2 3" xfId="13"/>
    <cellStyle name="Normal 3" xfId="12"/>
    <cellStyle name="Normal 3 3" xfId="14"/>
    <cellStyle name="Normal 5" xfId="6"/>
    <cellStyle name="Normal_Bieu mau (CV ) 2" xfId="2"/>
    <cellStyle name="Normal_Bieu_TWHT(17.6.2015)" xfId="5"/>
    <cellStyle name="Normal_KH 2015 - UB ra QĐ giao đầu năm" xfId="1"/>
    <cellStyle name="Normal_Worksheet in 4726_BKHÐT-TH_142317 (bao cao P.TH)_Copy of Bieu ke hoach dau tu 2016 (5-8-2015)-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8"/>
  <sheetViews>
    <sheetView topLeftCell="A6" workbookViewId="0">
      <pane xSplit="5" ySplit="4" topLeftCell="F31" activePane="bottomRight" state="frozenSplit"/>
      <selection activeCell="A3" sqref="A3:N3"/>
      <selection pane="topRight" activeCell="A2" sqref="A2:N2"/>
      <selection pane="bottomLeft" activeCell="A119" sqref="A119:XFD119"/>
      <selection pane="bottomRight" activeCell="N116" sqref="N116"/>
    </sheetView>
  </sheetViews>
  <sheetFormatPr defaultColWidth="7.109375" defaultRowHeight="15.75" x14ac:dyDescent="0.3"/>
  <cols>
    <col min="1" max="1" width="6" style="132" customWidth="1"/>
    <col min="2" max="2" width="29.5546875" style="73" customWidth="1"/>
    <col min="3" max="3" width="10" style="75" customWidth="1"/>
    <col min="4" max="4" width="17" style="75" customWidth="1"/>
    <col min="5" max="5" width="12.21875" style="74" customWidth="1"/>
    <col min="6" max="6" width="11.88671875" style="74" customWidth="1"/>
    <col min="7" max="7" width="10.44140625" style="133" customWidth="1"/>
    <col min="8" max="8" width="9" style="133" customWidth="1"/>
    <col min="9" max="13" width="8.44140625" style="133" customWidth="1"/>
    <col min="14" max="14" width="9.5546875" style="123" customWidth="1"/>
    <col min="15" max="16384" width="7.109375" style="73"/>
  </cols>
  <sheetData>
    <row r="1" spans="1:15" ht="27.75" customHeight="1" x14ac:dyDescent="0.3">
      <c r="A1" s="247" t="s">
        <v>559</v>
      </c>
      <c r="B1" s="247"/>
      <c r="C1" s="247"/>
      <c r="D1" s="247"/>
      <c r="E1" s="247"/>
      <c r="F1" s="247"/>
      <c r="G1" s="247"/>
      <c r="H1" s="247"/>
      <c r="I1" s="247"/>
      <c r="J1" s="247"/>
      <c r="K1" s="247"/>
      <c r="L1" s="247"/>
      <c r="M1" s="247"/>
      <c r="N1" s="247"/>
    </row>
    <row r="2" spans="1:15" ht="27.75" customHeight="1" x14ac:dyDescent="0.3">
      <c r="A2" s="248" t="s">
        <v>453</v>
      </c>
      <c r="B2" s="248"/>
      <c r="C2" s="248"/>
      <c r="D2" s="248"/>
      <c r="E2" s="248"/>
      <c r="F2" s="248"/>
      <c r="G2" s="248"/>
      <c r="H2" s="248"/>
      <c r="I2" s="248"/>
      <c r="J2" s="248"/>
      <c r="K2" s="248"/>
      <c r="L2" s="248"/>
      <c r="M2" s="248"/>
      <c r="N2" s="248"/>
    </row>
    <row r="3" spans="1:15" ht="27.75" customHeight="1" x14ac:dyDescent="0.3">
      <c r="A3" s="259" t="s">
        <v>560</v>
      </c>
      <c r="B3" s="259"/>
      <c r="C3" s="259"/>
      <c r="D3" s="259"/>
      <c r="E3" s="259"/>
      <c r="F3" s="259"/>
      <c r="G3" s="259"/>
      <c r="H3" s="259"/>
      <c r="I3" s="259"/>
      <c r="J3" s="259"/>
      <c r="K3" s="259"/>
      <c r="L3" s="259"/>
      <c r="M3" s="259"/>
      <c r="N3" s="259"/>
    </row>
    <row r="4" spans="1:15" ht="27" customHeight="1" x14ac:dyDescent="0.3">
      <c r="A4" s="258" t="s">
        <v>12</v>
      </c>
      <c r="B4" s="258"/>
      <c r="C4" s="258"/>
      <c r="D4" s="258"/>
      <c r="E4" s="258"/>
      <c r="F4" s="258"/>
      <c r="G4" s="258"/>
      <c r="H4" s="258"/>
      <c r="I4" s="258"/>
      <c r="J4" s="258"/>
      <c r="K4" s="258"/>
      <c r="L4" s="258"/>
      <c r="M4" s="258"/>
      <c r="N4" s="258"/>
    </row>
    <row r="5" spans="1:15" s="76" customFormat="1" ht="68.25" customHeight="1" x14ac:dyDescent="0.3">
      <c r="A5" s="249" t="s">
        <v>0</v>
      </c>
      <c r="B5" s="244" t="s">
        <v>1</v>
      </c>
      <c r="C5" s="244" t="s">
        <v>13</v>
      </c>
      <c r="D5" s="252" t="s">
        <v>14</v>
      </c>
      <c r="E5" s="253"/>
      <c r="F5" s="253"/>
      <c r="G5" s="254"/>
      <c r="H5" s="244" t="s">
        <v>15</v>
      </c>
      <c r="I5" s="243" t="s">
        <v>277</v>
      </c>
      <c r="J5" s="243"/>
      <c r="K5" s="243"/>
      <c r="L5" s="243"/>
      <c r="M5" s="243"/>
      <c r="N5" s="244" t="s">
        <v>2</v>
      </c>
    </row>
    <row r="6" spans="1:15" s="76" customFormat="1" ht="25.5" customHeight="1" x14ac:dyDescent="0.3">
      <c r="A6" s="250"/>
      <c r="B6" s="245"/>
      <c r="C6" s="245"/>
      <c r="D6" s="244" t="s">
        <v>16</v>
      </c>
      <c r="E6" s="255" t="s">
        <v>17</v>
      </c>
      <c r="F6" s="256"/>
      <c r="G6" s="257"/>
      <c r="H6" s="245"/>
      <c r="I6" s="244" t="s">
        <v>202</v>
      </c>
      <c r="J6" s="243" t="s">
        <v>507</v>
      </c>
      <c r="K6" s="243"/>
      <c r="L6" s="243"/>
      <c r="M6" s="243" t="s">
        <v>203</v>
      </c>
      <c r="N6" s="245"/>
    </row>
    <row r="7" spans="1:15" s="76" customFormat="1" ht="27.75" customHeight="1" x14ac:dyDescent="0.3">
      <c r="A7" s="250"/>
      <c r="B7" s="245"/>
      <c r="C7" s="245"/>
      <c r="D7" s="245"/>
      <c r="E7" s="243" t="s">
        <v>18</v>
      </c>
      <c r="F7" s="253" t="s">
        <v>19</v>
      </c>
      <c r="G7" s="254"/>
      <c r="H7" s="245"/>
      <c r="I7" s="245"/>
      <c r="J7" s="243" t="s">
        <v>204</v>
      </c>
      <c r="K7" s="243" t="s">
        <v>205</v>
      </c>
      <c r="L7" s="243" t="s">
        <v>206</v>
      </c>
      <c r="M7" s="243"/>
      <c r="N7" s="245"/>
    </row>
    <row r="8" spans="1:15" s="76" customFormat="1" ht="54.75" customHeight="1" x14ac:dyDescent="0.3">
      <c r="A8" s="251"/>
      <c r="B8" s="246"/>
      <c r="C8" s="246"/>
      <c r="D8" s="246"/>
      <c r="E8" s="243"/>
      <c r="F8" s="226" t="s">
        <v>20</v>
      </c>
      <c r="G8" s="225" t="s">
        <v>9</v>
      </c>
      <c r="H8" s="246"/>
      <c r="I8" s="246"/>
      <c r="J8" s="243"/>
      <c r="K8" s="243"/>
      <c r="L8" s="243"/>
      <c r="M8" s="243"/>
      <c r="N8" s="246"/>
    </row>
    <row r="9" spans="1:15" s="76" customFormat="1" ht="49.5" customHeight="1" x14ac:dyDescent="0.3">
      <c r="A9" s="77"/>
      <c r="B9" s="225" t="s">
        <v>3</v>
      </c>
      <c r="C9" s="225"/>
      <c r="D9" s="225"/>
      <c r="E9" s="78">
        <f t="shared" ref="E9:M9" si="0">SUM(E10,E15,E39,E43,E56,E64,E75,E117,E146,E154,E156)</f>
        <v>16871860.178119</v>
      </c>
      <c r="F9" s="78">
        <f t="shared" si="0"/>
        <v>8565862.3088237997</v>
      </c>
      <c r="G9" s="78">
        <f t="shared" si="0"/>
        <v>7350865.7999999998</v>
      </c>
      <c r="H9" s="78">
        <f t="shared" si="0"/>
        <v>7722098.7000000002</v>
      </c>
      <c r="I9" s="78">
        <f t="shared" si="0"/>
        <v>1869690</v>
      </c>
      <c r="J9" s="78">
        <f t="shared" si="0"/>
        <v>577390</v>
      </c>
      <c r="K9" s="78">
        <f t="shared" si="0"/>
        <v>1200000</v>
      </c>
      <c r="L9" s="78">
        <f t="shared" si="0"/>
        <v>12000</v>
      </c>
      <c r="M9" s="78">
        <f t="shared" si="0"/>
        <v>43000</v>
      </c>
      <c r="N9" s="225"/>
    </row>
    <row r="10" spans="1:15" s="76" customFormat="1" ht="39" customHeight="1" x14ac:dyDescent="0.3">
      <c r="A10" s="77" t="s">
        <v>4</v>
      </c>
      <c r="B10" s="79" t="s">
        <v>21</v>
      </c>
      <c r="C10" s="225"/>
      <c r="D10" s="80"/>
      <c r="E10" s="81">
        <f t="shared" ref="E10:M10" si="1">SUM(E11:E14)</f>
        <v>609778</v>
      </c>
      <c r="F10" s="81">
        <f t="shared" si="1"/>
        <v>609778</v>
      </c>
      <c r="G10" s="81">
        <f t="shared" si="1"/>
        <v>0</v>
      </c>
      <c r="H10" s="81">
        <f t="shared" si="1"/>
        <v>4744</v>
      </c>
      <c r="I10" s="81">
        <f t="shared" si="1"/>
        <v>4744</v>
      </c>
      <c r="J10" s="81">
        <f>SUM(J11:J14)</f>
        <v>4744</v>
      </c>
      <c r="K10" s="81">
        <f t="shared" si="1"/>
        <v>0</v>
      </c>
      <c r="L10" s="81">
        <f t="shared" si="1"/>
        <v>0</v>
      </c>
      <c r="M10" s="81">
        <f t="shared" si="1"/>
        <v>0</v>
      </c>
      <c r="N10" s="93"/>
    </row>
    <row r="11" spans="1:15" s="76" customFormat="1" ht="49.9" customHeight="1" x14ac:dyDescent="0.3">
      <c r="A11" s="36">
        <v>1</v>
      </c>
      <c r="B11" s="82" t="s">
        <v>22</v>
      </c>
      <c r="C11" s="83" t="s">
        <v>23</v>
      </c>
      <c r="D11" s="80" t="s">
        <v>24</v>
      </c>
      <c r="E11" s="84">
        <v>429878</v>
      </c>
      <c r="F11" s="84">
        <v>429878</v>
      </c>
      <c r="G11" s="85"/>
      <c r="H11" s="37">
        <v>1602</v>
      </c>
      <c r="I11" s="37">
        <f>SUM(J11:L11)</f>
        <v>1602</v>
      </c>
      <c r="J11" s="37">
        <v>1602</v>
      </c>
      <c r="K11" s="37"/>
      <c r="L11" s="37"/>
      <c r="M11" s="37"/>
      <c r="N11" s="108"/>
    </row>
    <row r="12" spans="1:15" s="76" customFormat="1" ht="52.15" customHeight="1" x14ac:dyDescent="0.3">
      <c r="A12" s="36">
        <v>2</v>
      </c>
      <c r="B12" s="82" t="s">
        <v>25</v>
      </c>
      <c r="C12" s="83" t="s">
        <v>23</v>
      </c>
      <c r="D12" s="80" t="s">
        <v>26</v>
      </c>
      <c r="E12" s="84">
        <v>165000</v>
      </c>
      <c r="F12" s="84">
        <v>165000</v>
      </c>
      <c r="G12" s="85"/>
      <c r="H12" s="37">
        <v>1144</v>
      </c>
      <c r="I12" s="37">
        <f t="shared" ref="I12:I14" si="2">SUM(J12:L12)</f>
        <v>1144</v>
      </c>
      <c r="J12" s="37">
        <v>1144</v>
      </c>
      <c r="K12" s="37"/>
      <c r="L12" s="37"/>
      <c r="M12" s="37"/>
      <c r="N12" s="108"/>
    </row>
    <row r="13" spans="1:15" s="76" customFormat="1" ht="54.4" customHeight="1" x14ac:dyDescent="0.3">
      <c r="A13" s="36">
        <v>3</v>
      </c>
      <c r="B13" s="86" t="s">
        <v>27</v>
      </c>
      <c r="C13" s="83" t="s">
        <v>23</v>
      </c>
      <c r="D13" s="87" t="s">
        <v>28</v>
      </c>
      <c r="E13" s="88"/>
      <c r="F13" s="84"/>
      <c r="G13" s="85"/>
      <c r="H13" s="37">
        <v>228</v>
      </c>
      <c r="I13" s="37">
        <f t="shared" si="2"/>
        <v>228</v>
      </c>
      <c r="J13" s="37">
        <v>228</v>
      </c>
      <c r="K13" s="37"/>
      <c r="L13" s="37"/>
      <c r="M13" s="37"/>
      <c r="N13" s="108"/>
    </row>
    <row r="14" spans="1:15" s="76" customFormat="1" ht="69.400000000000006" customHeight="1" x14ac:dyDescent="0.3">
      <c r="A14" s="36">
        <v>4</v>
      </c>
      <c r="B14" s="89" t="s">
        <v>29</v>
      </c>
      <c r="C14" s="83" t="s">
        <v>30</v>
      </c>
      <c r="D14" s="90" t="s">
        <v>31</v>
      </c>
      <c r="E14" s="91">
        <v>14900</v>
      </c>
      <c r="F14" s="92">
        <v>14900</v>
      </c>
      <c r="G14" s="39"/>
      <c r="H14" s="37">
        <v>1770</v>
      </c>
      <c r="I14" s="37">
        <f t="shared" si="2"/>
        <v>1770</v>
      </c>
      <c r="J14" s="37">
        <v>1770</v>
      </c>
      <c r="K14" s="37"/>
      <c r="L14" s="37"/>
      <c r="M14" s="37"/>
      <c r="N14" s="108"/>
    </row>
    <row r="15" spans="1:15" s="76" customFormat="1" ht="48" customHeight="1" x14ac:dyDescent="0.3">
      <c r="A15" s="77" t="s">
        <v>8</v>
      </c>
      <c r="B15" s="79" t="s">
        <v>32</v>
      </c>
      <c r="C15" s="225"/>
      <c r="D15" s="93"/>
      <c r="E15" s="94">
        <f t="shared" ref="E15:M15" si="3">SUM(E17:E38)</f>
        <v>702765</v>
      </c>
      <c r="F15" s="94">
        <f t="shared" si="3"/>
        <v>664843</v>
      </c>
      <c r="G15" s="81">
        <f t="shared" si="3"/>
        <v>0</v>
      </c>
      <c r="H15" s="81">
        <f t="shared" si="3"/>
        <v>361510.3</v>
      </c>
      <c r="I15" s="81">
        <f t="shared" si="3"/>
        <v>204226</v>
      </c>
      <c r="J15" s="81">
        <f t="shared" si="3"/>
        <v>40408</v>
      </c>
      <c r="K15" s="81">
        <f t="shared" si="3"/>
        <v>163818</v>
      </c>
      <c r="L15" s="81">
        <f t="shared" si="3"/>
        <v>0</v>
      </c>
      <c r="M15" s="81">
        <f t="shared" si="3"/>
        <v>9000</v>
      </c>
      <c r="N15" s="93"/>
    </row>
    <row r="16" spans="1:15" s="100" customFormat="1" ht="34.5" customHeight="1" x14ac:dyDescent="0.3">
      <c r="A16" s="95">
        <v>-1</v>
      </c>
      <c r="B16" s="96" t="s">
        <v>33</v>
      </c>
      <c r="C16" s="97"/>
      <c r="D16" s="97"/>
      <c r="E16" s="98"/>
      <c r="F16" s="98"/>
      <c r="G16" s="99"/>
      <c r="H16" s="37"/>
      <c r="I16" s="37"/>
      <c r="J16" s="37"/>
      <c r="K16" s="37"/>
      <c r="L16" s="37"/>
      <c r="M16" s="37"/>
      <c r="N16" s="105"/>
      <c r="O16" s="76"/>
    </row>
    <row r="17" spans="1:15" ht="47.25" customHeight="1" x14ac:dyDescent="0.3">
      <c r="A17" s="36">
        <v>1</v>
      </c>
      <c r="B17" s="46" t="s">
        <v>34</v>
      </c>
      <c r="C17" s="101" t="s">
        <v>35</v>
      </c>
      <c r="D17" s="80" t="s">
        <v>36</v>
      </c>
      <c r="E17" s="84">
        <v>200000</v>
      </c>
      <c r="F17" s="84">
        <v>200000</v>
      </c>
      <c r="G17" s="37"/>
      <c r="H17" s="37">
        <v>104019</v>
      </c>
      <c r="I17" s="37">
        <f>SUM(J17:L17)</f>
        <v>49119</v>
      </c>
      <c r="J17" s="37">
        <v>14000</v>
      </c>
      <c r="K17" s="37">
        <v>35119</v>
      </c>
      <c r="L17" s="37"/>
      <c r="M17" s="37"/>
      <c r="N17" s="108"/>
      <c r="O17" s="76"/>
    </row>
    <row r="18" spans="1:15" s="76" customFormat="1" ht="62.25" customHeight="1" x14ac:dyDescent="0.3">
      <c r="A18" s="36">
        <v>2</v>
      </c>
      <c r="B18" s="103" t="s">
        <v>469</v>
      </c>
      <c r="C18" s="80" t="s">
        <v>127</v>
      </c>
      <c r="D18" s="80" t="s">
        <v>470</v>
      </c>
      <c r="E18" s="84">
        <v>50000</v>
      </c>
      <c r="F18" s="84">
        <v>50000</v>
      </c>
      <c r="G18" s="37"/>
      <c r="H18" s="37">
        <v>26500</v>
      </c>
      <c r="I18" s="37">
        <f t="shared" ref="I18:I19" si="4">SUM(J18:L18)</f>
        <v>1200</v>
      </c>
      <c r="J18" s="37">
        <v>1200</v>
      </c>
      <c r="K18" s="37"/>
      <c r="L18" s="37"/>
      <c r="M18" s="37"/>
      <c r="N18" s="108"/>
    </row>
    <row r="19" spans="1:15" s="76" customFormat="1" ht="51.75" customHeight="1" x14ac:dyDescent="0.3">
      <c r="A19" s="36">
        <v>3</v>
      </c>
      <c r="B19" s="103" t="s">
        <v>477</v>
      </c>
      <c r="C19" s="80" t="s">
        <v>23</v>
      </c>
      <c r="D19" s="80" t="s">
        <v>478</v>
      </c>
      <c r="E19" s="84">
        <v>36000</v>
      </c>
      <c r="F19" s="84">
        <v>36000</v>
      </c>
      <c r="G19" s="37"/>
      <c r="H19" s="37">
        <v>6000</v>
      </c>
      <c r="I19" s="37">
        <f t="shared" si="4"/>
        <v>2137</v>
      </c>
      <c r="J19" s="37">
        <v>2137</v>
      </c>
      <c r="K19" s="37"/>
      <c r="L19" s="37"/>
      <c r="M19" s="37"/>
      <c r="N19" s="108"/>
    </row>
    <row r="20" spans="1:15" s="100" customFormat="1" ht="42.75" customHeight="1" x14ac:dyDescent="0.3">
      <c r="A20" s="95">
        <v>-2</v>
      </c>
      <c r="B20" s="104" t="s">
        <v>43</v>
      </c>
      <c r="C20" s="105"/>
      <c r="D20" s="106"/>
      <c r="E20" s="107"/>
      <c r="F20" s="107"/>
      <c r="G20" s="99"/>
      <c r="H20" s="37"/>
      <c r="I20" s="37"/>
      <c r="J20" s="37"/>
      <c r="K20" s="37"/>
      <c r="L20" s="37"/>
      <c r="M20" s="37"/>
      <c r="N20" s="105"/>
      <c r="O20" s="76"/>
    </row>
    <row r="21" spans="1:15" ht="47.25" x14ac:dyDescent="0.3">
      <c r="A21" s="36">
        <v>1</v>
      </c>
      <c r="B21" s="102" t="s">
        <v>465</v>
      </c>
      <c r="C21" s="36" t="s">
        <v>66</v>
      </c>
      <c r="D21" s="80" t="s">
        <v>466</v>
      </c>
      <c r="E21" s="84">
        <v>15000</v>
      </c>
      <c r="F21" s="84">
        <v>2213</v>
      </c>
      <c r="G21" s="37"/>
      <c r="H21" s="37">
        <v>1036</v>
      </c>
      <c r="I21" s="37">
        <f>SUM(J21:L21)</f>
        <v>225</v>
      </c>
      <c r="J21" s="37">
        <v>225</v>
      </c>
      <c r="K21" s="37"/>
      <c r="L21" s="37"/>
      <c r="M21" s="37"/>
      <c r="N21" s="108"/>
    </row>
    <row r="22" spans="1:15" s="100" customFormat="1" ht="42.75" customHeight="1" x14ac:dyDescent="0.3">
      <c r="A22" s="95">
        <v>-3</v>
      </c>
      <c r="B22" s="109" t="s">
        <v>44</v>
      </c>
      <c r="C22" s="110"/>
      <c r="D22" s="97"/>
      <c r="E22" s="98"/>
      <c r="F22" s="98"/>
      <c r="G22" s="99"/>
      <c r="H22" s="37"/>
      <c r="I22" s="37"/>
      <c r="J22" s="37"/>
      <c r="K22" s="37"/>
      <c r="L22" s="37"/>
      <c r="M22" s="37"/>
      <c r="N22" s="105"/>
      <c r="O22" s="76"/>
    </row>
    <row r="23" spans="1:15" ht="50.25" customHeight="1" x14ac:dyDescent="0.3">
      <c r="A23" s="36">
        <v>1</v>
      </c>
      <c r="B23" s="103" t="s">
        <v>45</v>
      </c>
      <c r="C23" s="80" t="s">
        <v>23</v>
      </c>
      <c r="D23" s="80" t="s">
        <v>46</v>
      </c>
      <c r="E23" s="84">
        <v>75135</v>
      </c>
      <c r="F23" s="84">
        <v>50000</v>
      </c>
      <c r="G23" s="37"/>
      <c r="H23" s="37">
        <v>40232</v>
      </c>
      <c r="I23" s="37">
        <f>SUM(J23:L23)</f>
        <v>27232</v>
      </c>
      <c r="J23" s="37">
        <v>5000</v>
      </c>
      <c r="K23" s="37">
        <v>22232</v>
      </c>
      <c r="L23" s="37"/>
      <c r="M23" s="37"/>
      <c r="N23" s="108"/>
      <c r="O23" s="76"/>
    </row>
    <row r="24" spans="1:15" ht="60.75" customHeight="1" x14ac:dyDescent="0.3">
      <c r="A24" s="36">
        <v>2</v>
      </c>
      <c r="B24" s="103" t="s">
        <v>47</v>
      </c>
      <c r="C24" s="80" t="s">
        <v>23</v>
      </c>
      <c r="D24" s="80" t="s">
        <v>48</v>
      </c>
      <c r="E24" s="84">
        <v>21905</v>
      </c>
      <c r="F24" s="84">
        <v>21905</v>
      </c>
      <c r="G24" s="37"/>
      <c r="H24" s="37">
        <v>5051</v>
      </c>
      <c r="I24" s="37">
        <f t="shared" ref="I24:I25" si="5">SUM(J24:L24)</f>
        <v>1000</v>
      </c>
      <c r="J24" s="37">
        <v>1000</v>
      </c>
      <c r="K24" s="37"/>
      <c r="L24" s="37"/>
      <c r="M24" s="37"/>
      <c r="N24" s="108"/>
      <c r="O24" s="76"/>
    </row>
    <row r="25" spans="1:15" s="76" customFormat="1" ht="60.75" customHeight="1" x14ac:dyDescent="0.3">
      <c r="A25" s="36">
        <v>3</v>
      </c>
      <c r="B25" s="82" t="s">
        <v>49</v>
      </c>
      <c r="C25" s="80" t="s">
        <v>23</v>
      </c>
      <c r="D25" s="80" t="s">
        <v>50</v>
      </c>
      <c r="E25" s="84">
        <v>54666</v>
      </c>
      <c r="F25" s="84">
        <v>54666</v>
      </c>
      <c r="G25" s="37"/>
      <c r="H25" s="37">
        <v>38131.300000000003</v>
      </c>
      <c r="I25" s="37">
        <f t="shared" si="5"/>
        <v>25000</v>
      </c>
      <c r="J25" s="37">
        <v>2000</v>
      </c>
      <c r="K25" s="37">
        <v>23000</v>
      </c>
      <c r="L25" s="37"/>
      <c r="M25" s="37"/>
      <c r="N25" s="108"/>
    </row>
    <row r="26" spans="1:15" s="100" customFormat="1" ht="35.25" customHeight="1" x14ac:dyDescent="0.3">
      <c r="A26" s="95">
        <v>-4</v>
      </c>
      <c r="B26" s="111" t="s">
        <v>51</v>
      </c>
      <c r="C26" s="112"/>
      <c r="D26" s="97"/>
      <c r="E26" s="98"/>
      <c r="F26" s="98"/>
      <c r="G26" s="99"/>
      <c r="H26" s="37"/>
      <c r="I26" s="37"/>
      <c r="J26" s="37"/>
      <c r="K26" s="37"/>
      <c r="L26" s="37"/>
      <c r="M26" s="37"/>
      <c r="N26" s="105"/>
      <c r="O26" s="76"/>
    </row>
    <row r="27" spans="1:15" ht="72" customHeight="1" x14ac:dyDescent="0.3">
      <c r="A27" s="36">
        <v>1</v>
      </c>
      <c r="B27" s="113" t="s">
        <v>52</v>
      </c>
      <c r="C27" s="114" t="s">
        <v>23</v>
      </c>
      <c r="D27" s="80" t="s">
        <v>53</v>
      </c>
      <c r="E27" s="84">
        <v>25000</v>
      </c>
      <c r="F27" s="84">
        <v>25000</v>
      </c>
      <c r="G27" s="37"/>
      <c r="H27" s="37">
        <v>16500</v>
      </c>
      <c r="I27" s="37">
        <f>SUM(J27:L27)</f>
        <v>5850</v>
      </c>
      <c r="J27" s="37"/>
      <c r="K27" s="37">
        <v>5850</v>
      </c>
      <c r="L27" s="37"/>
      <c r="M27" s="37"/>
      <c r="N27" s="108"/>
      <c r="O27" s="76"/>
    </row>
    <row r="28" spans="1:15" s="100" customFormat="1" ht="40.5" customHeight="1" x14ac:dyDescent="0.3">
      <c r="A28" s="95">
        <v>-5</v>
      </c>
      <c r="B28" s="115" t="s">
        <v>54</v>
      </c>
      <c r="C28" s="112"/>
      <c r="D28" s="97"/>
      <c r="E28" s="98"/>
      <c r="F28" s="98"/>
      <c r="G28" s="99"/>
      <c r="H28" s="37">
        <v>0</v>
      </c>
      <c r="I28" s="37"/>
      <c r="J28" s="37"/>
      <c r="K28" s="37"/>
      <c r="L28" s="37"/>
      <c r="M28" s="37"/>
      <c r="N28" s="105"/>
      <c r="O28" s="76"/>
    </row>
    <row r="29" spans="1:15" ht="59.25" customHeight="1" x14ac:dyDescent="0.3">
      <c r="A29" s="36">
        <v>1</v>
      </c>
      <c r="B29" s="103" t="s">
        <v>55</v>
      </c>
      <c r="C29" s="80" t="s">
        <v>56</v>
      </c>
      <c r="D29" s="80" t="s">
        <v>57</v>
      </c>
      <c r="E29" s="84">
        <v>30000</v>
      </c>
      <c r="F29" s="84">
        <v>30000</v>
      </c>
      <c r="G29" s="37"/>
      <c r="H29" s="37">
        <v>13500</v>
      </c>
      <c r="I29" s="37">
        <f>SUM(J29:L29)</f>
        <v>8500</v>
      </c>
      <c r="J29" s="37">
        <v>1500</v>
      </c>
      <c r="K29" s="37">
        <v>7000</v>
      </c>
      <c r="L29" s="37"/>
      <c r="M29" s="37"/>
      <c r="N29" s="108"/>
      <c r="O29" s="76"/>
    </row>
    <row r="30" spans="1:15" s="100" customFormat="1" ht="67.5" customHeight="1" x14ac:dyDescent="0.3">
      <c r="A30" s="95">
        <v>-6</v>
      </c>
      <c r="B30" s="109" t="s">
        <v>58</v>
      </c>
      <c r="C30" s="110"/>
      <c r="D30" s="97"/>
      <c r="E30" s="98"/>
      <c r="F30" s="98"/>
      <c r="G30" s="99"/>
      <c r="H30" s="37">
        <v>0</v>
      </c>
      <c r="I30" s="37"/>
      <c r="J30" s="37"/>
      <c r="K30" s="37"/>
      <c r="L30" s="37"/>
      <c r="M30" s="37"/>
      <c r="N30" s="105"/>
      <c r="O30" s="76"/>
    </row>
    <row r="31" spans="1:15" ht="50.25" customHeight="1" x14ac:dyDescent="0.3">
      <c r="A31" s="36">
        <v>1</v>
      </c>
      <c r="B31" s="103" t="s">
        <v>59</v>
      </c>
      <c r="C31" s="80" t="s">
        <v>23</v>
      </c>
      <c r="D31" s="80" t="s">
        <v>60</v>
      </c>
      <c r="E31" s="84">
        <v>59800</v>
      </c>
      <c r="F31" s="84">
        <v>59800</v>
      </c>
      <c r="G31" s="37"/>
      <c r="H31" s="37">
        <v>29800</v>
      </c>
      <c r="I31" s="37">
        <f>SUM(J31:L31)</f>
        <v>18127</v>
      </c>
      <c r="J31" s="37"/>
      <c r="K31" s="37">
        <v>18127</v>
      </c>
      <c r="L31" s="37"/>
      <c r="M31" s="37">
        <v>9000</v>
      </c>
      <c r="N31" s="108"/>
      <c r="O31" s="76"/>
    </row>
    <row r="32" spans="1:15" s="100" customFormat="1" ht="38.65" customHeight="1" x14ac:dyDescent="0.3">
      <c r="A32" s="95">
        <v>-7</v>
      </c>
      <c r="B32" s="109" t="s">
        <v>61</v>
      </c>
      <c r="C32" s="110"/>
      <c r="D32" s="97"/>
      <c r="E32" s="98"/>
      <c r="F32" s="98"/>
      <c r="G32" s="99"/>
      <c r="H32" s="37">
        <v>0</v>
      </c>
      <c r="I32" s="37"/>
      <c r="J32" s="37"/>
      <c r="K32" s="37"/>
      <c r="L32" s="37"/>
      <c r="M32" s="37"/>
      <c r="N32" s="105"/>
      <c r="O32" s="76"/>
    </row>
    <row r="33" spans="1:15" ht="59.25" customHeight="1" x14ac:dyDescent="0.3">
      <c r="A33" s="36">
        <v>1</v>
      </c>
      <c r="B33" s="82" t="s">
        <v>62</v>
      </c>
      <c r="C33" s="83" t="s">
        <v>23</v>
      </c>
      <c r="D33" s="80" t="s">
        <v>63</v>
      </c>
      <c r="E33" s="84">
        <v>19989</v>
      </c>
      <c r="F33" s="84">
        <v>19989</v>
      </c>
      <c r="G33" s="37"/>
      <c r="H33" s="37">
        <v>9651</v>
      </c>
      <c r="I33" s="37">
        <f>SUM(J33:L33)</f>
        <v>9651</v>
      </c>
      <c r="J33" s="37">
        <v>9651</v>
      </c>
      <c r="K33" s="37">
        <v>0</v>
      </c>
      <c r="L33" s="37"/>
      <c r="M33" s="37"/>
      <c r="N33" s="108"/>
      <c r="O33" s="76"/>
    </row>
    <row r="34" spans="1:15" s="100" customFormat="1" ht="42.4" customHeight="1" x14ac:dyDescent="0.3">
      <c r="A34" s="95">
        <v>-8</v>
      </c>
      <c r="B34" s="109" t="s">
        <v>64</v>
      </c>
      <c r="C34" s="110"/>
      <c r="D34" s="97"/>
      <c r="E34" s="98"/>
      <c r="F34" s="98"/>
      <c r="G34" s="99"/>
      <c r="H34" s="37">
        <v>0</v>
      </c>
      <c r="I34" s="37"/>
      <c r="J34" s="37"/>
      <c r="K34" s="37"/>
      <c r="L34" s="37"/>
      <c r="M34" s="37"/>
      <c r="N34" s="105"/>
      <c r="O34" s="76"/>
    </row>
    <row r="35" spans="1:15" ht="80.25" customHeight="1" x14ac:dyDescent="0.3">
      <c r="A35" s="36">
        <v>1</v>
      </c>
      <c r="B35" s="103" t="s">
        <v>65</v>
      </c>
      <c r="C35" s="80" t="s">
        <v>66</v>
      </c>
      <c r="D35" s="108" t="s">
        <v>67</v>
      </c>
      <c r="E35" s="37">
        <v>13980</v>
      </c>
      <c r="F35" s="37">
        <v>13980</v>
      </c>
      <c r="G35" s="37"/>
      <c r="H35" s="37">
        <v>800</v>
      </c>
      <c r="I35" s="37">
        <f>SUM(J35:L35)</f>
        <v>695</v>
      </c>
      <c r="J35" s="37">
        <v>695</v>
      </c>
      <c r="K35" s="37"/>
      <c r="L35" s="37"/>
      <c r="M35" s="37"/>
      <c r="N35" s="108"/>
      <c r="O35" s="76"/>
    </row>
    <row r="36" spans="1:15" s="100" customFormat="1" ht="51.75" customHeight="1" x14ac:dyDescent="0.3">
      <c r="A36" s="95">
        <v>-10</v>
      </c>
      <c r="B36" s="116" t="s">
        <v>68</v>
      </c>
      <c r="C36" s="117"/>
      <c r="D36" s="97"/>
      <c r="E36" s="98"/>
      <c r="F36" s="98"/>
      <c r="G36" s="99"/>
      <c r="H36" s="37"/>
      <c r="I36" s="37"/>
      <c r="J36" s="37"/>
      <c r="K36" s="37"/>
      <c r="L36" s="37"/>
      <c r="M36" s="37"/>
      <c r="N36" s="105"/>
      <c r="O36" s="76"/>
    </row>
    <row r="37" spans="1:15" ht="55.9" customHeight="1" x14ac:dyDescent="0.3">
      <c r="A37" s="36">
        <v>1</v>
      </c>
      <c r="B37" s="82" t="s">
        <v>69</v>
      </c>
      <c r="C37" s="83" t="s">
        <v>56</v>
      </c>
      <c r="D37" s="80" t="s">
        <v>485</v>
      </c>
      <c r="E37" s="84">
        <v>58290</v>
      </c>
      <c r="F37" s="84">
        <v>58290</v>
      </c>
      <c r="G37" s="37"/>
      <c r="H37" s="37">
        <v>56290</v>
      </c>
      <c r="I37" s="37">
        <f>SUM(J37:L37)</f>
        <v>52490</v>
      </c>
      <c r="J37" s="37"/>
      <c r="K37" s="37">
        <v>52490</v>
      </c>
      <c r="L37" s="37"/>
      <c r="M37" s="37"/>
      <c r="N37" s="108"/>
      <c r="O37" s="76"/>
    </row>
    <row r="38" spans="1:15" ht="56.65" customHeight="1" x14ac:dyDescent="0.3">
      <c r="A38" s="36">
        <v>2</v>
      </c>
      <c r="B38" s="103" t="s">
        <v>70</v>
      </c>
      <c r="C38" s="80" t="s">
        <v>23</v>
      </c>
      <c r="D38" s="80" t="s">
        <v>71</v>
      </c>
      <c r="E38" s="84">
        <v>43000</v>
      </c>
      <c r="F38" s="84">
        <v>43000</v>
      </c>
      <c r="G38" s="37"/>
      <c r="H38" s="37">
        <v>14000</v>
      </c>
      <c r="I38" s="37">
        <f>SUM(J38:L38)</f>
        <v>3000</v>
      </c>
      <c r="J38" s="37">
        <v>3000</v>
      </c>
      <c r="K38" s="37"/>
      <c r="L38" s="37"/>
      <c r="M38" s="37"/>
      <c r="N38" s="108"/>
      <c r="O38" s="76"/>
    </row>
    <row r="39" spans="1:15" s="76" customFormat="1" ht="56.25" customHeight="1" x14ac:dyDescent="0.3">
      <c r="A39" s="77" t="s">
        <v>72</v>
      </c>
      <c r="B39" s="79" t="s">
        <v>473</v>
      </c>
      <c r="C39" s="93"/>
      <c r="D39" s="93"/>
      <c r="E39" s="94">
        <f>SUM(E40:E42)</f>
        <v>195750</v>
      </c>
      <c r="F39" s="94">
        <f t="shared" ref="F39:M39" si="6">SUM(F40:F42)</f>
        <v>195750</v>
      </c>
      <c r="G39" s="94">
        <f t="shared" si="6"/>
        <v>0</v>
      </c>
      <c r="H39" s="94">
        <f t="shared" si="6"/>
        <v>180682</v>
      </c>
      <c r="I39" s="94">
        <f t="shared" si="6"/>
        <v>50000</v>
      </c>
      <c r="J39" s="94">
        <f t="shared" si="6"/>
        <v>10000</v>
      </c>
      <c r="K39" s="94">
        <f t="shared" si="6"/>
        <v>40000</v>
      </c>
      <c r="L39" s="94">
        <f t="shared" si="6"/>
        <v>0</v>
      </c>
      <c r="M39" s="94">
        <f t="shared" si="6"/>
        <v>0</v>
      </c>
      <c r="N39" s="225"/>
    </row>
    <row r="40" spans="1:15" ht="36" customHeight="1" x14ac:dyDescent="0.3">
      <c r="A40" s="95">
        <v>-1</v>
      </c>
      <c r="B40" s="96" t="s">
        <v>33</v>
      </c>
      <c r="C40" s="80"/>
      <c r="D40" s="80"/>
      <c r="E40" s="84"/>
      <c r="F40" s="84"/>
      <c r="G40" s="37"/>
      <c r="H40" s="37"/>
      <c r="I40" s="37"/>
      <c r="J40" s="37"/>
      <c r="K40" s="37"/>
      <c r="L40" s="37"/>
      <c r="M40" s="37"/>
      <c r="N40" s="108"/>
      <c r="O40" s="76"/>
    </row>
    <row r="41" spans="1:15" ht="53.25" customHeight="1" x14ac:dyDescent="0.3">
      <c r="A41" s="36">
        <v>1</v>
      </c>
      <c r="B41" s="82" t="s">
        <v>40</v>
      </c>
      <c r="C41" s="83" t="s">
        <v>41</v>
      </c>
      <c r="D41" s="80" t="s">
        <v>42</v>
      </c>
      <c r="E41" s="84">
        <v>141200</v>
      </c>
      <c r="F41" s="84">
        <v>141200</v>
      </c>
      <c r="G41" s="37"/>
      <c r="H41" s="37">
        <v>135200</v>
      </c>
      <c r="I41" s="37">
        <f t="shared" ref="I41" si="7">SUM(J41:L41)</f>
        <v>30000</v>
      </c>
      <c r="J41" s="37">
        <v>10000</v>
      </c>
      <c r="K41" s="37">
        <v>20000</v>
      </c>
      <c r="L41" s="37"/>
      <c r="M41" s="37"/>
      <c r="N41" s="108"/>
      <c r="O41" s="76"/>
    </row>
    <row r="42" spans="1:15" ht="53.25" customHeight="1" x14ac:dyDescent="0.3">
      <c r="A42" s="36">
        <v>2</v>
      </c>
      <c r="B42" s="118" t="s">
        <v>38</v>
      </c>
      <c r="C42" s="108" t="s">
        <v>23</v>
      </c>
      <c r="D42" s="80" t="s">
        <v>39</v>
      </c>
      <c r="E42" s="84">
        <v>54550</v>
      </c>
      <c r="F42" s="84">
        <v>54550</v>
      </c>
      <c r="G42" s="37"/>
      <c r="H42" s="37">
        <v>45482</v>
      </c>
      <c r="I42" s="37">
        <f>SUM(J42:L42)</f>
        <v>20000</v>
      </c>
      <c r="J42" s="37">
        <v>0</v>
      </c>
      <c r="K42" s="37">
        <v>20000</v>
      </c>
      <c r="L42" s="37"/>
      <c r="M42" s="37"/>
      <c r="N42" s="108"/>
      <c r="O42" s="76"/>
    </row>
    <row r="43" spans="1:15" s="76" customFormat="1" ht="48.75" customHeight="1" x14ac:dyDescent="0.3">
      <c r="A43" s="77" t="s">
        <v>98</v>
      </c>
      <c r="B43" s="79" t="s">
        <v>73</v>
      </c>
      <c r="C43" s="225"/>
      <c r="D43" s="93"/>
      <c r="E43" s="94">
        <f>SUM(E44:E55)</f>
        <v>4264141.178119</v>
      </c>
      <c r="F43" s="94">
        <f t="shared" ref="F43:M43" si="8">SUM(F44:F55)</f>
        <v>371635.30882379995</v>
      </c>
      <c r="G43" s="94">
        <f t="shared" si="8"/>
        <v>3406479.8</v>
      </c>
      <c r="H43" s="94">
        <f t="shared" si="8"/>
        <v>244690.4</v>
      </c>
      <c r="I43" s="94">
        <f t="shared" si="8"/>
        <v>85081</v>
      </c>
      <c r="J43" s="94">
        <f t="shared" si="8"/>
        <v>26439</v>
      </c>
      <c r="K43" s="94">
        <f>SUM(K44:K55)</f>
        <v>58642</v>
      </c>
      <c r="L43" s="94">
        <f t="shared" si="8"/>
        <v>0</v>
      </c>
      <c r="M43" s="94">
        <f t="shared" si="8"/>
        <v>0</v>
      </c>
      <c r="N43" s="93"/>
    </row>
    <row r="44" spans="1:15" s="76" customFormat="1" ht="61.5" customHeight="1" x14ac:dyDescent="0.3">
      <c r="A44" s="36">
        <v>1</v>
      </c>
      <c r="B44" s="119" t="s">
        <v>74</v>
      </c>
      <c r="C44" s="108" t="s">
        <v>66</v>
      </c>
      <c r="D44" s="80" t="s">
        <v>75</v>
      </c>
      <c r="E44" s="84">
        <v>26155</v>
      </c>
      <c r="F44" s="84">
        <v>6302</v>
      </c>
      <c r="G44" s="37">
        <v>19853</v>
      </c>
      <c r="H44" s="37">
        <v>2583</v>
      </c>
      <c r="I44" s="37">
        <f>SUM(J44:L44)</f>
        <v>1000</v>
      </c>
      <c r="J44" s="37">
        <v>1000</v>
      </c>
      <c r="K44" s="37"/>
      <c r="L44" s="37"/>
      <c r="M44" s="37"/>
      <c r="N44" s="108"/>
    </row>
    <row r="45" spans="1:15" ht="93" customHeight="1" x14ac:dyDescent="0.3">
      <c r="A45" s="36">
        <v>2</v>
      </c>
      <c r="B45" s="120" t="s">
        <v>78</v>
      </c>
      <c r="C45" s="101" t="s">
        <v>23</v>
      </c>
      <c r="D45" s="80" t="s">
        <v>79</v>
      </c>
      <c r="E45" s="84">
        <v>678518.65899999999</v>
      </c>
      <c r="F45" s="84">
        <v>54430.635000000009</v>
      </c>
      <c r="G45" s="37">
        <f>127005+497083</f>
        <v>624088</v>
      </c>
      <c r="H45" s="37">
        <v>39030</v>
      </c>
      <c r="I45" s="37">
        <f>SUM(J45:L45)</f>
        <v>5000</v>
      </c>
      <c r="J45" s="37">
        <v>5000</v>
      </c>
      <c r="K45" s="37"/>
      <c r="L45" s="37"/>
      <c r="M45" s="37"/>
      <c r="N45" s="108"/>
      <c r="O45" s="76"/>
    </row>
    <row r="46" spans="1:15" ht="50.25" customHeight="1" x14ac:dyDescent="0.3">
      <c r="A46" s="36">
        <v>3</v>
      </c>
      <c r="B46" s="120" t="s">
        <v>80</v>
      </c>
      <c r="C46" s="101" t="s">
        <v>81</v>
      </c>
      <c r="D46" s="80" t="s">
        <v>82</v>
      </c>
      <c r="E46" s="84">
        <v>410659</v>
      </c>
      <c r="F46" s="84">
        <v>45313</v>
      </c>
      <c r="G46" s="37">
        <f>46475+293546</f>
        <v>340021</v>
      </c>
      <c r="H46" s="37">
        <v>17297</v>
      </c>
      <c r="I46" s="37">
        <f t="shared" ref="I46:I52" si="9">SUM(J46:L46)</f>
        <v>10797</v>
      </c>
      <c r="J46" s="37">
        <v>5000</v>
      </c>
      <c r="K46" s="37">
        <v>5797</v>
      </c>
      <c r="L46" s="37"/>
      <c r="M46" s="37"/>
      <c r="N46" s="108"/>
      <c r="O46" s="76"/>
    </row>
    <row r="47" spans="1:15" ht="55.5" customHeight="1" x14ac:dyDescent="0.3">
      <c r="A47" s="36">
        <v>4</v>
      </c>
      <c r="B47" s="120" t="s">
        <v>83</v>
      </c>
      <c r="C47" s="101" t="s">
        <v>37</v>
      </c>
      <c r="D47" s="80" t="s">
        <v>84</v>
      </c>
      <c r="E47" s="84">
        <v>468864</v>
      </c>
      <c r="F47" s="84">
        <v>14773</v>
      </c>
      <c r="G47" s="37">
        <f>3967+301844</f>
        <v>305811</v>
      </c>
      <c r="H47" s="37">
        <v>6173</v>
      </c>
      <c r="I47" s="37">
        <f t="shared" si="9"/>
        <v>3500</v>
      </c>
      <c r="J47" s="37">
        <v>500</v>
      </c>
      <c r="K47" s="37">
        <v>3000</v>
      </c>
      <c r="L47" s="37"/>
      <c r="M47" s="37"/>
      <c r="N47" s="108"/>
      <c r="O47" s="76"/>
    </row>
    <row r="48" spans="1:15" ht="48.75" customHeight="1" x14ac:dyDescent="0.3">
      <c r="A48" s="36">
        <v>5</v>
      </c>
      <c r="B48" s="121" t="s">
        <v>85</v>
      </c>
      <c r="C48" s="122" t="s">
        <v>23</v>
      </c>
      <c r="D48" s="80" t="s">
        <v>86</v>
      </c>
      <c r="E48" s="84">
        <v>436906.519119</v>
      </c>
      <c r="F48" s="84">
        <v>43441.373823799979</v>
      </c>
      <c r="G48" s="37">
        <f>173766+175760</f>
        <v>349526</v>
      </c>
      <c r="H48" s="37">
        <v>19441.400000000001</v>
      </c>
      <c r="I48" s="37">
        <f t="shared" si="9"/>
        <v>4828</v>
      </c>
      <c r="J48" s="37">
        <v>828</v>
      </c>
      <c r="K48" s="37">
        <v>4000</v>
      </c>
      <c r="L48" s="37"/>
      <c r="M48" s="37"/>
      <c r="N48" s="108"/>
      <c r="O48" s="76"/>
    </row>
    <row r="49" spans="1:15" ht="112.5" customHeight="1" x14ac:dyDescent="0.3">
      <c r="A49" s="36">
        <v>6</v>
      </c>
      <c r="B49" s="82" t="s">
        <v>89</v>
      </c>
      <c r="C49" s="83" t="s">
        <v>35</v>
      </c>
      <c r="D49" s="80" t="s">
        <v>90</v>
      </c>
      <c r="E49" s="84">
        <v>234408</v>
      </c>
      <c r="F49" s="84">
        <v>53500</v>
      </c>
      <c r="G49" s="37">
        <v>144726</v>
      </c>
      <c r="H49" s="37">
        <v>52000</v>
      </c>
      <c r="I49" s="37">
        <f t="shared" si="9"/>
        <v>15000</v>
      </c>
      <c r="J49" s="37">
        <v>5000</v>
      </c>
      <c r="K49" s="37">
        <v>10000</v>
      </c>
      <c r="L49" s="37"/>
      <c r="M49" s="37"/>
      <c r="N49" s="108"/>
      <c r="O49" s="76"/>
    </row>
    <row r="50" spans="1:15" ht="49.15" customHeight="1" x14ac:dyDescent="0.3">
      <c r="A50" s="36">
        <v>7</v>
      </c>
      <c r="B50" s="118" t="s">
        <v>91</v>
      </c>
      <c r="C50" s="108" t="s">
        <v>35</v>
      </c>
      <c r="D50" s="80" t="s">
        <v>92</v>
      </c>
      <c r="E50" s="84">
        <v>77582</v>
      </c>
      <c r="F50" s="84">
        <v>12932</v>
      </c>
      <c r="G50" s="37">
        <f>64650+0</f>
        <v>64650</v>
      </c>
      <c r="H50" s="37">
        <v>12932</v>
      </c>
      <c r="I50" s="37">
        <f t="shared" si="9"/>
        <v>11932</v>
      </c>
      <c r="J50" s="37">
        <v>5932</v>
      </c>
      <c r="K50" s="37">
        <v>6000</v>
      </c>
      <c r="L50" s="37"/>
      <c r="M50" s="37"/>
      <c r="N50" s="108"/>
      <c r="O50" s="76"/>
    </row>
    <row r="51" spans="1:15" ht="69" customHeight="1" x14ac:dyDescent="0.3">
      <c r="A51" s="36">
        <v>8</v>
      </c>
      <c r="B51" s="118" t="s">
        <v>93</v>
      </c>
      <c r="C51" s="108" t="s">
        <v>23</v>
      </c>
      <c r="D51" s="80" t="s">
        <v>94</v>
      </c>
      <c r="E51" s="84">
        <v>686425</v>
      </c>
      <c r="F51" s="84">
        <v>17356.8</v>
      </c>
      <c r="G51" s="37">
        <f>40499+565712</f>
        <v>606211</v>
      </c>
      <c r="H51" s="37">
        <v>15600</v>
      </c>
      <c r="I51" s="37">
        <f t="shared" si="9"/>
        <v>15600</v>
      </c>
      <c r="J51" s="37">
        <v>600</v>
      </c>
      <c r="K51" s="37">
        <v>15000</v>
      </c>
      <c r="L51" s="37"/>
      <c r="M51" s="37"/>
      <c r="N51" s="108"/>
      <c r="O51" s="76"/>
    </row>
    <row r="52" spans="1:15" ht="51.4" customHeight="1" x14ac:dyDescent="0.3">
      <c r="A52" s="36">
        <v>9</v>
      </c>
      <c r="B52" s="118" t="s">
        <v>95</v>
      </c>
      <c r="C52" s="108" t="s">
        <v>96</v>
      </c>
      <c r="D52" s="80" t="s">
        <v>97</v>
      </c>
      <c r="E52" s="84">
        <v>336996</v>
      </c>
      <c r="F52" s="84">
        <v>12637.5</v>
      </c>
      <c r="G52" s="37">
        <v>277179</v>
      </c>
      <c r="H52" s="37">
        <v>271</v>
      </c>
      <c r="I52" s="37">
        <f t="shared" si="9"/>
        <v>271</v>
      </c>
      <c r="J52" s="37">
        <v>271</v>
      </c>
      <c r="K52" s="37"/>
      <c r="L52" s="37"/>
      <c r="M52" s="37"/>
      <c r="N52" s="108"/>
      <c r="O52" s="76"/>
    </row>
    <row r="53" spans="1:15" ht="78.75" customHeight="1" x14ac:dyDescent="0.3">
      <c r="A53" s="36">
        <v>10</v>
      </c>
      <c r="B53" s="120" t="s">
        <v>76</v>
      </c>
      <c r="C53" s="101" t="s">
        <v>66</v>
      </c>
      <c r="D53" s="80" t="s">
        <v>77</v>
      </c>
      <c r="E53" s="84">
        <v>258667</v>
      </c>
      <c r="F53" s="84">
        <v>52279</v>
      </c>
      <c r="G53" s="37">
        <v>123832.79999999999</v>
      </c>
      <c r="H53" s="37">
        <v>52093</v>
      </c>
      <c r="I53" s="37">
        <f>SUM(J53:L53)</f>
        <v>10000</v>
      </c>
      <c r="J53" s="37">
        <v>2000</v>
      </c>
      <c r="K53" s="37">
        <v>8000</v>
      </c>
      <c r="L53" s="37"/>
      <c r="M53" s="37"/>
      <c r="N53" s="108"/>
      <c r="O53" s="76"/>
    </row>
    <row r="54" spans="1:15" ht="129.75" customHeight="1" x14ac:dyDescent="0.3">
      <c r="A54" s="36">
        <v>11</v>
      </c>
      <c r="B54" s="120" t="s">
        <v>87</v>
      </c>
      <c r="C54" s="101" t="s">
        <v>37</v>
      </c>
      <c r="D54" s="80" t="s">
        <v>88</v>
      </c>
      <c r="E54" s="84">
        <v>271960</v>
      </c>
      <c r="F54" s="84">
        <v>22670</v>
      </c>
      <c r="G54" s="37">
        <v>230582</v>
      </c>
      <c r="H54" s="37">
        <v>9270</v>
      </c>
      <c r="I54" s="37">
        <f>SUM(J54:L54)</f>
        <v>2308</v>
      </c>
      <c r="J54" s="37">
        <v>308</v>
      </c>
      <c r="K54" s="37">
        <v>2000</v>
      </c>
      <c r="L54" s="37"/>
      <c r="M54" s="37"/>
      <c r="N54" s="108"/>
      <c r="O54" s="76"/>
    </row>
    <row r="55" spans="1:15" ht="100.5" customHeight="1" x14ac:dyDescent="0.3">
      <c r="A55" s="36">
        <v>12</v>
      </c>
      <c r="B55" s="120" t="s">
        <v>475</v>
      </c>
      <c r="C55" s="101" t="s">
        <v>118</v>
      </c>
      <c r="D55" s="80" t="s">
        <v>476</v>
      </c>
      <c r="E55" s="84">
        <v>377000</v>
      </c>
      <c r="F55" s="84">
        <v>36000</v>
      </c>
      <c r="G55" s="37">
        <v>320000</v>
      </c>
      <c r="H55" s="37">
        <v>18000</v>
      </c>
      <c r="I55" s="37">
        <f>SUM(J55:L55)</f>
        <v>4845</v>
      </c>
      <c r="J55" s="37"/>
      <c r="K55" s="37">
        <v>4845</v>
      </c>
      <c r="L55" s="37"/>
      <c r="M55" s="37"/>
      <c r="N55" s="108"/>
      <c r="O55" s="76"/>
    </row>
    <row r="56" spans="1:15" s="76" customFormat="1" ht="47.65" customHeight="1" x14ac:dyDescent="0.3">
      <c r="A56" s="77" t="s">
        <v>114</v>
      </c>
      <c r="B56" s="78" t="s">
        <v>99</v>
      </c>
      <c r="C56" s="225"/>
      <c r="D56" s="93"/>
      <c r="E56" s="81">
        <f t="shared" ref="E56:M56" si="10">SUM(E57:E63)</f>
        <v>1143276</v>
      </c>
      <c r="F56" s="81">
        <f t="shared" si="10"/>
        <v>231233</v>
      </c>
      <c r="G56" s="81">
        <f t="shared" si="10"/>
        <v>781386</v>
      </c>
      <c r="H56" s="81">
        <f t="shared" si="10"/>
        <v>172933</v>
      </c>
      <c r="I56" s="81">
        <f t="shared" si="10"/>
        <v>139569</v>
      </c>
      <c r="J56" s="81">
        <f t="shared" si="10"/>
        <v>39044</v>
      </c>
      <c r="K56" s="81">
        <f t="shared" si="10"/>
        <v>100525</v>
      </c>
      <c r="L56" s="81">
        <f t="shared" si="10"/>
        <v>0</v>
      </c>
      <c r="M56" s="81">
        <f t="shared" si="10"/>
        <v>34000</v>
      </c>
      <c r="N56" s="93"/>
    </row>
    <row r="57" spans="1:15" ht="77.650000000000006" customHeight="1" x14ac:dyDescent="0.3">
      <c r="A57" s="36">
        <v>1</v>
      </c>
      <c r="B57" s="102" t="s">
        <v>100</v>
      </c>
      <c r="C57" s="36" t="s">
        <v>23</v>
      </c>
      <c r="D57" s="80" t="s">
        <v>486</v>
      </c>
      <c r="E57" s="84">
        <v>339942</v>
      </c>
      <c r="F57" s="84">
        <v>159942</v>
      </c>
      <c r="G57" s="37">
        <v>180000</v>
      </c>
      <c r="H57" s="37">
        <v>123942</v>
      </c>
      <c r="I57" s="37">
        <f>SUM(J57:L57)</f>
        <v>91942</v>
      </c>
      <c r="J57" s="37">
        <v>20417</v>
      </c>
      <c r="K57" s="37">
        <v>71525</v>
      </c>
      <c r="L57" s="37"/>
      <c r="M57" s="37">
        <v>34000</v>
      </c>
      <c r="N57" s="108"/>
      <c r="O57" s="76"/>
    </row>
    <row r="58" spans="1:15" ht="48.75" customHeight="1" x14ac:dyDescent="0.3">
      <c r="A58" s="36">
        <v>2</v>
      </c>
      <c r="B58" s="102" t="s">
        <v>101</v>
      </c>
      <c r="C58" s="36" t="s">
        <v>102</v>
      </c>
      <c r="D58" s="80" t="s">
        <v>103</v>
      </c>
      <c r="E58" s="84">
        <v>309659</v>
      </c>
      <c r="F58" s="84">
        <v>40000</v>
      </c>
      <c r="G58" s="37">
        <v>269659</v>
      </c>
      <c r="H58" s="37">
        <v>19000</v>
      </c>
      <c r="I58" s="37">
        <f t="shared" ref="I58:I63" si="11">SUM(J58:L58)</f>
        <v>19000</v>
      </c>
      <c r="J58" s="37">
        <v>9000</v>
      </c>
      <c r="K58" s="37">
        <v>10000</v>
      </c>
      <c r="L58" s="37"/>
      <c r="M58" s="37"/>
      <c r="N58" s="108"/>
      <c r="O58" s="76"/>
    </row>
    <row r="59" spans="1:15" ht="64.5" customHeight="1" x14ac:dyDescent="0.3">
      <c r="A59" s="36">
        <v>3</v>
      </c>
      <c r="B59" s="102" t="s">
        <v>104</v>
      </c>
      <c r="C59" s="36" t="s">
        <v>23</v>
      </c>
      <c r="D59" s="80" t="s">
        <v>105</v>
      </c>
      <c r="E59" s="84">
        <v>47127</v>
      </c>
      <c r="F59" s="84">
        <v>5000</v>
      </c>
      <c r="G59" s="37">
        <f>42127</f>
        <v>42127</v>
      </c>
      <c r="H59" s="37">
        <v>4500</v>
      </c>
      <c r="I59" s="37">
        <f t="shared" si="11"/>
        <v>4500</v>
      </c>
      <c r="J59" s="37">
        <v>500</v>
      </c>
      <c r="K59" s="37">
        <v>4000</v>
      </c>
      <c r="L59" s="37"/>
      <c r="M59" s="37"/>
      <c r="N59" s="108"/>
      <c r="O59" s="76"/>
    </row>
    <row r="60" spans="1:15" ht="51.75" customHeight="1" x14ac:dyDescent="0.3">
      <c r="A60" s="36">
        <v>4</v>
      </c>
      <c r="B60" s="102" t="s">
        <v>106</v>
      </c>
      <c r="C60" s="36" t="s">
        <v>23</v>
      </c>
      <c r="D60" s="80" t="s">
        <v>107</v>
      </c>
      <c r="E60" s="84">
        <v>110657</v>
      </c>
      <c r="F60" s="84"/>
      <c r="G60" s="37"/>
      <c r="H60" s="37">
        <v>5000</v>
      </c>
      <c r="I60" s="37">
        <f t="shared" si="11"/>
        <v>5000</v>
      </c>
      <c r="J60" s="37"/>
      <c r="K60" s="37">
        <v>5000</v>
      </c>
      <c r="L60" s="37"/>
      <c r="M60" s="37"/>
      <c r="N60" s="108"/>
      <c r="O60" s="76"/>
    </row>
    <row r="61" spans="1:15" s="76" customFormat="1" ht="88.5" customHeight="1" x14ac:dyDescent="0.3">
      <c r="A61" s="36">
        <v>5</v>
      </c>
      <c r="B61" s="124" t="s">
        <v>108</v>
      </c>
      <c r="C61" s="125" t="s">
        <v>41</v>
      </c>
      <c r="D61" s="80" t="s">
        <v>109</v>
      </c>
      <c r="E61" s="84">
        <v>7920</v>
      </c>
      <c r="F61" s="84">
        <v>1320</v>
      </c>
      <c r="G61" s="37">
        <v>6600</v>
      </c>
      <c r="H61" s="37">
        <v>1320</v>
      </c>
      <c r="I61" s="37">
        <f t="shared" si="11"/>
        <v>1320</v>
      </c>
      <c r="J61" s="37">
        <v>1320</v>
      </c>
      <c r="K61" s="37">
        <v>0</v>
      </c>
      <c r="L61" s="37"/>
      <c r="M61" s="37"/>
      <c r="N61" s="108"/>
    </row>
    <row r="62" spans="1:15" s="76" customFormat="1" ht="81" customHeight="1" x14ac:dyDescent="0.3">
      <c r="A62" s="36">
        <v>6</v>
      </c>
      <c r="B62" s="126" t="s">
        <v>110</v>
      </c>
      <c r="C62" s="127" t="s">
        <v>23</v>
      </c>
      <c r="D62" s="80" t="s">
        <v>111</v>
      </c>
      <c r="E62" s="84">
        <f>15000+283000</f>
        <v>298000</v>
      </c>
      <c r="F62" s="84">
        <v>15000</v>
      </c>
      <c r="G62" s="37">
        <v>283000</v>
      </c>
      <c r="H62" s="37">
        <v>15000</v>
      </c>
      <c r="I62" s="37">
        <f t="shared" si="11"/>
        <v>15000</v>
      </c>
      <c r="J62" s="37">
        <v>5000</v>
      </c>
      <c r="K62" s="37">
        <v>10000</v>
      </c>
      <c r="L62" s="37"/>
      <c r="M62" s="37"/>
      <c r="N62" s="108"/>
    </row>
    <row r="63" spans="1:15" ht="52.15" customHeight="1" x14ac:dyDescent="0.3">
      <c r="A63" s="36">
        <v>7</v>
      </c>
      <c r="B63" s="118" t="s">
        <v>112</v>
      </c>
      <c r="C63" s="108" t="s">
        <v>41</v>
      </c>
      <c r="D63" s="80" t="s">
        <v>113</v>
      </c>
      <c r="E63" s="84">
        <v>29971</v>
      </c>
      <c r="F63" s="84">
        <v>9971</v>
      </c>
      <c r="G63" s="37"/>
      <c r="H63" s="37">
        <v>4171</v>
      </c>
      <c r="I63" s="37">
        <f t="shared" si="11"/>
        <v>2807</v>
      </c>
      <c r="J63" s="37">
        <v>2807</v>
      </c>
      <c r="K63" s="37">
        <v>0</v>
      </c>
      <c r="L63" s="37"/>
      <c r="M63" s="37"/>
      <c r="N63" s="108"/>
      <c r="O63" s="76"/>
    </row>
    <row r="64" spans="1:15" s="76" customFormat="1" ht="56.25" customHeight="1" x14ac:dyDescent="0.3">
      <c r="A64" s="77" t="s">
        <v>116</v>
      </c>
      <c r="B64" s="79" t="s">
        <v>115</v>
      </c>
      <c r="C64" s="225"/>
      <c r="D64" s="225"/>
      <c r="E64" s="78"/>
      <c r="F64" s="78"/>
      <c r="G64" s="85"/>
      <c r="H64" s="85">
        <f>SUM(H65:H74)</f>
        <v>976000</v>
      </c>
      <c r="I64" s="85">
        <f t="shared" ref="I64:M64" si="12">SUM(I65:I74)</f>
        <v>173000</v>
      </c>
      <c r="J64" s="85">
        <f t="shared" si="12"/>
        <v>173000</v>
      </c>
      <c r="K64" s="85">
        <f t="shared" si="12"/>
        <v>0</v>
      </c>
      <c r="L64" s="85">
        <f t="shared" si="12"/>
        <v>0</v>
      </c>
      <c r="M64" s="85">
        <f t="shared" si="12"/>
        <v>0</v>
      </c>
      <c r="N64" s="128"/>
    </row>
    <row r="65" spans="1:15" s="76" customFormat="1" ht="30.75" customHeight="1" x14ac:dyDescent="0.3">
      <c r="A65" s="36">
        <v>1</v>
      </c>
      <c r="B65" s="47" t="s">
        <v>443</v>
      </c>
      <c r="C65" s="225"/>
      <c r="D65" s="225"/>
      <c r="E65" s="78"/>
      <c r="F65" s="78"/>
      <c r="G65" s="85"/>
      <c r="H65" s="37">
        <v>108000</v>
      </c>
      <c r="I65" s="37">
        <f>SUM(J65:L65)</f>
        <v>19000</v>
      </c>
      <c r="J65" s="37">
        <v>19000</v>
      </c>
      <c r="K65" s="85"/>
      <c r="L65" s="85"/>
      <c r="M65" s="85"/>
      <c r="N65" s="225"/>
    </row>
    <row r="66" spans="1:15" s="76" customFormat="1" ht="36" customHeight="1" x14ac:dyDescent="0.3">
      <c r="A66" s="36">
        <v>2</v>
      </c>
      <c r="B66" s="47" t="s">
        <v>444</v>
      </c>
      <c r="C66" s="225"/>
      <c r="D66" s="225"/>
      <c r="E66" s="78"/>
      <c r="F66" s="78"/>
      <c r="G66" s="85"/>
      <c r="H66" s="37">
        <v>72000</v>
      </c>
      <c r="I66" s="37">
        <f t="shared" ref="I66:I74" si="13">SUM(J66:L66)</f>
        <v>12900</v>
      </c>
      <c r="J66" s="37">
        <v>12900</v>
      </c>
      <c r="K66" s="85"/>
      <c r="L66" s="85"/>
      <c r="M66" s="85"/>
      <c r="N66" s="225"/>
    </row>
    <row r="67" spans="1:15" s="76" customFormat="1" ht="36" customHeight="1" x14ac:dyDescent="0.3">
      <c r="A67" s="36">
        <v>3</v>
      </c>
      <c r="B67" s="47" t="s">
        <v>445</v>
      </c>
      <c r="C67" s="225"/>
      <c r="D67" s="225"/>
      <c r="E67" s="78"/>
      <c r="F67" s="78"/>
      <c r="G67" s="85"/>
      <c r="H67" s="37">
        <v>97000</v>
      </c>
      <c r="I67" s="37">
        <f t="shared" si="13"/>
        <v>16800</v>
      </c>
      <c r="J67" s="37">
        <v>16800</v>
      </c>
      <c r="K67" s="85"/>
      <c r="L67" s="85"/>
      <c r="M67" s="85"/>
      <c r="N67" s="225"/>
    </row>
    <row r="68" spans="1:15" s="76" customFormat="1" ht="36" customHeight="1" x14ac:dyDescent="0.3">
      <c r="A68" s="36">
        <v>4</v>
      </c>
      <c r="B68" s="47" t="s">
        <v>446</v>
      </c>
      <c r="C68" s="225"/>
      <c r="D68" s="225"/>
      <c r="E68" s="78"/>
      <c r="F68" s="78"/>
      <c r="G68" s="85"/>
      <c r="H68" s="37">
        <v>123000</v>
      </c>
      <c r="I68" s="37">
        <f t="shared" si="13"/>
        <v>21300</v>
      </c>
      <c r="J68" s="37">
        <v>21300</v>
      </c>
      <c r="K68" s="85"/>
      <c r="L68" s="85"/>
      <c r="M68" s="85"/>
      <c r="N68" s="225"/>
    </row>
    <row r="69" spans="1:15" s="76" customFormat="1" ht="36" customHeight="1" x14ac:dyDescent="0.3">
      <c r="A69" s="36">
        <v>5</v>
      </c>
      <c r="B69" s="47" t="s">
        <v>447</v>
      </c>
      <c r="C69" s="225"/>
      <c r="D69" s="225"/>
      <c r="E69" s="78"/>
      <c r="F69" s="78"/>
      <c r="G69" s="85"/>
      <c r="H69" s="37">
        <v>74000</v>
      </c>
      <c r="I69" s="37">
        <f t="shared" si="13"/>
        <v>12900</v>
      </c>
      <c r="J69" s="37">
        <v>12900</v>
      </c>
      <c r="K69" s="85"/>
      <c r="L69" s="85"/>
      <c r="M69" s="85"/>
      <c r="N69" s="225"/>
    </row>
    <row r="70" spans="1:15" s="76" customFormat="1" ht="36" customHeight="1" x14ac:dyDescent="0.3">
      <c r="A70" s="36">
        <v>6</v>
      </c>
      <c r="B70" s="47" t="s">
        <v>377</v>
      </c>
      <c r="C70" s="225"/>
      <c r="D70" s="225"/>
      <c r="E70" s="78"/>
      <c r="F70" s="78"/>
      <c r="G70" s="85"/>
      <c r="H70" s="37">
        <v>85000</v>
      </c>
      <c r="I70" s="37">
        <f t="shared" si="13"/>
        <v>16900</v>
      </c>
      <c r="J70" s="37">
        <v>16900</v>
      </c>
      <c r="K70" s="85"/>
      <c r="L70" s="85"/>
      <c r="M70" s="85"/>
      <c r="N70" s="225"/>
    </row>
    <row r="71" spans="1:15" s="76" customFormat="1" ht="36" customHeight="1" x14ac:dyDescent="0.3">
      <c r="A71" s="36">
        <v>7</v>
      </c>
      <c r="B71" s="47" t="s">
        <v>448</v>
      </c>
      <c r="C71" s="225"/>
      <c r="D71" s="225"/>
      <c r="E71" s="78"/>
      <c r="F71" s="78"/>
      <c r="G71" s="85"/>
      <c r="H71" s="37">
        <v>100000</v>
      </c>
      <c r="I71" s="37">
        <f t="shared" si="13"/>
        <v>17300</v>
      </c>
      <c r="J71" s="37">
        <v>17300</v>
      </c>
      <c r="K71" s="85"/>
      <c r="L71" s="85"/>
      <c r="M71" s="85"/>
      <c r="N71" s="225"/>
    </row>
    <row r="72" spans="1:15" s="76" customFormat="1" ht="36" customHeight="1" x14ac:dyDescent="0.3">
      <c r="A72" s="36">
        <v>8</v>
      </c>
      <c r="B72" s="47" t="s">
        <v>449</v>
      </c>
      <c r="C72" s="225"/>
      <c r="D72" s="225"/>
      <c r="E72" s="78"/>
      <c r="F72" s="78"/>
      <c r="G72" s="85"/>
      <c r="H72" s="37">
        <v>105000</v>
      </c>
      <c r="I72" s="37">
        <f t="shared" si="13"/>
        <v>19200</v>
      </c>
      <c r="J72" s="37">
        <v>19200</v>
      </c>
      <c r="K72" s="85"/>
      <c r="L72" s="85"/>
      <c r="M72" s="85"/>
      <c r="N72" s="225"/>
    </row>
    <row r="73" spans="1:15" s="76" customFormat="1" ht="36" customHeight="1" x14ac:dyDescent="0.3">
      <c r="A73" s="36">
        <v>9</v>
      </c>
      <c r="B73" s="47" t="s">
        <v>450</v>
      </c>
      <c r="C73" s="225"/>
      <c r="D73" s="225"/>
      <c r="E73" s="78"/>
      <c r="F73" s="78"/>
      <c r="G73" s="85"/>
      <c r="H73" s="37">
        <v>92000</v>
      </c>
      <c r="I73" s="37">
        <f t="shared" si="13"/>
        <v>15900</v>
      </c>
      <c r="J73" s="37">
        <v>15900</v>
      </c>
      <c r="K73" s="85"/>
      <c r="L73" s="85"/>
      <c r="M73" s="85"/>
      <c r="N73" s="225"/>
    </row>
    <row r="74" spans="1:15" s="76" customFormat="1" ht="36" customHeight="1" x14ac:dyDescent="0.3">
      <c r="A74" s="36">
        <v>10</v>
      </c>
      <c r="B74" s="47" t="s">
        <v>451</v>
      </c>
      <c r="C74" s="225"/>
      <c r="D74" s="225"/>
      <c r="E74" s="78"/>
      <c r="F74" s="78"/>
      <c r="G74" s="85"/>
      <c r="H74" s="37">
        <v>120000</v>
      </c>
      <c r="I74" s="37">
        <f t="shared" si="13"/>
        <v>20800</v>
      </c>
      <c r="J74" s="37">
        <v>20800</v>
      </c>
      <c r="K74" s="85"/>
      <c r="L74" s="85"/>
      <c r="M74" s="85"/>
      <c r="N74" s="225"/>
    </row>
    <row r="75" spans="1:15" s="76" customFormat="1" ht="53.25" customHeight="1" x14ac:dyDescent="0.3">
      <c r="A75" s="77" t="s">
        <v>160</v>
      </c>
      <c r="B75" s="79" t="s">
        <v>480</v>
      </c>
      <c r="C75" s="225"/>
      <c r="D75" s="93"/>
      <c r="E75" s="94">
        <f t="shared" ref="E75:M75" si="14">SUM(E77:E116)</f>
        <v>3565938</v>
      </c>
      <c r="F75" s="94">
        <f t="shared" si="14"/>
        <v>2794970</v>
      </c>
      <c r="G75" s="94">
        <f t="shared" si="14"/>
        <v>593000</v>
      </c>
      <c r="H75" s="94">
        <f t="shared" si="14"/>
        <v>2744886</v>
      </c>
      <c r="I75" s="94">
        <f t="shared" si="14"/>
        <v>751302</v>
      </c>
      <c r="J75" s="94">
        <f t="shared" si="14"/>
        <v>206255</v>
      </c>
      <c r="K75" s="94">
        <f t="shared" si="14"/>
        <v>533047</v>
      </c>
      <c r="L75" s="94">
        <f t="shared" si="14"/>
        <v>12000</v>
      </c>
      <c r="M75" s="94">
        <f t="shared" si="14"/>
        <v>0</v>
      </c>
      <c r="N75" s="93"/>
    </row>
    <row r="76" spans="1:15" s="100" customFormat="1" ht="36" customHeight="1" x14ac:dyDescent="0.3">
      <c r="A76" s="95">
        <v>-1</v>
      </c>
      <c r="B76" s="104" t="s">
        <v>33</v>
      </c>
      <c r="C76" s="105"/>
      <c r="D76" s="97"/>
      <c r="E76" s="98"/>
      <c r="F76" s="98"/>
      <c r="G76" s="129"/>
      <c r="H76" s="37"/>
      <c r="I76" s="37"/>
      <c r="J76" s="37"/>
      <c r="K76" s="37"/>
      <c r="L76" s="37"/>
      <c r="M76" s="37"/>
      <c r="N76" s="105"/>
      <c r="O76" s="76"/>
    </row>
    <row r="77" spans="1:15" s="76" customFormat="1" ht="49.5" customHeight="1" x14ac:dyDescent="0.3">
      <c r="A77" s="36">
        <v>1</v>
      </c>
      <c r="B77" s="118" t="s">
        <v>117</v>
      </c>
      <c r="C77" s="108" t="s">
        <v>118</v>
      </c>
      <c r="D77" s="80" t="s">
        <v>504</v>
      </c>
      <c r="E77" s="84">
        <v>40000</v>
      </c>
      <c r="F77" s="84">
        <v>40000</v>
      </c>
      <c r="G77" s="37"/>
      <c r="H77" s="37">
        <v>39700</v>
      </c>
      <c r="I77" s="37">
        <f>SUM(J77:L77)</f>
        <v>30000</v>
      </c>
      <c r="J77" s="37">
        <v>5000</v>
      </c>
      <c r="K77" s="37">
        <v>25000</v>
      </c>
      <c r="L77" s="37"/>
      <c r="M77" s="37"/>
      <c r="N77" s="108"/>
    </row>
    <row r="78" spans="1:15" s="76" customFormat="1" ht="50.25" customHeight="1" x14ac:dyDescent="0.3">
      <c r="A78" s="36">
        <v>2</v>
      </c>
      <c r="B78" s="118" t="s">
        <v>119</v>
      </c>
      <c r="C78" s="108" t="s">
        <v>23</v>
      </c>
      <c r="D78" s="80" t="s">
        <v>487</v>
      </c>
      <c r="E78" s="84">
        <v>250000</v>
      </c>
      <c r="F78" s="84">
        <v>100000</v>
      </c>
      <c r="G78" s="37">
        <v>150000</v>
      </c>
      <c r="H78" s="37">
        <v>98000</v>
      </c>
      <c r="I78" s="37">
        <f t="shared" ref="I78:I89" si="15">SUM(J78:L78)</f>
        <v>20000</v>
      </c>
      <c r="J78" s="37">
        <v>5000</v>
      </c>
      <c r="K78" s="37">
        <v>15000</v>
      </c>
      <c r="L78" s="37"/>
      <c r="M78" s="37"/>
      <c r="N78" s="108"/>
    </row>
    <row r="79" spans="1:15" s="76" customFormat="1" ht="25.5" customHeight="1" x14ac:dyDescent="0.3">
      <c r="A79" s="36">
        <v>3</v>
      </c>
      <c r="B79" s="118" t="s">
        <v>120</v>
      </c>
      <c r="C79" s="108" t="s">
        <v>121</v>
      </c>
      <c r="D79" s="80" t="s">
        <v>509</v>
      </c>
      <c r="E79" s="84">
        <v>305000</v>
      </c>
      <c r="F79" s="84">
        <v>295000</v>
      </c>
      <c r="G79" s="37"/>
      <c r="H79" s="37">
        <v>293000</v>
      </c>
      <c r="I79" s="37">
        <f t="shared" si="15"/>
        <v>40000</v>
      </c>
      <c r="J79" s="37">
        <v>5000</v>
      </c>
      <c r="K79" s="37">
        <v>35000</v>
      </c>
      <c r="L79" s="37"/>
      <c r="M79" s="37"/>
      <c r="N79" s="108"/>
    </row>
    <row r="80" spans="1:15" s="76" customFormat="1" ht="31.5" x14ac:dyDescent="0.3">
      <c r="A80" s="36">
        <v>4</v>
      </c>
      <c r="B80" s="118" t="s">
        <v>122</v>
      </c>
      <c r="C80" s="108" t="s">
        <v>81</v>
      </c>
      <c r="D80" s="80" t="s">
        <v>488</v>
      </c>
      <c r="E80" s="84">
        <v>250000</v>
      </c>
      <c r="F80" s="84">
        <v>50000</v>
      </c>
      <c r="G80" s="37">
        <v>200000</v>
      </c>
      <c r="H80" s="37">
        <v>48000</v>
      </c>
      <c r="I80" s="37">
        <f t="shared" si="15"/>
        <v>15000</v>
      </c>
      <c r="J80" s="37">
        <v>5000</v>
      </c>
      <c r="K80" s="37">
        <v>10000</v>
      </c>
      <c r="L80" s="37"/>
      <c r="M80" s="37"/>
      <c r="N80" s="108"/>
    </row>
    <row r="81" spans="1:14" s="76" customFormat="1" ht="47.25" x14ac:dyDescent="0.3">
      <c r="A81" s="36">
        <v>5</v>
      </c>
      <c r="B81" s="118" t="s">
        <v>123</v>
      </c>
      <c r="C81" s="108" t="s">
        <v>224</v>
      </c>
      <c r="D81" s="80" t="s">
        <v>483</v>
      </c>
      <c r="E81" s="84">
        <v>115000</v>
      </c>
      <c r="F81" s="84">
        <v>115000</v>
      </c>
      <c r="G81" s="37"/>
      <c r="H81" s="37">
        <v>114200</v>
      </c>
      <c r="I81" s="37">
        <f t="shared" si="15"/>
        <v>20000</v>
      </c>
      <c r="J81" s="37">
        <v>5000</v>
      </c>
      <c r="K81" s="37">
        <v>15000</v>
      </c>
      <c r="L81" s="37"/>
      <c r="M81" s="37"/>
      <c r="N81" s="108"/>
    </row>
    <row r="82" spans="1:14" s="76" customFormat="1" ht="45" customHeight="1" x14ac:dyDescent="0.3">
      <c r="A82" s="36">
        <v>6</v>
      </c>
      <c r="B82" s="118" t="s">
        <v>124</v>
      </c>
      <c r="C82" s="108" t="s">
        <v>30</v>
      </c>
      <c r="D82" s="80" t="s">
        <v>482</v>
      </c>
      <c r="E82" s="84">
        <v>270000</v>
      </c>
      <c r="F82" s="84">
        <v>27000</v>
      </c>
      <c r="G82" s="37">
        <v>243000</v>
      </c>
      <c r="H82" s="37">
        <v>25000</v>
      </c>
      <c r="I82" s="37">
        <f t="shared" si="15"/>
        <v>5000</v>
      </c>
      <c r="J82" s="37">
        <v>0</v>
      </c>
      <c r="K82" s="37">
        <v>5000</v>
      </c>
      <c r="L82" s="37"/>
      <c r="M82" s="37"/>
      <c r="N82" s="108"/>
    </row>
    <row r="83" spans="1:14" s="76" customFormat="1" ht="32.25" customHeight="1" x14ac:dyDescent="0.3">
      <c r="A83" s="36">
        <v>7</v>
      </c>
      <c r="B83" s="118" t="s">
        <v>125</v>
      </c>
      <c r="C83" s="108" t="s">
        <v>41</v>
      </c>
      <c r="D83" s="80" t="s">
        <v>489</v>
      </c>
      <c r="E83" s="84">
        <v>90000</v>
      </c>
      <c r="F83" s="84">
        <v>80000</v>
      </c>
      <c r="G83" s="37"/>
      <c r="H83" s="37">
        <v>79500</v>
      </c>
      <c r="I83" s="37">
        <f t="shared" si="15"/>
        <v>20000</v>
      </c>
      <c r="J83" s="37">
        <v>5000</v>
      </c>
      <c r="K83" s="37">
        <v>15000</v>
      </c>
      <c r="L83" s="37"/>
      <c r="M83" s="37"/>
      <c r="N83" s="108"/>
    </row>
    <row r="84" spans="1:14" s="76" customFormat="1" ht="47.25" x14ac:dyDescent="0.3">
      <c r="A84" s="36">
        <v>8</v>
      </c>
      <c r="B84" s="118" t="s">
        <v>126</v>
      </c>
      <c r="C84" s="108" t="s">
        <v>127</v>
      </c>
      <c r="D84" s="80" t="s">
        <v>471</v>
      </c>
      <c r="E84" s="84">
        <v>94000</v>
      </c>
      <c r="F84" s="84">
        <v>94000</v>
      </c>
      <c r="G84" s="37"/>
      <c r="H84" s="37">
        <v>93500</v>
      </c>
      <c r="I84" s="37">
        <f t="shared" si="15"/>
        <v>30000</v>
      </c>
      <c r="J84" s="37">
        <v>5000</v>
      </c>
      <c r="K84" s="37">
        <v>25000</v>
      </c>
      <c r="L84" s="37"/>
      <c r="M84" s="37"/>
      <c r="N84" s="108"/>
    </row>
    <row r="85" spans="1:14" s="76" customFormat="1" ht="34.5" customHeight="1" x14ac:dyDescent="0.3">
      <c r="A85" s="36">
        <v>9</v>
      </c>
      <c r="B85" s="118" t="s">
        <v>128</v>
      </c>
      <c r="C85" s="108" t="s">
        <v>129</v>
      </c>
      <c r="D85" s="80" t="s">
        <v>490</v>
      </c>
      <c r="E85" s="84">
        <v>81000</v>
      </c>
      <c r="F85" s="84">
        <v>70000</v>
      </c>
      <c r="G85" s="37"/>
      <c r="H85" s="37">
        <v>69500</v>
      </c>
      <c r="I85" s="37">
        <f t="shared" si="15"/>
        <v>20000</v>
      </c>
      <c r="J85" s="37">
        <v>5000</v>
      </c>
      <c r="K85" s="37">
        <v>15000</v>
      </c>
      <c r="L85" s="37"/>
      <c r="M85" s="37"/>
      <c r="N85" s="108"/>
    </row>
    <row r="86" spans="1:14" s="76" customFormat="1" ht="31.5" x14ac:dyDescent="0.3">
      <c r="A86" s="36">
        <v>10</v>
      </c>
      <c r="B86" s="118" t="s">
        <v>130</v>
      </c>
      <c r="C86" s="108" t="s">
        <v>23</v>
      </c>
      <c r="D86" s="36" t="s">
        <v>415</v>
      </c>
      <c r="E86" s="84">
        <v>17998</v>
      </c>
      <c r="F86" s="84">
        <v>17998</v>
      </c>
      <c r="G86" s="37">
        <v>0</v>
      </c>
      <c r="H86" s="37">
        <v>17998</v>
      </c>
      <c r="I86" s="37">
        <f t="shared" si="15"/>
        <v>10998</v>
      </c>
      <c r="J86" s="37">
        <v>5000</v>
      </c>
      <c r="K86" s="37">
        <v>5998</v>
      </c>
      <c r="L86" s="37"/>
      <c r="M86" s="37"/>
      <c r="N86" s="108"/>
    </row>
    <row r="87" spans="1:14" s="76" customFormat="1" ht="74.650000000000006" customHeight="1" x14ac:dyDescent="0.3">
      <c r="A87" s="36">
        <v>11</v>
      </c>
      <c r="B87" s="118" t="s">
        <v>131</v>
      </c>
      <c r="C87" s="108" t="s">
        <v>23</v>
      </c>
      <c r="D87" s="80" t="s">
        <v>519</v>
      </c>
      <c r="E87" s="84">
        <v>499817</v>
      </c>
      <c r="F87" s="84">
        <v>379817</v>
      </c>
      <c r="G87" s="37"/>
      <c r="H87" s="37">
        <v>369817</v>
      </c>
      <c r="I87" s="37">
        <f t="shared" si="15"/>
        <v>41656</v>
      </c>
      <c r="J87" s="37">
        <f>11721-1932</f>
        <v>9789</v>
      </c>
      <c r="K87" s="37">
        <f>60211+2086-18+70-20000- 10482</f>
        <v>31867</v>
      </c>
      <c r="L87" s="37"/>
      <c r="M87" s="37"/>
      <c r="N87" s="108"/>
    </row>
    <row r="88" spans="1:14" s="76" customFormat="1" ht="31.5" x14ac:dyDescent="0.3">
      <c r="A88" s="36">
        <v>12</v>
      </c>
      <c r="B88" s="118" t="s">
        <v>132</v>
      </c>
      <c r="C88" s="108"/>
      <c r="D88" s="80" t="s">
        <v>491</v>
      </c>
      <c r="E88" s="84">
        <v>300000</v>
      </c>
      <c r="F88" s="84">
        <v>300000</v>
      </c>
      <c r="G88" s="37"/>
      <c r="H88" s="37">
        <v>295000</v>
      </c>
      <c r="I88" s="37">
        <f t="shared" si="15"/>
        <v>50000</v>
      </c>
      <c r="J88" s="37">
        <v>10000</v>
      </c>
      <c r="K88" s="37">
        <v>40000</v>
      </c>
      <c r="L88" s="37"/>
      <c r="M88" s="37"/>
      <c r="N88" s="108"/>
    </row>
    <row r="89" spans="1:14" s="76" customFormat="1" ht="31.5" x14ac:dyDescent="0.3">
      <c r="A89" s="36">
        <v>13</v>
      </c>
      <c r="B89" s="118" t="s">
        <v>133</v>
      </c>
      <c r="C89" s="108" t="s">
        <v>23</v>
      </c>
      <c r="D89" s="80" t="s">
        <v>529</v>
      </c>
      <c r="E89" s="84">
        <v>600000</v>
      </c>
      <c r="F89" s="84">
        <v>600000</v>
      </c>
      <c r="G89" s="37"/>
      <c r="H89" s="37">
        <v>590000</v>
      </c>
      <c r="I89" s="37">
        <f t="shared" si="15"/>
        <v>200000</v>
      </c>
      <c r="J89" s="37">
        <f>20000+8000</f>
        <v>28000</v>
      </c>
      <c r="K89" s="37">
        <f>130000+40482+1518</f>
        <v>172000</v>
      </c>
      <c r="L89" s="37"/>
      <c r="M89" s="37"/>
      <c r="N89" s="108"/>
    </row>
    <row r="90" spans="1:14" s="76" customFormat="1" ht="29.65" customHeight="1" x14ac:dyDescent="0.3">
      <c r="A90" s="95">
        <v>-3</v>
      </c>
      <c r="B90" s="104" t="s">
        <v>134</v>
      </c>
      <c r="C90" s="108"/>
      <c r="D90" s="80"/>
      <c r="E90" s="84"/>
      <c r="F90" s="84"/>
      <c r="G90" s="37"/>
      <c r="H90" s="37"/>
      <c r="I90" s="37"/>
      <c r="J90" s="37"/>
      <c r="K90" s="37"/>
      <c r="L90" s="37"/>
      <c r="M90" s="37"/>
      <c r="N90" s="108"/>
    </row>
    <row r="91" spans="1:14" s="76" customFormat="1" ht="31.5" x14ac:dyDescent="0.3">
      <c r="A91" s="36">
        <v>1</v>
      </c>
      <c r="B91" s="118" t="s">
        <v>135</v>
      </c>
      <c r="C91" s="108" t="s">
        <v>66</v>
      </c>
      <c r="D91" s="80" t="s">
        <v>530</v>
      </c>
      <c r="E91" s="84">
        <v>25000</v>
      </c>
      <c r="F91" s="84">
        <v>25000</v>
      </c>
      <c r="G91" s="37"/>
      <c r="H91" s="37">
        <v>24800</v>
      </c>
      <c r="I91" s="37">
        <f>SUM(J91:K91)</f>
        <v>19800</v>
      </c>
      <c r="J91" s="37">
        <v>5000</v>
      </c>
      <c r="K91" s="37">
        <v>14800</v>
      </c>
      <c r="L91" s="37"/>
      <c r="M91" s="37"/>
      <c r="N91" s="108"/>
    </row>
    <row r="92" spans="1:14" s="76" customFormat="1" ht="25.5" customHeight="1" x14ac:dyDescent="0.3">
      <c r="A92" s="95">
        <v>-4</v>
      </c>
      <c r="B92" s="104" t="s">
        <v>136</v>
      </c>
      <c r="C92" s="105"/>
      <c r="D92" s="97"/>
      <c r="E92" s="98"/>
      <c r="F92" s="98"/>
      <c r="G92" s="99"/>
      <c r="H92" s="37">
        <v>0</v>
      </c>
      <c r="I92" s="37"/>
      <c r="J92" s="37"/>
      <c r="K92" s="37"/>
      <c r="L92" s="37"/>
      <c r="M92" s="37"/>
      <c r="N92" s="108"/>
    </row>
    <row r="93" spans="1:14" s="76" customFormat="1" ht="47.25" x14ac:dyDescent="0.3">
      <c r="A93" s="36">
        <v>1</v>
      </c>
      <c r="B93" s="118" t="s">
        <v>137</v>
      </c>
      <c r="C93" s="108" t="s">
        <v>66</v>
      </c>
      <c r="D93" s="8" t="s">
        <v>538</v>
      </c>
      <c r="E93" s="84">
        <v>100000</v>
      </c>
      <c r="F93" s="84">
        <v>100000</v>
      </c>
      <c r="G93" s="37"/>
      <c r="H93" s="37">
        <v>99200</v>
      </c>
      <c r="I93" s="37">
        <f>SUM(J93:K93)</f>
        <v>35000</v>
      </c>
      <c r="J93" s="37">
        <v>5000</v>
      </c>
      <c r="K93" s="37">
        <v>30000</v>
      </c>
      <c r="L93" s="37"/>
      <c r="M93" s="37"/>
      <c r="N93" s="108"/>
    </row>
    <row r="94" spans="1:14" s="76" customFormat="1" x14ac:dyDescent="0.3">
      <c r="A94" s="95">
        <v>-5</v>
      </c>
      <c r="B94" s="104" t="s">
        <v>138</v>
      </c>
      <c r="C94" s="105"/>
      <c r="D94" s="97"/>
      <c r="E94" s="98"/>
      <c r="F94" s="98"/>
      <c r="G94" s="99"/>
      <c r="H94" s="37">
        <v>0</v>
      </c>
      <c r="I94" s="37"/>
      <c r="J94" s="37"/>
      <c r="K94" s="37"/>
      <c r="L94" s="37"/>
      <c r="M94" s="37"/>
      <c r="N94" s="108"/>
    </row>
    <row r="95" spans="1:14" s="76" customFormat="1" ht="47.25" x14ac:dyDescent="0.3">
      <c r="A95" s="36">
        <v>1</v>
      </c>
      <c r="B95" s="118" t="s">
        <v>139</v>
      </c>
      <c r="C95" s="108" t="s">
        <v>127</v>
      </c>
      <c r="D95" s="80" t="s">
        <v>492</v>
      </c>
      <c r="E95" s="84">
        <v>75000</v>
      </c>
      <c r="F95" s="84">
        <v>75000</v>
      </c>
      <c r="G95" s="37"/>
      <c r="H95" s="37">
        <v>74500</v>
      </c>
      <c r="I95" s="37">
        <f>SUM(J95:K95)</f>
        <v>30000</v>
      </c>
      <c r="J95" s="37">
        <v>0</v>
      </c>
      <c r="K95" s="37">
        <v>30000</v>
      </c>
      <c r="L95" s="37"/>
      <c r="M95" s="37"/>
      <c r="N95" s="108"/>
    </row>
    <row r="96" spans="1:14" s="76" customFormat="1" ht="63" x14ac:dyDescent="0.3">
      <c r="A96" s="36">
        <v>2</v>
      </c>
      <c r="B96" s="118" t="s">
        <v>140</v>
      </c>
      <c r="C96" s="108" t="s">
        <v>23</v>
      </c>
      <c r="D96" s="80" t="s">
        <v>141</v>
      </c>
      <c r="E96" s="84">
        <v>33000</v>
      </c>
      <c r="F96" s="84">
        <v>33000</v>
      </c>
      <c r="G96" s="37"/>
      <c r="H96" s="37">
        <v>25216</v>
      </c>
      <c r="I96" s="37">
        <f>SUM(J96:K96)</f>
        <v>12216</v>
      </c>
      <c r="J96" s="37">
        <v>5216</v>
      </c>
      <c r="K96" s="37">
        <v>7000</v>
      </c>
      <c r="L96" s="37"/>
      <c r="M96" s="37"/>
      <c r="N96" s="108"/>
    </row>
    <row r="97" spans="1:14" s="76" customFormat="1" ht="25.9" customHeight="1" x14ac:dyDescent="0.3">
      <c r="A97" s="95">
        <v>-6</v>
      </c>
      <c r="B97" s="104" t="s">
        <v>142</v>
      </c>
      <c r="C97" s="105"/>
      <c r="D97" s="97"/>
      <c r="E97" s="98"/>
      <c r="F97" s="98"/>
      <c r="G97" s="99"/>
      <c r="H97" s="37">
        <v>0</v>
      </c>
      <c r="I97" s="37"/>
      <c r="J97" s="37"/>
      <c r="K97" s="37"/>
      <c r="L97" s="37"/>
      <c r="M97" s="37"/>
      <c r="N97" s="108"/>
    </row>
    <row r="98" spans="1:14" s="76" customFormat="1" ht="35.25" customHeight="1" x14ac:dyDescent="0.3">
      <c r="A98" s="36">
        <v>1</v>
      </c>
      <c r="B98" s="118" t="s">
        <v>143</v>
      </c>
      <c r="C98" s="108" t="s">
        <v>23</v>
      </c>
      <c r="D98" s="80" t="s">
        <v>493</v>
      </c>
      <c r="E98" s="84">
        <v>19800</v>
      </c>
      <c r="F98" s="84">
        <v>19800</v>
      </c>
      <c r="G98" s="37"/>
      <c r="H98" s="37">
        <v>19600</v>
      </c>
      <c r="I98" s="37">
        <f>SUM(J98:K98)</f>
        <v>7000</v>
      </c>
      <c r="J98" s="37">
        <v>2000</v>
      </c>
      <c r="K98" s="37">
        <v>5000</v>
      </c>
      <c r="L98" s="37"/>
      <c r="M98" s="37"/>
      <c r="N98" s="108"/>
    </row>
    <row r="99" spans="1:14" s="76" customFormat="1" ht="33.4" customHeight="1" x14ac:dyDescent="0.3">
      <c r="A99" s="95">
        <v>-7</v>
      </c>
      <c r="B99" s="104" t="s">
        <v>144</v>
      </c>
      <c r="C99" s="105"/>
      <c r="D99" s="97"/>
      <c r="E99" s="98"/>
      <c r="F99" s="98"/>
      <c r="G99" s="99"/>
      <c r="H99" s="37">
        <v>0</v>
      </c>
      <c r="I99" s="37"/>
      <c r="J99" s="37"/>
      <c r="K99" s="37"/>
      <c r="L99" s="37"/>
      <c r="M99" s="37"/>
      <c r="N99" s="108"/>
    </row>
    <row r="100" spans="1:14" s="76" customFormat="1" ht="31.5" x14ac:dyDescent="0.3">
      <c r="A100" s="36">
        <v>1</v>
      </c>
      <c r="B100" s="118" t="s">
        <v>145</v>
      </c>
      <c r="C100" s="108" t="s">
        <v>23</v>
      </c>
      <c r="D100" s="80" t="s">
        <v>414</v>
      </c>
      <c r="E100" s="84">
        <v>14950</v>
      </c>
      <c r="F100" s="84">
        <v>14950</v>
      </c>
      <c r="G100" s="37"/>
      <c r="H100" s="37">
        <v>14850</v>
      </c>
      <c r="I100" s="37">
        <f>SUM(J100:K100)</f>
        <v>9850</v>
      </c>
      <c r="J100" s="37">
        <v>9850</v>
      </c>
      <c r="K100" s="37"/>
      <c r="L100" s="37"/>
      <c r="M100" s="37"/>
      <c r="N100" s="108"/>
    </row>
    <row r="101" spans="1:14" s="76" customFormat="1" ht="47.25" x14ac:dyDescent="0.3">
      <c r="A101" s="36">
        <v>2</v>
      </c>
      <c r="B101" s="118" t="s">
        <v>146</v>
      </c>
      <c r="C101" s="108" t="s">
        <v>30</v>
      </c>
      <c r="D101" s="80" t="s">
        <v>147</v>
      </c>
      <c r="E101" s="84">
        <v>14000</v>
      </c>
      <c r="F101" s="84">
        <v>14000</v>
      </c>
      <c r="G101" s="37"/>
      <c r="H101" s="37">
        <v>12000</v>
      </c>
      <c r="I101" s="37">
        <f>SUM(J101:K101)</f>
        <v>7000</v>
      </c>
      <c r="J101" s="37">
        <v>2000</v>
      </c>
      <c r="K101" s="37">
        <v>5000</v>
      </c>
      <c r="L101" s="37"/>
      <c r="M101" s="37"/>
      <c r="N101" s="108"/>
    </row>
    <row r="102" spans="1:14" s="76" customFormat="1" ht="27.75" customHeight="1" x14ac:dyDescent="0.3">
      <c r="A102" s="95">
        <v>-8</v>
      </c>
      <c r="B102" s="109" t="s">
        <v>148</v>
      </c>
      <c r="C102" s="110"/>
      <c r="D102" s="97"/>
      <c r="E102" s="98"/>
      <c r="F102" s="98"/>
      <c r="G102" s="99"/>
      <c r="H102" s="37"/>
      <c r="I102" s="37"/>
      <c r="J102" s="37"/>
      <c r="K102" s="37"/>
      <c r="L102" s="37"/>
      <c r="M102" s="37"/>
      <c r="N102" s="108"/>
    </row>
    <row r="103" spans="1:14" s="76" customFormat="1" ht="27.75" customHeight="1" x14ac:dyDescent="0.3">
      <c r="A103" s="36">
        <v>1</v>
      </c>
      <c r="B103" s="118" t="s">
        <v>149</v>
      </c>
      <c r="C103" s="108" t="s">
        <v>56</v>
      </c>
      <c r="D103" s="80" t="s">
        <v>410</v>
      </c>
      <c r="E103" s="84">
        <v>19500</v>
      </c>
      <c r="F103" s="84">
        <v>19500</v>
      </c>
      <c r="G103" s="37"/>
      <c r="H103" s="37">
        <v>19300</v>
      </c>
      <c r="I103" s="37">
        <f>SUM(J103:L103)</f>
        <v>12300</v>
      </c>
      <c r="J103" s="37">
        <v>5000</v>
      </c>
      <c r="K103" s="37">
        <v>5000</v>
      </c>
      <c r="L103" s="37">
        <v>2300</v>
      </c>
      <c r="M103" s="37"/>
      <c r="N103" s="108"/>
    </row>
    <row r="104" spans="1:14" s="76" customFormat="1" ht="27.75" customHeight="1" x14ac:dyDescent="0.3">
      <c r="A104" s="36">
        <v>2</v>
      </c>
      <c r="B104" s="118" t="s">
        <v>150</v>
      </c>
      <c r="C104" s="108" t="s">
        <v>81</v>
      </c>
      <c r="D104" s="80" t="s">
        <v>411</v>
      </c>
      <c r="E104" s="84">
        <v>19800</v>
      </c>
      <c r="F104" s="84">
        <v>19800</v>
      </c>
      <c r="G104" s="37"/>
      <c r="H104" s="37">
        <v>19600</v>
      </c>
      <c r="I104" s="37">
        <f>SUM(J104:L104)</f>
        <v>12600</v>
      </c>
      <c r="J104" s="37">
        <v>5000</v>
      </c>
      <c r="K104" s="37">
        <v>5000</v>
      </c>
      <c r="L104" s="37">
        <v>2600</v>
      </c>
      <c r="M104" s="37"/>
      <c r="N104" s="108"/>
    </row>
    <row r="105" spans="1:14" s="76" customFormat="1" ht="23.25" customHeight="1" x14ac:dyDescent="0.3">
      <c r="A105" s="95">
        <v>-9</v>
      </c>
      <c r="B105" s="104" t="s">
        <v>151</v>
      </c>
      <c r="C105" s="105"/>
      <c r="D105" s="97"/>
      <c r="E105" s="98"/>
      <c r="F105" s="98"/>
      <c r="G105" s="99"/>
      <c r="H105" s="37">
        <v>0</v>
      </c>
      <c r="I105" s="37"/>
      <c r="J105" s="37"/>
      <c r="K105" s="37"/>
      <c r="L105" s="37"/>
      <c r="M105" s="37"/>
      <c r="N105" s="108"/>
    </row>
    <row r="106" spans="1:14" s="76" customFormat="1" ht="36" customHeight="1" x14ac:dyDescent="0.3">
      <c r="A106" s="36">
        <v>1</v>
      </c>
      <c r="B106" s="118" t="s">
        <v>152</v>
      </c>
      <c r="C106" s="108" t="s">
        <v>56</v>
      </c>
      <c r="D106" s="80" t="s">
        <v>416</v>
      </c>
      <c r="E106" s="84">
        <v>50000</v>
      </c>
      <c r="F106" s="84">
        <v>50000</v>
      </c>
      <c r="G106" s="37"/>
      <c r="H106" s="37">
        <v>49500</v>
      </c>
      <c r="I106" s="37">
        <f>SUM(J106:L106)</f>
        <v>16000</v>
      </c>
      <c r="J106" s="37">
        <v>5000</v>
      </c>
      <c r="K106" s="37">
        <v>9000</v>
      </c>
      <c r="L106" s="37">
        <v>2000</v>
      </c>
      <c r="M106" s="37"/>
      <c r="N106" s="108"/>
    </row>
    <row r="107" spans="1:14" s="76" customFormat="1" ht="36" customHeight="1" x14ac:dyDescent="0.3">
      <c r="A107" s="36">
        <v>2</v>
      </c>
      <c r="B107" s="118" t="s">
        <v>153</v>
      </c>
      <c r="C107" s="108" t="s">
        <v>35</v>
      </c>
      <c r="D107" s="108" t="s">
        <v>417</v>
      </c>
      <c r="E107" s="119">
        <v>12500</v>
      </c>
      <c r="F107" s="119">
        <v>12500</v>
      </c>
      <c r="G107" s="37"/>
      <c r="H107" s="37">
        <v>12400</v>
      </c>
      <c r="I107" s="37">
        <f t="shared" ref="I107:I111" si="16">SUM(J107:L107)</f>
        <v>5000</v>
      </c>
      <c r="J107" s="37"/>
      <c r="K107" s="37">
        <v>3000</v>
      </c>
      <c r="L107" s="37">
        <v>2000</v>
      </c>
      <c r="M107" s="37"/>
      <c r="N107" s="108"/>
    </row>
    <row r="108" spans="1:14" s="76" customFormat="1" ht="36" customHeight="1" x14ac:dyDescent="0.3">
      <c r="A108" s="36">
        <v>3</v>
      </c>
      <c r="B108" s="118" t="s">
        <v>154</v>
      </c>
      <c r="C108" s="108" t="s">
        <v>127</v>
      </c>
      <c r="D108" s="108" t="s">
        <v>418</v>
      </c>
      <c r="E108" s="119">
        <v>12500</v>
      </c>
      <c r="F108" s="119">
        <v>12500</v>
      </c>
      <c r="G108" s="37"/>
      <c r="H108" s="37">
        <v>12400</v>
      </c>
      <c r="I108" s="37">
        <f t="shared" si="16"/>
        <v>5000</v>
      </c>
      <c r="J108" s="37"/>
      <c r="K108" s="37">
        <v>3000</v>
      </c>
      <c r="L108" s="37">
        <v>2000</v>
      </c>
      <c r="M108" s="37"/>
      <c r="N108" s="108"/>
    </row>
    <row r="109" spans="1:14" s="76" customFormat="1" ht="36" customHeight="1" x14ac:dyDescent="0.3">
      <c r="A109" s="36">
        <v>4</v>
      </c>
      <c r="B109" s="118" t="s">
        <v>155</v>
      </c>
      <c r="C109" s="108" t="s">
        <v>81</v>
      </c>
      <c r="D109" s="108" t="s">
        <v>419</v>
      </c>
      <c r="E109" s="119">
        <v>12500</v>
      </c>
      <c r="F109" s="119">
        <v>12500</v>
      </c>
      <c r="G109" s="37"/>
      <c r="H109" s="37">
        <v>12400</v>
      </c>
      <c r="I109" s="37">
        <f t="shared" si="16"/>
        <v>5000</v>
      </c>
      <c r="J109" s="37"/>
      <c r="K109" s="37">
        <v>3900</v>
      </c>
      <c r="L109" s="37">
        <v>1100</v>
      </c>
      <c r="M109" s="37"/>
      <c r="N109" s="108"/>
    </row>
    <row r="110" spans="1:14" s="76" customFormat="1" ht="31.5" x14ac:dyDescent="0.3">
      <c r="A110" s="36">
        <v>5</v>
      </c>
      <c r="B110" s="118" t="s">
        <v>156</v>
      </c>
      <c r="C110" s="108" t="s">
        <v>118</v>
      </c>
      <c r="D110" s="108" t="s">
        <v>427</v>
      </c>
      <c r="E110" s="119">
        <v>14950</v>
      </c>
      <c r="F110" s="119">
        <v>14950</v>
      </c>
      <c r="G110" s="37"/>
      <c r="H110" s="37">
        <v>14850</v>
      </c>
      <c r="I110" s="37">
        <f t="shared" si="16"/>
        <v>7000</v>
      </c>
      <c r="J110" s="37">
        <v>5000</v>
      </c>
      <c r="K110" s="37">
        <v>2000</v>
      </c>
      <c r="L110" s="37"/>
      <c r="M110" s="37"/>
      <c r="N110" s="108"/>
    </row>
    <row r="111" spans="1:14" s="76" customFormat="1" ht="55.5" customHeight="1" x14ac:dyDescent="0.3">
      <c r="A111" s="36">
        <v>6</v>
      </c>
      <c r="B111" s="118" t="s">
        <v>157</v>
      </c>
      <c r="C111" s="108" t="s">
        <v>23</v>
      </c>
      <c r="D111" s="108" t="s">
        <v>426</v>
      </c>
      <c r="E111" s="119">
        <v>14950</v>
      </c>
      <c r="F111" s="119">
        <v>14950</v>
      </c>
      <c r="G111" s="37"/>
      <c r="H111" s="37">
        <v>14850</v>
      </c>
      <c r="I111" s="37">
        <f t="shared" si="16"/>
        <v>5482</v>
      </c>
      <c r="J111" s="37">
        <v>5000</v>
      </c>
      <c r="K111" s="37">
        <f>2000-1518</f>
        <v>482</v>
      </c>
      <c r="L111" s="37"/>
      <c r="M111" s="37"/>
      <c r="N111" s="108"/>
    </row>
    <row r="112" spans="1:14" s="76" customFormat="1" ht="71.650000000000006" customHeight="1" x14ac:dyDescent="0.3">
      <c r="A112" s="95">
        <v>-10</v>
      </c>
      <c r="B112" s="109" t="s">
        <v>58</v>
      </c>
      <c r="C112" s="110"/>
      <c r="D112" s="105"/>
      <c r="E112" s="130"/>
      <c r="F112" s="130"/>
      <c r="G112" s="99"/>
      <c r="H112" s="37">
        <v>0</v>
      </c>
      <c r="I112" s="37"/>
      <c r="J112" s="37"/>
      <c r="K112" s="37"/>
      <c r="L112" s="37"/>
      <c r="M112" s="37"/>
      <c r="N112" s="108"/>
    </row>
    <row r="113" spans="1:15" s="76" customFormat="1" ht="55.5" customHeight="1" x14ac:dyDescent="0.3">
      <c r="A113" s="36">
        <v>1</v>
      </c>
      <c r="B113" s="118" t="s">
        <v>158</v>
      </c>
      <c r="C113" s="108" t="s">
        <v>23</v>
      </c>
      <c r="D113" s="108" t="s">
        <v>531</v>
      </c>
      <c r="E113" s="119">
        <v>19900</v>
      </c>
      <c r="F113" s="119">
        <v>19900</v>
      </c>
      <c r="G113" s="37"/>
      <c r="H113" s="37">
        <v>19400</v>
      </c>
      <c r="I113" s="37">
        <f>SUM(J113:L113)</f>
        <v>9400</v>
      </c>
      <c r="J113" s="37">
        <v>9400</v>
      </c>
      <c r="K113" s="37"/>
      <c r="L113" s="37"/>
      <c r="M113" s="37"/>
      <c r="N113" s="108"/>
    </row>
    <row r="114" spans="1:15" ht="54" customHeight="1" x14ac:dyDescent="0.3">
      <c r="A114" s="36">
        <v>2</v>
      </c>
      <c r="B114" s="118" t="s">
        <v>457</v>
      </c>
      <c r="C114" s="108" t="s">
        <v>346</v>
      </c>
      <c r="D114" s="108" t="s">
        <v>458</v>
      </c>
      <c r="E114" s="119">
        <v>13452</v>
      </c>
      <c r="F114" s="119">
        <v>4500</v>
      </c>
      <c r="G114" s="37"/>
      <c r="H114" s="37">
        <v>4500</v>
      </c>
      <c r="I114" s="37">
        <f>SUM(J114:L114)</f>
        <v>2500</v>
      </c>
      <c r="J114" s="37">
        <v>2500</v>
      </c>
      <c r="K114" s="37"/>
      <c r="L114" s="37"/>
      <c r="M114" s="37"/>
      <c r="N114" s="108"/>
      <c r="O114" s="76"/>
    </row>
    <row r="115" spans="1:15" ht="49.5" customHeight="1" x14ac:dyDescent="0.3">
      <c r="A115" s="36">
        <v>3</v>
      </c>
      <c r="B115" s="118" t="s">
        <v>459</v>
      </c>
      <c r="C115" s="108" t="s">
        <v>41</v>
      </c>
      <c r="D115" s="108" t="s">
        <v>460</v>
      </c>
      <c r="E115" s="119">
        <v>22516</v>
      </c>
      <c r="F115" s="119">
        <v>4500</v>
      </c>
      <c r="G115" s="37"/>
      <c r="H115" s="37">
        <v>4500</v>
      </c>
      <c r="I115" s="37">
        <f>SUM(J115:L115)</f>
        <v>2500</v>
      </c>
      <c r="J115" s="37">
        <v>2500</v>
      </c>
      <c r="K115" s="37"/>
      <c r="L115" s="37"/>
      <c r="M115" s="37"/>
      <c r="N115" s="108"/>
      <c r="O115" s="76"/>
    </row>
    <row r="116" spans="1:15" s="76" customFormat="1" ht="47.65" customHeight="1" x14ac:dyDescent="0.3">
      <c r="A116" s="36">
        <v>4</v>
      </c>
      <c r="B116" s="118" t="s">
        <v>159</v>
      </c>
      <c r="C116" s="108" t="s">
        <v>66</v>
      </c>
      <c r="D116" s="108"/>
      <c r="E116" s="119">
        <f>158805</f>
        <v>158805</v>
      </c>
      <c r="F116" s="119">
        <v>158805</v>
      </c>
      <c r="G116" s="37"/>
      <c r="H116" s="37">
        <v>157805</v>
      </c>
      <c r="I116" s="37">
        <f>SUM(J116:L116)</f>
        <v>45000</v>
      </c>
      <c r="J116" s="37">
        <v>45000</v>
      </c>
      <c r="K116" s="37"/>
      <c r="L116" s="37"/>
      <c r="M116" s="37"/>
      <c r="N116" s="108" t="s">
        <v>562</v>
      </c>
    </row>
    <row r="117" spans="1:15" s="76" customFormat="1" ht="32.65" customHeight="1" x14ac:dyDescent="0.3">
      <c r="A117" s="77" t="s">
        <v>184</v>
      </c>
      <c r="B117" s="79" t="s">
        <v>161</v>
      </c>
      <c r="C117" s="225"/>
      <c r="D117" s="93"/>
      <c r="E117" s="94">
        <f>SUM(E118:E145)</f>
        <v>1538110</v>
      </c>
      <c r="F117" s="94">
        <f t="shared" ref="F117:M117" si="17">SUM(F118:F145)</f>
        <v>1465551</v>
      </c>
      <c r="G117" s="94">
        <f t="shared" si="17"/>
        <v>0</v>
      </c>
      <c r="H117" s="94">
        <f t="shared" si="17"/>
        <v>1456551</v>
      </c>
      <c r="I117" s="94">
        <f t="shared" si="17"/>
        <v>308468</v>
      </c>
      <c r="J117" s="94">
        <f t="shared" si="17"/>
        <v>75500</v>
      </c>
      <c r="K117" s="94">
        <f t="shared" si="17"/>
        <v>232968</v>
      </c>
      <c r="L117" s="94">
        <f t="shared" si="17"/>
        <v>0</v>
      </c>
      <c r="M117" s="94">
        <f t="shared" si="17"/>
        <v>0</v>
      </c>
      <c r="N117" s="225"/>
    </row>
    <row r="118" spans="1:15" s="100" customFormat="1" ht="37.5" customHeight="1" x14ac:dyDescent="0.3">
      <c r="A118" s="95">
        <v>-1</v>
      </c>
      <c r="B118" s="104" t="s">
        <v>33</v>
      </c>
      <c r="C118" s="105"/>
      <c r="D118" s="97"/>
      <c r="E118" s="98"/>
      <c r="F118" s="98"/>
      <c r="G118" s="99"/>
      <c r="H118" s="99"/>
      <c r="I118" s="99"/>
      <c r="J118" s="99"/>
      <c r="K118" s="99"/>
      <c r="L118" s="99"/>
      <c r="M118" s="99"/>
      <c r="N118" s="105"/>
    </row>
    <row r="119" spans="1:15" s="76" customFormat="1" ht="55.5" customHeight="1" x14ac:dyDescent="0.3">
      <c r="A119" s="36">
        <v>1</v>
      </c>
      <c r="B119" s="118" t="s">
        <v>164</v>
      </c>
      <c r="C119" s="108" t="s">
        <v>23</v>
      </c>
      <c r="D119" s="36" t="s">
        <v>494</v>
      </c>
      <c r="E119" s="84">
        <v>95000</v>
      </c>
      <c r="F119" s="84">
        <v>95000</v>
      </c>
      <c r="G119" s="37"/>
      <c r="H119" s="37">
        <v>94500</v>
      </c>
      <c r="I119" s="37">
        <f t="shared" ref="I119:I120" si="18">SUM(J119:L119)</f>
        <v>23000</v>
      </c>
      <c r="J119" s="37">
        <v>10000</v>
      </c>
      <c r="K119" s="37">
        <v>13000</v>
      </c>
      <c r="L119" s="37"/>
      <c r="M119" s="37"/>
      <c r="N119" s="108"/>
    </row>
    <row r="120" spans="1:15" s="4" customFormat="1" ht="59.65" customHeight="1" x14ac:dyDescent="0.3">
      <c r="A120" s="9">
        <v>2</v>
      </c>
      <c r="B120" s="23" t="s">
        <v>165</v>
      </c>
      <c r="C120" s="24" t="s">
        <v>30</v>
      </c>
      <c r="D120" s="8" t="s">
        <v>546</v>
      </c>
      <c r="E120" s="12">
        <v>999000</v>
      </c>
      <c r="F120" s="12">
        <f>E120</f>
        <v>999000</v>
      </c>
      <c r="G120" s="14"/>
      <c r="H120" s="14">
        <v>999000</v>
      </c>
      <c r="I120" s="14">
        <f t="shared" si="18"/>
        <v>150000</v>
      </c>
      <c r="J120" s="14">
        <v>10000</v>
      </c>
      <c r="K120" s="14">
        <f>110000+12000+6000+2000+10000</f>
        <v>140000</v>
      </c>
      <c r="L120" s="14"/>
      <c r="M120" s="14"/>
      <c r="N120" s="24"/>
    </row>
    <row r="121" spans="1:15" s="100" customFormat="1" ht="43.5" customHeight="1" x14ac:dyDescent="0.3">
      <c r="A121" s="95">
        <v>-2</v>
      </c>
      <c r="B121" s="104" t="s">
        <v>166</v>
      </c>
      <c r="C121" s="105"/>
      <c r="D121" s="97"/>
      <c r="E121" s="98"/>
      <c r="F121" s="98"/>
      <c r="G121" s="99"/>
      <c r="H121" s="37">
        <v>0</v>
      </c>
      <c r="I121" s="37"/>
      <c r="J121" s="37"/>
      <c r="K121" s="37"/>
      <c r="L121" s="37"/>
      <c r="M121" s="37"/>
      <c r="N121" s="108"/>
      <c r="O121" s="76"/>
    </row>
    <row r="122" spans="1:15" s="76" customFormat="1" ht="56.25" customHeight="1" x14ac:dyDescent="0.3">
      <c r="A122" s="36">
        <v>1</v>
      </c>
      <c r="B122" s="118" t="s">
        <v>167</v>
      </c>
      <c r="C122" s="108" t="s">
        <v>30</v>
      </c>
      <c r="D122" s="36" t="s">
        <v>168</v>
      </c>
      <c r="E122" s="84">
        <v>7059</v>
      </c>
      <c r="F122" s="84">
        <v>2000</v>
      </c>
      <c r="G122" s="37"/>
      <c r="H122" s="37">
        <v>2000</v>
      </c>
      <c r="I122" s="37">
        <f>SUM(J122:L122)</f>
        <v>2000</v>
      </c>
      <c r="J122" s="37">
        <v>2000</v>
      </c>
      <c r="K122" s="37"/>
      <c r="L122" s="37"/>
      <c r="M122" s="37"/>
      <c r="N122" s="108"/>
    </row>
    <row r="123" spans="1:15" s="100" customFormat="1" ht="45.75" customHeight="1" x14ac:dyDescent="0.3">
      <c r="A123" s="95">
        <v>-3</v>
      </c>
      <c r="B123" s="104" t="s">
        <v>134</v>
      </c>
      <c r="C123" s="105"/>
      <c r="D123" s="97"/>
      <c r="E123" s="98"/>
      <c r="F123" s="98"/>
      <c r="G123" s="99"/>
      <c r="H123" s="37">
        <v>0</v>
      </c>
      <c r="I123" s="37"/>
      <c r="J123" s="37"/>
      <c r="K123" s="37"/>
      <c r="L123" s="37"/>
      <c r="M123" s="37"/>
      <c r="N123" s="108"/>
      <c r="O123" s="76"/>
    </row>
    <row r="124" spans="1:15" s="4" customFormat="1" ht="55.5" customHeight="1" x14ac:dyDescent="0.3">
      <c r="A124" s="9">
        <v>1</v>
      </c>
      <c r="B124" s="23" t="s">
        <v>169</v>
      </c>
      <c r="C124" s="24" t="s">
        <v>66</v>
      </c>
      <c r="D124" s="8" t="s">
        <v>539</v>
      </c>
      <c r="E124" s="12">
        <v>14860</v>
      </c>
      <c r="F124" s="12">
        <v>14860</v>
      </c>
      <c r="G124" s="14"/>
      <c r="H124" s="14">
        <v>14760</v>
      </c>
      <c r="I124" s="14">
        <f>SUM(J124:L124)</f>
        <v>14760</v>
      </c>
      <c r="J124" s="14">
        <v>5000</v>
      </c>
      <c r="K124" s="14">
        <v>9760</v>
      </c>
      <c r="L124" s="14"/>
      <c r="M124" s="14"/>
      <c r="N124" s="24"/>
    </row>
    <row r="125" spans="1:15" s="100" customFormat="1" ht="35.25" customHeight="1" x14ac:dyDescent="0.3">
      <c r="A125" s="95">
        <v>-4</v>
      </c>
      <c r="B125" s="104" t="s">
        <v>138</v>
      </c>
      <c r="C125" s="105"/>
      <c r="D125" s="97"/>
      <c r="E125" s="98"/>
      <c r="F125" s="98"/>
      <c r="G125" s="99"/>
      <c r="H125" s="37">
        <v>0</v>
      </c>
      <c r="I125" s="37"/>
      <c r="J125" s="37"/>
      <c r="K125" s="37"/>
      <c r="L125" s="37"/>
      <c r="M125" s="37"/>
      <c r="N125" s="108"/>
      <c r="O125" s="76"/>
    </row>
    <row r="126" spans="1:15" s="76" customFormat="1" ht="55.5" customHeight="1" x14ac:dyDescent="0.3">
      <c r="A126" s="36">
        <v>1</v>
      </c>
      <c r="B126" s="118" t="s">
        <v>170</v>
      </c>
      <c r="C126" s="108" t="s">
        <v>30</v>
      </c>
      <c r="D126" s="80" t="s">
        <v>484</v>
      </c>
      <c r="E126" s="84">
        <v>29900</v>
      </c>
      <c r="F126" s="84">
        <v>29900</v>
      </c>
      <c r="G126" s="37"/>
      <c r="H126" s="37">
        <v>25900</v>
      </c>
      <c r="I126" s="37">
        <f>SUM(J126:L126)</f>
        <v>10708</v>
      </c>
      <c r="J126" s="37">
        <v>5000</v>
      </c>
      <c r="K126" s="37">
        <v>5708</v>
      </c>
      <c r="L126" s="37"/>
      <c r="M126" s="37"/>
      <c r="N126" s="108"/>
    </row>
    <row r="127" spans="1:15" s="100" customFormat="1" ht="35.65" customHeight="1" x14ac:dyDescent="0.3">
      <c r="A127" s="95">
        <v>-5</v>
      </c>
      <c r="B127" s="104" t="s">
        <v>171</v>
      </c>
      <c r="C127" s="105"/>
      <c r="D127" s="97"/>
      <c r="E127" s="98"/>
      <c r="F127" s="98"/>
      <c r="G127" s="99"/>
      <c r="H127" s="37">
        <v>0</v>
      </c>
      <c r="I127" s="37"/>
      <c r="J127" s="37"/>
      <c r="K127" s="37"/>
      <c r="L127" s="37"/>
      <c r="M127" s="37"/>
      <c r="N127" s="108"/>
      <c r="O127" s="76"/>
    </row>
    <row r="128" spans="1:15" s="76" customFormat="1" ht="66" customHeight="1" x14ac:dyDescent="0.3">
      <c r="A128" s="36">
        <v>1</v>
      </c>
      <c r="B128" s="118" t="s">
        <v>172</v>
      </c>
      <c r="C128" s="108" t="s">
        <v>346</v>
      </c>
      <c r="D128" s="80" t="s">
        <v>413</v>
      </c>
      <c r="E128" s="84">
        <v>30000</v>
      </c>
      <c r="F128" s="84">
        <v>30000</v>
      </c>
      <c r="G128" s="37"/>
      <c r="H128" s="37">
        <v>29700</v>
      </c>
      <c r="I128" s="37">
        <f>SUM(J128:L128)</f>
        <v>10000</v>
      </c>
      <c r="J128" s="37">
        <v>2000</v>
      </c>
      <c r="K128" s="37">
        <v>8000</v>
      </c>
      <c r="L128" s="37"/>
      <c r="M128" s="37"/>
      <c r="N128" s="108"/>
    </row>
    <row r="129" spans="1:15" s="100" customFormat="1" ht="36.75" customHeight="1" x14ac:dyDescent="0.3">
      <c r="A129" s="95">
        <v>-6</v>
      </c>
      <c r="B129" s="109" t="s">
        <v>148</v>
      </c>
      <c r="C129" s="110"/>
      <c r="D129" s="97"/>
      <c r="E129" s="98"/>
      <c r="F129" s="98"/>
      <c r="G129" s="99"/>
      <c r="H129" s="37">
        <v>0</v>
      </c>
      <c r="I129" s="37"/>
      <c r="J129" s="37"/>
      <c r="K129" s="37"/>
      <c r="L129" s="37"/>
      <c r="M129" s="37"/>
      <c r="N129" s="108"/>
      <c r="O129" s="76"/>
    </row>
    <row r="130" spans="1:15" s="76" customFormat="1" ht="55.5" customHeight="1" x14ac:dyDescent="0.3">
      <c r="A130" s="36">
        <v>1</v>
      </c>
      <c r="B130" s="118" t="s">
        <v>173</v>
      </c>
      <c r="C130" s="108" t="s">
        <v>35</v>
      </c>
      <c r="D130" s="80" t="s">
        <v>412</v>
      </c>
      <c r="E130" s="84">
        <v>30000</v>
      </c>
      <c r="F130" s="84">
        <v>30000</v>
      </c>
      <c r="G130" s="37"/>
      <c r="H130" s="37">
        <v>29700</v>
      </c>
      <c r="I130" s="37">
        <f>SUM(J130:L130)</f>
        <v>10000</v>
      </c>
      <c r="J130" s="37">
        <v>3500</v>
      </c>
      <c r="K130" s="37">
        <v>6500</v>
      </c>
      <c r="L130" s="37"/>
      <c r="M130" s="37"/>
      <c r="N130" s="108"/>
    </row>
    <row r="131" spans="1:15" s="100" customFormat="1" ht="39.75" customHeight="1" x14ac:dyDescent="0.3">
      <c r="A131" s="95">
        <v>-7</v>
      </c>
      <c r="B131" s="104" t="s">
        <v>151</v>
      </c>
      <c r="C131" s="105"/>
      <c r="D131" s="97"/>
      <c r="E131" s="98"/>
      <c r="F131" s="98"/>
      <c r="G131" s="99"/>
      <c r="H131" s="37">
        <v>0</v>
      </c>
      <c r="I131" s="37"/>
      <c r="J131" s="37"/>
      <c r="K131" s="37"/>
      <c r="L131" s="37"/>
      <c r="M131" s="37"/>
      <c r="N131" s="108"/>
      <c r="O131" s="76"/>
    </row>
    <row r="132" spans="1:15" ht="39.75" customHeight="1" x14ac:dyDescent="0.3">
      <c r="A132" s="36">
        <v>1</v>
      </c>
      <c r="B132" s="118" t="s">
        <v>422</v>
      </c>
      <c r="C132" s="108" t="s">
        <v>23</v>
      </c>
      <c r="D132" s="108" t="s">
        <v>420</v>
      </c>
      <c r="E132" s="119">
        <v>14500</v>
      </c>
      <c r="F132" s="119">
        <v>14500</v>
      </c>
      <c r="G132" s="37"/>
      <c r="H132" s="37">
        <v>14400</v>
      </c>
      <c r="I132" s="37">
        <f>SUM(J132:L132)</f>
        <v>4000</v>
      </c>
      <c r="J132" s="37">
        <v>4000</v>
      </c>
      <c r="K132" s="37"/>
      <c r="L132" s="37"/>
      <c r="M132" s="37"/>
      <c r="N132" s="108"/>
    </row>
    <row r="133" spans="1:15" s="76" customFormat="1" ht="55.5" customHeight="1" x14ac:dyDescent="0.3">
      <c r="A133" s="36">
        <v>2</v>
      </c>
      <c r="B133" s="118" t="s">
        <v>174</v>
      </c>
      <c r="C133" s="108" t="s">
        <v>127</v>
      </c>
      <c r="D133" s="80" t="s">
        <v>421</v>
      </c>
      <c r="E133" s="84">
        <v>14500</v>
      </c>
      <c r="F133" s="84">
        <v>14500</v>
      </c>
      <c r="G133" s="37"/>
      <c r="H133" s="37">
        <v>14400</v>
      </c>
      <c r="I133" s="37">
        <f>SUM(J133:L133)</f>
        <v>4000</v>
      </c>
      <c r="J133" s="37">
        <v>4000</v>
      </c>
      <c r="K133" s="37"/>
      <c r="L133" s="37"/>
      <c r="M133" s="37"/>
      <c r="N133" s="108"/>
    </row>
    <row r="134" spans="1:15" s="76" customFormat="1" ht="55.5" customHeight="1" x14ac:dyDescent="0.3">
      <c r="A134" s="36">
        <v>3</v>
      </c>
      <c r="B134" s="118" t="s">
        <v>514</v>
      </c>
      <c r="C134" s="108" t="s">
        <v>30</v>
      </c>
      <c r="D134" s="24" t="s">
        <v>527</v>
      </c>
      <c r="E134" s="119">
        <v>14500</v>
      </c>
      <c r="F134" s="119">
        <v>14500</v>
      </c>
      <c r="G134" s="37"/>
      <c r="H134" s="37">
        <v>14400</v>
      </c>
      <c r="I134" s="37">
        <f t="shared" ref="I134:I136" si="19">SUM(J134:L134)</f>
        <v>4000</v>
      </c>
      <c r="J134" s="37">
        <v>4000</v>
      </c>
      <c r="K134" s="37"/>
      <c r="L134" s="37"/>
      <c r="M134" s="37"/>
      <c r="N134" s="108"/>
    </row>
    <row r="135" spans="1:15" s="4" customFormat="1" ht="47.65" customHeight="1" x14ac:dyDescent="0.3">
      <c r="A135" s="9">
        <v>4</v>
      </c>
      <c r="B135" s="23" t="s">
        <v>428</v>
      </c>
      <c r="C135" s="24" t="s">
        <v>41</v>
      </c>
      <c r="D135" s="8" t="s">
        <v>540</v>
      </c>
      <c r="E135" s="31">
        <v>50000</v>
      </c>
      <c r="F135" s="31">
        <v>50000</v>
      </c>
      <c r="G135" s="14"/>
      <c r="H135" s="14">
        <v>50000</v>
      </c>
      <c r="I135" s="14">
        <f t="shared" si="19"/>
        <v>10000</v>
      </c>
      <c r="J135" s="14">
        <v>5000</v>
      </c>
      <c r="K135" s="14">
        <v>5000</v>
      </c>
      <c r="L135" s="14"/>
      <c r="M135" s="14"/>
      <c r="N135" s="24"/>
    </row>
    <row r="136" spans="1:15" s="4" customFormat="1" ht="47.65" customHeight="1" x14ac:dyDescent="0.3">
      <c r="A136" s="9">
        <v>5</v>
      </c>
      <c r="B136" s="23" t="s">
        <v>525</v>
      </c>
      <c r="C136" s="24" t="s">
        <v>23</v>
      </c>
      <c r="D136" s="24" t="s">
        <v>526</v>
      </c>
      <c r="E136" s="31">
        <v>12500</v>
      </c>
      <c r="F136" s="31">
        <v>12500</v>
      </c>
      <c r="G136" s="14"/>
      <c r="H136" s="14">
        <v>12400</v>
      </c>
      <c r="I136" s="14">
        <f t="shared" si="19"/>
        <v>3000</v>
      </c>
      <c r="J136" s="14">
        <v>3000</v>
      </c>
      <c r="K136" s="14">
        <v>0</v>
      </c>
      <c r="L136" s="14"/>
      <c r="M136" s="14"/>
      <c r="N136" s="24"/>
    </row>
    <row r="137" spans="1:15" s="100" customFormat="1" ht="72.75" customHeight="1" x14ac:dyDescent="0.3">
      <c r="A137" s="95">
        <v>-8</v>
      </c>
      <c r="B137" s="109" t="s">
        <v>58</v>
      </c>
      <c r="C137" s="110"/>
      <c r="D137" s="105"/>
      <c r="E137" s="130"/>
      <c r="F137" s="130"/>
      <c r="G137" s="99"/>
      <c r="H137" s="37">
        <v>0</v>
      </c>
      <c r="I137" s="37"/>
      <c r="J137" s="37"/>
      <c r="K137" s="37"/>
      <c r="L137" s="37"/>
      <c r="M137" s="37"/>
      <c r="N137" s="108"/>
      <c r="O137" s="76"/>
    </row>
    <row r="138" spans="1:15" ht="46.9" customHeight="1" x14ac:dyDescent="0.3">
      <c r="A138" s="36">
        <v>1</v>
      </c>
      <c r="B138" s="118" t="s">
        <v>461</v>
      </c>
      <c r="C138" s="108" t="s">
        <v>118</v>
      </c>
      <c r="D138" s="108" t="s">
        <v>462</v>
      </c>
      <c r="E138" s="119">
        <v>22000</v>
      </c>
      <c r="F138" s="119">
        <v>4500</v>
      </c>
      <c r="G138" s="37"/>
      <c r="H138" s="37">
        <v>4500</v>
      </c>
      <c r="I138" s="37">
        <f>SUM(J138:L138)</f>
        <v>2500</v>
      </c>
      <c r="J138" s="37">
        <v>1000</v>
      </c>
      <c r="K138" s="37">
        <v>1500</v>
      </c>
      <c r="L138" s="37"/>
      <c r="M138" s="37"/>
      <c r="N138" s="108"/>
      <c r="O138" s="76"/>
    </row>
    <row r="139" spans="1:15" ht="53.25" customHeight="1" x14ac:dyDescent="0.3">
      <c r="A139" s="36">
        <v>2</v>
      </c>
      <c r="B139" s="118" t="s">
        <v>176</v>
      </c>
      <c r="C139" s="108" t="s">
        <v>23</v>
      </c>
      <c r="D139" s="108" t="s">
        <v>177</v>
      </c>
      <c r="E139" s="119">
        <v>85000</v>
      </c>
      <c r="F139" s="119">
        <v>35000</v>
      </c>
      <c r="G139" s="37"/>
      <c r="H139" s="37">
        <v>35000</v>
      </c>
      <c r="I139" s="37">
        <f t="shared" ref="I139:I140" si="20">SUM(J139:L139)</f>
        <v>17500</v>
      </c>
      <c r="J139" s="37">
        <f>4000+5000</f>
        <v>9000</v>
      </c>
      <c r="K139" s="37">
        <f>11000-2500</f>
        <v>8500</v>
      </c>
      <c r="L139" s="37"/>
      <c r="M139" s="37"/>
      <c r="N139" s="108"/>
      <c r="O139" s="76"/>
    </row>
    <row r="140" spans="1:15" s="1" customFormat="1" ht="56.25" customHeight="1" x14ac:dyDescent="0.3">
      <c r="A140" s="9">
        <v>3</v>
      </c>
      <c r="B140" s="23" t="s">
        <v>442</v>
      </c>
      <c r="C140" s="24" t="s">
        <v>23</v>
      </c>
      <c r="D140" s="24" t="s">
        <v>545</v>
      </c>
      <c r="E140" s="31">
        <v>12000</v>
      </c>
      <c r="F140" s="31">
        <v>12000</v>
      </c>
      <c r="G140" s="14"/>
      <c r="H140" s="14">
        <v>11900</v>
      </c>
      <c r="I140" s="14">
        <f t="shared" si="20"/>
        <v>6000</v>
      </c>
      <c r="J140" s="14">
        <v>6000</v>
      </c>
      <c r="K140" s="14">
        <v>0</v>
      </c>
      <c r="L140" s="14"/>
      <c r="M140" s="14"/>
      <c r="N140" s="24"/>
      <c r="O140" s="4"/>
    </row>
    <row r="141" spans="1:15" s="100" customFormat="1" ht="34.15" customHeight="1" x14ac:dyDescent="0.3">
      <c r="A141" s="95">
        <v>-9</v>
      </c>
      <c r="B141" s="104" t="s">
        <v>64</v>
      </c>
      <c r="C141" s="105"/>
      <c r="D141" s="105"/>
      <c r="E141" s="130"/>
      <c r="F141" s="130"/>
      <c r="G141" s="99"/>
      <c r="H141" s="37">
        <v>0</v>
      </c>
      <c r="I141" s="37"/>
      <c r="J141" s="37"/>
      <c r="K141" s="37"/>
      <c r="L141" s="37"/>
      <c r="M141" s="37"/>
      <c r="N141" s="108"/>
      <c r="O141" s="76"/>
    </row>
    <row r="142" spans="1:15" ht="88.5" customHeight="1" x14ac:dyDescent="0.3">
      <c r="A142" s="36">
        <v>1</v>
      </c>
      <c r="B142" s="118" t="s">
        <v>178</v>
      </c>
      <c r="C142" s="108" t="s">
        <v>23</v>
      </c>
      <c r="D142" s="108" t="s">
        <v>495</v>
      </c>
      <c r="E142" s="119">
        <v>35000</v>
      </c>
      <c r="F142" s="119">
        <v>35000</v>
      </c>
      <c r="G142" s="37"/>
      <c r="H142" s="37">
        <v>34700</v>
      </c>
      <c r="I142" s="37">
        <f>SUM(J142:L142)</f>
        <v>12000</v>
      </c>
      <c r="J142" s="37">
        <v>2000</v>
      </c>
      <c r="K142" s="37">
        <v>10000</v>
      </c>
      <c r="L142" s="37"/>
      <c r="M142" s="37"/>
      <c r="N142" s="108"/>
      <c r="O142" s="76"/>
    </row>
    <row r="143" spans="1:15" s="4" customFormat="1" ht="64.150000000000006" customHeight="1" x14ac:dyDescent="0.3">
      <c r="A143" s="9">
        <v>2</v>
      </c>
      <c r="B143" s="23" t="s">
        <v>193</v>
      </c>
      <c r="C143" s="24" t="s">
        <v>66</v>
      </c>
      <c r="D143" s="24" t="s">
        <v>543</v>
      </c>
      <c r="E143" s="31">
        <v>14991</v>
      </c>
      <c r="F143" s="31">
        <v>14991</v>
      </c>
      <c r="G143" s="14"/>
      <c r="H143" s="31">
        <v>14991</v>
      </c>
      <c r="I143" s="14">
        <f>SUM(J143:L143)</f>
        <v>5000</v>
      </c>
      <c r="J143" s="14"/>
      <c r="K143" s="14">
        <v>5000</v>
      </c>
      <c r="L143" s="14"/>
      <c r="M143" s="14"/>
      <c r="N143" s="24"/>
    </row>
    <row r="144" spans="1:15" s="100" customFormat="1" ht="48.75" customHeight="1" x14ac:dyDescent="0.3">
      <c r="A144" s="95">
        <v>-10</v>
      </c>
      <c r="B144" s="104" t="s">
        <v>68</v>
      </c>
      <c r="C144" s="105"/>
      <c r="D144" s="105"/>
      <c r="E144" s="130"/>
      <c r="F144" s="130"/>
      <c r="G144" s="99"/>
      <c r="H144" s="37">
        <v>0</v>
      </c>
      <c r="I144" s="37"/>
      <c r="J144" s="37"/>
      <c r="K144" s="37"/>
      <c r="L144" s="37"/>
      <c r="M144" s="37"/>
      <c r="N144" s="108"/>
      <c r="O144" s="76"/>
    </row>
    <row r="145" spans="1:15" ht="61.9" customHeight="1" x14ac:dyDescent="0.3">
      <c r="A145" s="36">
        <v>1</v>
      </c>
      <c r="B145" s="118" t="s">
        <v>181</v>
      </c>
      <c r="C145" s="108" t="s">
        <v>23</v>
      </c>
      <c r="D145" s="108" t="s">
        <v>532</v>
      </c>
      <c r="E145" s="119">
        <v>57300</v>
      </c>
      <c r="F145" s="119">
        <v>57300</v>
      </c>
      <c r="G145" s="37"/>
      <c r="H145" s="37">
        <v>54300</v>
      </c>
      <c r="I145" s="37">
        <f>SUM(J145:L145)</f>
        <v>20000</v>
      </c>
      <c r="J145" s="37"/>
      <c r="K145" s="37">
        <v>20000</v>
      </c>
      <c r="L145" s="37"/>
      <c r="M145" s="37"/>
      <c r="N145" s="108"/>
      <c r="O145" s="76"/>
    </row>
    <row r="146" spans="1:15" s="76" customFormat="1" ht="34.5" customHeight="1" x14ac:dyDescent="0.3">
      <c r="A146" s="77" t="s">
        <v>5</v>
      </c>
      <c r="B146" s="79" t="s">
        <v>185</v>
      </c>
      <c r="C146" s="225"/>
      <c r="D146" s="93"/>
      <c r="E146" s="94">
        <f t="shared" ref="E146:M146" si="21">SUM(E147:E153)</f>
        <v>4852102</v>
      </c>
      <c r="F146" s="94">
        <f t="shared" si="21"/>
        <v>2232102</v>
      </c>
      <c r="G146" s="94">
        <f t="shared" si="21"/>
        <v>2570000</v>
      </c>
      <c r="H146" s="94">
        <f t="shared" si="21"/>
        <v>1480102</v>
      </c>
      <c r="I146" s="94">
        <f t="shared" si="21"/>
        <v>23000</v>
      </c>
      <c r="J146" s="94">
        <f t="shared" si="21"/>
        <v>2000</v>
      </c>
      <c r="K146" s="94">
        <f t="shared" si="21"/>
        <v>21000</v>
      </c>
      <c r="L146" s="94">
        <f t="shared" si="21"/>
        <v>0</v>
      </c>
      <c r="M146" s="94">
        <f t="shared" si="21"/>
        <v>0</v>
      </c>
      <c r="N146" s="93"/>
    </row>
    <row r="147" spans="1:15" s="76" customFormat="1" ht="55.5" customHeight="1" x14ac:dyDescent="0.3">
      <c r="A147" s="36">
        <v>1</v>
      </c>
      <c r="B147" s="118" t="s">
        <v>186</v>
      </c>
      <c r="C147" s="108" t="s">
        <v>187</v>
      </c>
      <c r="D147" s="80" t="s">
        <v>188</v>
      </c>
      <c r="E147" s="84">
        <v>4120000</v>
      </c>
      <c r="F147" s="84">
        <v>1620000</v>
      </c>
      <c r="G147" s="37">
        <v>2500000</v>
      </c>
      <c r="H147" s="37">
        <v>1080000</v>
      </c>
      <c r="I147" s="37">
        <f t="shared" ref="I147:I153" si="22">SUM(J147:L147)</f>
        <v>10000</v>
      </c>
      <c r="J147" s="37"/>
      <c r="K147" s="37">
        <v>10000</v>
      </c>
      <c r="L147" s="37"/>
      <c r="M147" s="37"/>
      <c r="N147" s="108"/>
    </row>
    <row r="148" spans="1:15" s="76" customFormat="1" ht="42.75" customHeight="1" x14ac:dyDescent="0.3">
      <c r="A148" s="36">
        <v>2</v>
      </c>
      <c r="B148" s="118" t="s">
        <v>162</v>
      </c>
      <c r="C148" s="108" t="s">
        <v>118</v>
      </c>
      <c r="D148" s="108" t="s">
        <v>163</v>
      </c>
      <c r="E148" s="84">
        <v>235000</v>
      </c>
      <c r="F148" s="84">
        <v>150000</v>
      </c>
      <c r="G148" s="37">
        <v>50000</v>
      </c>
      <c r="H148" s="37">
        <v>148500</v>
      </c>
      <c r="I148" s="37">
        <f t="shared" si="22"/>
        <v>2000</v>
      </c>
      <c r="J148" s="37"/>
      <c r="K148" s="37">
        <v>2000</v>
      </c>
      <c r="L148" s="37"/>
      <c r="M148" s="37"/>
      <c r="N148" s="108"/>
    </row>
    <row r="149" spans="1:15" s="76" customFormat="1" ht="43.9" customHeight="1" x14ac:dyDescent="0.3">
      <c r="A149" s="36">
        <v>3</v>
      </c>
      <c r="B149" s="118" t="s">
        <v>191</v>
      </c>
      <c r="C149" s="108" t="s">
        <v>56</v>
      </c>
      <c r="D149" s="36" t="s">
        <v>192</v>
      </c>
      <c r="E149" s="131">
        <v>300000</v>
      </c>
      <c r="F149" s="131">
        <v>280000</v>
      </c>
      <c r="G149" s="37">
        <v>20000</v>
      </c>
      <c r="H149" s="37">
        <v>70000</v>
      </c>
      <c r="I149" s="37">
        <f t="shared" si="22"/>
        <v>2000</v>
      </c>
      <c r="J149" s="37"/>
      <c r="K149" s="37">
        <v>2000</v>
      </c>
      <c r="L149" s="37"/>
      <c r="M149" s="37"/>
      <c r="N149" s="108"/>
    </row>
    <row r="150" spans="1:15" s="76" customFormat="1" ht="69" customHeight="1" x14ac:dyDescent="0.3">
      <c r="A150" s="36">
        <v>4</v>
      </c>
      <c r="B150" s="118" t="s">
        <v>189</v>
      </c>
      <c r="C150" s="108" t="s">
        <v>35</v>
      </c>
      <c r="D150" s="80" t="s">
        <v>190</v>
      </c>
      <c r="E150" s="84">
        <v>100000</v>
      </c>
      <c r="F150" s="84">
        <v>85000</v>
      </c>
      <c r="G150" s="37"/>
      <c r="H150" s="37">
        <v>84500</v>
      </c>
      <c r="I150" s="37">
        <f t="shared" si="22"/>
        <v>2000</v>
      </c>
      <c r="J150" s="37"/>
      <c r="K150" s="37">
        <v>2000</v>
      </c>
      <c r="L150" s="37"/>
      <c r="M150" s="37"/>
      <c r="N150" s="108"/>
    </row>
    <row r="151" spans="1:15" ht="83.25" customHeight="1" x14ac:dyDescent="0.3">
      <c r="A151" s="36">
        <v>5</v>
      </c>
      <c r="B151" s="118" t="s">
        <v>179</v>
      </c>
      <c r="C151" s="108" t="s">
        <v>23</v>
      </c>
      <c r="D151" s="108" t="s">
        <v>180</v>
      </c>
      <c r="E151" s="119">
        <v>14900</v>
      </c>
      <c r="F151" s="119">
        <v>14900</v>
      </c>
      <c r="G151" s="37"/>
      <c r="H151" s="37">
        <v>14900</v>
      </c>
      <c r="I151" s="37">
        <f>SUM(J151:L151)</f>
        <v>2000</v>
      </c>
      <c r="J151" s="37"/>
      <c r="K151" s="37">
        <v>2000</v>
      </c>
      <c r="L151" s="37"/>
      <c r="M151" s="37"/>
      <c r="N151" s="108"/>
      <c r="O151" s="76"/>
    </row>
    <row r="152" spans="1:15" s="1" customFormat="1" ht="54.75" customHeight="1" x14ac:dyDescent="0.3">
      <c r="A152" s="9">
        <v>6</v>
      </c>
      <c r="B152" s="23" t="s">
        <v>182</v>
      </c>
      <c r="C152" s="24" t="s">
        <v>121</v>
      </c>
      <c r="D152" s="8" t="s">
        <v>183</v>
      </c>
      <c r="E152" s="12">
        <v>14976</v>
      </c>
      <c r="F152" s="12">
        <v>14976</v>
      </c>
      <c r="G152" s="14"/>
      <c r="H152" s="14">
        <v>14976</v>
      </c>
      <c r="I152" s="14">
        <f>SUM(J152:L152)</f>
        <v>1000</v>
      </c>
      <c r="J152" s="14">
        <v>1000</v>
      </c>
      <c r="K152" s="14">
        <v>0</v>
      </c>
      <c r="L152" s="14"/>
      <c r="M152" s="14"/>
      <c r="N152" s="24"/>
      <c r="O152" s="4"/>
    </row>
    <row r="153" spans="1:15" s="4" customFormat="1" ht="41.25" customHeight="1" x14ac:dyDescent="0.3">
      <c r="A153" s="9">
        <v>7</v>
      </c>
      <c r="B153" s="23" t="s">
        <v>194</v>
      </c>
      <c r="C153" s="24" t="s">
        <v>23</v>
      </c>
      <c r="D153" s="8" t="s">
        <v>464</v>
      </c>
      <c r="E153" s="31">
        <v>67226</v>
      </c>
      <c r="F153" s="31">
        <v>67226</v>
      </c>
      <c r="G153" s="14"/>
      <c r="H153" s="14">
        <v>67226</v>
      </c>
      <c r="I153" s="14">
        <f t="shared" si="22"/>
        <v>4000</v>
      </c>
      <c r="J153" s="14">
        <v>1000</v>
      </c>
      <c r="K153" s="14">
        <v>3000</v>
      </c>
      <c r="L153" s="14"/>
      <c r="M153" s="14"/>
      <c r="N153" s="24"/>
    </row>
    <row r="154" spans="1:15" s="76" customFormat="1" ht="40.5" customHeight="1" x14ac:dyDescent="0.3">
      <c r="A154" s="77" t="s">
        <v>479</v>
      </c>
      <c r="B154" s="79" t="s">
        <v>195</v>
      </c>
      <c r="C154" s="225"/>
      <c r="D154" s="225"/>
      <c r="E154" s="78"/>
      <c r="F154" s="78"/>
      <c r="G154" s="85"/>
      <c r="H154" s="85">
        <f t="shared" ref="H154:M154" si="23">SUM(H155:H155)</f>
        <v>100000</v>
      </c>
      <c r="I154" s="85">
        <f t="shared" si="23"/>
        <v>50000</v>
      </c>
      <c r="J154" s="85">
        <f t="shared" si="23"/>
        <v>0</v>
      </c>
      <c r="K154" s="85">
        <f t="shared" si="23"/>
        <v>50000</v>
      </c>
      <c r="L154" s="85">
        <f t="shared" si="23"/>
        <v>0</v>
      </c>
      <c r="M154" s="85">
        <f t="shared" si="23"/>
        <v>0</v>
      </c>
      <c r="N154" s="225"/>
    </row>
    <row r="155" spans="1:15" ht="42" customHeight="1" x14ac:dyDescent="0.3">
      <c r="A155" s="36">
        <v>1</v>
      </c>
      <c r="B155" s="102" t="s">
        <v>197</v>
      </c>
      <c r="C155" s="36"/>
      <c r="D155" s="108"/>
      <c r="E155" s="119"/>
      <c r="F155" s="119"/>
      <c r="G155" s="37"/>
      <c r="H155" s="37">
        <v>100000</v>
      </c>
      <c r="I155" s="37">
        <v>50000</v>
      </c>
      <c r="J155" s="37"/>
      <c r="K155" s="37">
        <v>50000</v>
      </c>
      <c r="L155" s="37"/>
      <c r="M155" s="37"/>
      <c r="N155" s="108"/>
      <c r="O155" s="76"/>
    </row>
    <row r="156" spans="1:15" ht="48.75" customHeight="1" x14ac:dyDescent="0.3">
      <c r="A156" s="77" t="s">
        <v>198</v>
      </c>
      <c r="B156" s="79" t="s">
        <v>199</v>
      </c>
      <c r="C156" s="225"/>
      <c r="D156" s="225"/>
      <c r="E156" s="78"/>
      <c r="F156" s="78"/>
      <c r="G156" s="85"/>
      <c r="H156" s="85"/>
      <c r="I156" s="85">
        <v>80300</v>
      </c>
      <c r="J156" s="85"/>
      <c r="K156" s="85"/>
      <c r="L156" s="85"/>
      <c r="M156" s="85"/>
      <c r="N156" s="225"/>
    </row>
    <row r="157" spans="1:15" ht="31.5" customHeight="1" x14ac:dyDescent="0.3"/>
    <row r="158" spans="1:15" ht="26.25" customHeight="1" x14ac:dyDescent="0.3"/>
  </sheetData>
  <mergeCells count="21">
    <mergeCell ref="A1:N1"/>
    <mergeCell ref="A2:N2"/>
    <mergeCell ref="A5:A8"/>
    <mergeCell ref="B5:B8"/>
    <mergeCell ref="C5:C8"/>
    <mergeCell ref="D5:G5"/>
    <mergeCell ref="H5:H8"/>
    <mergeCell ref="D6:D8"/>
    <mergeCell ref="E6:G6"/>
    <mergeCell ref="E7:E8"/>
    <mergeCell ref="F7:G7"/>
    <mergeCell ref="A4:N4"/>
    <mergeCell ref="N5:N8"/>
    <mergeCell ref="A3:N3"/>
    <mergeCell ref="I5:M5"/>
    <mergeCell ref="J6:L6"/>
    <mergeCell ref="J7:J8"/>
    <mergeCell ref="K7:K8"/>
    <mergeCell ref="L7:L8"/>
    <mergeCell ref="M6:M8"/>
    <mergeCell ref="I6:I8"/>
  </mergeCells>
  <pageMargins left="0.21" right="0.16" top="0.35" bottom="0.25" header="0.3" footer="0.2"/>
  <pageSetup paperSize="9" scale="72" orientation="landscape" verticalDpi="0"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D26" sqref="D26"/>
    </sheetView>
  </sheetViews>
  <sheetFormatPr defaultRowHeight="15.75" x14ac:dyDescent="0.25"/>
  <cols>
    <col min="1" max="1" width="4.44140625" style="238" customWidth="1"/>
    <col min="2" max="2" width="40.77734375" style="238" customWidth="1"/>
    <col min="3" max="3" width="9" style="238" customWidth="1"/>
    <col min="4" max="4" width="10.33203125" style="238" customWidth="1"/>
    <col min="5" max="5" width="8.44140625" style="238" customWidth="1"/>
    <col min="6" max="6" width="8.6640625" style="238" customWidth="1"/>
    <col min="7" max="7" width="12.109375" style="238" customWidth="1"/>
    <col min="8" max="8" width="10.6640625" style="238" customWidth="1"/>
    <col min="9" max="9" width="9.5546875" style="238" customWidth="1"/>
    <col min="10" max="251" width="8.88671875" style="238"/>
    <col min="252" max="252" width="4.44140625" style="238" customWidth="1"/>
    <col min="253" max="253" width="26.6640625" style="238" customWidth="1"/>
    <col min="254" max="254" width="7.6640625" style="238" customWidth="1"/>
    <col min="255" max="255" width="11.5546875" style="238" customWidth="1"/>
    <col min="256" max="256" width="8.33203125" style="238" customWidth="1"/>
    <col min="257" max="257" width="8.44140625" style="238" customWidth="1"/>
    <col min="258" max="258" width="10.21875" style="238" customWidth="1"/>
    <col min="259" max="259" width="9.21875" style="238" customWidth="1"/>
    <col min="260" max="260" width="13.6640625" style="238" customWidth="1"/>
    <col min="261" max="507" width="8.88671875" style="238"/>
    <col min="508" max="508" width="4.44140625" style="238" customWidth="1"/>
    <col min="509" max="509" width="26.6640625" style="238" customWidth="1"/>
    <col min="510" max="510" width="7.6640625" style="238" customWidth="1"/>
    <col min="511" max="511" width="11.5546875" style="238" customWidth="1"/>
    <col min="512" max="512" width="8.33203125" style="238" customWidth="1"/>
    <col min="513" max="513" width="8.44140625" style="238" customWidth="1"/>
    <col min="514" max="514" width="10.21875" style="238" customWidth="1"/>
    <col min="515" max="515" width="9.21875" style="238" customWidth="1"/>
    <col min="516" max="516" width="13.6640625" style="238" customWidth="1"/>
    <col min="517" max="763" width="8.88671875" style="238"/>
    <col min="764" max="764" width="4.44140625" style="238" customWidth="1"/>
    <col min="765" max="765" width="26.6640625" style="238" customWidth="1"/>
    <col min="766" max="766" width="7.6640625" style="238" customWidth="1"/>
    <col min="767" max="767" width="11.5546875" style="238" customWidth="1"/>
    <col min="768" max="768" width="8.33203125" style="238" customWidth="1"/>
    <col min="769" max="769" width="8.44140625" style="238" customWidth="1"/>
    <col min="770" max="770" width="10.21875" style="238" customWidth="1"/>
    <col min="771" max="771" width="9.21875" style="238" customWidth="1"/>
    <col min="772" max="772" width="13.6640625" style="238" customWidth="1"/>
    <col min="773" max="1019" width="8.88671875" style="238"/>
    <col min="1020" max="1020" width="4.44140625" style="238" customWidth="1"/>
    <col min="1021" max="1021" width="26.6640625" style="238" customWidth="1"/>
    <col min="1022" max="1022" width="7.6640625" style="238" customWidth="1"/>
    <col min="1023" max="1023" width="11.5546875" style="238" customWidth="1"/>
    <col min="1024" max="1024" width="8.33203125" style="238" customWidth="1"/>
    <col min="1025" max="1025" width="8.44140625" style="238" customWidth="1"/>
    <col min="1026" max="1026" width="10.21875" style="238" customWidth="1"/>
    <col min="1027" max="1027" width="9.21875" style="238" customWidth="1"/>
    <col min="1028" max="1028" width="13.6640625" style="238" customWidth="1"/>
    <col min="1029" max="1275" width="8.88671875" style="238"/>
    <col min="1276" max="1276" width="4.44140625" style="238" customWidth="1"/>
    <col min="1277" max="1277" width="26.6640625" style="238" customWidth="1"/>
    <col min="1278" max="1278" width="7.6640625" style="238" customWidth="1"/>
    <col min="1279" max="1279" width="11.5546875" style="238" customWidth="1"/>
    <col min="1280" max="1280" width="8.33203125" style="238" customWidth="1"/>
    <col min="1281" max="1281" width="8.44140625" style="238" customWidth="1"/>
    <col min="1282" max="1282" width="10.21875" style="238" customWidth="1"/>
    <col min="1283" max="1283" width="9.21875" style="238" customWidth="1"/>
    <col min="1284" max="1284" width="13.6640625" style="238" customWidth="1"/>
    <col min="1285" max="1531" width="8.88671875" style="238"/>
    <col min="1532" max="1532" width="4.44140625" style="238" customWidth="1"/>
    <col min="1533" max="1533" width="26.6640625" style="238" customWidth="1"/>
    <col min="1534" max="1534" width="7.6640625" style="238" customWidth="1"/>
    <col min="1535" max="1535" width="11.5546875" style="238" customWidth="1"/>
    <col min="1536" max="1536" width="8.33203125" style="238" customWidth="1"/>
    <col min="1537" max="1537" width="8.44140625" style="238" customWidth="1"/>
    <col min="1538" max="1538" width="10.21875" style="238" customWidth="1"/>
    <col min="1539" max="1539" width="9.21875" style="238" customWidth="1"/>
    <col min="1540" max="1540" width="13.6640625" style="238" customWidth="1"/>
    <col min="1541" max="1787" width="8.88671875" style="238"/>
    <col min="1788" max="1788" width="4.44140625" style="238" customWidth="1"/>
    <col min="1789" max="1789" width="26.6640625" style="238" customWidth="1"/>
    <col min="1790" max="1790" width="7.6640625" style="238" customWidth="1"/>
    <col min="1791" max="1791" width="11.5546875" style="238" customWidth="1"/>
    <col min="1792" max="1792" width="8.33203125" style="238" customWidth="1"/>
    <col min="1793" max="1793" width="8.44140625" style="238" customWidth="1"/>
    <col min="1794" max="1794" width="10.21875" style="238" customWidth="1"/>
    <col min="1795" max="1795" width="9.21875" style="238" customWidth="1"/>
    <col min="1796" max="1796" width="13.6640625" style="238" customWidth="1"/>
    <col min="1797" max="2043" width="8.88671875" style="238"/>
    <col min="2044" max="2044" width="4.44140625" style="238" customWidth="1"/>
    <col min="2045" max="2045" width="26.6640625" style="238" customWidth="1"/>
    <col min="2046" max="2046" width="7.6640625" style="238" customWidth="1"/>
    <col min="2047" max="2047" width="11.5546875" style="238" customWidth="1"/>
    <col min="2048" max="2048" width="8.33203125" style="238" customWidth="1"/>
    <col min="2049" max="2049" width="8.44140625" style="238" customWidth="1"/>
    <col min="2050" max="2050" width="10.21875" style="238" customWidth="1"/>
    <col min="2051" max="2051" width="9.21875" style="238" customWidth="1"/>
    <col min="2052" max="2052" width="13.6640625" style="238" customWidth="1"/>
    <col min="2053" max="2299" width="8.88671875" style="238"/>
    <col min="2300" max="2300" width="4.44140625" style="238" customWidth="1"/>
    <col min="2301" max="2301" width="26.6640625" style="238" customWidth="1"/>
    <col min="2302" max="2302" width="7.6640625" style="238" customWidth="1"/>
    <col min="2303" max="2303" width="11.5546875" style="238" customWidth="1"/>
    <col min="2304" max="2304" width="8.33203125" style="238" customWidth="1"/>
    <col min="2305" max="2305" width="8.44140625" style="238" customWidth="1"/>
    <col min="2306" max="2306" width="10.21875" style="238" customWidth="1"/>
    <col min="2307" max="2307" width="9.21875" style="238" customWidth="1"/>
    <col min="2308" max="2308" width="13.6640625" style="238" customWidth="1"/>
    <col min="2309" max="2555" width="8.88671875" style="238"/>
    <col min="2556" max="2556" width="4.44140625" style="238" customWidth="1"/>
    <col min="2557" max="2557" width="26.6640625" style="238" customWidth="1"/>
    <col min="2558" max="2558" width="7.6640625" style="238" customWidth="1"/>
    <col min="2559" max="2559" width="11.5546875" style="238" customWidth="1"/>
    <col min="2560" max="2560" width="8.33203125" style="238" customWidth="1"/>
    <col min="2561" max="2561" width="8.44140625" style="238" customWidth="1"/>
    <col min="2562" max="2562" width="10.21875" style="238" customWidth="1"/>
    <col min="2563" max="2563" width="9.21875" style="238" customWidth="1"/>
    <col min="2564" max="2564" width="13.6640625" style="238" customWidth="1"/>
    <col min="2565" max="2811" width="8.88671875" style="238"/>
    <col min="2812" max="2812" width="4.44140625" style="238" customWidth="1"/>
    <col min="2813" max="2813" width="26.6640625" style="238" customWidth="1"/>
    <col min="2814" max="2814" width="7.6640625" style="238" customWidth="1"/>
    <col min="2815" max="2815" width="11.5546875" style="238" customWidth="1"/>
    <col min="2816" max="2816" width="8.33203125" style="238" customWidth="1"/>
    <col min="2817" max="2817" width="8.44140625" style="238" customWidth="1"/>
    <col min="2818" max="2818" width="10.21875" style="238" customWidth="1"/>
    <col min="2819" max="2819" width="9.21875" style="238" customWidth="1"/>
    <col min="2820" max="2820" width="13.6640625" style="238" customWidth="1"/>
    <col min="2821" max="3067" width="8.88671875" style="238"/>
    <col min="3068" max="3068" width="4.44140625" style="238" customWidth="1"/>
    <col min="3069" max="3069" width="26.6640625" style="238" customWidth="1"/>
    <col min="3070" max="3070" width="7.6640625" style="238" customWidth="1"/>
    <col min="3071" max="3071" width="11.5546875" style="238" customWidth="1"/>
    <col min="3072" max="3072" width="8.33203125" style="238" customWidth="1"/>
    <col min="3073" max="3073" width="8.44140625" style="238" customWidth="1"/>
    <col min="3074" max="3074" width="10.21875" style="238" customWidth="1"/>
    <col min="3075" max="3075" width="9.21875" style="238" customWidth="1"/>
    <col min="3076" max="3076" width="13.6640625" style="238" customWidth="1"/>
    <col min="3077" max="3323" width="8.88671875" style="238"/>
    <col min="3324" max="3324" width="4.44140625" style="238" customWidth="1"/>
    <col min="3325" max="3325" width="26.6640625" style="238" customWidth="1"/>
    <col min="3326" max="3326" width="7.6640625" style="238" customWidth="1"/>
    <col min="3327" max="3327" width="11.5546875" style="238" customWidth="1"/>
    <col min="3328" max="3328" width="8.33203125" style="238" customWidth="1"/>
    <col min="3329" max="3329" width="8.44140625" style="238" customWidth="1"/>
    <col min="3330" max="3330" width="10.21875" style="238" customWidth="1"/>
    <col min="3331" max="3331" width="9.21875" style="238" customWidth="1"/>
    <col min="3332" max="3332" width="13.6640625" style="238" customWidth="1"/>
    <col min="3333" max="3579" width="8.88671875" style="238"/>
    <col min="3580" max="3580" width="4.44140625" style="238" customWidth="1"/>
    <col min="3581" max="3581" width="26.6640625" style="238" customWidth="1"/>
    <col min="3582" max="3582" width="7.6640625" style="238" customWidth="1"/>
    <col min="3583" max="3583" width="11.5546875" style="238" customWidth="1"/>
    <col min="3584" max="3584" width="8.33203125" style="238" customWidth="1"/>
    <col min="3585" max="3585" width="8.44140625" style="238" customWidth="1"/>
    <col min="3586" max="3586" width="10.21875" style="238" customWidth="1"/>
    <col min="3587" max="3587" width="9.21875" style="238" customWidth="1"/>
    <col min="3588" max="3588" width="13.6640625" style="238" customWidth="1"/>
    <col min="3589" max="3835" width="8.88671875" style="238"/>
    <col min="3836" max="3836" width="4.44140625" style="238" customWidth="1"/>
    <col min="3837" max="3837" width="26.6640625" style="238" customWidth="1"/>
    <col min="3838" max="3838" width="7.6640625" style="238" customWidth="1"/>
    <col min="3839" max="3839" width="11.5546875" style="238" customWidth="1"/>
    <col min="3840" max="3840" width="8.33203125" style="238" customWidth="1"/>
    <col min="3841" max="3841" width="8.44140625" style="238" customWidth="1"/>
    <col min="3842" max="3842" width="10.21875" style="238" customWidth="1"/>
    <col min="3843" max="3843" width="9.21875" style="238" customWidth="1"/>
    <col min="3844" max="3844" width="13.6640625" style="238" customWidth="1"/>
    <col min="3845" max="4091" width="8.88671875" style="238"/>
    <col min="4092" max="4092" width="4.44140625" style="238" customWidth="1"/>
    <col min="4093" max="4093" width="26.6640625" style="238" customWidth="1"/>
    <col min="4094" max="4094" width="7.6640625" style="238" customWidth="1"/>
    <col min="4095" max="4095" width="11.5546875" style="238" customWidth="1"/>
    <col min="4096" max="4096" width="8.33203125" style="238" customWidth="1"/>
    <col min="4097" max="4097" width="8.44140625" style="238" customWidth="1"/>
    <col min="4098" max="4098" width="10.21875" style="238" customWidth="1"/>
    <col min="4099" max="4099" width="9.21875" style="238" customWidth="1"/>
    <col min="4100" max="4100" width="13.6640625" style="238" customWidth="1"/>
    <col min="4101" max="4347" width="8.88671875" style="238"/>
    <col min="4348" max="4348" width="4.44140625" style="238" customWidth="1"/>
    <col min="4349" max="4349" width="26.6640625" style="238" customWidth="1"/>
    <col min="4350" max="4350" width="7.6640625" style="238" customWidth="1"/>
    <col min="4351" max="4351" width="11.5546875" style="238" customWidth="1"/>
    <col min="4352" max="4352" width="8.33203125" style="238" customWidth="1"/>
    <col min="4353" max="4353" width="8.44140625" style="238" customWidth="1"/>
    <col min="4354" max="4354" width="10.21875" style="238" customWidth="1"/>
    <col min="4355" max="4355" width="9.21875" style="238" customWidth="1"/>
    <col min="4356" max="4356" width="13.6640625" style="238" customWidth="1"/>
    <col min="4357" max="4603" width="8.88671875" style="238"/>
    <col min="4604" max="4604" width="4.44140625" style="238" customWidth="1"/>
    <col min="4605" max="4605" width="26.6640625" style="238" customWidth="1"/>
    <col min="4606" max="4606" width="7.6640625" style="238" customWidth="1"/>
    <col min="4607" max="4607" width="11.5546875" style="238" customWidth="1"/>
    <col min="4608" max="4608" width="8.33203125" style="238" customWidth="1"/>
    <col min="4609" max="4609" width="8.44140625" style="238" customWidth="1"/>
    <col min="4610" max="4610" width="10.21875" style="238" customWidth="1"/>
    <col min="4611" max="4611" width="9.21875" style="238" customWidth="1"/>
    <col min="4612" max="4612" width="13.6640625" style="238" customWidth="1"/>
    <col min="4613" max="4859" width="8.88671875" style="238"/>
    <col min="4860" max="4860" width="4.44140625" style="238" customWidth="1"/>
    <col min="4861" max="4861" width="26.6640625" style="238" customWidth="1"/>
    <col min="4862" max="4862" width="7.6640625" style="238" customWidth="1"/>
    <col min="4863" max="4863" width="11.5546875" style="238" customWidth="1"/>
    <col min="4864" max="4864" width="8.33203125" style="238" customWidth="1"/>
    <col min="4865" max="4865" width="8.44140625" style="238" customWidth="1"/>
    <col min="4866" max="4866" width="10.21875" style="238" customWidth="1"/>
    <col min="4867" max="4867" width="9.21875" style="238" customWidth="1"/>
    <col min="4868" max="4868" width="13.6640625" style="238" customWidth="1"/>
    <col min="4869" max="5115" width="8.88671875" style="238"/>
    <col min="5116" max="5116" width="4.44140625" style="238" customWidth="1"/>
    <col min="5117" max="5117" width="26.6640625" style="238" customWidth="1"/>
    <col min="5118" max="5118" width="7.6640625" style="238" customWidth="1"/>
    <col min="5119" max="5119" width="11.5546875" style="238" customWidth="1"/>
    <col min="5120" max="5120" width="8.33203125" style="238" customWidth="1"/>
    <col min="5121" max="5121" width="8.44140625" style="238" customWidth="1"/>
    <col min="5122" max="5122" width="10.21875" style="238" customWidth="1"/>
    <col min="5123" max="5123" width="9.21875" style="238" customWidth="1"/>
    <col min="5124" max="5124" width="13.6640625" style="238" customWidth="1"/>
    <col min="5125" max="5371" width="8.88671875" style="238"/>
    <col min="5372" max="5372" width="4.44140625" style="238" customWidth="1"/>
    <col min="5373" max="5373" width="26.6640625" style="238" customWidth="1"/>
    <col min="5374" max="5374" width="7.6640625" style="238" customWidth="1"/>
    <col min="5375" max="5375" width="11.5546875" style="238" customWidth="1"/>
    <col min="5376" max="5376" width="8.33203125" style="238" customWidth="1"/>
    <col min="5377" max="5377" width="8.44140625" style="238" customWidth="1"/>
    <col min="5378" max="5378" width="10.21875" style="238" customWidth="1"/>
    <col min="5379" max="5379" width="9.21875" style="238" customWidth="1"/>
    <col min="5380" max="5380" width="13.6640625" style="238" customWidth="1"/>
    <col min="5381" max="5627" width="8.88671875" style="238"/>
    <col min="5628" max="5628" width="4.44140625" style="238" customWidth="1"/>
    <col min="5629" max="5629" width="26.6640625" style="238" customWidth="1"/>
    <col min="5630" max="5630" width="7.6640625" style="238" customWidth="1"/>
    <col min="5631" max="5631" width="11.5546875" style="238" customWidth="1"/>
    <col min="5632" max="5632" width="8.33203125" style="238" customWidth="1"/>
    <col min="5633" max="5633" width="8.44140625" style="238" customWidth="1"/>
    <col min="5634" max="5634" width="10.21875" style="238" customWidth="1"/>
    <col min="5635" max="5635" width="9.21875" style="238" customWidth="1"/>
    <col min="5636" max="5636" width="13.6640625" style="238" customWidth="1"/>
    <col min="5637" max="5883" width="8.88671875" style="238"/>
    <col min="5884" max="5884" width="4.44140625" style="238" customWidth="1"/>
    <col min="5885" max="5885" width="26.6640625" style="238" customWidth="1"/>
    <col min="5886" max="5886" width="7.6640625" style="238" customWidth="1"/>
    <col min="5887" max="5887" width="11.5546875" style="238" customWidth="1"/>
    <col min="5888" max="5888" width="8.33203125" style="238" customWidth="1"/>
    <col min="5889" max="5889" width="8.44140625" style="238" customWidth="1"/>
    <col min="5890" max="5890" width="10.21875" style="238" customWidth="1"/>
    <col min="5891" max="5891" width="9.21875" style="238" customWidth="1"/>
    <col min="5892" max="5892" width="13.6640625" style="238" customWidth="1"/>
    <col min="5893" max="6139" width="8.88671875" style="238"/>
    <col min="6140" max="6140" width="4.44140625" style="238" customWidth="1"/>
    <col min="6141" max="6141" width="26.6640625" style="238" customWidth="1"/>
    <col min="6142" max="6142" width="7.6640625" style="238" customWidth="1"/>
    <col min="6143" max="6143" width="11.5546875" style="238" customWidth="1"/>
    <col min="6144" max="6144" width="8.33203125" style="238" customWidth="1"/>
    <col min="6145" max="6145" width="8.44140625" style="238" customWidth="1"/>
    <col min="6146" max="6146" width="10.21875" style="238" customWidth="1"/>
    <col min="6147" max="6147" width="9.21875" style="238" customWidth="1"/>
    <col min="6148" max="6148" width="13.6640625" style="238" customWidth="1"/>
    <col min="6149" max="6395" width="8.88671875" style="238"/>
    <col min="6396" max="6396" width="4.44140625" style="238" customWidth="1"/>
    <col min="6397" max="6397" width="26.6640625" style="238" customWidth="1"/>
    <col min="6398" max="6398" width="7.6640625" style="238" customWidth="1"/>
    <col min="6399" max="6399" width="11.5546875" style="238" customWidth="1"/>
    <col min="6400" max="6400" width="8.33203125" style="238" customWidth="1"/>
    <col min="6401" max="6401" width="8.44140625" style="238" customWidth="1"/>
    <col min="6402" max="6402" width="10.21875" style="238" customWidth="1"/>
    <col min="6403" max="6403" width="9.21875" style="238" customWidth="1"/>
    <col min="6404" max="6404" width="13.6640625" style="238" customWidth="1"/>
    <col min="6405" max="6651" width="8.88671875" style="238"/>
    <col min="6652" max="6652" width="4.44140625" style="238" customWidth="1"/>
    <col min="6653" max="6653" width="26.6640625" style="238" customWidth="1"/>
    <col min="6654" max="6654" width="7.6640625" style="238" customWidth="1"/>
    <col min="6655" max="6655" width="11.5546875" style="238" customWidth="1"/>
    <col min="6656" max="6656" width="8.33203125" style="238" customWidth="1"/>
    <col min="6657" max="6657" width="8.44140625" style="238" customWidth="1"/>
    <col min="6658" max="6658" width="10.21875" style="238" customWidth="1"/>
    <col min="6659" max="6659" width="9.21875" style="238" customWidth="1"/>
    <col min="6660" max="6660" width="13.6640625" style="238" customWidth="1"/>
    <col min="6661" max="6907" width="8.88671875" style="238"/>
    <col min="6908" max="6908" width="4.44140625" style="238" customWidth="1"/>
    <col min="6909" max="6909" width="26.6640625" style="238" customWidth="1"/>
    <col min="6910" max="6910" width="7.6640625" style="238" customWidth="1"/>
    <col min="6911" max="6911" width="11.5546875" style="238" customWidth="1"/>
    <col min="6912" max="6912" width="8.33203125" style="238" customWidth="1"/>
    <col min="6913" max="6913" width="8.44140625" style="238" customWidth="1"/>
    <col min="6914" max="6914" width="10.21875" style="238" customWidth="1"/>
    <col min="6915" max="6915" width="9.21875" style="238" customWidth="1"/>
    <col min="6916" max="6916" width="13.6640625" style="238" customWidth="1"/>
    <col min="6917" max="7163" width="8.88671875" style="238"/>
    <col min="7164" max="7164" width="4.44140625" style="238" customWidth="1"/>
    <col min="7165" max="7165" width="26.6640625" style="238" customWidth="1"/>
    <col min="7166" max="7166" width="7.6640625" style="238" customWidth="1"/>
    <col min="7167" max="7167" width="11.5546875" style="238" customWidth="1"/>
    <col min="7168" max="7168" width="8.33203125" style="238" customWidth="1"/>
    <col min="7169" max="7169" width="8.44140625" style="238" customWidth="1"/>
    <col min="7170" max="7170" width="10.21875" style="238" customWidth="1"/>
    <col min="7171" max="7171" width="9.21875" style="238" customWidth="1"/>
    <col min="7172" max="7172" width="13.6640625" style="238" customWidth="1"/>
    <col min="7173" max="7419" width="8.88671875" style="238"/>
    <col min="7420" max="7420" width="4.44140625" style="238" customWidth="1"/>
    <col min="7421" max="7421" width="26.6640625" style="238" customWidth="1"/>
    <col min="7422" max="7422" width="7.6640625" style="238" customWidth="1"/>
    <col min="7423" max="7423" width="11.5546875" style="238" customWidth="1"/>
    <col min="7424" max="7424" width="8.33203125" style="238" customWidth="1"/>
    <col min="7425" max="7425" width="8.44140625" style="238" customWidth="1"/>
    <col min="7426" max="7426" width="10.21875" style="238" customWidth="1"/>
    <col min="7427" max="7427" width="9.21875" style="238" customWidth="1"/>
    <col min="7428" max="7428" width="13.6640625" style="238" customWidth="1"/>
    <col min="7429" max="7675" width="8.88671875" style="238"/>
    <col min="7676" max="7676" width="4.44140625" style="238" customWidth="1"/>
    <col min="7677" max="7677" width="26.6640625" style="238" customWidth="1"/>
    <col min="7678" max="7678" width="7.6640625" style="238" customWidth="1"/>
    <col min="7679" max="7679" width="11.5546875" style="238" customWidth="1"/>
    <col min="7680" max="7680" width="8.33203125" style="238" customWidth="1"/>
    <col min="7681" max="7681" width="8.44140625" style="238" customWidth="1"/>
    <col min="7682" max="7682" width="10.21875" style="238" customWidth="1"/>
    <col min="7683" max="7683" width="9.21875" style="238" customWidth="1"/>
    <col min="7684" max="7684" width="13.6640625" style="238" customWidth="1"/>
    <col min="7685" max="7931" width="8.88671875" style="238"/>
    <col min="7932" max="7932" width="4.44140625" style="238" customWidth="1"/>
    <col min="7933" max="7933" width="26.6640625" style="238" customWidth="1"/>
    <col min="7934" max="7934" width="7.6640625" style="238" customWidth="1"/>
    <col min="7935" max="7935" width="11.5546875" style="238" customWidth="1"/>
    <col min="7936" max="7936" width="8.33203125" style="238" customWidth="1"/>
    <col min="7937" max="7937" width="8.44140625" style="238" customWidth="1"/>
    <col min="7938" max="7938" width="10.21875" style="238" customWidth="1"/>
    <col min="7939" max="7939" width="9.21875" style="238" customWidth="1"/>
    <col min="7940" max="7940" width="13.6640625" style="238" customWidth="1"/>
    <col min="7941" max="8187" width="8.88671875" style="238"/>
    <col min="8188" max="8188" width="4.44140625" style="238" customWidth="1"/>
    <col min="8189" max="8189" width="26.6640625" style="238" customWidth="1"/>
    <col min="8190" max="8190" width="7.6640625" style="238" customWidth="1"/>
    <col min="8191" max="8191" width="11.5546875" style="238" customWidth="1"/>
    <col min="8192" max="8192" width="8.33203125" style="238" customWidth="1"/>
    <col min="8193" max="8193" width="8.44140625" style="238" customWidth="1"/>
    <col min="8194" max="8194" width="10.21875" style="238" customWidth="1"/>
    <col min="8195" max="8195" width="9.21875" style="238" customWidth="1"/>
    <col min="8196" max="8196" width="13.6640625" style="238" customWidth="1"/>
    <col min="8197" max="8443" width="8.88671875" style="238"/>
    <col min="8444" max="8444" width="4.44140625" style="238" customWidth="1"/>
    <col min="8445" max="8445" width="26.6640625" style="238" customWidth="1"/>
    <col min="8446" max="8446" width="7.6640625" style="238" customWidth="1"/>
    <col min="8447" max="8447" width="11.5546875" style="238" customWidth="1"/>
    <col min="8448" max="8448" width="8.33203125" style="238" customWidth="1"/>
    <col min="8449" max="8449" width="8.44140625" style="238" customWidth="1"/>
    <col min="8450" max="8450" width="10.21875" style="238" customWidth="1"/>
    <col min="8451" max="8451" width="9.21875" style="238" customWidth="1"/>
    <col min="8452" max="8452" width="13.6640625" style="238" customWidth="1"/>
    <col min="8453" max="8699" width="8.88671875" style="238"/>
    <col min="8700" max="8700" width="4.44140625" style="238" customWidth="1"/>
    <col min="8701" max="8701" width="26.6640625" style="238" customWidth="1"/>
    <col min="8702" max="8702" width="7.6640625" style="238" customWidth="1"/>
    <col min="8703" max="8703" width="11.5546875" style="238" customWidth="1"/>
    <col min="8704" max="8704" width="8.33203125" style="238" customWidth="1"/>
    <col min="8705" max="8705" width="8.44140625" style="238" customWidth="1"/>
    <col min="8706" max="8706" width="10.21875" style="238" customWidth="1"/>
    <col min="8707" max="8707" width="9.21875" style="238" customWidth="1"/>
    <col min="8708" max="8708" width="13.6640625" style="238" customWidth="1"/>
    <col min="8709" max="8955" width="8.88671875" style="238"/>
    <col min="8956" max="8956" width="4.44140625" style="238" customWidth="1"/>
    <col min="8957" max="8957" width="26.6640625" style="238" customWidth="1"/>
    <col min="8958" max="8958" width="7.6640625" style="238" customWidth="1"/>
    <col min="8959" max="8959" width="11.5546875" style="238" customWidth="1"/>
    <col min="8960" max="8960" width="8.33203125" style="238" customWidth="1"/>
    <col min="8961" max="8961" width="8.44140625" style="238" customWidth="1"/>
    <col min="8962" max="8962" width="10.21875" style="238" customWidth="1"/>
    <col min="8963" max="8963" width="9.21875" style="238" customWidth="1"/>
    <col min="8964" max="8964" width="13.6640625" style="238" customWidth="1"/>
    <col min="8965" max="9211" width="8.88671875" style="238"/>
    <col min="9212" max="9212" width="4.44140625" style="238" customWidth="1"/>
    <col min="9213" max="9213" width="26.6640625" style="238" customWidth="1"/>
    <col min="9214" max="9214" width="7.6640625" style="238" customWidth="1"/>
    <col min="9215" max="9215" width="11.5546875" style="238" customWidth="1"/>
    <col min="9216" max="9216" width="8.33203125" style="238" customWidth="1"/>
    <col min="9217" max="9217" width="8.44140625" style="238" customWidth="1"/>
    <col min="9218" max="9218" width="10.21875" style="238" customWidth="1"/>
    <col min="9219" max="9219" width="9.21875" style="238" customWidth="1"/>
    <col min="9220" max="9220" width="13.6640625" style="238" customWidth="1"/>
    <col min="9221" max="9467" width="8.88671875" style="238"/>
    <col min="9468" max="9468" width="4.44140625" style="238" customWidth="1"/>
    <col min="9469" max="9469" width="26.6640625" style="238" customWidth="1"/>
    <col min="9470" max="9470" width="7.6640625" style="238" customWidth="1"/>
    <col min="9471" max="9471" width="11.5546875" style="238" customWidth="1"/>
    <col min="9472" max="9472" width="8.33203125" style="238" customWidth="1"/>
    <col min="9473" max="9473" width="8.44140625" style="238" customWidth="1"/>
    <col min="9474" max="9474" width="10.21875" style="238" customWidth="1"/>
    <col min="9475" max="9475" width="9.21875" style="238" customWidth="1"/>
    <col min="9476" max="9476" width="13.6640625" style="238" customWidth="1"/>
    <col min="9477" max="9723" width="8.88671875" style="238"/>
    <col min="9724" max="9724" width="4.44140625" style="238" customWidth="1"/>
    <col min="9725" max="9725" width="26.6640625" style="238" customWidth="1"/>
    <col min="9726" max="9726" width="7.6640625" style="238" customWidth="1"/>
    <col min="9727" max="9727" width="11.5546875" style="238" customWidth="1"/>
    <col min="9728" max="9728" width="8.33203125" style="238" customWidth="1"/>
    <col min="9729" max="9729" width="8.44140625" style="238" customWidth="1"/>
    <col min="9730" max="9730" width="10.21875" style="238" customWidth="1"/>
    <col min="9731" max="9731" width="9.21875" style="238" customWidth="1"/>
    <col min="9732" max="9732" width="13.6640625" style="238" customWidth="1"/>
    <col min="9733" max="9979" width="8.88671875" style="238"/>
    <col min="9980" max="9980" width="4.44140625" style="238" customWidth="1"/>
    <col min="9981" max="9981" width="26.6640625" style="238" customWidth="1"/>
    <col min="9982" max="9982" width="7.6640625" style="238" customWidth="1"/>
    <col min="9983" max="9983" width="11.5546875" style="238" customWidth="1"/>
    <col min="9984" max="9984" width="8.33203125" style="238" customWidth="1"/>
    <col min="9985" max="9985" width="8.44140625" style="238" customWidth="1"/>
    <col min="9986" max="9986" width="10.21875" style="238" customWidth="1"/>
    <col min="9987" max="9987" width="9.21875" style="238" customWidth="1"/>
    <col min="9988" max="9988" width="13.6640625" style="238" customWidth="1"/>
    <col min="9989" max="10235" width="8.88671875" style="238"/>
    <col min="10236" max="10236" width="4.44140625" style="238" customWidth="1"/>
    <col min="10237" max="10237" width="26.6640625" style="238" customWidth="1"/>
    <col min="10238" max="10238" width="7.6640625" style="238" customWidth="1"/>
    <col min="10239" max="10239" width="11.5546875" style="238" customWidth="1"/>
    <col min="10240" max="10240" width="8.33203125" style="238" customWidth="1"/>
    <col min="10241" max="10241" width="8.44140625" style="238" customWidth="1"/>
    <col min="10242" max="10242" width="10.21875" style="238" customWidth="1"/>
    <col min="10243" max="10243" width="9.21875" style="238" customWidth="1"/>
    <col min="10244" max="10244" width="13.6640625" style="238" customWidth="1"/>
    <col min="10245" max="10491" width="8.88671875" style="238"/>
    <col min="10492" max="10492" width="4.44140625" style="238" customWidth="1"/>
    <col min="10493" max="10493" width="26.6640625" style="238" customWidth="1"/>
    <col min="10494" max="10494" width="7.6640625" style="238" customWidth="1"/>
    <col min="10495" max="10495" width="11.5546875" style="238" customWidth="1"/>
    <col min="10496" max="10496" width="8.33203125" style="238" customWidth="1"/>
    <col min="10497" max="10497" width="8.44140625" style="238" customWidth="1"/>
    <col min="10498" max="10498" width="10.21875" style="238" customWidth="1"/>
    <col min="10499" max="10499" width="9.21875" style="238" customWidth="1"/>
    <col min="10500" max="10500" width="13.6640625" style="238" customWidth="1"/>
    <col min="10501" max="10747" width="8.88671875" style="238"/>
    <col min="10748" max="10748" width="4.44140625" style="238" customWidth="1"/>
    <col min="10749" max="10749" width="26.6640625" style="238" customWidth="1"/>
    <col min="10750" max="10750" width="7.6640625" style="238" customWidth="1"/>
    <col min="10751" max="10751" width="11.5546875" style="238" customWidth="1"/>
    <col min="10752" max="10752" width="8.33203125" style="238" customWidth="1"/>
    <col min="10753" max="10753" width="8.44140625" style="238" customWidth="1"/>
    <col min="10754" max="10754" width="10.21875" style="238" customWidth="1"/>
    <col min="10755" max="10755" width="9.21875" style="238" customWidth="1"/>
    <col min="10756" max="10756" width="13.6640625" style="238" customWidth="1"/>
    <col min="10757" max="11003" width="8.88671875" style="238"/>
    <col min="11004" max="11004" width="4.44140625" style="238" customWidth="1"/>
    <col min="11005" max="11005" width="26.6640625" style="238" customWidth="1"/>
    <col min="11006" max="11006" width="7.6640625" style="238" customWidth="1"/>
    <col min="11007" max="11007" width="11.5546875" style="238" customWidth="1"/>
    <col min="11008" max="11008" width="8.33203125" style="238" customWidth="1"/>
    <col min="11009" max="11009" width="8.44140625" style="238" customWidth="1"/>
    <col min="11010" max="11010" width="10.21875" style="238" customWidth="1"/>
    <col min="11011" max="11011" width="9.21875" style="238" customWidth="1"/>
    <col min="11012" max="11012" width="13.6640625" style="238" customWidth="1"/>
    <col min="11013" max="11259" width="8.88671875" style="238"/>
    <col min="11260" max="11260" width="4.44140625" style="238" customWidth="1"/>
    <col min="11261" max="11261" width="26.6640625" style="238" customWidth="1"/>
    <col min="11262" max="11262" width="7.6640625" style="238" customWidth="1"/>
    <col min="11263" max="11263" width="11.5546875" style="238" customWidth="1"/>
    <col min="11264" max="11264" width="8.33203125" style="238" customWidth="1"/>
    <col min="11265" max="11265" width="8.44140625" style="238" customWidth="1"/>
    <col min="11266" max="11266" width="10.21875" style="238" customWidth="1"/>
    <col min="11267" max="11267" width="9.21875" style="238" customWidth="1"/>
    <col min="11268" max="11268" width="13.6640625" style="238" customWidth="1"/>
    <col min="11269" max="11515" width="8.88671875" style="238"/>
    <col min="11516" max="11516" width="4.44140625" style="238" customWidth="1"/>
    <col min="11517" max="11517" width="26.6640625" style="238" customWidth="1"/>
    <col min="11518" max="11518" width="7.6640625" style="238" customWidth="1"/>
    <col min="11519" max="11519" width="11.5546875" style="238" customWidth="1"/>
    <col min="11520" max="11520" width="8.33203125" style="238" customWidth="1"/>
    <col min="11521" max="11521" width="8.44140625" style="238" customWidth="1"/>
    <col min="11522" max="11522" width="10.21875" style="238" customWidth="1"/>
    <col min="11523" max="11523" width="9.21875" style="238" customWidth="1"/>
    <col min="11524" max="11524" width="13.6640625" style="238" customWidth="1"/>
    <col min="11525" max="11771" width="8.88671875" style="238"/>
    <col min="11772" max="11772" width="4.44140625" style="238" customWidth="1"/>
    <col min="11773" max="11773" width="26.6640625" style="238" customWidth="1"/>
    <col min="11774" max="11774" width="7.6640625" style="238" customWidth="1"/>
    <col min="11775" max="11775" width="11.5546875" style="238" customWidth="1"/>
    <col min="11776" max="11776" width="8.33203125" style="238" customWidth="1"/>
    <col min="11777" max="11777" width="8.44140625" style="238" customWidth="1"/>
    <col min="11778" max="11778" width="10.21875" style="238" customWidth="1"/>
    <col min="11779" max="11779" width="9.21875" style="238" customWidth="1"/>
    <col min="11780" max="11780" width="13.6640625" style="238" customWidth="1"/>
    <col min="11781" max="12027" width="8.88671875" style="238"/>
    <col min="12028" max="12028" width="4.44140625" style="238" customWidth="1"/>
    <col min="12029" max="12029" width="26.6640625" style="238" customWidth="1"/>
    <col min="12030" max="12030" width="7.6640625" style="238" customWidth="1"/>
    <col min="12031" max="12031" width="11.5546875" style="238" customWidth="1"/>
    <col min="12032" max="12032" width="8.33203125" style="238" customWidth="1"/>
    <col min="12033" max="12033" width="8.44140625" style="238" customWidth="1"/>
    <col min="12034" max="12034" width="10.21875" style="238" customWidth="1"/>
    <col min="12035" max="12035" width="9.21875" style="238" customWidth="1"/>
    <col min="12036" max="12036" width="13.6640625" style="238" customWidth="1"/>
    <col min="12037" max="12283" width="8.88671875" style="238"/>
    <col min="12284" max="12284" width="4.44140625" style="238" customWidth="1"/>
    <col min="12285" max="12285" width="26.6640625" style="238" customWidth="1"/>
    <col min="12286" max="12286" width="7.6640625" style="238" customWidth="1"/>
    <col min="12287" max="12287" width="11.5546875" style="238" customWidth="1"/>
    <col min="12288" max="12288" width="8.33203125" style="238" customWidth="1"/>
    <col min="12289" max="12289" width="8.44140625" style="238" customWidth="1"/>
    <col min="12290" max="12290" width="10.21875" style="238" customWidth="1"/>
    <col min="12291" max="12291" width="9.21875" style="238" customWidth="1"/>
    <col min="12292" max="12292" width="13.6640625" style="238" customWidth="1"/>
    <col min="12293" max="12539" width="8.88671875" style="238"/>
    <col min="12540" max="12540" width="4.44140625" style="238" customWidth="1"/>
    <col min="12541" max="12541" width="26.6640625" style="238" customWidth="1"/>
    <col min="12542" max="12542" width="7.6640625" style="238" customWidth="1"/>
    <col min="12543" max="12543" width="11.5546875" style="238" customWidth="1"/>
    <col min="12544" max="12544" width="8.33203125" style="238" customWidth="1"/>
    <col min="12545" max="12545" width="8.44140625" style="238" customWidth="1"/>
    <col min="12546" max="12546" width="10.21875" style="238" customWidth="1"/>
    <col min="12547" max="12547" width="9.21875" style="238" customWidth="1"/>
    <col min="12548" max="12548" width="13.6640625" style="238" customWidth="1"/>
    <col min="12549" max="12795" width="8.88671875" style="238"/>
    <col min="12796" max="12796" width="4.44140625" style="238" customWidth="1"/>
    <col min="12797" max="12797" width="26.6640625" style="238" customWidth="1"/>
    <col min="12798" max="12798" width="7.6640625" style="238" customWidth="1"/>
    <col min="12799" max="12799" width="11.5546875" style="238" customWidth="1"/>
    <col min="12800" max="12800" width="8.33203125" style="238" customWidth="1"/>
    <col min="12801" max="12801" width="8.44140625" style="238" customWidth="1"/>
    <col min="12802" max="12802" width="10.21875" style="238" customWidth="1"/>
    <col min="12803" max="12803" width="9.21875" style="238" customWidth="1"/>
    <col min="12804" max="12804" width="13.6640625" style="238" customWidth="1"/>
    <col min="12805" max="13051" width="8.88671875" style="238"/>
    <col min="13052" max="13052" width="4.44140625" style="238" customWidth="1"/>
    <col min="13053" max="13053" width="26.6640625" style="238" customWidth="1"/>
    <col min="13054" max="13054" width="7.6640625" style="238" customWidth="1"/>
    <col min="13055" max="13055" width="11.5546875" style="238" customWidth="1"/>
    <col min="13056" max="13056" width="8.33203125" style="238" customWidth="1"/>
    <col min="13057" max="13057" width="8.44140625" style="238" customWidth="1"/>
    <col min="13058" max="13058" width="10.21875" style="238" customWidth="1"/>
    <col min="13059" max="13059" width="9.21875" style="238" customWidth="1"/>
    <col min="13060" max="13060" width="13.6640625" style="238" customWidth="1"/>
    <col min="13061" max="13307" width="8.88671875" style="238"/>
    <col min="13308" max="13308" width="4.44140625" style="238" customWidth="1"/>
    <col min="13309" max="13309" width="26.6640625" style="238" customWidth="1"/>
    <col min="13310" max="13310" width="7.6640625" style="238" customWidth="1"/>
    <col min="13311" max="13311" width="11.5546875" style="238" customWidth="1"/>
    <col min="13312" max="13312" width="8.33203125" style="238" customWidth="1"/>
    <col min="13313" max="13313" width="8.44140625" style="238" customWidth="1"/>
    <col min="13314" max="13314" width="10.21875" style="238" customWidth="1"/>
    <col min="13315" max="13315" width="9.21875" style="238" customWidth="1"/>
    <col min="13316" max="13316" width="13.6640625" style="238" customWidth="1"/>
    <col min="13317" max="13563" width="8.88671875" style="238"/>
    <col min="13564" max="13564" width="4.44140625" style="238" customWidth="1"/>
    <col min="13565" max="13565" width="26.6640625" style="238" customWidth="1"/>
    <col min="13566" max="13566" width="7.6640625" style="238" customWidth="1"/>
    <col min="13567" max="13567" width="11.5546875" style="238" customWidth="1"/>
    <col min="13568" max="13568" width="8.33203125" style="238" customWidth="1"/>
    <col min="13569" max="13569" width="8.44140625" style="238" customWidth="1"/>
    <col min="13570" max="13570" width="10.21875" style="238" customWidth="1"/>
    <col min="13571" max="13571" width="9.21875" style="238" customWidth="1"/>
    <col min="13572" max="13572" width="13.6640625" style="238" customWidth="1"/>
    <col min="13573" max="13819" width="8.88671875" style="238"/>
    <col min="13820" max="13820" width="4.44140625" style="238" customWidth="1"/>
    <col min="13821" max="13821" width="26.6640625" style="238" customWidth="1"/>
    <col min="13822" max="13822" width="7.6640625" style="238" customWidth="1"/>
    <col min="13823" max="13823" width="11.5546875" style="238" customWidth="1"/>
    <col min="13824" max="13824" width="8.33203125" style="238" customWidth="1"/>
    <col min="13825" max="13825" width="8.44140625" style="238" customWidth="1"/>
    <col min="13826" max="13826" width="10.21875" style="238" customWidth="1"/>
    <col min="13827" max="13827" width="9.21875" style="238" customWidth="1"/>
    <col min="13828" max="13828" width="13.6640625" style="238" customWidth="1"/>
    <col min="13829" max="14075" width="8.88671875" style="238"/>
    <col min="14076" max="14076" width="4.44140625" style="238" customWidth="1"/>
    <col min="14077" max="14077" width="26.6640625" style="238" customWidth="1"/>
    <col min="14078" max="14078" width="7.6640625" style="238" customWidth="1"/>
    <col min="14079" max="14079" width="11.5546875" style="238" customWidth="1"/>
    <col min="14080" max="14080" width="8.33203125" style="238" customWidth="1"/>
    <col min="14081" max="14081" width="8.44140625" style="238" customWidth="1"/>
    <col min="14082" max="14082" width="10.21875" style="238" customWidth="1"/>
    <col min="14083" max="14083" width="9.21875" style="238" customWidth="1"/>
    <col min="14084" max="14084" width="13.6640625" style="238" customWidth="1"/>
    <col min="14085" max="14331" width="8.88671875" style="238"/>
    <col min="14332" max="14332" width="4.44140625" style="238" customWidth="1"/>
    <col min="14333" max="14333" width="26.6640625" style="238" customWidth="1"/>
    <col min="14334" max="14334" width="7.6640625" style="238" customWidth="1"/>
    <col min="14335" max="14335" width="11.5546875" style="238" customWidth="1"/>
    <col min="14336" max="14336" width="8.33203125" style="238" customWidth="1"/>
    <col min="14337" max="14337" width="8.44140625" style="238" customWidth="1"/>
    <col min="14338" max="14338" width="10.21875" style="238" customWidth="1"/>
    <col min="14339" max="14339" width="9.21875" style="238" customWidth="1"/>
    <col min="14340" max="14340" width="13.6640625" style="238" customWidth="1"/>
    <col min="14341" max="14587" width="8.88671875" style="238"/>
    <col min="14588" max="14588" width="4.44140625" style="238" customWidth="1"/>
    <col min="14589" max="14589" width="26.6640625" style="238" customWidth="1"/>
    <col min="14590" max="14590" width="7.6640625" style="238" customWidth="1"/>
    <col min="14591" max="14591" width="11.5546875" style="238" customWidth="1"/>
    <col min="14592" max="14592" width="8.33203125" style="238" customWidth="1"/>
    <col min="14593" max="14593" width="8.44140625" style="238" customWidth="1"/>
    <col min="14594" max="14594" width="10.21875" style="238" customWidth="1"/>
    <col min="14595" max="14595" width="9.21875" style="238" customWidth="1"/>
    <col min="14596" max="14596" width="13.6640625" style="238" customWidth="1"/>
    <col min="14597" max="14843" width="8.88671875" style="238"/>
    <col min="14844" max="14844" width="4.44140625" style="238" customWidth="1"/>
    <col min="14845" max="14845" width="26.6640625" style="238" customWidth="1"/>
    <col min="14846" max="14846" width="7.6640625" style="238" customWidth="1"/>
    <col min="14847" max="14847" width="11.5546875" style="238" customWidth="1"/>
    <col min="14848" max="14848" width="8.33203125" style="238" customWidth="1"/>
    <col min="14849" max="14849" width="8.44140625" style="238" customWidth="1"/>
    <col min="14850" max="14850" width="10.21875" style="238" customWidth="1"/>
    <col min="14851" max="14851" width="9.21875" style="238" customWidth="1"/>
    <col min="14852" max="14852" width="13.6640625" style="238" customWidth="1"/>
    <col min="14853" max="15099" width="8.88671875" style="238"/>
    <col min="15100" max="15100" width="4.44140625" style="238" customWidth="1"/>
    <col min="15101" max="15101" width="26.6640625" style="238" customWidth="1"/>
    <col min="15102" max="15102" width="7.6640625" style="238" customWidth="1"/>
    <col min="15103" max="15103" width="11.5546875" style="238" customWidth="1"/>
    <col min="15104" max="15104" width="8.33203125" style="238" customWidth="1"/>
    <col min="15105" max="15105" width="8.44140625" style="238" customWidth="1"/>
    <col min="15106" max="15106" width="10.21875" style="238" customWidth="1"/>
    <col min="15107" max="15107" width="9.21875" style="238" customWidth="1"/>
    <col min="15108" max="15108" width="13.6640625" style="238" customWidth="1"/>
    <col min="15109" max="15355" width="8.88671875" style="238"/>
    <col min="15356" max="15356" width="4.44140625" style="238" customWidth="1"/>
    <col min="15357" max="15357" width="26.6640625" style="238" customWidth="1"/>
    <col min="15358" max="15358" width="7.6640625" style="238" customWidth="1"/>
    <col min="15359" max="15359" width="11.5546875" style="238" customWidth="1"/>
    <col min="15360" max="15360" width="8.33203125" style="238" customWidth="1"/>
    <col min="15361" max="15361" width="8.44140625" style="238" customWidth="1"/>
    <col min="15362" max="15362" width="10.21875" style="238" customWidth="1"/>
    <col min="15363" max="15363" width="9.21875" style="238" customWidth="1"/>
    <col min="15364" max="15364" width="13.6640625" style="238" customWidth="1"/>
    <col min="15365" max="15611" width="8.88671875" style="238"/>
    <col min="15612" max="15612" width="4.44140625" style="238" customWidth="1"/>
    <col min="15613" max="15613" width="26.6640625" style="238" customWidth="1"/>
    <col min="15614" max="15614" width="7.6640625" style="238" customWidth="1"/>
    <col min="15615" max="15615" width="11.5546875" style="238" customWidth="1"/>
    <col min="15616" max="15616" width="8.33203125" style="238" customWidth="1"/>
    <col min="15617" max="15617" width="8.44140625" style="238" customWidth="1"/>
    <col min="15618" max="15618" width="10.21875" style="238" customWidth="1"/>
    <col min="15619" max="15619" width="9.21875" style="238" customWidth="1"/>
    <col min="15620" max="15620" width="13.6640625" style="238" customWidth="1"/>
    <col min="15621" max="15867" width="8.88671875" style="238"/>
    <col min="15868" max="15868" width="4.44140625" style="238" customWidth="1"/>
    <col min="15869" max="15869" width="26.6640625" style="238" customWidth="1"/>
    <col min="15870" max="15870" width="7.6640625" style="238" customWidth="1"/>
    <col min="15871" max="15871" width="11.5546875" style="238" customWidth="1"/>
    <col min="15872" max="15872" width="8.33203125" style="238" customWidth="1"/>
    <col min="15873" max="15873" width="8.44140625" style="238" customWidth="1"/>
    <col min="15874" max="15874" width="10.21875" style="238" customWidth="1"/>
    <col min="15875" max="15875" width="9.21875" style="238" customWidth="1"/>
    <col min="15876" max="15876" width="13.6640625" style="238" customWidth="1"/>
    <col min="15877" max="16123" width="8.88671875" style="238"/>
    <col min="16124" max="16124" width="4.44140625" style="238" customWidth="1"/>
    <col min="16125" max="16125" width="26.6640625" style="238" customWidth="1"/>
    <col min="16126" max="16126" width="7.6640625" style="238" customWidth="1"/>
    <col min="16127" max="16127" width="11.5546875" style="238" customWidth="1"/>
    <col min="16128" max="16128" width="8.33203125" style="238" customWidth="1"/>
    <col min="16129" max="16129" width="8.44140625" style="238" customWidth="1"/>
    <col min="16130" max="16130" width="10.21875" style="238" customWidth="1"/>
    <col min="16131" max="16131" width="9.21875" style="238" customWidth="1"/>
    <col min="16132" max="16132" width="13.6640625" style="238" customWidth="1"/>
    <col min="16133" max="16384" width="8.88671875" style="238"/>
  </cols>
  <sheetData>
    <row r="1" spans="1:11" s="239" customFormat="1" ht="15.75" customHeight="1" x14ac:dyDescent="0.3">
      <c r="A1" s="263" t="s">
        <v>561</v>
      </c>
      <c r="B1" s="263"/>
      <c r="C1" s="263"/>
      <c r="D1" s="263"/>
      <c r="E1" s="263"/>
      <c r="F1" s="263"/>
      <c r="G1" s="263"/>
      <c r="H1" s="263"/>
      <c r="I1" s="263"/>
    </row>
    <row r="2" spans="1:11" s="239" customFormat="1" ht="31.5" customHeight="1" x14ac:dyDescent="0.3">
      <c r="A2" s="264" t="s">
        <v>454</v>
      </c>
      <c r="B2" s="264"/>
      <c r="C2" s="264"/>
      <c r="D2" s="264"/>
      <c r="E2" s="264"/>
      <c r="F2" s="264"/>
      <c r="G2" s="264"/>
      <c r="H2" s="264"/>
      <c r="I2" s="264"/>
    </row>
    <row r="3" spans="1:11" s="239" customFormat="1" ht="31.5" customHeight="1" x14ac:dyDescent="0.3">
      <c r="A3" s="269" t="s">
        <v>560</v>
      </c>
      <c r="B3" s="264"/>
      <c r="C3" s="264"/>
      <c r="D3" s="264"/>
      <c r="E3" s="264"/>
      <c r="F3" s="264"/>
      <c r="G3" s="264"/>
      <c r="H3" s="264"/>
      <c r="I3" s="264"/>
    </row>
    <row r="4" spans="1:11" s="239" customFormat="1" ht="33.75" customHeight="1" x14ac:dyDescent="0.3">
      <c r="B4" s="240"/>
      <c r="C4" s="240"/>
      <c r="D4" s="240"/>
      <c r="E4" s="265" t="s">
        <v>207</v>
      </c>
      <c r="F4" s="265"/>
      <c r="G4" s="265"/>
      <c r="H4" s="265"/>
      <c r="I4" s="265"/>
    </row>
    <row r="5" spans="1:11" ht="15.75" customHeight="1" x14ac:dyDescent="0.25">
      <c r="A5" s="261" t="s">
        <v>0</v>
      </c>
      <c r="B5" s="261" t="s">
        <v>216</v>
      </c>
      <c r="C5" s="261" t="s">
        <v>217</v>
      </c>
      <c r="D5" s="266" t="s">
        <v>218</v>
      </c>
      <c r="E5" s="267"/>
      <c r="F5" s="268"/>
      <c r="G5" s="261" t="s">
        <v>219</v>
      </c>
      <c r="H5" s="261" t="s">
        <v>208</v>
      </c>
      <c r="I5" s="261" t="s">
        <v>2</v>
      </c>
    </row>
    <row r="6" spans="1:11" ht="51" customHeight="1" x14ac:dyDescent="0.25">
      <c r="A6" s="262"/>
      <c r="B6" s="262"/>
      <c r="C6" s="262"/>
      <c r="D6" s="236" t="s">
        <v>220</v>
      </c>
      <c r="E6" s="236" t="s">
        <v>209</v>
      </c>
      <c r="F6" s="236" t="s">
        <v>221</v>
      </c>
      <c r="G6" s="262"/>
      <c r="H6" s="262"/>
      <c r="I6" s="262"/>
    </row>
    <row r="7" spans="1:11" ht="28.5" customHeight="1" x14ac:dyDescent="0.25">
      <c r="A7" s="236"/>
      <c r="B7" s="236" t="s">
        <v>3</v>
      </c>
      <c r="C7" s="236"/>
      <c r="D7" s="236"/>
      <c r="E7" s="13">
        <f>E8+E21</f>
        <v>106037.959</v>
      </c>
      <c r="F7" s="13">
        <f t="shared" ref="F7:H7" si="0">F8+F21</f>
        <v>105786.86600000001</v>
      </c>
      <c r="G7" s="13">
        <f t="shared" si="0"/>
        <v>105786.86600000001</v>
      </c>
      <c r="H7" s="13">
        <f t="shared" si="0"/>
        <v>44999.906999999992</v>
      </c>
      <c r="I7" s="13"/>
      <c r="K7" s="237"/>
    </row>
    <row r="8" spans="1:11" ht="43.15" customHeight="1" x14ac:dyDescent="0.25">
      <c r="A8" s="236" t="s">
        <v>5</v>
      </c>
      <c r="B8" s="241" t="s">
        <v>278</v>
      </c>
      <c r="C8" s="236"/>
      <c r="D8" s="236"/>
      <c r="E8" s="13">
        <f>SUM(E9:E20)</f>
        <v>57487</v>
      </c>
      <c r="F8" s="13">
        <f t="shared" ref="F8:H8" si="1">SUM(F9:F20)</f>
        <v>57666.907000000007</v>
      </c>
      <c r="G8" s="13">
        <f t="shared" si="1"/>
        <v>57666.907000000007</v>
      </c>
      <c r="H8" s="13">
        <f t="shared" si="1"/>
        <v>22666.906999999996</v>
      </c>
      <c r="I8" s="13"/>
      <c r="K8" s="237"/>
    </row>
    <row r="9" spans="1:11" ht="31.5" x14ac:dyDescent="0.25">
      <c r="A9" s="24">
        <v>1</v>
      </c>
      <c r="B9" s="10" t="s">
        <v>222</v>
      </c>
      <c r="C9" s="11" t="s">
        <v>23</v>
      </c>
      <c r="D9" s="11" t="s">
        <v>429</v>
      </c>
      <c r="E9" s="14">
        <v>5782</v>
      </c>
      <c r="F9" s="14">
        <v>5782</v>
      </c>
      <c r="G9" s="14">
        <v>5782</v>
      </c>
      <c r="H9" s="14">
        <v>1782</v>
      </c>
      <c r="I9" s="14"/>
      <c r="J9" s="237"/>
      <c r="K9" s="237"/>
    </row>
    <row r="10" spans="1:11" ht="31.5" x14ac:dyDescent="0.25">
      <c r="A10" s="24">
        <v>2</v>
      </c>
      <c r="B10" s="10" t="s">
        <v>223</v>
      </c>
      <c r="C10" s="11" t="s">
        <v>224</v>
      </c>
      <c r="D10" s="11" t="s">
        <v>430</v>
      </c>
      <c r="E10" s="14">
        <v>4208</v>
      </c>
      <c r="F10" s="14">
        <v>4700</v>
      </c>
      <c r="G10" s="14">
        <v>4700</v>
      </c>
      <c r="H10" s="14">
        <v>2000</v>
      </c>
      <c r="I10" s="14"/>
      <c r="J10" s="237"/>
    </row>
    <row r="11" spans="1:11" ht="31.5" x14ac:dyDescent="0.25">
      <c r="A11" s="24">
        <v>3</v>
      </c>
      <c r="B11" s="10" t="s">
        <v>225</v>
      </c>
      <c r="C11" s="11" t="s">
        <v>81</v>
      </c>
      <c r="D11" s="11" t="s">
        <v>431</v>
      </c>
      <c r="E11" s="14">
        <v>4600</v>
      </c>
      <c r="F11" s="14">
        <v>4600</v>
      </c>
      <c r="G11" s="14">
        <v>4600</v>
      </c>
      <c r="H11" s="14">
        <v>2000</v>
      </c>
      <c r="I11" s="14"/>
      <c r="J11" s="237"/>
    </row>
    <row r="12" spans="1:11" ht="31.5" x14ac:dyDescent="0.25">
      <c r="A12" s="24">
        <v>4</v>
      </c>
      <c r="B12" s="10" t="s">
        <v>226</v>
      </c>
      <c r="C12" s="11" t="s">
        <v>56</v>
      </c>
      <c r="D12" s="11" t="s">
        <v>432</v>
      </c>
      <c r="E12" s="14">
        <v>5800</v>
      </c>
      <c r="F12" s="14">
        <v>5500</v>
      </c>
      <c r="G12" s="14">
        <v>5500</v>
      </c>
      <c r="H12" s="14">
        <v>1500</v>
      </c>
      <c r="I12" s="14"/>
      <c r="J12" s="237"/>
    </row>
    <row r="13" spans="1:11" ht="31.5" x14ac:dyDescent="0.25">
      <c r="A13" s="24">
        <v>5</v>
      </c>
      <c r="B13" s="10" t="s">
        <v>227</v>
      </c>
      <c r="C13" s="11" t="s">
        <v>118</v>
      </c>
      <c r="D13" s="11" t="s">
        <v>433</v>
      </c>
      <c r="E13" s="14">
        <v>3962</v>
      </c>
      <c r="F13" s="14">
        <v>3962.4349999999999</v>
      </c>
      <c r="G13" s="14">
        <v>3962.4349999999999</v>
      </c>
      <c r="H13" s="14">
        <v>1962.4349999999999</v>
      </c>
      <c r="I13" s="14"/>
      <c r="J13" s="237"/>
    </row>
    <row r="14" spans="1:11" ht="31.5" x14ac:dyDescent="0.25">
      <c r="A14" s="24">
        <v>6</v>
      </c>
      <c r="B14" s="10" t="s">
        <v>228</v>
      </c>
      <c r="C14" s="11" t="s">
        <v>118</v>
      </c>
      <c r="D14" s="11" t="s">
        <v>434</v>
      </c>
      <c r="E14" s="14">
        <v>4028</v>
      </c>
      <c r="F14" s="14">
        <v>4028.098</v>
      </c>
      <c r="G14" s="14">
        <v>4028.098</v>
      </c>
      <c r="H14" s="14">
        <v>1528.098</v>
      </c>
      <c r="I14" s="14"/>
      <c r="J14" s="237"/>
    </row>
    <row r="15" spans="1:11" ht="31.5" x14ac:dyDescent="0.25">
      <c r="A15" s="24">
        <v>7</v>
      </c>
      <c r="B15" s="10" t="s">
        <v>229</v>
      </c>
      <c r="C15" s="11" t="s">
        <v>35</v>
      </c>
      <c r="D15" s="11" t="s">
        <v>435</v>
      </c>
      <c r="E15" s="14">
        <v>4500</v>
      </c>
      <c r="F15" s="14">
        <v>4500</v>
      </c>
      <c r="G15" s="14">
        <v>4500</v>
      </c>
      <c r="H15" s="14">
        <v>2000</v>
      </c>
      <c r="I15" s="14"/>
      <c r="J15" s="237"/>
    </row>
    <row r="16" spans="1:11" ht="31.5" x14ac:dyDescent="0.25">
      <c r="A16" s="24">
        <v>8</v>
      </c>
      <c r="B16" s="10" t="s">
        <v>230</v>
      </c>
      <c r="C16" s="11" t="s">
        <v>224</v>
      </c>
      <c r="D16" s="11" t="s">
        <v>436</v>
      </c>
      <c r="E16" s="14">
        <v>4700</v>
      </c>
      <c r="F16" s="14">
        <v>4700</v>
      </c>
      <c r="G16" s="14">
        <v>4700</v>
      </c>
      <c r="H16" s="14">
        <v>2000</v>
      </c>
      <c r="I16" s="14"/>
      <c r="J16" s="237"/>
    </row>
    <row r="17" spans="1:11" ht="31.5" x14ac:dyDescent="0.25">
      <c r="A17" s="24">
        <v>9</v>
      </c>
      <c r="B17" s="10" t="s">
        <v>231</v>
      </c>
      <c r="C17" s="11" t="s">
        <v>41</v>
      </c>
      <c r="D17" s="11" t="s">
        <v>437</v>
      </c>
      <c r="E17" s="14">
        <v>4497</v>
      </c>
      <c r="F17" s="14">
        <v>4497.9740000000002</v>
      </c>
      <c r="G17" s="14">
        <v>4497.9740000000002</v>
      </c>
      <c r="H17" s="14">
        <v>1997.9740000000002</v>
      </c>
      <c r="I17" s="14"/>
      <c r="J17" s="237"/>
    </row>
    <row r="18" spans="1:11" ht="31.5" x14ac:dyDescent="0.25">
      <c r="A18" s="24">
        <v>10</v>
      </c>
      <c r="B18" s="10" t="s">
        <v>232</v>
      </c>
      <c r="C18" s="11" t="s">
        <v>41</v>
      </c>
      <c r="D18" s="11" t="s">
        <v>438</v>
      </c>
      <c r="E18" s="14">
        <v>5336</v>
      </c>
      <c r="F18" s="14">
        <v>5321.5839999999998</v>
      </c>
      <c r="G18" s="14">
        <v>5321.5839999999998</v>
      </c>
      <c r="H18" s="14">
        <v>1821.5839999999998</v>
      </c>
      <c r="I18" s="14"/>
      <c r="J18" s="237"/>
    </row>
    <row r="19" spans="1:11" ht="31.5" x14ac:dyDescent="0.25">
      <c r="A19" s="24">
        <v>11</v>
      </c>
      <c r="B19" s="10" t="s">
        <v>233</v>
      </c>
      <c r="C19" s="11" t="s">
        <v>121</v>
      </c>
      <c r="D19" s="11" t="s">
        <v>439</v>
      </c>
      <c r="E19" s="14">
        <v>4984</v>
      </c>
      <c r="F19" s="14">
        <v>4984.8159999999998</v>
      </c>
      <c r="G19" s="14">
        <v>4984.8159999999998</v>
      </c>
      <c r="H19" s="14">
        <v>1984.8159999999998</v>
      </c>
      <c r="I19" s="14"/>
      <c r="J19" s="237"/>
    </row>
    <row r="20" spans="1:11" ht="31.5" x14ac:dyDescent="0.25">
      <c r="A20" s="24">
        <v>12</v>
      </c>
      <c r="B20" s="10" t="s">
        <v>234</v>
      </c>
      <c r="C20" s="11" t="s">
        <v>127</v>
      </c>
      <c r="D20" s="11" t="s">
        <v>440</v>
      </c>
      <c r="E20" s="14">
        <v>5090</v>
      </c>
      <c r="F20" s="14">
        <v>5090</v>
      </c>
      <c r="G20" s="14">
        <v>5090</v>
      </c>
      <c r="H20" s="14">
        <v>2090</v>
      </c>
      <c r="I20" s="14"/>
      <c r="J20" s="237"/>
    </row>
    <row r="21" spans="1:11" s="242" customFormat="1" ht="32.25" customHeight="1" x14ac:dyDescent="0.25">
      <c r="A21" s="235" t="s">
        <v>6</v>
      </c>
      <c r="B21" s="241" t="s">
        <v>257</v>
      </c>
      <c r="C21" s="236"/>
      <c r="D21" s="236"/>
      <c r="E21" s="13">
        <f t="shared" ref="E21:H21" si="2">SUM(E22:E31)</f>
        <v>48550.959000000003</v>
      </c>
      <c r="F21" s="13">
        <f t="shared" si="2"/>
        <v>48119.959000000003</v>
      </c>
      <c r="G21" s="13">
        <f t="shared" si="2"/>
        <v>48119.959000000003</v>
      </c>
      <c r="H21" s="13">
        <f t="shared" si="2"/>
        <v>22333</v>
      </c>
      <c r="I21" s="13"/>
      <c r="J21" s="237"/>
    </row>
    <row r="22" spans="1:11" ht="42.75" customHeight="1" x14ac:dyDescent="0.25">
      <c r="A22" s="24">
        <v>1</v>
      </c>
      <c r="B22" s="10" t="s">
        <v>235</v>
      </c>
      <c r="C22" s="11" t="s">
        <v>127</v>
      </c>
      <c r="D22" s="11" t="s">
        <v>550</v>
      </c>
      <c r="E22" s="14">
        <v>5841</v>
      </c>
      <c r="F22" s="14">
        <v>5841</v>
      </c>
      <c r="G22" s="14">
        <v>5841</v>
      </c>
      <c r="H22" s="14">
        <v>2800</v>
      </c>
      <c r="I22" s="13"/>
      <c r="J22" s="237"/>
    </row>
    <row r="23" spans="1:11" ht="42.75" customHeight="1" x14ac:dyDescent="0.25">
      <c r="A23" s="24">
        <v>2</v>
      </c>
      <c r="B23" s="10" t="s">
        <v>236</v>
      </c>
      <c r="C23" s="11" t="s">
        <v>118</v>
      </c>
      <c r="D23" s="11" t="s">
        <v>554</v>
      </c>
      <c r="E23" s="14">
        <v>4066</v>
      </c>
      <c r="F23" s="14">
        <v>4066</v>
      </c>
      <c r="G23" s="14">
        <v>4066</v>
      </c>
      <c r="H23" s="14">
        <v>2033</v>
      </c>
      <c r="I23" s="13"/>
      <c r="J23" s="237"/>
    </row>
    <row r="24" spans="1:11" ht="42.75" customHeight="1" x14ac:dyDescent="0.25">
      <c r="A24" s="24">
        <v>3</v>
      </c>
      <c r="B24" s="10" t="s">
        <v>555</v>
      </c>
      <c r="C24" s="11" t="s">
        <v>56</v>
      </c>
      <c r="D24" s="11" t="s">
        <v>558</v>
      </c>
      <c r="E24" s="14">
        <v>4206</v>
      </c>
      <c r="F24" s="14">
        <v>4206</v>
      </c>
      <c r="G24" s="14">
        <v>4206</v>
      </c>
      <c r="H24" s="14">
        <v>1800</v>
      </c>
      <c r="I24" s="13"/>
      <c r="J24" s="237"/>
    </row>
    <row r="25" spans="1:11" ht="42.75" customHeight="1" x14ac:dyDescent="0.25">
      <c r="A25" s="24">
        <v>4</v>
      </c>
      <c r="B25" s="10" t="s">
        <v>237</v>
      </c>
      <c r="C25" s="11" t="s">
        <v>35</v>
      </c>
      <c r="D25" s="11" t="s">
        <v>556</v>
      </c>
      <c r="E25" s="14">
        <v>5741</v>
      </c>
      <c r="F25" s="14">
        <v>5741</v>
      </c>
      <c r="G25" s="14">
        <v>5741</v>
      </c>
      <c r="H25" s="14">
        <v>2700</v>
      </c>
      <c r="I25" s="13"/>
      <c r="J25" s="237"/>
    </row>
    <row r="26" spans="1:11" ht="42.75" customHeight="1" x14ac:dyDescent="0.25">
      <c r="A26" s="24">
        <v>5</v>
      </c>
      <c r="B26" s="10" t="s">
        <v>238</v>
      </c>
      <c r="C26" s="11" t="s">
        <v>81</v>
      </c>
      <c r="D26" s="11" t="s">
        <v>557</v>
      </c>
      <c r="E26" s="14">
        <v>3941</v>
      </c>
      <c r="F26" s="14">
        <v>3941</v>
      </c>
      <c r="G26" s="14">
        <v>3941</v>
      </c>
      <c r="H26" s="14">
        <v>1800</v>
      </c>
      <c r="I26" s="13"/>
      <c r="J26" s="237"/>
    </row>
    <row r="27" spans="1:11" ht="42.75" customHeight="1" x14ac:dyDescent="0.25">
      <c r="A27" s="24">
        <v>6</v>
      </c>
      <c r="B27" s="10" t="s">
        <v>239</v>
      </c>
      <c r="C27" s="11" t="s">
        <v>129</v>
      </c>
      <c r="D27" s="11" t="s">
        <v>548</v>
      </c>
      <c r="E27" s="14">
        <v>4491</v>
      </c>
      <c r="F27" s="14">
        <v>4491</v>
      </c>
      <c r="G27" s="14">
        <v>4491</v>
      </c>
      <c r="H27" s="14">
        <v>2000</v>
      </c>
      <c r="I27" s="13"/>
      <c r="J27" s="237"/>
    </row>
    <row r="28" spans="1:11" ht="42.75" customHeight="1" x14ac:dyDescent="0.25">
      <c r="A28" s="24">
        <v>7</v>
      </c>
      <c r="B28" s="10" t="s">
        <v>508</v>
      </c>
      <c r="C28" s="11" t="s">
        <v>41</v>
      </c>
      <c r="D28" s="11" t="s">
        <v>551</v>
      </c>
      <c r="E28" s="14">
        <v>5054</v>
      </c>
      <c r="F28" s="14">
        <v>5054</v>
      </c>
      <c r="G28" s="14">
        <v>5054</v>
      </c>
      <c r="H28" s="14">
        <v>2300</v>
      </c>
      <c r="I28" s="13"/>
      <c r="J28" s="237"/>
    </row>
    <row r="29" spans="1:11" ht="42.75" customHeight="1" x14ac:dyDescent="0.25">
      <c r="A29" s="24">
        <v>8</v>
      </c>
      <c r="B29" s="10" t="s">
        <v>240</v>
      </c>
      <c r="C29" s="11" t="s">
        <v>241</v>
      </c>
      <c r="D29" s="11" t="s">
        <v>549</v>
      </c>
      <c r="E29" s="14">
        <v>4641</v>
      </c>
      <c r="F29" s="14">
        <v>4641</v>
      </c>
      <c r="G29" s="14">
        <v>4641</v>
      </c>
      <c r="H29" s="14">
        <v>2200</v>
      </c>
      <c r="I29" s="13"/>
      <c r="J29" s="237"/>
    </row>
    <row r="30" spans="1:11" ht="42.75" customHeight="1" x14ac:dyDescent="0.25">
      <c r="A30" s="24">
        <v>9</v>
      </c>
      <c r="B30" s="10" t="s">
        <v>242</v>
      </c>
      <c r="C30" s="11" t="s">
        <v>118</v>
      </c>
      <c r="D30" s="11" t="s">
        <v>553</v>
      </c>
      <c r="E30" s="14">
        <v>4101.9589999999998</v>
      </c>
      <c r="F30" s="14">
        <v>4101.9589999999998</v>
      </c>
      <c r="G30" s="14">
        <v>4101.9589999999998</v>
      </c>
      <c r="H30" s="14">
        <v>1900</v>
      </c>
      <c r="I30" s="13"/>
      <c r="J30" s="237"/>
    </row>
    <row r="31" spans="1:11" ht="42.75" customHeight="1" x14ac:dyDescent="0.25">
      <c r="A31" s="24">
        <v>10</v>
      </c>
      <c r="B31" s="10" t="s">
        <v>243</v>
      </c>
      <c r="C31" s="11" t="s">
        <v>121</v>
      </c>
      <c r="D31" s="11" t="s">
        <v>552</v>
      </c>
      <c r="E31" s="14">
        <v>6468</v>
      </c>
      <c r="F31" s="14">
        <v>6037</v>
      </c>
      <c r="G31" s="14">
        <v>6037</v>
      </c>
      <c r="H31" s="14">
        <v>2800</v>
      </c>
      <c r="I31" s="13"/>
      <c r="J31" s="237"/>
      <c r="K31" s="237"/>
    </row>
    <row r="32" spans="1:11" ht="18.75" x14ac:dyDescent="0.3">
      <c r="E32" s="260"/>
      <c r="F32" s="260"/>
      <c r="G32" s="260"/>
      <c r="H32" s="260"/>
      <c r="I32" s="260"/>
    </row>
  </sheetData>
  <mergeCells count="12">
    <mergeCell ref="E32:I32"/>
    <mergeCell ref="H5:H6"/>
    <mergeCell ref="A1:I1"/>
    <mergeCell ref="A2:I2"/>
    <mergeCell ref="E4:I4"/>
    <mergeCell ref="A5:A6"/>
    <mergeCell ref="B5:B6"/>
    <mergeCell ref="C5:C6"/>
    <mergeCell ref="D5:F5"/>
    <mergeCell ref="G5:G6"/>
    <mergeCell ref="I5:I6"/>
    <mergeCell ref="A3:I3"/>
  </mergeCells>
  <pageMargins left="0.24" right="0.16" top="0.27" bottom="0.28999999999999998" header="0.2" footer="0.2"/>
  <pageSetup paperSize="9"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7"/>
  <sheetViews>
    <sheetView workbookViewId="0">
      <pane xSplit="11415" ySplit="4740" topLeftCell="G51" activePane="bottomRight"/>
      <selection activeCell="A3" sqref="A3:N3"/>
      <selection pane="topRight" activeCell="A3" sqref="A3:N3"/>
      <selection pane="bottomLeft" activeCell="A2" sqref="A2:Q2"/>
      <selection pane="bottomRight" activeCell="I51" sqref="I51"/>
    </sheetView>
  </sheetViews>
  <sheetFormatPr defaultColWidth="7.109375" defaultRowHeight="15.75" x14ac:dyDescent="0.3"/>
  <cols>
    <col min="1" max="1" width="6" style="34" customWidth="1"/>
    <col min="2" max="2" width="27.88671875" style="1" customWidth="1"/>
    <col min="3" max="3" width="8.6640625" style="3" customWidth="1"/>
    <col min="4" max="4" width="9.5546875" style="3" customWidth="1"/>
    <col min="5" max="5" width="10.21875" style="2" customWidth="1"/>
    <col min="6" max="6" width="9.33203125" style="2" customWidth="1"/>
    <col min="7" max="7" width="9.6640625" style="35" customWidth="1"/>
    <col min="8" max="8" width="10.44140625" style="1" customWidth="1"/>
    <col min="9" max="9" width="8.109375" style="1" customWidth="1"/>
    <col min="10" max="10" width="8" style="1" customWidth="1"/>
    <col min="11" max="11" width="7.5546875" style="1" customWidth="1"/>
    <col min="12" max="12" width="7.77734375" style="1" customWidth="1"/>
    <col min="13" max="13" width="8.5546875" style="1" customWidth="1"/>
    <col min="14" max="14" width="9.109375" style="159" customWidth="1"/>
    <col min="15" max="16384" width="7.109375" style="1"/>
  </cols>
  <sheetData>
    <row r="1" spans="1:14" ht="24.75" customHeight="1" x14ac:dyDescent="0.3">
      <c r="A1" s="277" t="s">
        <v>200</v>
      </c>
      <c r="B1" s="277"/>
      <c r="C1" s="277"/>
      <c r="D1" s="277"/>
      <c r="E1" s="277"/>
      <c r="F1" s="277"/>
      <c r="G1" s="277"/>
      <c r="H1" s="277"/>
      <c r="I1" s="277"/>
      <c r="J1" s="277"/>
      <c r="K1" s="277"/>
      <c r="L1" s="277"/>
      <c r="M1" s="277"/>
      <c r="N1" s="277"/>
    </row>
    <row r="2" spans="1:14" ht="44.25" customHeight="1" x14ac:dyDescent="0.3">
      <c r="A2" s="278" t="s">
        <v>506</v>
      </c>
      <c r="B2" s="278"/>
      <c r="C2" s="278"/>
      <c r="D2" s="278"/>
      <c r="E2" s="278"/>
      <c r="F2" s="278"/>
      <c r="G2" s="278"/>
      <c r="H2" s="278"/>
      <c r="I2" s="278"/>
      <c r="J2" s="278"/>
      <c r="K2" s="278"/>
      <c r="L2" s="278"/>
      <c r="M2" s="278"/>
      <c r="N2" s="278"/>
    </row>
    <row r="3" spans="1:14" ht="26.25" customHeight="1" x14ac:dyDescent="0.3">
      <c r="A3" s="286" t="s">
        <v>560</v>
      </c>
      <c r="B3" s="286"/>
      <c r="C3" s="286"/>
      <c r="D3" s="286"/>
      <c r="E3" s="286"/>
      <c r="F3" s="286"/>
      <c r="G3" s="286"/>
      <c r="H3" s="286"/>
      <c r="I3" s="286"/>
      <c r="J3" s="286"/>
      <c r="K3" s="286"/>
      <c r="L3" s="286"/>
      <c r="M3" s="286"/>
      <c r="N3" s="286"/>
    </row>
    <row r="4" spans="1:14" ht="24" customHeight="1" x14ac:dyDescent="0.3">
      <c r="A4" s="276" t="s">
        <v>12</v>
      </c>
      <c r="B4" s="276"/>
      <c r="C4" s="276"/>
      <c r="D4" s="276"/>
      <c r="E4" s="276"/>
      <c r="F4" s="276"/>
      <c r="G4" s="276"/>
      <c r="H4" s="276"/>
      <c r="I4" s="276"/>
      <c r="J4" s="276"/>
      <c r="K4" s="276"/>
      <c r="L4" s="276"/>
      <c r="M4" s="276"/>
      <c r="N4" s="276"/>
    </row>
    <row r="5" spans="1:14" s="4" customFormat="1" ht="30" customHeight="1" x14ac:dyDescent="0.3">
      <c r="A5" s="279" t="s">
        <v>0</v>
      </c>
      <c r="B5" s="271" t="s">
        <v>1</v>
      </c>
      <c r="C5" s="271" t="s">
        <v>13</v>
      </c>
      <c r="D5" s="273" t="s">
        <v>14</v>
      </c>
      <c r="E5" s="274"/>
      <c r="F5" s="274"/>
      <c r="G5" s="275"/>
      <c r="H5" s="271" t="s">
        <v>244</v>
      </c>
      <c r="I5" s="270" t="s">
        <v>208</v>
      </c>
      <c r="J5" s="270"/>
      <c r="K5" s="270"/>
      <c r="L5" s="270"/>
      <c r="M5" s="270"/>
      <c r="N5" s="270" t="s">
        <v>2</v>
      </c>
    </row>
    <row r="6" spans="1:14" s="4" customFormat="1" ht="27.75" customHeight="1" x14ac:dyDescent="0.3">
      <c r="A6" s="280"/>
      <c r="B6" s="282"/>
      <c r="C6" s="282"/>
      <c r="D6" s="271" t="s">
        <v>16</v>
      </c>
      <c r="E6" s="283" t="s">
        <v>17</v>
      </c>
      <c r="F6" s="284"/>
      <c r="G6" s="285"/>
      <c r="H6" s="282"/>
      <c r="I6" s="282" t="s">
        <v>201</v>
      </c>
      <c r="J6" s="273" t="s">
        <v>507</v>
      </c>
      <c r="K6" s="274"/>
      <c r="L6" s="275"/>
      <c r="M6" s="270" t="s">
        <v>203</v>
      </c>
      <c r="N6" s="270"/>
    </row>
    <row r="7" spans="1:14" s="4" customFormat="1" ht="29.25" customHeight="1" x14ac:dyDescent="0.3">
      <c r="A7" s="280"/>
      <c r="B7" s="282"/>
      <c r="C7" s="282"/>
      <c r="D7" s="282"/>
      <c r="E7" s="270" t="s">
        <v>18</v>
      </c>
      <c r="F7" s="274" t="s">
        <v>19</v>
      </c>
      <c r="G7" s="275"/>
      <c r="H7" s="282"/>
      <c r="I7" s="282"/>
      <c r="J7" s="270" t="s">
        <v>205</v>
      </c>
      <c r="K7" s="270" t="s">
        <v>206</v>
      </c>
      <c r="L7" s="271" t="s">
        <v>7</v>
      </c>
      <c r="M7" s="270"/>
      <c r="N7" s="270"/>
    </row>
    <row r="8" spans="1:14" s="4" customFormat="1" ht="107.25" customHeight="1" x14ac:dyDescent="0.3">
      <c r="A8" s="281"/>
      <c r="B8" s="272"/>
      <c r="C8" s="272"/>
      <c r="D8" s="272"/>
      <c r="E8" s="270"/>
      <c r="F8" s="135" t="s">
        <v>20</v>
      </c>
      <c r="G8" s="134" t="s">
        <v>9</v>
      </c>
      <c r="H8" s="272"/>
      <c r="I8" s="272"/>
      <c r="J8" s="270"/>
      <c r="K8" s="270"/>
      <c r="L8" s="272"/>
      <c r="M8" s="270"/>
      <c r="N8" s="270"/>
    </row>
    <row r="9" spans="1:14" s="4" customFormat="1" ht="32.25" customHeight="1" x14ac:dyDescent="0.3">
      <c r="A9" s="5"/>
      <c r="B9" s="134" t="s">
        <v>245</v>
      </c>
      <c r="C9" s="134"/>
      <c r="D9" s="134"/>
      <c r="E9" s="6">
        <f t="shared" ref="E9:M9" si="0">E10+E14+E17+E20+E23+E42+E48</f>
        <v>5897010</v>
      </c>
      <c r="F9" s="6">
        <f t="shared" si="0"/>
        <v>3387510</v>
      </c>
      <c r="G9" s="6">
        <f t="shared" si="0"/>
        <v>2111000</v>
      </c>
      <c r="H9" s="6">
        <f t="shared" si="0"/>
        <v>2949996</v>
      </c>
      <c r="I9" s="6">
        <f t="shared" si="0"/>
        <v>798870</v>
      </c>
      <c r="J9" s="6">
        <f t="shared" si="0"/>
        <v>397400</v>
      </c>
      <c r="K9" s="6">
        <f t="shared" si="0"/>
        <v>1470</v>
      </c>
      <c r="L9" s="6">
        <f t="shared" si="0"/>
        <v>400000</v>
      </c>
      <c r="M9" s="6">
        <f t="shared" si="0"/>
        <v>37998</v>
      </c>
      <c r="N9" s="224"/>
    </row>
    <row r="10" spans="1:14" s="4" customFormat="1" ht="55.5" customHeight="1" x14ac:dyDescent="0.3">
      <c r="A10" s="5" t="s">
        <v>4</v>
      </c>
      <c r="B10" s="7" t="s">
        <v>246</v>
      </c>
      <c r="C10" s="134"/>
      <c r="D10" s="8"/>
      <c r="E10" s="15">
        <f>SUM(E11:E13)</f>
        <v>810810</v>
      </c>
      <c r="F10" s="15">
        <f t="shared" ref="F10:M10" si="1">SUM(F11:F13)</f>
        <v>810810</v>
      </c>
      <c r="G10" s="15">
        <f t="shared" si="1"/>
        <v>0</v>
      </c>
      <c r="H10" s="15">
        <f t="shared" si="1"/>
        <v>365164</v>
      </c>
      <c r="I10" s="15">
        <f t="shared" si="1"/>
        <v>66940</v>
      </c>
      <c r="J10" s="15">
        <f t="shared" si="1"/>
        <v>0</v>
      </c>
      <c r="K10" s="15">
        <f t="shared" si="1"/>
        <v>0</v>
      </c>
      <c r="L10" s="15">
        <f t="shared" si="1"/>
        <v>66940</v>
      </c>
      <c r="M10" s="15">
        <f t="shared" si="1"/>
        <v>0</v>
      </c>
      <c r="N10" s="32"/>
    </row>
    <row r="11" spans="1:14" s="21" customFormat="1" ht="26.25" customHeight="1" x14ac:dyDescent="0.3">
      <c r="A11" s="16">
        <v>-1</v>
      </c>
      <c r="B11" s="17" t="s">
        <v>33</v>
      </c>
      <c r="C11" s="18"/>
      <c r="D11" s="18"/>
      <c r="E11" s="19"/>
      <c r="F11" s="19"/>
      <c r="G11" s="19"/>
      <c r="H11" s="19"/>
      <c r="I11" s="19"/>
      <c r="J11" s="19"/>
      <c r="K11" s="19"/>
      <c r="L11" s="19"/>
      <c r="M11" s="19"/>
      <c r="N11" s="18"/>
    </row>
    <row r="12" spans="1:14" ht="51" customHeight="1" x14ac:dyDescent="0.3">
      <c r="A12" s="9">
        <v>1</v>
      </c>
      <c r="B12" s="140" t="s">
        <v>247</v>
      </c>
      <c r="C12" s="141" t="s">
        <v>23</v>
      </c>
      <c r="D12" s="8" t="s">
        <v>248</v>
      </c>
      <c r="E12" s="12">
        <v>220000</v>
      </c>
      <c r="F12" s="12">
        <v>220000</v>
      </c>
      <c r="G12" s="14"/>
      <c r="H12" s="14">
        <v>74354</v>
      </c>
      <c r="I12" s="14">
        <f>SUM(J12:L12)</f>
        <v>9140</v>
      </c>
      <c r="J12" s="14">
        <v>0</v>
      </c>
      <c r="K12" s="14"/>
      <c r="L12" s="14">
        <v>9140</v>
      </c>
      <c r="M12" s="14"/>
      <c r="N12" s="24"/>
    </row>
    <row r="13" spans="1:14" ht="42.75" customHeight="1" x14ac:dyDescent="0.3">
      <c r="A13" s="9">
        <v>2</v>
      </c>
      <c r="B13" s="38" t="s">
        <v>249</v>
      </c>
      <c r="C13" s="142" t="s">
        <v>23</v>
      </c>
      <c r="D13" s="8" t="s">
        <v>250</v>
      </c>
      <c r="E13" s="12">
        <v>590810</v>
      </c>
      <c r="F13" s="12">
        <v>590810</v>
      </c>
      <c r="G13" s="14"/>
      <c r="H13" s="14">
        <v>290810</v>
      </c>
      <c r="I13" s="14">
        <f t="shared" ref="I13:I16" si="2">SUM(J13:L13)</f>
        <v>57800</v>
      </c>
      <c r="J13" s="14">
        <v>0</v>
      </c>
      <c r="K13" s="14"/>
      <c r="L13" s="14">
        <v>57800</v>
      </c>
      <c r="M13" s="14"/>
      <c r="N13" s="24"/>
    </row>
    <row r="14" spans="1:14" s="4" customFormat="1" ht="52.5" customHeight="1" x14ac:dyDescent="0.3">
      <c r="A14" s="5" t="s">
        <v>8</v>
      </c>
      <c r="B14" s="143" t="s">
        <v>472</v>
      </c>
      <c r="C14" s="144"/>
      <c r="D14" s="32"/>
      <c r="E14" s="15">
        <f>SUM(E15:E16)</f>
        <v>110000</v>
      </c>
      <c r="F14" s="15">
        <f t="shared" ref="F14:M14" si="3">SUM(F15:F16)</f>
        <v>110000</v>
      </c>
      <c r="G14" s="15">
        <f t="shared" si="3"/>
        <v>0</v>
      </c>
      <c r="H14" s="15">
        <f t="shared" si="3"/>
        <v>94000</v>
      </c>
      <c r="I14" s="15">
        <f t="shared" si="3"/>
        <v>33060</v>
      </c>
      <c r="J14" s="15">
        <f t="shared" si="3"/>
        <v>0</v>
      </c>
      <c r="K14" s="15">
        <f t="shared" si="3"/>
        <v>0</v>
      </c>
      <c r="L14" s="15">
        <f t="shared" si="3"/>
        <v>33060</v>
      </c>
      <c r="M14" s="15">
        <f t="shared" si="3"/>
        <v>0</v>
      </c>
      <c r="N14" s="32"/>
    </row>
    <row r="15" spans="1:14" s="21" customFormat="1" ht="29.25" customHeight="1" x14ac:dyDescent="0.3">
      <c r="A15" s="16">
        <v>-1</v>
      </c>
      <c r="B15" s="40" t="s">
        <v>33</v>
      </c>
      <c r="C15" s="48"/>
      <c r="D15" s="18"/>
      <c r="E15" s="19"/>
      <c r="F15" s="19"/>
      <c r="G15" s="20"/>
      <c r="H15" s="20"/>
      <c r="I15" s="20"/>
      <c r="J15" s="20"/>
      <c r="K15" s="20"/>
      <c r="L15" s="20"/>
      <c r="M15" s="20"/>
      <c r="N15" s="26"/>
    </row>
    <row r="16" spans="1:14" s="4" customFormat="1" ht="134.25" customHeight="1" x14ac:dyDescent="0.3">
      <c r="A16" s="9">
        <v>1</v>
      </c>
      <c r="B16" s="23" t="s">
        <v>251</v>
      </c>
      <c r="C16" s="24" t="s">
        <v>35</v>
      </c>
      <c r="D16" s="8" t="s">
        <v>252</v>
      </c>
      <c r="E16" s="12">
        <v>110000</v>
      </c>
      <c r="F16" s="12">
        <v>110000</v>
      </c>
      <c r="G16" s="14"/>
      <c r="H16" s="14">
        <v>94000</v>
      </c>
      <c r="I16" s="14">
        <f t="shared" si="2"/>
        <v>33060</v>
      </c>
      <c r="J16" s="14"/>
      <c r="K16" s="14"/>
      <c r="L16" s="14">
        <v>33060</v>
      </c>
      <c r="M16" s="14"/>
      <c r="N16" s="24"/>
    </row>
    <row r="17" spans="1:14" s="4" customFormat="1" ht="48.75" customHeight="1" x14ac:dyDescent="0.3">
      <c r="A17" s="5" t="s">
        <v>72</v>
      </c>
      <c r="B17" s="7" t="s">
        <v>73</v>
      </c>
      <c r="C17" s="134"/>
      <c r="D17" s="8"/>
      <c r="E17" s="15">
        <f>SUM(E18:E19)</f>
        <v>2600000</v>
      </c>
      <c r="F17" s="15">
        <f t="shared" ref="F17:M17" si="4">SUM(F18:F19)</f>
        <v>278000</v>
      </c>
      <c r="G17" s="15">
        <f t="shared" si="4"/>
        <v>2011000</v>
      </c>
      <c r="H17" s="15">
        <f t="shared" si="4"/>
        <v>278000</v>
      </c>
      <c r="I17" s="15">
        <f t="shared" si="4"/>
        <v>10000</v>
      </c>
      <c r="J17" s="15">
        <f t="shared" si="4"/>
        <v>5000</v>
      </c>
      <c r="K17" s="15">
        <f t="shared" si="4"/>
        <v>0</v>
      </c>
      <c r="L17" s="15">
        <f t="shared" si="4"/>
        <v>5000</v>
      </c>
      <c r="M17" s="15">
        <f t="shared" si="4"/>
        <v>0</v>
      </c>
      <c r="N17" s="32"/>
    </row>
    <row r="18" spans="1:14" s="21" customFormat="1" ht="39.75" customHeight="1" x14ac:dyDescent="0.3">
      <c r="A18" s="16">
        <v>-1</v>
      </c>
      <c r="B18" s="30" t="s">
        <v>253</v>
      </c>
      <c r="C18" s="29"/>
      <c r="D18" s="18"/>
      <c r="E18" s="19"/>
      <c r="F18" s="19"/>
      <c r="G18" s="20"/>
      <c r="H18" s="20"/>
      <c r="I18" s="20"/>
      <c r="J18" s="20"/>
      <c r="K18" s="20"/>
      <c r="L18" s="20"/>
      <c r="M18" s="20"/>
      <c r="N18" s="26"/>
    </row>
    <row r="19" spans="1:14" ht="76.5" customHeight="1" x14ac:dyDescent="0.3">
      <c r="A19" s="9">
        <v>1</v>
      </c>
      <c r="B19" s="10" t="s">
        <v>254</v>
      </c>
      <c r="C19" s="11" t="s">
        <v>23</v>
      </c>
      <c r="D19" s="8" t="s">
        <v>255</v>
      </c>
      <c r="E19" s="12">
        <v>2600000</v>
      </c>
      <c r="F19" s="12">
        <v>278000</v>
      </c>
      <c r="G19" s="14">
        <v>2011000</v>
      </c>
      <c r="H19" s="14">
        <v>278000</v>
      </c>
      <c r="I19" s="14">
        <f>SUM(J19:L19)</f>
        <v>10000</v>
      </c>
      <c r="J19" s="14">
        <v>5000</v>
      </c>
      <c r="K19" s="14"/>
      <c r="L19" s="14">
        <v>5000</v>
      </c>
      <c r="M19" s="14"/>
      <c r="N19" s="24"/>
    </row>
    <row r="20" spans="1:14" s="4" customFormat="1" ht="54" customHeight="1" x14ac:dyDescent="0.3">
      <c r="A20" s="5" t="s">
        <v>98</v>
      </c>
      <c r="B20" s="7" t="s">
        <v>481</v>
      </c>
      <c r="C20" s="134"/>
      <c r="D20" s="32"/>
      <c r="E20" s="15">
        <f>SUM(E21:E22)</f>
        <v>798000</v>
      </c>
      <c r="F20" s="15">
        <f t="shared" ref="F20:M20" si="5">SUM(F21:F22)</f>
        <v>798000</v>
      </c>
      <c r="G20" s="15">
        <f t="shared" si="5"/>
        <v>0</v>
      </c>
      <c r="H20" s="15">
        <f t="shared" si="5"/>
        <v>797900</v>
      </c>
      <c r="I20" s="15">
        <f t="shared" si="5"/>
        <v>200000</v>
      </c>
      <c r="J20" s="15">
        <f t="shared" si="5"/>
        <v>0</v>
      </c>
      <c r="K20" s="15">
        <f t="shared" si="5"/>
        <v>0</v>
      </c>
      <c r="L20" s="15">
        <f t="shared" si="5"/>
        <v>200000</v>
      </c>
      <c r="M20" s="15">
        <f t="shared" si="5"/>
        <v>0</v>
      </c>
      <c r="N20" s="32"/>
    </row>
    <row r="21" spans="1:14" s="4" customFormat="1" ht="63" x14ac:dyDescent="0.3">
      <c r="A21" s="16">
        <v>-1</v>
      </c>
      <c r="B21" s="27" t="s">
        <v>58</v>
      </c>
      <c r="C21" s="134"/>
      <c r="D21" s="32"/>
      <c r="E21" s="15"/>
      <c r="F21" s="15"/>
      <c r="G21" s="15"/>
      <c r="H21" s="15"/>
      <c r="I21" s="15"/>
      <c r="J21" s="15"/>
      <c r="K21" s="15"/>
      <c r="L21" s="15"/>
      <c r="M21" s="15"/>
      <c r="N21" s="32"/>
    </row>
    <row r="22" spans="1:14" s="4" customFormat="1" ht="78.75" x14ac:dyDescent="0.3">
      <c r="A22" s="9">
        <v>1</v>
      </c>
      <c r="B22" s="23" t="s">
        <v>256</v>
      </c>
      <c r="C22" s="24" t="s">
        <v>23</v>
      </c>
      <c r="D22" s="24" t="s">
        <v>496</v>
      </c>
      <c r="E22" s="31">
        <v>798000</v>
      </c>
      <c r="F22" s="31">
        <v>798000</v>
      </c>
      <c r="G22" s="14"/>
      <c r="H22" s="14">
        <v>797900</v>
      </c>
      <c r="I22" s="14">
        <f>SUM(J22:L22)</f>
        <v>200000</v>
      </c>
      <c r="J22" s="14">
        <v>0</v>
      </c>
      <c r="K22" s="14"/>
      <c r="L22" s="14">
        <v>200000</v>
      </c>
      <c r="M22" s="14"/>
      <c r="N22" s="24" t="s">
        <v>520</v>
      </c>
    </row>
    <row r="23" spans="1:14" s="4" customFormat="1" ht="39.4" customHeight="1" x14ac:dyDescent="0.3">
      <c r="A23" s="5" t="s">
        <v>114</v>
      </c>
      <c r="B23" s="7" t="s">
        <v>452</v>
      </c>
      <c r="C23" s="134"/>
      <c r="D23" s="32"/>
      <c r="E23" s="15">
        <f t="shared" ref="E23:M23" si="6">SUM(E24:E41)</f>
        <v>1186200</v>
      </c>
      <c r="F23" s="15">
        <f t="shared" si="6"/>
        <v>1018700</v>
      </c>
      <c r="G23" s="15">
        <f t="shared" si="6"/>
        <v>100000</v>
      </c>
      <c r="H23" s="15">
        <f t="shared" si="6"/>
        <v>736200</v>
      </c>
      <c r="I23" s="15">
        <f t="shared" si="6"/>
        <v>307000</v>
      </c>
      <c r="J23" s="15">
        <f t="shared" si="6"/>
        <v>228530</v>
      </c>
      <c r="K23" s="15">
        <f t="shared" si="6"/>
        <v>1470</v>
      </c>
      <c r="L23" s="15">
        <f t="shared" si="6"/>
        <v>77000</v>
      </c>
      <c r="M23" s="15">
        <f t="shared" si="6"/>
        <v>0</v>
      </c>
      <c r="N23" s="15"/>
    </row>
    <row r="24" spans="1:14" s="21" customFormat="1" ht="32.25" customHeight="1" x14ac:dyDescent="0.3">
      <c r="A24" s="16">
        <v>-1</v>
      </c>
      <c r="B24" s="25" t="s">
        <v>33</v>
      </c>
      <c r="C24" s="26"/>
      <c r="D24" s="18"/>
      <c r="E24" s="19"/>
      <c r="F24" s="19"/>
      <c r="G24" s="19"/>
      <c r="H24" s="19"/>
      <c r="I24" s="19"/>
      <c r="J24" s="19"/>
      <c r="K24" s="19"/>
      <c r="L24" s="19"/>
      <c r="M24" s="19"/>
      <c r="N24" s="18"/>
    </row>
    <row r="25" spans="1:14" s="4" customFormat="1" ht="37.5" customHeight="1" x14ac:dyDescent="0.3">
      <c r="A25" s="9">
        <v>1</v>
      </c>
      <c r="B25" s="23" t="s">
        <v>260</v>
      </c>
      <c r="C25" s="24" t="s">
        <v>127</v>
      </c>
      <c r="D25" s="145" t="s">
        <v>510</v>
      </c>
      <c r="E25" s="146">
        <v>89500</v>
      </c>
      <c r="F25" s="146">
        <v>89500</v>
      </c>
      <c r="G25" s="14"/>
      <c r="H25" s="14">
        <v>89000</v>
      </c>
      <c r="I25" s="14">
        <f t="shared" ref="I25" si="7">SUM(J25:L25)</f>
        <v>40000</v>
      </c>
      <c r="J25" s="14">
        <v>40000</v>
      </c>
      <c r="K25" s="14"/>
      <c r="L25" s="14">
        <v>0</v>
      </c>
      <c r="M25" s="14"/>
      <c r="N25" s="24"/>
    </row>
    <row r="26" spans="1:14" s="4" customFormat="1" ht="64.5" customHeight="1" x14ac:dyDescent="0.3">
      <c r="A26" s="9">
        <v>2</v>
      </c>
      <c r="B26" s="23" t="s">
        <v>474</v>
      </c>
      <c r="C26" s="24" t="s">
        <v>118</v>
      </c>
      <c r="D26" s="8" t="s">
        <v>528</v>
      </c>
      <c r="E26" s="12">
        <v>98200</v>
      </c>
      <c r="F26" s="12">
        <v>80700</v>
      </c>
      <c r="G26" s="14"/>
      <c r="H26" s="14">
        <v>80700</v>
      </c>
      <c r="I26" s="14">
        <f>SUM(J26:L26)</f>
        <v>40000</v>
      </c>
      <c r="J26" s="14">
        <v>40000</v>
      </c>
      <c r="K26" s="14"/>
      <c r="L26" s="14"/>
      <c r="M26" s="14"/>
      <c r="N26" s="24"/>
    </row>
    <row r="27" spans="1:14" s="4" customFormat="1" ht="64.5" customHeight="1" x14ac:dyDescent="0.3">
      <c r="A27" s="9">
        <v>3</v>
      </c>
      <c r="B27" s="227" t="s">
        <v>516</v>
      </c>
      <c r="C27" s="228" t="s">
        <v>23</v>
      </c>
      <c r="D27" s="229" t="s">
        <v>547</v>
      </c>
      <c r="E27" s="230">
        <v>430000</v>
      </c>
      <c r="F27" s="230">
        <v>330000</v>
      </c>
      <c r="G27" s="231">
        <v>100000</v>
      </c>
      <c r="H27" s="231">
        <v>50000</v>
      </c>
      <c r="I27" s="14">
        <f>SUM(J27:L27)</f>
        <v>50000</v>
      </c>
      <c r="J27" s="14"/>
      <c r="K27" s="14"/>
      <c r="L27" s="14">
        <v>50000</v>
      </c>
      <c r="M27" s="14"/>
      <c r="N27" s="24"/>
    </row>
    <row r="28" spans="1:14" s="21" customFormat="1" ht="24.4" customHeight="1" x14ac:dyDescent="0.3">
      <c r="A28" s="16">
        <v>-2</v>
      </c>
      <c r="B28" s="25" t="s">
        <v>138</v>
      </c>
      <c r="C28" s="26"/>
      <c r="D28" s="18"/>
      <c r="E28" s="19"/>
      <c r="F28" s="19"/>
      <c r="G28" s="19"/>
      <c r="H28" s="19"/>
      <c r="I28" s="19"/>
      <c r="J28" s="19"/>
      <c r="K28" s="19"/>
      <c r="L28" s="19"/>
      <c r="M28" s="19"/>
      <c r="N28" s="18"/>
    </row>
    <row r="29" spans="1:14" s="4" customFormat="1" ht="31.5" x14ac:dyDescent="0.3">
      <c r="A29" s="9">
        <v>1</v>
      </c>
      <c r="B29" s="227" t="s">
        <v>515</v>
      </c>
      <c r="C29" s="228" t="s">
        <v>35</v>
      </c>
      <c r="D29" s="233" t="s">
        <v>536</v>
      </c>
      <c r="E29" s="230">
        <v>86000</v>
      </c>
      <c r="F29" s="230">
        <v>46000</v>
      </c>
      <c r="G29" s="231"/>
      <c r="H29" s="231">
        <v>45800</v>
      </c>
      <c r="I29" s="14">
        <f>SUM(J29:L29)</f>
        <v>15000</v>
      </c>
      <c r="J29" s="14"/>
      <c r="K29" s="14"/>
      <c r="L29" s="14">
        <v>15000</v>
      </c>
      <c r="M29" s="14"/>
      <c r="N29" s="24"/>
    </row>
    <row r="30" spans="1:14" s="21" customFormat="1" ht="31.15" customHeight="1" x14ac:dyDescent="0.3">
      <c r="A30" s="16">
        <v>-3</v>
      </c>
      <c r="B30" s="27" t="s">
        <v>148</v>
      </c>
      <c r="C30" s="28"/>
      <c r="D30" s="18"/>
      <c r="E30" s="19"/>
      <c r="F30" s="19"/>
      <c r="G30" s="19"/>
      <c r="H30" s="19"/>
      <c r="I30" s="19"/>
      <c r="J30" s="19"/>
      <c r="K30" s="19"/>
      <c r="L30" s="19"/>
      <c r="M30" s="19"/>
      <c r="N30" s="24"/>
    </row>
    <row r="31" spans="1:14" s="4" customFormat="1" ht="38.25" customHeight="1" x14ac:dyDescent="0.3">
      <c r="A31" s="9">
        <v>1</v>
      </c>
      <c r="B31" s="23" t="s">
        <v>266</v>
      </c>
      <c r="C31" s="24" t="s">
        <v>23</v>
      </c>
      <c r="D31" s="8" t="s">
        <v>511</v>
      </c>
      <c r="E31" s="12">
        <v>40000</v>
      </c>
      <c r="F31" s="12">
        <v>40000</v>
      </c>
      <c r="G31" s="14"/>
      <c r="H31" s="14">
        <v>39600</v>
      </c>
      <c r="I31" s="14">
        <f>SUM(J31:L31)</f>
        <v>10000</v>
      </c>
      <c r="J31" s="14">
        <v>10000</v>
      </c>
      <c r="K31" s="14"/>
      <c r="L31" s="14">
        <v>0</v>
      </c>
      <c r="M31" s="14"/>
      <c r="N31" s="24"/>
    </row>
    <row r="32" spans="1:14" s="21" customFormat="1" ht="30.75" customHeight="1" x14ac:dyDescent="0.3">
      <c r="A32" s="16">
        <v>-4</v>
      </c>
      <c r="B32" s="25" t="s">
        <v>151</v>
      </c>
      <c r="C32" s="26"/>
      <c r="D32" s="18"/>
      <c r="E32" s="19"/>
      <c r="F32" s="19"/>
      <c r="G32" s="19"/>
      <c r="H32" s="19"/>
      <c r="I32" s="19"/>
      <c r="J32" s="19"/>
      <c r="K32" s="19"/>
      <c r="L32" s="19"/>
      <c r="M32" s="19"/>
      <c r="N32" s="18"/>
    </row>
    <row r="33" spans="1:14" ht="41.25" customHeight="1" x14ac:dyDescent="0.3">
      <c r="A33" s="9">
        <v>1</v>
      </c>
      <c r="B33" s="23" t="s">
        <v>267</v>
      </c>
      <c r="C33" s="24" t="s">
        <v>41</v>
      </c>
      <c r="D33" s="24" t="s">
        <v>497</v>
      </c>
      <c r="E33" s="31">
        <v>12500</v>
      </c>
      <c r="F33" s="31">
        <v>12500</v>
      </c>
      <c r="G33" s="14"/>
      <c r="H33" s="14">
        <v>12400</v>
      </c>
      <c r="I33" s="14">
        <f t="shared" ref="I33:I35" si="8">SUM(J33:L33)</f>
        <v>5000</v>
      </c>
      <c r="J33" s="14">
        <v>5000</v>
      </c>
      <c r="K33" s="14"/>
      <c r="L33" s="14">
        <v>0</v>
      </c>
      <c r="M33" s="14"/>
      <c r="N33" s="31"/>
    </row>
    <row r="34" spans="1:14" ht="41.25" customHeight="1" x14ac:dyDescent="0.3">
      <c r="A34" s="9">
        <v>2</v>
      </c>
      <c r="B34" s="23" t="s">
        <v>268</v>
      </c>
      <c r="C34" s="24" t="s">
        <v>35</v>
      </c>
      <c r="D34" s="24" t="s">
        <v>425</v>
      </c>
      <c r="E34" s="31">
        <v>12500</v>
      </c>
      <c r="F34" s="31">
        <v>12500</v>
      </c>
      <c r="G34" s="14"/>
      <c r="H34" s="14">
        <v>12400</v>
      </c>
      <c r="I34" s="14">
        <f t="shared" si="8"/>
        <v>6000</v>
      </c>
      <c r="J34" s="14">
        <v>3530</v>
      </c>
      <c r="K34" s="14">
        <v>1470</v>
      </c>
      <c r="L34" s="14">
        <v>1000</v>
      </c>
      <c r="M34" s="14"/>
      <c r="N34" s="31"/>
    </row>
    <row r="35" spans="1:14" ht="41.25" customHeight="1" x14ac:dyDescent="0.3">
      <c r="A35" s="9">
        <v>3</v>
      </c>
      <c r="B35" s="23" t="s">
        <v>270</v>
      </c>
      <c r="C35" s="24" t="s">
        <v>30</v>
      </c>
      <c r="D35" s="24" t="s">
        <v>424</v>
      </c>
      <c r="E35" s="31">
        <v>12500</v>
      </c>
      <c r="F35" s="31">
        <v>12500</v>
      </c>
      <c r="G35" s="14"/>
      <c r="H35" s="14">
        <v>12400</v>
      </c>
      <c r="I35" s="14">
        <f t="shared" si="8"/>
        <v>6000</v>
      </c>
      <c r="J35" s="14">
        <v>5000</v>
      </c>
      <c r="K35" s="14">
        <v>0</v>
      </c>
      <c r="L35" s="14">
        <v>1000</v>
      </c>
      <c r="M35" s="14"/>
      <c r="N35" s="31"/>
    </row>
    <row r="36" spans="1:14" ht="31.5" x14ac:dyDescent="0.3">
      <c r="A36" s="9">
        <v>4</v>
      </c>
      <c r="B36" s="23" t="s">
        <v>269</v>
      </c>
      <c r="C36" s="24" t="s">
        <v>23</v>
      </c>
      <c r="D36" s="8" t="s">
        <v>544</v>
      </c>
      <c r="E36" s="31">
        <v>150000</v>
      </c>
      <c r="F36" s="31">
        <v>140000</v>
      </c>
      <c r="G36" s="14"/>
      <c r="H36" s="14">
        <v>140000</v>
      </c>
      <c r="I36" s="14">
        <f>SUM(J36:L36)</f>
        <v>45000</v>
      </c>
      <c r="J36" s="14">
        <v>35000</v>
      </c>
      <c r="K36" s="14"/>
      <c r="L36" s="14">
        <v>10000</v>
      </c>
      <c r="M36" s="14"/>
      <c r="N36" s="24"/>
    </row>
    <row r="37" spans="1:14" s="21" customFormat="1" ht="63" x14ac:dyDescent="0.3">
      <c r="A37" s="16">
        <v>-5</v>
      </c>
      <c r="B37" s="27" t="s">
        <v>58</v>
      </c>
      <c r="C37" s="28"/>
      <c r="D37" s="26"/>
      <c r="E37" s="33"/>
      <c r="F37" s="33"/>
      <c r="G37" s="33"/>
      <c r="H37" s="33"/>
      <c r="I37" s="33"/>
      <c r="J37" s="33"/>
      <c r="K37" s="33"/>
      <c r="L37" s="33"/>
      <c r="M37" s="33"/>
      <c r="N37" s="24"/>
    </row>
    <row r="38" spans="1:14" ht="31.5" x14ac:dyDescent="0.3">
      <c r="A38" s="9">
        <v>1</v>
      </c>
      <c r="B38" s="23" t="s">
        <v>271</v>
      </c>
      <c r="C38" s="24" t="s">
        <v>23</v>
      </c>
      <c r="D38" s="24" t="s">
        <v>498</v>
      </c>
      <c r="E38" s="31">
        <v>33000</v>
      </c>
      <c r="F38" s="31">
        <v>33000</v>
      </c>
      <c r="G38" s="14"/>
      <c r="H38" s="14">
        <v>32700</v>
      </c>
      <c r="I38" s="14">
        <f>SUM(J38:L38)</f>
        <v>15000</v>
      </c>
      <c r="J38" s="14">
        <v>15000</v>
      </c>
      <c r="K38" s="14"/>
      <c r="L38" s="14"/>
      <c r="M38" s="14"/>
      <c r="N38" s="24"/>
    </row>
    <row r="39" spans="1:14" ht="31.5" x14ac:dyDescent="0.3">
      <c r="A39" s="9">
        <v>2</v>
      </c>
      <c r="B39" s="23" t="s">
        <v>272</v>
      </c>
      <c r="C39" s="24" t="s">
        <v>23</v>
      </c>
      <c r="D39" s="24" t="s">
        <v>541</v>
      </c>
      <c r="E39" s="31">
        <v>100000</v>
      </c>
      <c r="F39" s="31">
        <v>100000</v>
      </c>
      <c r="G39" s="14"/>
      <c r="H39" s="14">
        <v>99200</v>
      </c>
      <c r="I39" s="14">
        <f>SUM(J39:L39)</f>
        <v>25000</v>
      </c>
      <c r="J39" s="14">
        <v>25000</v>
      </c>
      <c r="K39" s="14"/>
      <c r="L39" s="14">
        <v>0</v>
      </c>
      <c r="M39" s="14"/>
      <c r="N39" s="24"/>
    </row>
    <row r="40" spans="1:14" s="21" customFormat="1" ht="31.5" x14ac:dyDescent="0.3">
      <c r="A40" s="16">
        <v>-6</v>
      </c>
      <c r="B40" s="232" t="s">
        <v>68</v>
      </c>
      <c r="C40" s="26"/>
      <c r="D40" s="26"/>
      <c r="E40" s="33"/>
      <c r="F40" s="33"/>
      <c r="G40" s="20"/>
      <c r="H40" s="20"/>
      <c r="I40" s="20"/>
      <c r="J40" s="20"/>
      <c r="K40" s="20"/>
      <c r="L40" s="20"/>
      <c r="M40" s="20"/>
      <c r="N40" s="26"/>
    </row>
    <row r="41" spans="1:14" ht="45.75" customHeight="1" x14ac:dyDescent="0.3">
      <c r="A41" s="9">
        <v>1</v>
      </c>
      <c r="B41" s="227" t="s">
        <v>533</v>
      </c>
      <c r="C41" s="228" t="s">
        <v>23</v>
      </c>
      <c r="D41" s="229" t="s">
        <v>542</v>
      </c>
      <c r="E41" s="230">
        <v>122000</v>
      </c>
      <c r="F41" s="230">
        <v>122000</v>
      </c>
      <c r="G41" s="231"/>
      <c r="H41" s="231">
        <v>122000</v>
      </c>
      <c r="I41" s="14">
        <f>SUM(J41:L41)</f>
        <v>50000</v>
      </c>
      <c r="J41" s="14">
        <v>50000</v>
      </c>
      <c r="K41" s="14"/>
      <c r="L41" s="14"/>
      <c r="M41" s="14"/>
      <c r="N41" s="24"/>
    </row>
    <row r="42" spans="1:14" s="4" customFormat="1" ht="24.75" customHeight="1" x14ac:dyDescent="0.3">
      <c r="A42" s="5" t="s">
        <v>116</v>
      </c>
      <c r="B42" s="7" t="s">
        <v>185</v>
      </c>
      <c r="C42" s="216"/>
      <c r="D42" s="216"/>
      <c r="E42" s="15">
        <f>SUM(E43:E47)</f>
        <v>392000</v>
      </c>
      <c r="F42" s="15">
        <f t="shared" ref="F42:M42" si="9">SUM(F43:F47)</f>
        <v>372000</v>
      </c>
      <c r="G42" s="15">
        <f t="shared" si="9"/>
        <v>0</v>
      </c>
      <c r="H42" s="15">
        <f t="shared" si="9"/>
        <v>360000</v>
      </c>
      <c r="I42" s="15">
        <f t="shared" si="9"/>
        <v>25000</v>
      </c>
      <c r="J42" s="15">
        <f t="shared" si="9"/>
        <v>7000</v>
      </c>
      <c r="K42" s="15">
        <f t="shared" si="9"/>
        <v>0</v>
      </c>
      <c r="L42" s="15">
        <f t="shared" si="9"/>
        <v>18000</v>
      </c>
      <c r="M42" s="15">
        <f t="shared" si="9"/>
        <v>0</v>
      </c>
      <c r="N42" s="224"/>
    </row>
    <row r="43" spans="1:14" s="4" customFormat="1" ht="56.25" customHeight="1" x14ac:dyDescent="0.3">
      <c r="A43" s="9">
        <v>1</v>
      </c>
      <c r="B43" s="23" t="s">
        <v>258</v>
      </c>
      <c r="C43" s="24" t="s">
        <v>35</v>
      </c>
      <c r="D43" s="9" t="s">
        <v>259</v>
      </c>
      <c r="E43" s="12">
        <v>82000</v>
      </c>
      <c r="F43" s="12">
        <v>82000</v>
      </c>
      <c r="G43" s="14"/>
      <c r="H43" s="14">
        <v>81500</v>
      </c>
      <c r="I43" s="14">
        <f>SUM(J43:L43)</f>
        <v>2000</v>
      </c>
      <c r="J43" s="14">
        <v>2000</v>
      </c>
      <c r="K43" s="14"/>
      <c r="L43" s="14"/>
      <c r="M43" s="14"/>
      <c r="N43" s="24"/>
    </row>
    <row r="44" spans="1:14" s="4" customFormat="1" ht="99" customHeight="1" x14ac:dyDescent="0.3">
      <c r="A44" s="9">
        <v>2</v>
      </c>
      <c r="B44" s="118" t="s">
        <v>505</v>
      </c>
      <c r="C44" s="108" t="s">
        <v>23</v>
      </c>
      <c r="D44" s="80" t="s">
        <v>261</v>
      </c>
      <c r="E44" s="84">
        <v>100000</v>
      </c>
      <c r="F44" s="84">
        <v>80000</v>
      </c>
      <c r="G44" s="37"/>
      <c r="H44" s="37">
        <v>79500</v>
      </c>
      <c r="I44" s="14">
        <f>SUM(J44:L44)</f>
        <v>10000</v>
      </c>
      <c r="J44" s="14">
        <v>2000</v>
      </c>
      <c r="K44" s="14"/>
      <c r="L44" s="14">
        <v>8000</v>
      </c>
      <c r="M44" s="14"/>
      <c r="N44" s="24"/>
    </row>
    <row r="45" spans="1:14" s="4" customFormat="1" ht="68.25" customHeight="1" x14ac:dyDescent="0.3">
      <c r="A45" s="9">
        <v>3</v>
      </c>
      <c r="B45" s="227" t="s">
        <v>517</v>
      </c>
      <c r="C45" s="228" t="s">
        <v>30</v>
      </c>
      <c r="D45" s="229" t="s">
        <v>518</v>
      </c>
      <c r="E45" s="230">
        <v>80000</v>
      </c>
      <c r="F45" s="230">
        <v>80000</v>
      </c>
      <c r="G45" s="231"/>
      <c r="H45" s="231">
        <v>70000</v>
      </c>
      <c r="I45" s="14">
        <f>SUM(J45:L45)</f>
        <v>10000</v>
      </c>
      <c r="J45" s="14"/>
      <c r="K45" s="14"/>
      <c r="L45" s="14">
        <v>10000</v>
      </c>
      <c r="M45" s="14"/>
      <c r="N45" s="24"/>
    </row>
    <row r="46" spans="1:14" s="4" customFormat="1" ht="57.75" customHeight="1" x14ac:dyDescent="0.3">
      <c r="A46" s="9">
        <v>4</v>
      </c>
      <c r="B46" s="23" t="s">
        <v>262</v>
      </c>
      <c r="C46" s="24" t="s">
        <v>66</v>
      </c>
      <c r="D46" s="8" t="s">
        <v>263</v>
      </c>
      <c r="E46" s="12">
        <v>80000</v>
      </c>
      <c r="F46" s="12">
        <v>80000</v>
      </c>
      <c r="G46" s="14"/>
      <c r="H46" s="14">
        <v>79500</v>
      </c>
      <c r="I46" s="14">
        <f>SUM(J46:L46)</f>
        <v>2000</v>
      </c>
      <c r="J46" s="14">
        <v>2000</v>
      </c>
      <c r="K46" s="14"/>
      <c r="L46" s="14">
        <v>0</v>
      </c>
      <c r="M46" s="14"/>
      <c r="N46" s="24"/>
    </row>
    <row r="47" spans="1:14" s="4" customFormat="1" ht="68.25" customHeight="1" x14ac:dyDescent="0.3">
      <c r="A47" s="9">
        <v>5</v>
      </c>
      <c r="B47" s="23" t="s">
        <v>264</v>
      </c>
      <c r="C47" s="24" t="s">
        <v>175</v>
      </c>
      <c r="D47" s="8" t="s">
        <v>265</v>
      </c>
      <c r="E47" s="12">
        <v>50000</v>
      </c>
      <c r="F47" s="12">
        <v>50000</v>
      </c>
      <c r="G47" s="14"/>
      <c r="H47" s="14">
        <v>49500</v>
      </c>
      <c r="I47" s="14">
        <f>SUM(J47:L47)</f>
        <v>1000</v>
      </c>
      <c r="J47" s="14">
        <v>1000</v>
      </c>
      <c r="K47" s="14"/>
      <c r="L47" s="14">
        <v>0</v>
      </c>
      <c r="M47" s="14"/>
      <c r="N47" s="24"/>
    </row>
    <row r="48" spans="1:14" s="4" customFormat="1" ht="34.15" customHeight="1" x14ac:dyDescent="0.3">
      <c r="A48" s="5" t="s">
        <v>114</v>
      </c>
      <c r="B48" s="7" t="s">
        <v>195</v>
      </c>
      <c r="C48" s="134"/>
      <c r="D48" s="134"/>
      <c r="E48" s="6"/>
      <c r="F48" s="6"/>
      <c r="G48" s="13"/>
      <c r="H48" s="13">
        <f>H49+H55+H56+H57</f>
        <v>318732</v>
      </c>
      <c r="I48" s="13">
        <f t="shared" ref="I48:M48" si="10">I49+I55+I56+I57</f>
        <v>156870</v>
      </c>
      <c r="J48" s="13">
        <f t="shared" si="10"/>
        <v>156870</v>
      </c>
      <c r="K48" s="13">
        <f t="shared" si="10"/>
        <v>0</v>
      </c>
      <c r="L48" s="13">
        <f t="shared" si="10"/>
        <v>0</v>
      </c>
      <c r="M48" s="13">
        <f t="shared" si="10"/>
        <v>37998</v>
      </c>
      <c r="N48" s="224"/>
    </row>
    <row r="49" spans="1:14" ht="81" customHeight="1" x14ac:dyDescent="0.3">
      <c r="A49" s="9">
        <v>1</v>
      </c>
      <c r="B49" s="23" t="s">
        <v>273</v>
      </c>
      <c r="C49" s="24"/>
      <c r="D49" s="24"/>
      <c r="E49" s="31"/>
      <c r="F49" s="31"/>
      <c r="G49" s="14"/>
      <c r="H49" s="14">
        <f>SUM(H50:H54)</f>
        <v>53732</v>
      </c>
      <c r="I49" s="14">
        <f t="shared" ref="I49:M49" si="11">SUM(I50:I54)</f>
        <v>37998</v>
      </c>
      <c r="J49" s="14">
        <f t="shared" si="11"/>
        <v>37998</v>
      </c>
      <c r="K49" s="14">
        <f t="shared" si="11"/>
        <v>0</v>
      </c>
      <c r="L49" s="14">
        <f t="shared" si="11"/>
        <v>0</v>
      </c>
      <c r="M49" s="14">
        <f t="shared" si="11"/>
        <v>37998</v>
      </c>
      <c r="N49" s="24"/>
    </row>
    <row r="50" spans="1:14" s="222" customFormat="1" ht="28.5" customHeight="1" x14ac:dyDescent="0.3">
      <c r="A50" s="217" t="s">
        <v>406</v>
      </c>
      <c r="B50" s="218" t="s">
        <v>279</v>
      </c>
      <c r="C50" s="219"/>
      <c r="D50" s="219"/>
      <c r="E50" s="220"/>
      <c r="F50" s="220"/>
      <c r="G50" s="221"/>
      <c r="H50" s="223">
        <f>248+16684</f>
        <v>16932</v>
      </c>
      <c r="I50" s="221">
        <f>SUM(J50:L50)</f>
        <v>11359</v>
      </c>
      <c r="J50" s="221">
        <v>11359</v>
      </c>
      <c r="K50" s="221"/>
      <c r="L50" s="221"/>
      <c r="M50" s="221">
        <v>11359</v>
      </c>
      <c r="N50" s="219"/>
    </row>
    <row r="51" spans="1:14" s="222" customFormat="1" ht="50.25" customHeight="1" x14ac:dyDescent="0.3">
      <c r="A51" s="217" t="s">
        <v>406</v>
      </c>
      <c r="B51" s="218" t="s">
        <v>280</v>
      </c>
      <c r="C51" s="219"/>
      <c r="D51" s="219"/>
      <c r="E51" s="220"/>
      <c r="F51" s="220"/>
      <c r="G51" s="221"/>
      <c r="H51" s="223">
        <v>2500</v>
      </c>
      <c r="I51" s="221">
        <f>SUM(J51:L51)</f>
        <v>2500</v>
      </c>
      <c r="J51" s="221">
        <v>2500</v>
      </c>
      <c r="K51" s="221"/>
      <c r="L51" s="221"/>
      <c r="M51" s="221">
        <v>2500</v>
      </c>
      <c r="N51" s="219"/>
    </row>
    <row r="52" spans="1:14" s="222" customFormat="1" ht="48.75" customHeight="1" x14ac:dyDescent="0.3">
      <c r="A52" s="217" t="s">
        <v>406</v>
      </c>
      <c r="B52" s="218" t="s">
        <v>281</v>
      </c>
      <c r="C52" s="219"/>
      <c r="D52" s="219"/>
      <c r="E52" s="220"/>
      <c r="F52" s="220"/>
      <c r="G52" s="221"/>
      <c r="H52" s="223">
        <v>2800</v>
      </c>
      <c r="I52" s="221">
        <f>SUM(J52:L52)</f>
        <v>2639</v>
      </c>
      <c r="J52" s="221">
        <v>2639</v>
      </c>
      <c r="K52" s="221"/>
      <c r="L52" s="221"/>
      <c r="M52" s="221">
        <v>2639</v>
      </c>
      <c r="N52" s="219"/>
    </row>
    <row r="53" spans="1:14" ht="53.25" customHeight="1" x14ac:dyDescent="0.3">
      <c r="A53" s="9" t="s">
        <v>406</v>
      </c>
      <c r="B53" s="218" t="s">
        <v>282</v>
      </c>
      <c r="C53" s="24"/>
      <c r="D53" s="24"/>
      <c r="E53" s="31"/>
      <c r="F53" s="31"/>
      <c r="G53" s="14"/>
      <c r="H53" s="223">
        <v>10000</v>
      </c>
      <c r="I53" s="221">
        <f>SUM(J53:L53)</f>
        <v>10000</v>
      </c>
      <c r="J53" s="221">
        <v>10000</v>
      </c>
      <c r="K53" s="14"/>
      <c r="L53" s="14"/>
      <c r="M53" s="221">
        <v>10000</v>
      </c>
      <c r="N53" s="24"/>
    </row>
    <row r="54" spans="1:14" ht="81" customHeight="1" x14ac:dyDescent="0.3">
      <c r="A54" s="9" t="s">
        <v>406</v>
      </c>
      <c r="B54" s="218" t="s">
        <v>283</v>
      </c>
      <c r="C54" s="24"/>
      <c r="D54" s="24"/>
      <c r="E54" s="31"/>
      <c r="F54" s="31"/>
      <c r="G54" s="14"/>
      <c r="H54" s="39">
        <v>21500</v>
      </c>
      <c r="I54" s="221">
        <f>SUM(J54:L54)</f>
        <v>11500</v>
      </c>
      <c r="J54" s="221">
        <v>11500</v>
      </c>
      <c r="K54" s="14"/>
      <c r="L54" s="14"/>
      <c r="M54" s="221">
        <v>11500</v>
      </c>
      <c r="N54" s="24"/>
    </row>
    <row r="55" spans="1:14" ht="36" customHeight="1" x14ac:dyDescent="0.3">
      <c r="A55" s="9">
        <v>2</v>
      </c>
      <c r="B55" s="23" t="s">
        <v>196</v>
      </c>
      <c r="C55" s="24"/>
      <c r="D55" s="24"/>
      <c r="E55" s="31"/>
      <c r="F55" s="31"/>
      <c r="G55" s="14"/>
      <c r="H55" s="14">
        <v>120000</v>
      </c>
      <c r="I55" s="14">
        <f t="shared" ref="I55:I57" si="12">SUM(J55:L55)</f>
        <v>88872</v>
      </c>
      <c r="J55" s="14">
        <f>86502+36370-15000-15000+22000-26000</f>
        <v>88872</v>
      </c>
      <c r="K55" s="14"/>
      <c r="L55" s="14"/>
      <c r="M55" s="14"/>
      <c r="N55" s="24"/>
    </row>
    <row r="56" spans="1:14" ht="39.4" customHeight="1" x14ac:dyDescent="0.3">
      <c r="A56" s="9">
        <v>3</v>
      </c>
      <c r="B56" s="22" t="s">
        <v>274</v>
      </c>
      <c r="C56" s="9"/>
      <c r="D56" s="24"/>
      <c r="E56" s="31"/>
      <c r="F56" s="31"/>
      <c r="G56" s="14"/>
      <c r="H56" s="14">
        <v>50000</v>
      </c>
      <c r="I56" s="14">
        <f t="shared" si="12"/>
        <v>20000</v>
      </c>
      <c r="J56" s="14">
        <v>20000</v>
      </c>
      <c r="K56" s="14"/>
      <c r="L56" s="14"/>
      <c r="M56" s="14"/>
      <c r="N56" s="24"/>
    </row>
    <row r="57" spans="1:14" ht="52.5" customHeight="1" x14ac:dyDescent="0.3">
      <c r="A57" s="9">
        <v>4</v>
      </c>
      <c r="B57" s="23" t="s">
        <v>275</v>
      </c>
      <c r="C57" s="24"/>
      <c r="D57" s="8"/>
      <c r="E57" s="12">
        <v>95000</v>
      </c>
      <c r="F57" s="12">
        <v>95000</v>
      </c>
      <c r="G57" s="14"/>
      <c r="H57" s="14">
        <v>95000</v>
      </c>
      <c r="I57" s="14">
        <f t="shared" si="12"/>
        <v>10000</v>
      </c>
      <c r="J57" s="14">
        <v>10000</v>
      </c>
      <c r="K57" s="14"/>
      <c r="L57" s="14"/>
      <c r="M57" s="14"/>
      <c r="N57" s="24"/>
    </row>
  </sheetData>
  <mergeCells count="21">
    <mergeCell ref="A1:N1"/>
    <mergeCell ref="A2:N2"/>
    <mergeCell ref="A5:A8"/>
    <mergeCell ref="B5:B8"/>
    <mergeCell ref="C5:C8"/>
    <mergeCell ref="D5:G5"/>
    <mergeCell ref="H5:H8"/>
    <mergeCell ref="N5:N8"/>
    <mergeCell ref="D6:D8"/>
    <mergeCell ref="E6:G6"/>
    <mergeCell ref="E7:E8"/>
    <mergeCell ref="F7:G7"/>
    <mergeCell ref="A3:N3"/>
    <mergeCell ref="I6:I8"/>
    <mergeCell ref="I5:M5"/>
    <mergeCell ref="J7:J8"/>
    <mergeCell ref="K7:K8"/>
    <mergeCell ref="L7:L8"/>
    <mergeCell ref="J6:L6"/>
    <mergeCell ref="M6:M8"/>
    <mergeCell ref="A4:N4"/>
  </mergeCells>
  <pageMargins left="0.24" right="0.16" top="0.3" bottom="0.21" header="0.2" footer="0.2"/>
  <pageSetup paperSize="9" scale="80" orientation="landscape" verticalDpi="0"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tabSelected="1" topLeftCell="A8" workbookViewId="0">
      <pane xSplit="5" ySplit="3" topLeftCell="F54" activePane="bottomRight" state="frozenSplit"/>
      <selection activeCell="E10" sqref="E10"/>
      <selection pane="topRight" activeCell="E9" sqref="E9:J9"/>
      <selection pane="bottomLeft" activeCell="A11" sqref="A11"/>
      <selection pane="bottomRight" activeCell="B42" sqref="B42"/>
    </sheetView>
  </sheetViews>
  <sheetFormatPr defaultColWidth="7.109375" defaultRowHeight="15.75" x14ac:dyDescent="0.25"/>
  <cols>
    <col min="1" max="1" width="5.44140625" style="161" customWidth="1"/>
    <col min="2" max="2" width="29.33203125" style="160" customWidth="1"/>
    <col min="3" max="3" width="9.33203125" style="162" customWidth="1"/>
    <col min="4" max="4" width="13" style="160" customWidth="1"/>
    <col min="5" max="5" width="10.6640625" style="160" customWidth="1"/>
    <col min="6" max="6" width="9.77734375" style="160" customWidth="1"/>
    <col min="7" max="7" width="10.44140625" style="160" customWidth="1"/>
    <col min="8" max="9" width="9.44140625" style="160" customWidth="1"/>
    <col min="10" max="10" width="7.88671875" style="160" customWidth="1"/>
    <col min="11" max="11" width="11.109375" style="160" customWidth="1"/>
    <col min="12" max="16384" width="7.109375" style="160"/>
  </cols>
  <sheetData>
    <row r="1" spans="1:12" ht="27" customHeight="1" x14ac:dyDescent="0.25">
      <c r="A1" s="247" t="s">
        <v>276</v>
      </c>
      <c r="B1" s="247"/>
      <c r="C1" s="247"/>
      <c r="D1" s="247"/>
      <c r="E1" s="247"/>
      <c r="F1" s="247"/>
      <c r="G1" s="247"/>
      <c r="H1" s="247"/>
      <c r="I1" s="247"/>
      <c r="J1" s="247"/>
      <c r="K1" s="247"/>
    </row>
    <row r="2" spans="1:12" ht="23.25" customHeight="1" x14ac:dyDescent="0.25">
      <c r="A2" s="291" t="s">
        <v>455</v>
      </c>
      <c r="B2" s="291"/>
      <c r="C2" s="291"/>
      <c r="D2" s="291"/>
      <c r="E2" s="291"/>
      <c r="F2" s="291"/>
      <c r="G2" s="291"/>
      <c r="H2" s="291"/>
      <c r="I2" s="291"/>
      <c r="J2" s="291"/>
      <c r="K2" s="291"/>
    </row>
    <row r="3" spans="1:12" ht="23.25" customHeight="1" x14ac:dyDescent="0.25">
      <c r="A3" s="290" t="s">
        <v>560</v>
      </c>
      <c r="B3" s="290"/>
      <c r="C3" s="290"/>
      <c r="D3" s="290"/>
      <c r="E3" s="290"/>
      <c r="F3" s="290"/>
      <c r="G3" s="290"/>
      <c r="H3" s="290"/>
      <c r="I3" s="290"/>
      <c r="J3" s="290"/>
      <c r="K3" s="290"/>
    </row>
    <row r="4" spans="1:12" ht="22.5" customHeight="1" x14ac:dyDescent="0.25">
      <c r="G4" s="163"/>
      <c r="H4" s="163"/>
      <c r="I4" s="163"/>
      <c r="J4" s="163"/>
      <c r="K4" s="164" t="s">
        <v>207</v>
      </c>
    </row>
    <row r="5" spans="1:12" s="165" customFormat="1" ht="33.75" customHeight="1" x14ac:dyDescent="0.3">
      <c r="A5" s="292" t="s">
        <v>285</v>
      </c>
      <c r="B5" s="289" t="s">
        <v>286</v>
      </c>
      <c r="C5" s="289" t="s">
        <v>287</v>
      </c>
      <c r="D5" s="289" t="s">
        <v>14</v>
      </c>
      <c r="E5" s="289"/>
      <c r="F5" s="289"/>
      <c r="G5" s="255" t="s">
        <v>288</v>
      </c>
      <c r="H5" s="255" t="s">
        <v>348</v>
      </c>
      <c r="I5" s="256"/>
      <c r="J5" s="257"/>
      <c r="K5" s="289" t="s">
        <v>2</v>
      </c>
    </row>
    <row r="6" spans="1:12" s="165" customFormat="1" ht="25.5" customHeight="1" x14ac:dyDescent="0.3">
      <c r="A6" s="292"/>
      <c r="B6" s="289"/>
      <c r="C6" s="289"/>
      <c r="D6" s="295" t="s">
        <v>289</v>
      </c>
      <c r="E6" s="298" t="s">
        <v>17</v>
      </c>
      <c r="F6" s="299"/>
      <c r="G6" s="287"/>
      <c r="H6" s="288"/>
      <c r="I6" s="293"/>
      <c r="J6" s="294"/>
      <c r="K6" s="289"/>
    </row>
    <row r="7" spans="1:12" s="165" customFormat="1" ht="30" customHeight="1" x14ac:dyDescent="0.3">
      <c r="A7" s="292"/>
      <c r="B7" s="289"/>
      <c r="C7" s="289"/>
      <c r="D7" s="296"/>
      <c r="E7" s="289" t="s">
        <v>18</v>
      </c>
      <c r="F7" s="289" t="s">
        <v>290</v>
      </c>
      <c r="G7" s="287"/>
      <c r="H7" s="289" t="s">
        <v>18</v>
      </c>
      <c r="I7" s="243" t="s">
        <v>11</v>
      </c>
      <c r="J7" s="243"/>
      <c r="K7" s="289"/>
    </row>
    <row r="8" spans="1:12" s="165" customFormat="1" ht="92.25" customHeight="1" x14ac:dyDescent="0.3">
      <c r="A8" s="292"/>
      <c r="B8" s="289"/>
      <c r="C8" s="289"/>
      <c r="D8" s="297"/>
      <c r="E8" s="289"/>
      <c r="F8" s="289"/>
      <c r="G8" s="288"/>
      <c r="H8" s="289"/>
      <c r="I8" s="139" t="s">
        <v>291</v>
      </c>
      <c r="J8" s="139" t="s">
        <v>292</v>
      </c>
      <c r="K8" s="289"/>
    </row>
    <row r="9" spans="1:12" s="169" customFormat="1" ht="36.75" customHeight="1" x14ac:dyDescent="0.25">
      <c r="A9" s="166"/>
      <c r="B9" s="167" t="s">
        <v>3</v>
      </c>
      <c r="C9" s="167"/>
      <c r="D9" s="168"/>
      <c r="E9" s="168">
        <f>SUM(E10,E20,E23,E31,E53, E57)</f>
        <v>6474797</v>
      </c>
      <c r="F9" s="168">
        <f t="shared" ref="F9:J9" si="0">SUM(F10,F20,F23,F31,F53, F57)</f>
        <v>5252520</v>
      </c>
      <c r="G9" s="168">
        <f t="shared" si="0"/>
        <v>2665303</v>
      </c>
      <c r="H9" s="168">
        <f t="shared" si="0"/>
        <v>732506</v>
      </c>
      <c r="I9" s="168">
        <f t="shared" si="0"/>
        <v>0</v>
      </c>
      <c r="J9" s="168">
        <f t="shared" si="0"/>
        <v>0</v>
      </c>
      <c r="K9" s="168"/>
      <c r="L9" s="169">
        <f>732506-20000</f>
        <v>712506</v>
      </c>
    </row>
    <row r="10" spans="1:12" s="169" customFormat="1" ht="30.75" customHeight="1" x14ac:dyDescent="0.25">
      <c r="A10" s="166" t="s">
        <v>5</v>
      </c>
      <c r="B10" s="168" t="s">
        <v>293</v>
      </c>
      <c r="C10" s="167"/>
      <c r="D10" s="168"/>
      <c r="E10" s="168">
        <f>SUM(E11, E15, E18)</f>
        <v>516000</v>
      </c>
      <c r="F10" s="168">
        <f t="shared" ref="F10:J10" si="1">SUM(F11, F15, F18)</f>
        <v>509500</v>
      </c>
      <c r="G10" s="168">
        <f t="shared" si="1"/>
        <v>400397</v>
      </c>
      <c r="H10" s="168">
        <f t="shared" si="1"/>
        <v>153897</v>
      </c>
      <c r="I10" s="168">
        <f t="shared" si="1"/>
        <v>0</v>
      </c>
      <c r="J10" s="168">
        <f t="shared" si="1"/>
        <v>0</v>
      </c>
      <c r="K10" s="168"/>
    </row>
    <row r="11" spans="1:12" s="173" customFormat="1" ht="54.75" customHeight="1" x14ac:dyDescent="0.25">
      <c r="A11" s="170" t="s">
        <v>294</v>
      </c>
      <c r="B11" s="171" t="s">
        <v>295</v>
      </c>
      <c r="C11" s="172"/>
      <c r="D11" s="171"/>
      <c r="E11" s="171">
        <f t="shared" ref="E11:J11" si="2">SUM(E12:E14)</f>
        <v>256000</v>
      </c>
      <c r="F11" s="171">
        <f t="shared" si="2"/>
        <v>256000</v>
      </c>
      <c r="G11" s="171">
        <f t="shared" si="2"/>
        <v>146897</v>
      </c>
      <c r="H11" s="171">
        <f t="shared" si="2"/>
        <v>93897</v>
      </c>
      <c r="I11" s="171">
        <f t="shared" si="2"/>
        <v>0</v>
      </c>
      <c r="J11" s="171">
        <f t="shared" si="2"/>
        <v>0</v>
      </c>
      <c r="K11" s="171"/>
    </row>
    <row r="12" spans="1:12" s="169" customFormat="1" ht="46.5" hidden="1" customHeight="1" x14ac:dyDescent="0.25">
      <c r="A12" s="174">
        <v>1</v>
      </c>
      <c r="B12" s="119" t="s">
        <v>296</v>
      </c>
      <c r="C12" s="167" t="s">
        <v>56</v>
      </c>
      <c r="D12" s="175" t="s">
        <v>297</v>
      </c>
      <c r="E12" s="176">
        <v>88000</v>
      </c>
      <c r="F12" s="176">
        <v>88000</v>
      </c>
      <c r="G12" s="177">
        <v>57500</v>
      </c>
      <c r="H12" s="177">
        <v>38500</v>
      </c>
      <c r="I12" s="177"/>
      <c r="J12" s="177"/>
      <c r="K12" s="168"/>
    </row>
    <row r="13" spans="1:12" s="169" customFormat="1" ht="41.25" hidden="1" customHeight="1" x14ac:dyDescent="0.25">
      <c r="A13" s="174">
        <v>2</v>
      </c>
      <c r="B13" s="119" t="s">
        <v>298</v>
      </c>
      <c r="C13" s="178" t="s">
        <v>35</v>
      </c>
      <c r="D13" s="178" t="s">
        <v>299</v>
      </c>
      <c r="E13" s="179">
        <v>83000</v>
      </c>
      <c r="F13" s="179">
        <v>83000</v>
      </c>
      <c r="G13" s="177">
        <v>36500</v>
      </c>
      <c r="H13" s="177">
        <v>21500</v>
      </c>
      <c r="I13" s="177"/>
      <c r="J13" s="177"/>
      <c r="K13" s="168"/>
    </row>
    <row r="14" spans="1:12" s="169" customFormat="1" ht="57" hidden="1" customHeight="1" x14ac:dyDescent="0.25">
      <c r="A14" s="174">
        <v>3</v>
      </c>
      <c r="B14" s="119" t="s">
        <v>300</v>
      </c>
      <c r="C14" s="167" t="s">
        <v>224</v>
      </c>
      <c r="D14" s="178" t="s">
        <v>301</v>
      </c>
      <c r="E14" s="179">
        <v>85000</v>
      </c>
      <c r="F14" s="179">
        <v>85000</v>
      </c>
      <c r="G14" s="177">
        <v>52897</v>
      </c>
      <c r="H14" s="177">
        <v>33897</v>
      </c>
      <c r="I14" s="177"/>
      <c r="J14" s="177"/>
      <c r="K14" s="168"/>
    </row>
    <row r="15" spans="1:12" ht="46.5" customHeight="1" x14ac:dyDescent="0.25">
      <c r="A15" s="170" t="s">
        <v>302</v>
      </c>
      <c r="B15" s="180" t="s">
        <v>278</v>
      </c>
      <c r="C15" s="178"/>
      <c r="D15" s="175"/>
      <c r="E15" s="181">
        <f>SUM(E16:E17)</f>
        <v>170000</v>
      </c>
      <c r="F15" s="181">
        <f t="shared" ref="F15:J15" si="3">SUM(F16:F17)</f>
        <v>169000</v>
      </c>
      <c r="G15" s="181">
        <f t="shared" si="3"/>
        <v>169000</v>
      </c>
      <c r="H15" s="181">
        <f t="shared" si="3"/>
        <v>40000</v>
      </c>
      <c r="I15" s="181">
        <f t="shared" si="3"/>
        <v>0</v>
      </c>
      <c r="J15" s="181">
        <f t="shared" si="3"/>
        <v>0</v>
      </c>
      <c r="K15" s="181"/>
    </row>
    <row r="16" spans="1:12" ht="47.25" hidden="1" customHeight="1" x14ac:dyDescent="0.25">
      <c r="A16" s="174">
        <v>1</v>
      </c>
      <c r="B16" s="120" t="s">
        <v>303</v>
      </c>
      <c r="C16" s="178" t="s">
        <v>35</v>
      </c>
      <c r="D16" s="182" t="s">
        <v>499</v>
      </c>
      <c r="E16" s="183">
        <v>85000</v>
      </c>
      <c r="F16" s="183">
        <v>84500</v>
      </c>
      <c r="G16" s="177">
        <v>84500</v>
      </c>
      <c r="H16" s="177">
        <v>20000</v>
      </c>
      <c r="I16" s="177"/>
      <c r="J16" s="177"/>
      <c r="K16" s="179"/>
    </row>
    <row r="17" spans="1:11" ht="31.5" hidden="1" x14ac:dyDescent="0.25">
      <c r="A17" s="174">
        <v>2</v>
      </c>
      <c r="B17" s="120" t="s">
        <v>304</v>
      </c>
      <c r="C17" s="178" t="s">
        <v>56</v>
      </c>
      <c r="D17" s="182" t="s">
        <v>305</v>
      </c>
      <c r="E17" s="183">
        <v>85000</v>
      </c>
      <c r="F17" s="183">
        <v>84500</v>
      </c>
      <c r="G17" s="177">
        <v>84500</v>
      </c>
      <c r="H17" s="177">
        <v>20000</v>
      </c>
      <c r="I17" s="177"/>
      <c r="J17" s="177"/>
      <c r="K17" s="179"/>
    </row>
    <row r="18" spans="1:11" s="173" customFormat="1" ht="33.75" customHeight="1" x14ac:dyDescent="0.25">
      <c r="A18" s="170" t="s">
        <v>441</v>
      </c>
      <c r="B18" s="184" t="s">
        <v>306</v>
      </c>
      <c r="C18" s="172"/>
      <c r="D18" s="185"/>
      <c r="E18" s="186">
        <f>E19</f>
        <v>90000</v>
      </c>
      <c r="F18" s="186">
        <f t="shared" ref="F18:J18" si="4">F19</f>
        <v>84500</v>
      </c>
      <c r="G18" s="186">
        <f t="shared" si="4"/>
        <v>84500</v>
      </c>
      <c r="H18" s="186">
        <f t="shared" si="4"/>
        <v>20000</v>
      </c>
      <c r="I18" s="186">
        <f t="shared" si="4"/>
        <v>0</v>
      </c>
      <c r="J18" s="186">
        <f t="shared" si="4"/>
        <v>0</v>
      </c>
      <c r="K18" s="171"/>
    </row>
    <row r="19" spans="1:11" ht="46.5" hidden="1" customHeight="1" x14ac:dyDescent="0.25">
      <c r="A19" s="174">
        <v>1</v>
      </c>
      <c r="B19" s="120" t="s">
        <v>307</v>
      </c>
      <c r="C19" s="178" t="s">
        <v>224</v>
      </c>
      <c r="D19" s="182" t="s">
        <v>308</v>
      </c>
      <c r="E19" s="183">
        <v>90000</v>
      </c>
      <c r="F19" s="183">
        <v>84500</v>
      </c>
      <c r="G19" s="177">
        <v>84500</v>
      </c>
      <c r="H19" s="177">
        <v>20000</v>
      </c>
      <c r="I19" s="177"/>
      <c r="J19" s="177"/>
      <c r="K19" s="179"/>
    </row>
    <row r="20" spans="1:11" s="169" customFormat="1" ht="39" customHeight="1" x14ac:dyDescent="0.25">
      <c r="A20" s="166" t="s">
        <v>6</v>
      </c>
      <c r="B20" s="187" t="s">
        <v>144</v>
      </c>
      <c r="C20" s="167"/>
      <c r="D20" s="168"/>
      <c r="E20" s="168">
        <f>E21</f>
        <v>47127</v>
      </c>
      <c r="F20" s="168">
        <f t="shared" ref="F20:J20" si="5">F21</f>
        <v>42127</v>
      </c>
      <c r="G20" s="168">
        <f t="shared" si="5"/>
        <v>24127</v>
      </c>
      <c r="H20" s="168">
        <f t="shared" si="5"/>
        <v>9317</v>
      </c>
      <c r="I20" s="168">
        <f t="shared" si="5"/>
        <v>0</v>
      </c>
      <c r="J20" s="168">
        <f t="shared" si="5"/>
        <v>0</v>
      </c>
      <c r="K20" s="168"/>
    </row>
    <row r="21" spans="1:11" s="173" customFormat="1" ht="47.25" x14ac:dyDescent="0.25">
      <c r="A21" s="170" t="s">
        <v>294</v>
      </c>
      <c r="B21" s="171" t="s">
        <v>309</v>
      </c>
      <c r="C21" s="172"/>
      <c r="D21" s="171"/>
      <c r="E21" s="171">
        <f>SUM(E22)</f>
        <v>47127</v>
      </c>
      <c r="F21" s="171">
        <f t="shared" ref="F21:J21" si="6">SUM(F22)</f>
        <v>42127</v>
      </c>
      <c r="G21" s="171">
        <f t="shared" si="6"/>
        <v>24127</v>
      </c>
      <c r="H21" s="171">
        <f t="shared" si="6"/>
        <v>9317</v>
      </c>
      <c r="I21" s="171">
        <f t="shared" si="6"/>
        <v>0</v>
      </c>
      <c r="J21" s="171">
        <f t="shared" si="6"/>
        <v>0</v>
      </c>
      <c r="K21" s="171"/>
    </row>
    <row r="22" spans="1:11" ht="63" x14ac:dyDescent="0.25">
      <c r="A22" s="174">
        <v>1</v>
      </c>
      <c r="B22" s="188" t="s">
        <v>104</v>
      </c>
      <c r="C22" s="178" t="s">
        <v>23</v>
      </c>
      <c r="D22" s="178" t="s">
        <v>105</v>
      </c>
      <c r="E22" s="179">
        <v>47127</v>
      </c>
      <c r="F22" s="179">
        <v>42127</v>
      </c>
      <c r="G22" s="177">
        <v>24127</v>
      </c>
      <c r="H22" s="177">
        <v>9317</v>
      </c>
      <c r="I22" s="177"/>
      <c r="J22" s="177"/>
      <c r="K22" s="179"/>
    </row>
    <row r="23" spans="1:11" s="169" customFormat="1" ht="51.75" customHeight="1" x14ac:dyDescent="0.25">
      <c r="A23" s="166" t="s">
        <v>212</v>
      </c>
      <c r="B23" s="168" t="s">
        <v>310</v>
      </c>
      <c r="C23" s="167"/>
      <c r="D23" s="168"/>
      <c r="E23" s="168">
        <f t="shared" ref="E23:J23" si="7">SUM(E24,E28)</f>
        <v>1148718</v>
      </c>
      <c r="F23" s="168">
        <f t="shared" si="7"/>
        <v>468041</v>
      </c>
      <c r="G23" s="168">
        <f t="shared" si="7"/>
        <v>261740</v>
      </c>
      <c r="H23" s="168">
        <f t="shared" si="7"/>
        <v>121992</v>
      </c>
      <c r="I23" s="168">
        <f t="shared" si="7"/>
        <v>0</v>
      </c>
      <c r="J23" s="168">
        <f t="shared" si="7"/>
        <v>0</v>
      </c>
      <c r="K23" s="168"/>
    </row>
    <row r="24" spans="1:11" s="173" customFormat="1" ht="58.5" customHeight="1" x14ac:dyDescent="0.25">
      <c r="A24" s="170" t="s">
        <v>294</v>
      </c>
      <c r="B24" s="171" t="s">
        <v>311</v>
      </c>
      <c r="C24" s="172"/>
      <c r="D24" s="171"/>
      <c r="E24" s="171">
        <f>SUM(E25:E27)</f>
        <v>618718</v>
      </c>
      <c r="F24" s="171">
        <f t="shared" ref="F24:J24" si="8">SUM(F25:F27)</f>
        <v>188041</v>
      </c>
      <c r="G24" s="171">
        <f t="shared" si="8"/>
        <v>75240</v>
      </c>
      <c r="H24" s="171">
        <f t="shared" si="8"/>
        <v>39390</v>
      </c>
      <c r="I24" s="171">
        <f t="shared" si="8"/>
        <v>0</v>
      </c>
      <c r="J24" s="171">
        <f t="shared" si="8"/>
        <v>0</v>
      </c>
      <c r="K24" s="171"/>
    </row>
    <row r="25" spans="1:11" ht="79.5" customHeight="1" x14ac:dyDescent="0.25">
      <c r="A25" s="174">
        <v>1</v>
      </c>
      <c r="B25" s="188" t="s">
        <v>314</v>
      </c>
      <c r="C25" s="178" t="s">
        <v>129</v>
      </c>
      <c r="D25" s="189" t="s">
        <v>315</v>
      </c>
      <c r="E25" s="190">
        <v>60000</v>
      </c>
      <c r="F25" s="190">
        <v>60000</v>
      </c>
      <c r="G25" s="177">
        <v>38500</v>
      </c>
      <c r="H25" s="177">
        <v>28500</v>
      </c>
      <c r="I25" s="177"/>
      <c r="J25" s="177"/>
      <c r="K25" s="179"/>
    </row>
    <row r="26" spans="1:11" ht="78.75" x14ac:dyDescent="0.25">
      <c r="A26" s="174">
        <v>2</v>
      </c>
      <c r="B26" s="188" t="s">
        <v>316</v>
      </c>
      <c r="C26" s="178" t="s">
        <v>129</v>
      </c>
      <c r="D26" s="189" t="s">
        <v>317</v>
      </c>
      <c r="E26" s="190">
        <v>60000</v>
      </c>
      <c r="F26" s="190">
        <v>60000</v>
      </c>
      <c r="G26" s="177">
        <v>18500</v>
      </c>
      <c r="H26" s="177">
        <v>10000</v>
      </c>
      <c r="I26" s="177"/>
      <c r="J26" s="177"/>
      <c r="K26" s="178"/>
    </row>
    <row r="27" spans="1:11" ht="89.25" customHeight="1" x14ac:dyDescent="0.25">
      <c r="A27" s="174">
        <v>3</v>
      </c>
      <c r="B27" s="191" t="s">
        <v>467</v>
      </c>
      <c r="C27" s="178" t="s">
        <v>521</v>
      </c>
      <c r="D27" s="189"/>
      <c r="E27" s="192">
        <v>498718</v>
      </c>
      <c r="F27" s="192">
        <v>68041</v>
      </c>
      <c r="G27" s="177">
        <v>18240</v>
      </c>
      <c r="H27" s="193">
        <v>890</v>
      </c>
      <c r="I27" s="193"/>
      <c r="J27" s="193"/>
      <c r="K27" s="178"/>
    </row>
    <row r="28" spans="1:11" s="173" customFormat="1" ht="31.5" x14ac:dyDescent="0.25">
      <c r="A28" s="170" t="s">
        <v>302</v>
      </c>
      <c r="B28" s="180" t="s">
        <v>318</v>
      </c>
      <c r="C28" s="172"/>
      <c r="D28" s="194"/>
      <c r="E28" s="195">
        <f>E29+E30</f>
        <v>530000</v>
      </c>
      <c r="F28" s="195">
        <f t="shared" ref="F28:J28" si="9">F29+F30</f>
        <v>280000</v>
      </c>
      <c r="G28" s="195">
        <f t="shared" si="9"/>
        <v>186500</v>
      </c>
      <c r="H28" s="195">
        <f t="shared" si="9"/>
        <v>82602</v>
      </c>
      <c r="I28" s="195">
        <f t="shared" si="9"/>
        <v>0</v>
      </c>
      <c r="J28" s="195">
        <f t="shared" si="9"/>
        <v>0</v>
      </c>
      <c r="K28" s="195"/>
    </row>
    <row r="29" spans="1:11" s="173" customFormat="1" ht="63" x14ac:dyDescent="0.25">
      <c r="A29" s="174">
        <v>1</v>
      </c>
      <c r="B29" s="188" t="s">
        <v>312</v>
      </c>
      <c r="C29" s="178" t="s">
        <v>313</v>
      </c>
      <c r="D29" s="189" t="s">
        <v>468</v>
      </c>
      <c r="E29" s="190">
        <v>80000</v>
      </c>
      <c r="F29" s="190">
        <v>80000</v>
      </c>
      <c r="G29" s="177">
        <v>46500</v>
      </c>
      <c r="H29" s="177">
        <v>34500</v>
      </c>
      <c r="I29" s="177"/>
      <c r="J29" s="177"/>
      <c r="K29" s="179"/>
    </row>
    <row r="30" spans="1:11" ht="63.75" customHeight="1" x14ac:dyDescent="0.25">
      <c r="A30" s="174">
        <v>2</v>
      </c>
      <c r="B30" s="188" t="s">
        <v>319</v>
      </c>
      <c r="C30" s="178" t="s">
        <v>224</v>
      </c>
      <c r="D30" s="234" t="s">
        <v>537</v>
      </c>
      <c r="E30" s="190">
        <v>450000</v>
      </c>
      <c r="F30" s="190">
        <v>200000</v>
      </c>
      <c r="G30" s="177">
        <v>140000</v>
      </c>
      <c r="H30" s="177">
        <v>48102</v>
      </c>
      <c r="I30" s="177"/>
      <c r="J30" s="177"/>
      <c r="K30" s="179"/>
    </row>
    <row r="31" spans="1:11" s="169" customFormat="1" ht="40.5" customHeight="1" x14ac:dyDescent="0.25">
      <c r="A31" s="166" t="s">
        <v>213</v>
      </c>
      <c r="B31" s="187" t="s">
        <v>33</v>
      </c>
      <c r="C31" s="167"/>
      <c r="D31" s="196"/>
      <c r="E31" s="197">
        <f>E32+E40+E47+E49</f>
        <v>4632952</v>
      </c>
      <c r="F31" s="197">
        <f t="shared" ref="F31:J31" si="10">F32+F40+F47+F49</f>
        <v>4103852</v>
      </c>
      <c r="G31" s="197">
        <f t="shared" si="10"/>
        <v>1850039</v>
      </c>
      <c r="H31" s="197">
        <f t="shared" si="10"/>
        <v>382300</v>
      </c>
      <c r="I31" s="197">
        <f t="shared" si="10"/>
        <v>0</v>
      </c>
      <c r="J31" s="197">
        <f t="shared" si="10"/>
        <v>0</v>
      </c>
      <c r="K31" s="168"/>
    </row>
    <row r="32" spans="1:11" s="169" customFormat="1" ht="47.25" x14ac:dyDescent="0.25">
      <c r="A32" s="170" t="s">
        <v>294</v>
      </c>
      <c r="B32" s="171" t="s">
        <v>320</v>
      </c>
      <c r="C32" s="167"/>
      <c r="D32" s="198"/>
      <c r="E32" s="199">
        <f>SUM(E33:E39)</f>
        <v>2575952</v>
      </c>
      <c r="F32" s="199">
        <f t="shared" ref="F32:J32" si="11">SUM(F33:F39)</f>
        <v>2464952</v>
      </c>
      <c r="G32" s="199">
        <f t="shared" si="11"/>
        <v>561219</v>
      </c>
      <c r="H32" s="199">
        <f t="shared" si="11"/>
        <v>114300</v>
      </c>
      <c r="I32" s="199">
        <f t="shared" si="11"/>
        <v>0</v>
      </c>
      <c r="J32" s="199">
        <f t="shared" si="11"/>
        <v>0</v>
      </c>
      <c r="K32" s="168"/>
    </row>
    <row r="33" spans="1:11" ht="87" customHeight="1" x14ac:dyDescent="0.25">
      <c r="A33" s="174">
        <v>1</v>
      </c>
      <c r="B33" s="188" t="s">
        <v>407</v>
      </c>
      <c r="C33" s="178" t="s">
        <v>408</v>
      </c>
      <c r="D33" s="189" t="s">
        <v>409</v>
      </c>
      <c r="E33" s="190">
        <v>80000</v>
      </c>
      <c r="F33" s="190">
        <v>80000</v>
      </c>
      <c r="G33" s="177">
        <v>36500</v>
      </c>
      <c r="H33" s="193">
        <v>8500</v>
      </c>
      <c r="I33" s="193"/>
      <c r="J33" s="193"/>
      <c r="K33" s="179"/>
    </row>
    <row r="34" spans="1:11" ht="63" x14ac:dyDescent="0.25">
      <c r="A34" s="174">
        <v>2</v>
      </c>
      <c r="B34" s="188" t="s">
        <v>321</v>
      </c>
      <c r="C34" s="178" t="s">
        <v>224</v>
      </c>
      <c r="D34" s="189" t="s">
        <v>322</v>
      </c>
      <c r="E34" s="190">
        <v>80000</v>
      </c>
      <c r="F34" s="190">
        <v>80000</v>
      </c>
      <c r="G34" s="177">
        <v>49000</v>
      </c>
      <c r="H34" s="177">
        <v>17000</v>
      </c>
      <c r="I34" s="177"/>
      <c r="J34" s="177"/>
      <c r="K34" s="179"/>
    </row>
    <row r="35" spans="1:11" ht="83.25" customHeight="1" x14ac:dyDescent="0.25">
      <c r="A35" s="170">
        <v>3</v>
      </c>
      <c r="B35" s="188" t="s">
        <v>323</v>
      </c>
      <c r="C35" s="178" t="s">
        <v>41</v>
      </c>
      <c r="D35" s="189" t="s">
        <v>324</v>
      </c>
      <c r="E35" s="190">
        <v>80000</v>
      </c>
      <c r="F35" s="190">
        <v>80000</v>
      </c>
      <c r="G35" s="177">
        <v>26000</v>
      </c>
      <c r="H35" s="177">
        <v>8000</v>
      </c>
      <c r="I35" s="177"/>
      <c r="J35" s="177"/>
      <c r="K35" s="179"/>
    </row>
    <row r="36" spans="1:11" ht="84.75" customHeight="1" x14ac:dyDescent="0.25">
      <c r="A36" s="174">
        <v>4</v>
      </c>
      <c r="B36" s="188" t="s">
        <v>110</v>
      </c>
      <c r="C36" s="178" t="s">
        <v>522</v>
      </c>
      <c r="D36" s="189" t="s">
        <v>325</v>
      </c>
      <c r="E36" s="190">
        <v>298000</v>
      </c>
      <c r="F36" s="190">
        <v>283000</v>
      </c>
      <c r="G36" s="177">
        <v>84960</v>
      </c>
      <c r="H36" s="177">
        <v>14800</v>
      </c>
      <c r="I36" s="177"/>
      <c r="J36" s="177"/>
      <c r="K36" s="179"/>
    </row>
    <row r="37" spans="1:11" ht="116.25" customHeight="1" x14ac:dyDescent="0.25">
      <c r="A37" s="170">
        <v>5</v>
      </c>
      <c r="B37" s="188" t="s">
        <v>101</v>
      </c>
      <c r="C37" s="178" t="s">
        <v>326</v>
      </c>
      <c r="D37" s="189" t="s">
        <v>103</v>
      </c>
      <c r="E37" s="190">
        <v>309659</v>
      </c>
      <c r="F37" s="190">
        <v>269659</v>
      </c>
      <c r="G37" s="177">
        <v>167159</v>
      </c>
      <c r="H37" s="177">
        <v>21000</v>
      </c>
      <c r="I37" s="177"/>
      <c r="J37" s="177"/>
      <c r="K37" s="179"/>
    </row>
    <row r="38" spans="1:11" ht="123.75" customHeight="1" x14ac:dyDescent="0.25">
      <c r="A38" s="174">
        <v>6</v>
      </c>
      <c r="B38" s="188" t="s">
        <v>327</v>
      </c>
      <c r="C38" s="178" t="s">
        <v>328</v>
      </c>
      <c r="D38" s="189" t="s">
        <v>329</v>
      </c>
      <c r="E38" s="190">
        <v>972293</v>
      </c>
      <c r="F38" s="190">
        <v>972293</v>
      </c>
      <c r="G38" s="177">
        <v>177600</v>
      </c>
      <c r="H38" s="177">
        <v>25000</v>
      </c>
      <c r="I38" s="177"/>
      <c r="J38" s="177"/>
      <c r="K38" s="179"/>
    </row>
    <row r="39" spans="1:11" ht="70.5" customHeight="1" x14ac:dyDescent="0.25">
      <c r="A39" s="170">
        <v>7</v>
      </c>
      <c r="B39" s="188" t="s">
        <v>330</v>
      </c>
      <c r="C39" s="178" t="s">
        <v>523</v>
      </c>
      <c r="D39" s="189" t="s">
        <v>331</v>
      </c>
      <c r="E39" s="190">
        <v>756000</v>
      </c>
      <c r="F39" s="190">
        <v>700000</v>
      </c>
      <c r="G39" s="177">
        <v>20000</v>
      </c>
      <c r="H39" s="177">
        <v>20000</v>
      </c>
      <c r="I39" s="177"/>
      <c r="J39" s="177"/>
      <c r="K39" s="179"/>
    </row>
    <row r="40" spans="1:11" s="173" customFormat="1" ht="66" customHeight="1" x14ac:dyDescent="0.25">
      <c r="A40" s="170" t="s">
        <v>302</v>
      </c>
      <c r="B40" s="180" t="s">
        <v>278</v>
      </c>
      <c r="C40" s="172"/>
      <c r="D40" s="200"/>
      <c r="E40" s="195">
        <f>SUM(E41:E46)</f>
        <v>1097000</v>
      </c>
      <c r="F40" s="195">
        <f t="shared" ref="F40:J40" si="12">SUM(F41:F46)</f>
        <v>918500</v>
      </c>
      <c r="G40" s="195">
        <f t="shared" si="12"/>
        <v>916000</v>
      </c>
      <c r="H40" s="195">
        <f t="shared" si="12"/>
        <v>223000</v>
      </c>
      <c r="I40" s="195">
        <f t="shared" si="12"/>
        <v>0</v>
      </c>
      <c r="J40" s="195">
        <f t="shared" si="12"/>
        <v>0</v>
      </c>
      <c r="K40" s="171"/>
    </row>
    <row r="41" spans="1:11" s="204" customFormat="1" ht="64.5" customHeight="1" x14ac:dyDescent="0.25">
      <c r="A41" s="174">
        <v>1</v>
      </c>
      <c r="B41" s="201" t="s">
        <v>332</v>
      </c>
      <c r="C41" s="178" t="s">
        <v>23</v>
      </c>
      <c r="D41" s="36" t="s">
        <v>500</v>
      </c>
      <c r="E41" s="202">
        <v>150000</v>
      </c>
      <c r="F41" s="37">
        <v>149500</v>
      </c>
      <c r="G41" s="177">
        <v>149000</v>
      </c>
      <c r="H41" s="177">
        <v>40000</v>
      </c>
      <c r="I41" s="177"/>
      <c r="J41" s="177"/>
      <c r="K41" s="203"/>
    </row>
    <row r="42" spans="1:11" ht="48.75" customHeight="1" x14ac:dyDescent="0.25">
      <c r="A42" s="174">
        <v>2</v>
      </c>
      <c r="B42" s="201" t="s">
        <v>333</v>
      </c>
      <c r="C42" s="178" t="s">
        <v>23</v>
      </c>
      <c r="D42" s="36" t="s">
        <v>487</v>
      </c>
      <c r="E42" s="202">
        <v>250000</v>
      </c>
      <c r="F42" s="37">
        <v>150000</v>
      </c>
      <c r="G42" s="177">
        <v>150000</v>
      </c>
      <c r="H42" s="177">
        <v>40000</v>
      </c>
      <c r="I42" s="177"/>
      <c r="J42" s="177"/>
      <c r="K42" s="179"/>
    </row>
    <row r="43" spans="1:11" ht="67.5" customHeight="1" x14ac:dyDescent="0.25">
      <c r="A43" s="174">
        <v>3</v>
      </c>
      <c r="B43" s="120" t="s">
        <v>513</v>
      </c>
      <c r="C43" s="178" t="s">
        <v>118</v>
      </c>
      <c r="D43" s="36" t="s">
        <v>501</v>
      </c>
      <c r="E43" s="202">
        <v>82000</v>
      </c>
      <c r="F43" s="202">
        <v>81500</v>
      </c>
      <c r="G43" s="177">
        <v>81500</v>
      </c>
      <c r="H43" s="177">
        <v>30000</v>
      </c>
      <c r="I43" s="177"/>
      <c r="J43" s="177"/>
      <c r="K43" s="179"/>
    </row>
    <row r="44" spans="1:11" ht="61.5" customHeight="1" x14ac:dyDescent="0.25">
      <c r="A44" s="174">
        <v>4</v>
      </c>
      <c r="B44" s="120" t="s">
        <v>334</v>
      </c>
      <c r="C44" s="178" t="s">
        <v>81</v>
      </c>
      <c r="D44" s="36" t="s">
        <v>488</v>
      </c>
      <c r="E44" s="202">
        <v>250000</v>
      </c>
      <c r="F44" s="37">
        <v>200000</v>
      </c>
      <c r="G44" s="177">
        <v>200000</v>
      </c>
      <c r="H44" s="177">
        <v>40000</v>
      </c>
      <c r="I44" s="177"/>
      <c r="J44" s="177"/>
      <c r="K44" s="179"/>
    </row>
    <row r="45" spans="1:11" ht="63" customHeight="1" x14ac:dyDescent="0.25">
      <c r="A45" s="174">
        <v>5</v>
      </c>
      <c r="B45" s="46" t="s">
        <v>335</v>
      </c>
      <c r="C45" s="178" t="s">
        <v>23</v>
      </c>
      <c r="D45" s="101" t="s">
        <v>502</v>
      </c>
      <c r="E45" s="202">
        <v>95000</v>
      </c>
      <c r="F45" s="37">
        <v>94500</v>
      </c>
      <c r="G45" s="177">
        <v>94500</v>
      </c>
      <c r="H45" s="177">
        <v>23000</v>
      </c>
      <c r="I45" s="177"/>
      <c r="J45" s="177"/>
      <c r="K45" s="179"/>
    </row>
    <row r="46" spans="1:11" ht="63" customHeight="1" x14ac:dyDescent="0.25">
      <c r="A46" s="174">
        <v>6</v>
      </c>
      <c r="B46" s="120" t="s">
        <v>336</v>
      </c>
      <c r="C46" s="178" t="s">
        <v>224</v>
      </c>
      <c r="D46" s="36" t="s">
        <v>482</v>
      </c>
      <c r="E46" s="202">
        <v>270000</v>
      </c>
      <c r="F46" s="202">
        <v>243000</v>
      </c>
      <c r="G46" s="177">
        <v>241000</v>
      </c>
      <c r="H46" s="177">
        <v>50000</v>
      </c>
      <c r="I46" s="177"/>
      <c r="J46" s="177"/>
      <c r="K46" s="179"/>
    </row>
    <row r="47" spans="1:11" s="173" customFormat="1" ht="48.4" customHeight="1" x14ac:dyDescent="0.25">
      <c r="A47" s="170" t="s">
        <v>441</v>
      </c>
      <c r="B47" s="184" t="s">
        <v>534</v>
      </c>
      <c r="C47" s="172"/>
      <c r="D47" s="95"/>
      <c r="E47" s="205">
        <f>E48</f>
        <v>180000</v>
      </c>
      <c r="F47" s="205">
        <f t="shared" ref="F47:J47" si="13">F48</f>
        <v>178500</v>
      </c>
      <c r="G47" s="205">
        <f t="shared" si="13"/>
        <v>90100</v>
      </c>
      <c r="H47" s="205">
        <f t="shared" si="13"/>
        <v>34000</v>
      </c>
      <c r="I47" s="205">
        <f t="shared" si="13"/>
        <v>0</v>
      </c>
      <c r="J47" s="205">
        <f t="shared" si="13"/>
        <v>0</v>
      </c>
      <c r="K47" s="171"/>
    </row>
    <row r="48" spans="1:11" ht="47.25" x14ac:dyDescent="0.25">
      <c r="A48" s="174">
        <v>1</v>
      </c>
      <c r="B48" s="120" t="s">
        <v>338</v>
      </c>
      <c r="C48" s="178" t="s">
        <v>129</v>
      </c>
      <c r="D48" s="108" t="s">
        <v>503</v>
      </c>
      <c r="E48" s="202">
        <v>180000</v>
      </c>
      <c r="F48" s="202">
        <v>178500</v>
      </c>
      <c r="G48" s="179">
        <v>90100</v>
      </c>
      <c r="H48" s="179">
        <v>34000</v>
      </c>
      <c r="I48" s="179"/>
      <c r="J48" s="179"/>
      <c r="K48" s="179"/>
    </row>
    <row r="49" spans="1:11" s="173" customFormat="1" ht="30.75" customHeight="1" x14ac:dyDescent="0.25">
      <c r="A49" s="170" t="s">
        <v>535</v>
      </c>
      <c r="B49" s="184" t="s">
        <v>253</v>
      </c>
      <c r="C49" s="172"/>
      <c r="D49" s="105"/>
      <c r="E49" s="205">
        <f>SUM(E50:E52)</f>
        <v>780000</v>
      </c>
      <c r="F49" s="205">
        <f t="shared" ref="F49:J49" si="14">SUM(F50:F52)</f>
        <v>541900</v>
      </c>
      <c r="G49" s="205">
        <f t="shared" si="14"/>
        <v>282720</v>
      </c>
      <c r="H49" s="205">
        <f t="shared" si="14"/>
        <v>11000</v>
      </c>
      <c r="I49" s="205">
        <f t="shared" si="14"/>
        <v>0</v>
      </c>
      <c r="J49" s="205">
        <f t="shared" si="14"/>
        <v>0</v>
      </c>
      <c r="K49" s="171"/>
    </row>
    <row r="50" spans="1:11" ht="31.5" x14ac:dyDescent="0.25">
      <c r="A50" s="174">
        <v>1</v>
      </c>
      <c r="B50" s="120" t="s">
        <v>339</v>
      </c>
      <c r="C50" s="178" t="s">
        <v>41</v>
      </c>
      <c r="D50" s="36" t="s">
        <v>340</v>
      </c>
      <c r="E50" s="202">
        <v>260000</v>
      </c>
      <c r="F50" s="37">
        <v>208500</v>
      </c>
      <c r="G50" s="179">
        <v>132720</v>
      </c>
      <c r="H50" s="179">
        <v>4000</v>
      </c>
      <c r="I50" s="179"/>
      <c r="J50" s="179"/>
      <c r="K50" s="179"/>
    </row>
    <row r="51" spans="1:11" ht="47.25" x14ac:dyDescent="0.25">
      <c r="A51" s="174">
        <v>2</v>
      </c>
      <c r="B51" s="118" t="s">
        <v>341</v>
      </c>
      <c r="C51" s="178" t="s">
        <v>23</v>
      </c>
      <c r="D51" s="108" t="s">
        <v>342</v>
      </c>
      <c r="E51" s="202">
        <v>285000</v>
      </c>
      <c r="F51" s="202">
        <v>283400</v>
      </c>
      <c r="G51" s="177">
        <v>100000</v>
      </c>
      <c r="H51" s="179">
        <v>4000</v>
      </c>
      <c r="I51" s="177"/>
      <c r="J51" s="177"/>
      <c r="K51" s="179"/>
    </row>
    <row r="52" spans="1:11" ht="31.5" x14ac:dyDescent="0.25">
      <c r="A52" s="174">
        <v>3</v>
      </c>
      <c r="B52" s="120" t="s">
        <v>337</v>
      </c>
      <c r="C52" s="178" t="s">
        <v>118</v>
      </c>
      <c r="D52" s="108" t="s">
        <v>163</v>
      </c>
      <c r="E52" s="202">
        <v>235000</v>
      </c>
      <c r="F52" s="37">
        <v>50000</v>
      </c>
      <c r="G52" s="206">
        <v>50000</v>
      </c>
      <c r="H52" s="206">
        <v>3000</v>
      </c>
      <c r="I52" s="206"/>
      <c r="J52" s="206"/>
      <c r="K52" s="179"/>
    </row>
    <row r="53" spans="1:11" s="169" customFormat="1" ht="38.25" customHeight="1" x14ac:dyDescent="0.25">
      <c r="A53" s="166" t="s">
        <v>214</v>
      </c>
      <c r="B53" s="187" t="s">
        <v>343</v>
      </c>
      <c r="C53" s="167"/>
      <c r="D53" s="196"/>
      <c r="E53" s="197">
        <f>E54</f>
        <v>130000</v>
      </c>
      <c r="F53" s="197">
        <f t="shared" ref="F53:J53" si="15">F54</f>
        <v>129000</v>
      </c>
      <c r="G53" s="197">
        <f t="shared" si="15"/>
        <v>129000</v>
      </c>
      <c r="H53" s="197">
        <f t="shared" si="15"/>
        <v>45000</v>
      </c>
      <c r="I53" s="197">
        <f t="shared" si="15"/>
        <v>0</v>
      </c>
      <c r="J53" s="197">
        <f t="shared" si="15"/>
        <v>0</v>
      </c>
      <c r="K53" s="207"/>
    </row>
    <row r="54" spans="1:11" s="169" customFormat="1" ht="31.5" x14ac:dyDescent="0.25">
      <c r="A54" s="170" t="s">
        <v>294</v>
      </c>
      <c r="B54" s="180" t="s">
        <v>278</v>
      </c>
      <c r="C54" s="167"/>
      <c r="D54" s="196"/>
      <c r="E54" s="195">
        <f>SUM(E55:E56)</f>
        <v>130000</v>
      </c>
      <c r="F54" s="195">
        <f t="shared" ref="F54:J54" si="16">SUM(F55:F56)</f>
        <v>129000</v>
      </c>
      <c r="G54" s="195">
        <f t="shared" si="16"/>
        <v>129000</v>
      </c>
      <c r="H54" s="195">
        <f t="shared" si="16"/>
        <v>45000</v>
      </c>
      <c r="I54" s="195">
        <f t="shared" si="16"/>
        <v>0</v>
      </c>
      <c r="J54" s="195">
        <f t="shared" si="16"/>
        <v>0</v>
      </c>
      <c r="K54" s="208"/>
    </row>
    <row r="55" spans="1:11" ht="41.25" customHeight="1" x14ac:dyDescent="0.25">
      <c r="A55" s="174">
        <v>1</v>
      </c>
      <c r="B55" s="201" t="s">
        <v>344</v>
      </c>
      <c r="C55" s="178" t="s">
        <v>23</v>
      </c>
      <c r="D55" s="101" t="s">
        <v>423</v>
      </c>
      <c r="E55" s="37">
        <v>50000</v>
      </c>
      <c r="F55" s="37">
        <v>49500</v>
      </c>
      <c r="G55" s="177">
        <v>49500</v>
      </c>
      <c r="H55" s="177">
        <v>20000</v>
      </c>
      <c r="I55" s="177"/>
      <c r="J55" s="177"/>
      <c r="K55" s="179"/>
    </row>
    <row r="56" spans="1:11" ht="41.25" customHeight="1" x14ac:dyDescent="0.25">
      <c r="A56" s="174">
        <v>2</v>
      </c>
      <c r="B56" s="120" t="s">
        <v>345</v>
      </c>
      <c r="C56" s="178" t="s">
        <v>23</v>
      </c>
      <c r="D56" s="101" t="s">
        <v>463</v>
      </c>
      <c r="E56" s="37">
        <v>80000</v>
      </c>
      <c r="F56" s="37">
        <v>79500</v>
      </c>
      <c r="G56" s="177">
        <v>79500</v>
      </c>
      <c r="H56" s="177">
        <v>25000</v>
      </c>
      <c r="I56" s="177"/>
      <c r="J56" s="177"/>
      <c r="K56" s="179"/>
    </row>
    <row r="57" spans="1:11" ht="30" customHeight="1" x14ac:dyDescent="0.25">
      <c r="A57" s="210" t="s">
        <v>215</v>
      </c>
      <c r="B57" s="211" t="s">
        <v>347</v>
      </c>
      <c r="C57" s="212"/>
      <c r="D57" s="211"/>
      <c r="E57" s="211"/>
      <c r="F57" s="211"/>
      <c r="G57" s="211"/>
      <c r="H57" s="213">
        <v>20000</v>
      </c>
      <c r="I57" s="211"/>
      <c r="J57" s="211"/>
      <c r="K57" s="209"/>
    </row>
    <row r="58" spans="1:11" x14ac:dyDescent="0.25">
      <c r="A58" s="214"/>
      <c r="B58" s="169"/>
      <c r="C58" s="215"/>
      <c r="D58" s="169"/>
      <c r="E58" s="169"/>
      <c r="F58" s="169"/>
      <c r="G58" s="169"/>
      <c r="H58" s="169"/>
      <c r="I58" s="169"/>
      <c r="J58" s="169"/>
    </row>
  </sheetData>
  <mergeCells count="16">
    <mergeCell ref="G5:G8"/>
    <mergeCell ref="H7:H8"/>
    <mergeCell ref="A3:K3"/>
    <mergeCell ref="I7:J7"/>
    <mergeCell ref="A1:K1"/>
    <mergeCell ref="A2:K2"/>
    <mergeCell ref="A5:A8"/>
    <mergeCell ref="B5:B8"/>
    <mergeCell ref="C5:C8"/>
    <mergeCell ref="D5:F5"/>
    <mergeCell ref="H5:J6"/>
    <mergeCell ref="K5:K8"/>
    <mergeCell ref="D6:D8"/>
    <mergeCell ref="E6:F6"/>
    <mergeCell ref="E7:E8"/>
    <mergeCell ref="F7:F8"/>
  </mergeCells>
  <pageMargins left="0.24" right="0.16" top="0.36" bottom="0.26" header="0.3" footer="0.2"/>
  <pageSetup paperSize="9" scale="90" orientation="landscape" verticalDpi="0"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91"/>
  <sheetViews>
    <sheetView topLeftCell="A16" workbookViewId="0">
      <selection activeCell="AJ12" sqref="AJ12"/>
    </sheetView>
  </sheetViews>
  <sheetFormatPr defaultColWidth="6.88671875" defaultRowHeight="15.75" x14ac:dyDescent="0.25"/>
  <cols>
    <col min="1" max="1" width="4.88671875" style="49" customWidth="1"/>
    <col min="2" max="2" width="15.88671875" style="69" customWidth="1"/>
    <col min="3" max="3" width="8.88671875" style="70" customWidth="1"/>
    <col min="4" max="4" width="10.109375" style="70" hidden="1" customWidth="1"/>
    <col min="5" max="5" width="7.88671875" style="71" hidden="1" customWidth="1"/>
    <col min="6" max="6" width="10.5546875" style="71" customWidth="1"/>
    <col min="7" max="7" width="14.44140625" style="45" customWidth="1"/>
    <col min="8" max="13" width="7.77734375" style="72" customWidth="1"/>
    <col min="14" max="15" width="10.21875" style="72" hidden="1" customWidth="1"/>
    <col min="16" max="16" width="10.77734375" style="72" hidden="1" customWidth="1"/>
    <col min="17" max="17" width="9.33203125" style="72" hidden="1" customWidth="1"/>
    <col min="18" max="18" width="8.109375" style="72" hidden="1" customWidth="1"/>
    <col min="19" max="19" width="10" style="72" hidden="1" customWidth="1"/>
    <col min="20" max="20" width="9.88671875" style="72" hidden="1" customWidth="1"/>
    <col min="21" max="21" width="9.33203125" style="72" hidden="1" customWidth="1"/>
    <col min="22" max="25" width="9.5546875" style="72" hidden="1" customWidth="1"/>
    <col min="26" max="26" width="9" style="72" hidden="1" customWidth="1"/>
    <col min="27" max="27" width="8.44140625" style="72" hidden="1" customWidth="1"/>
    <col min="28" max="28" width="8.6640625" style="72" hidden="1" customWidth="1"/>
    <col min="29" max="34" width="8" style="72" customWidth="1"/>
    <col min="35" max="35" width="9" style="72" customWidth="1"/>
    <col min="36" max="40" width="6.88671875" style="49"/>
    <col min="41" max="41" width="8.77734375" style="49" bestFit="1" customWidth="1"/>
    <col min="42" max="16384" width="6.88671875" style="49"/>
  </cols>
  <sheetData>
    <row r="1" spans="1:35" x14ac:dyDescent="0.25">
      <c r="A1" s="318" t="s">
        <v>284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row>
    <row r="2" spans="1:35" x14ac:dyDescent="0.25">
      <c r="A2" s="319" t="s">
        <v>456</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x14ac:dyDescent="0.25">
      <c r="A3" s="300" t="s">
        <v>560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row>
    <row r="4" spans="1:35"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320" t="s">
        <v>349</v>
      </c>
      <c r="AD4" s="320"/>
      <c r="AE4" s="320"/>
      <c r="AF4" s="320"/>
      <c r="AG4" s="320"/>
      <c r="AH4" s="320"/>
      <c r="AI4" s="320"/>
    </row>
    <row r="5" spans="1:35" ht="36" customHeight="1" x14ac:dyDescent="0.25">
      <c r="A5" s="321" t="s">
        <v>0</v>
      </c>
      <c r="B5" s="322" t="s">
        <v>286</v>
      </c>
      <c r="C5" s="323" t="s">
        <v>287</v>
      </c>
      <c r="D5" s="323" t="s">
        <v>350</v>
      </c>
      <c r="E5" s="323" t="s">
        <v>351</v>
      </c>
      <c r="F5" s="323" t="s">
        <v>352</v>
      </c>
      <c r="G5" s="326" t="s">
        <v>353</v>
      </c>
      <c r="H5" s="326"/>
      <c r="I5" s="326"/>
      <c r="J5" s="326"/>
      <c r="K5" s="326"/>
      <c r="L5" s="326"/>
      <c r="M5" s="326"/>
      <c r="N5" s="309" t="s">
        <v>354</v>
      </c>
      <c r="O5" s="310"/>
      <c r="P5" s="310"/>
      <c r="Q5" s="309" t="s">
        <v>355</v>
      </c>
      <c r="R5" s="310"/>
      <c r="S5" s="310"/>
      <c r="T5" s="317" t="s">
        <v>356</v>
      </c>
      <c r="U5" s="317"/>
      <c r="V5" s="317"/>
      <c r="W5" s="309" t="s">
        <v>357</v>
      </c>
      <c r="X5" s="310"/>
      <c r="Y5" s="310"/>
      <c r="Z5" s="309" t="s">
        <v>358</v>
      </c>
      <c r="AA5" s="310"/>
      <c r="AB5" s="310"/>
      <c r="AC5" s="309" t="s">
        <v>405</v>
      </c>
      <c r="AD5" s="310"/>
      <c r="AE5" s="310"/>
      <c r="AF5" s="317" t="s">
        <v>348</v>
      </c>
      <c r="AG5" s="317"/>
      <c r="AH5" s="317"/>
      <c r="AI5" s="317" t="s">
        <v>2</v>
      </c>
    </row>
    <row r="6" spans="1:35" s="50" customFormat="1" ht="36" customHeight="1" x14ac:dyDescent="0.25">
      <c r="A6" s="321"/>
      <c r="B6" s="322"/>
      <c r="C6" s="324"/>
      <c r="D6" s="324"/>
      <c r="E6" s="324"/>
      <c r="F6" s="324"/>
      <c r="G6" s="326"/>
      <c r="H6" s="326"/>
      <c r="I6" s="326"/>
      <c r="J6" s="326"/>
      <c r="K6" s="326"/>
      <c r="L6" s="326"/>
      <c r="M6" s="326"/>
      <c r="N6" s="311"/>
      <c r="O6" s="312"/>
      <c r="P6" s="312"/>
      <c r="Q6" s="311"/>
      <c r="R6" s="312"/>
      <c r="S6" s="312"/>
      <c r="T6" s="317"/>
      <c r="U6" s="317"/>
      <c r="V6" s="317"/>
      <c r="W6" s="311"/>
      <c r="X6" s="312"/>
      <c r="Y6" s="312"/>
      <c r="Z6" s="311"/>
      <c r="AA6" s="312"/>
      <c r="AB6" s="312"/>
      <c r="AC6" s="311"/>
      <c r="AD6" s="312"/>
      <c r="AE6" s="312"/>
      <c r="AF6" s="317"/>
      <c r="AG6" s="317"/>
      <c r="AH6" s="317"/>
      <c r="AI6" s="317"/>
    </row>
    <row r="7" spans="1:35" s="50" customFormat="1" x14ac:dyDescent="0.25">
      <c r="A7" s="321"/>
      <c r="B7" s="322"/>
      <c r="C7" s="324"/>
      <c r="D7" s="324"/>
      <c r="E7" s="324"/>
      <c r="F7" s="324"/>
      <c r="G7" s="327" t="s">
        <v>359</v>
      </c>
      <c r="H7" s="308" t="s">
        <v>360</v>
      </c>
      <c r="I7" s="308"/>
      <c r="J7" s="308"/>
      <c r="K7" s="308"/>
      <c r="L7" s="308"/>
      <c r="M7" s="308"/>
      <c r="N7" s="301" t="s">
        <v>361</v>
      </c>
      <c r="O7" s="308" t="s">
        <v>362</v>
      </c>
      <c r="P7" s="308"/>
      <c r="Q7" s="301" t="s">
        <v>361</v>
      </c>
      <c r="R7" s="304" t="s">
        <v>362</v>
      </c>
      <c r="S7" s="305"/>
      <c r="T7" s="308" t="s">
        <v>361</v>
      </c>
      <c r="U7" s="308" t="s">
        <v>362</v>
      </c>
      <c r="V7" s="308"/>
      <c r="W7" s="301" t="s">
        <v>363</v>
      </c>
      <c r="X7" s="304" t="s">
        <v>362</v>
      </c>
      <c r="Y7" s="305"/>
      <c r="Z7" s="301" t="s">
        <v>363</v>
      </c>
      <c r="AA7" s="304" t="s">
        <v>362</v>
      </c>
      <c r="AB7" s="305"/>
      <c r="AC7" s="301" t="s">
        <v>361</v>
      </c>
      <c r="AD7" s="304" t="s">
        <v>362</v>
      </c>
      <c r="AE7" s="305"/>
      <c r="AF7" s="308" t="s">
        <v>361</v>
      </c>
      <c r="AG7" s="308" t="s">
        <v>362</v>
      </c>
      <c r="AH7" s="308"/>
      <c r="AI7" s="317"/>
    </row>
    <row r="8" spans="1:35" s="50" customFormat="1" x14ac:dyDescent="0.25">
      <c r="A8" s="321"/>
      <c r="B8" s="322"/>
      <c r="C8" s="324"/>
      <c r="D8" s="324"/>
      <c r="E8" s="324"/>
      <c r="F8" s="324"/>
      <c r="G8" s="327"/>
      <c r="H8" s="308" t="s">
        <v>364</v>
      </c>
      <c r="I8" s="313" t="s">
        <v>19</v>
      </c>
      <c r="J8" s="313"/>
      <c r="K8" s="313"/>
      <c r="L8" s="313"/>
      <c r="M8" s="313"/>
      <c r="N8" s="302"/>
      <c r="O8" s="308"/>
      <c r="P8" s="308"/>
      <c r="Q8" s="302"/>
      <c r="R8" s="306"/>
      <c r="S8" s="307"/>
      <c r="T8" s="308"/>
      <c r="U8" s="308"/>
      <c r="V8" s="308"/>
      <c r="W8" s="302"/>
      <c r="X8" s="306"/>
      <c r="Y8" s="307"/>
      <c r="Z8" s="302"/>
      <c r="AA8" s="306"/>
      <c r="AB8" s="307"/>
      <c r="AC8" s="302"/>
      <c r="AD8" s="306"/>
      <c r="AE8" s="307"/>
      <c r="AF8" s="308"/>
      <c r="AG8" s="308"/>
      <c r="AH8" s="308"/>
      <c r="AI8" s="317"/>
    </row>
    <row r="9" spans="1:35" s="50" customFormat="1" ht="15.75" customHeight="1" x14ac:dyDescent="0.25">
      <c r="A9" s="321"/>
      <c r="B9" s="322"/>
      <c r="C9" s="324"/>
      <c r="D9" s="324"/>
      <c r="E9" s="324"/>
      <c r="F9" s="324"/>
      <c r="G9" s="327"/>
      <c r="H9" s="308"/>
      <c r="I9" s="308" t="s">
        <v>365</v>
      </c>
      <c r="J9" s="308"/>
      <c r="K9" s="308"/>
      <c r="L9" s="314" t="s">
        <v>10</v>
      </c>
      <c r="M9" s="315"/>
      <c r="N9" s="302"/>
      <c r="O9" s="301" t="s">
        <v>366</v>
      </c>
      <c r="P9" s="301" t="s">
        <v>367</v>
      </c>
      <c r="Q9" s="302"/>
      <c r="R9" s="301" t="s">
        <v>366</v>
      </c>
      <c r="S9" s="301" t="s">
        <v>367</v>
      </c>
      <c r="T9" s="308"/>
      <c r="U9" s="308" t="s">
        <v>366</v>
      </c>
      <c r="V9" s="308" t="s">
        <v>367</v>
      </c>
      <c r="W9" s="302"/>
      <c r="X9" s="301" t="s">
        <v>366</v>
      </c>
      <c r="Y9" s="301" t="s">
        <v>367</v>
      </c>
      <c r="Z9" s="302"/>
      <c r="AA9" s="301" t="s">
        <v>366</v>
      </c>
      <c r="AB9" s="301" t="s">
        <v>367</v>
      </c>
      <c r="AC9" s="302"/>
      <c r="AD9" s="301" t="s">
        <v>366</v>
      </c>
      <c r="AE9" s="301" t="s">
        <v>367</v>
      </c>
      <c r="AF9" s="308"/>
      <c r="AG9" s="308" t="s">
        <v>366</v>
      </c>
      <c r="AH9" s="308" t="s">
        <v>367</v>
      </c>
      <c r="AI9" s="317"/>
    </row>
    <row r="10" spans="1:35" s="50" customFormat="1" ht="18.75" customHeight="1" x14ac:dyDescent="0.25">
      <c r="A10" s="321"/>
      <c r="B10" s="322"/>
      <c r="C10" s="324"/>
      <c r="D10" s="324"/>
      <c r="E10" s="324"/>
      <c r="F10" s="324"/>
      <c r="G10" s="327"/>
      <c r="H10" s="308"/>
      <c r="I10" s="308" t="s">
        <v>202</v>
      </c>
      <c r="J10" s="314" t="s">
        <v>19</v>
      </c>
      <c r="K10" s="316"/>
      <c r="L10" s="308" t="s">
        <v>368</v>
      </c>
      <c r="M10" s="308"/>
      <c r="N10" s="302"/>
      <c r="O10" s="302"/>
      <c r="P10" s="302"/>
      <c r="Q10" s="302"/>
      <c r="R10" s="302"/>
      <c r="S10" s="302"/>
      <c r="T10" s="308"/>
      <c r="U10" s="308"/>
      <c r="V10" s="308"/>
      <c r="W10" s="302"/>
      <c r="X10" s="302"/>
      <c r="Y10" s="302"/>
      <c r="Z10" s="302"/>
      <c r="AA10" s="302"/>
      <c r="AB10" s="302"/>
      <c r="AC10" s="302"/>
      <c r="AD10" s="302"/>
      <c r="AE10" s="302"/>
      <c r="AF10" s="308"/>
      <c r="AG10" s="308"/>
      <c r="AH10" s="308"/>
      <c r="AI10" s="317"/>
    </row>
    <row r="11" spans="1:35" s="50" customFormat="1" ht="63" x14ac:dyDescent="0.25">
      <c r="A11" s="321"/>
      <c r="B11" s="322"/>
      <c r="C11" s="325"/>
      <c r="D11" s="325"/>
      <c r="E11" s="325"/>
      <c r="F11" s="325"/>
      <c r="G11" s="327"/>
      <c r="H11" s="308"/>
      <c r="I11" s="308"/>
      <c r="J11" s="136" t="s">
        <v>211</v>
      </c>
      <c r="K11" s="136" t="s">
        <v>210</v>
      </c>
      <c r="L11" s="136" t="s">
        <v>202</v>
      </c>
      <c r="M11" s="136" t="s">
        <v>369</v>
      </c>
      <c r="N11" s="303"/>
      <c r="O11" s="303"/>
      <c r="P11" s="303"/>
      <c r="Q11" s="303"/>
      <c r="R11" s="303"/>
      <c r="S11" s="303"/>
      <c r="T11" s="308"/>
      <c r="U11" s="308"/>
      <c r="V11" s="308"/>
      <c r="W11" s="303"/>
      <c r="X11" s="303"/>
      <c r="Y11" s="303"/>
      <c r="Z11" s="303"/>
      <c r="AA11" s="303"/>
      <c r="AB11" s="303"/>
      <c r="AC11" s="303"/>
      <c r="AD11" s="303"/>
      <c r="AE11" s="303"/>
      <c r="AF11" s="308"/>
      <c r="AG11" s="308"/>
      <c r="AH11" s="308"/>
      <c r="AI11" s="317"/>
    </row>
    <row r="12" spans="1:35" s="50" customFormat="1" ht="20.25" customHeight="1" x14ac:dyDescent="0.25">
      <c r="A12" s="51"/>
      <c r="B12" s="52" t="s">
        <v>3</v>
      </c>
      <c r="C12" s="53"/>
      <c r="D12" s="53"/>
      <c r="E12" s="53"/>
      <c r="F12" s="137"/>
      <c r="G12" s="138"/>
      <c r="H12" s="54">
        <f>SUM(H13)</f>
        <v>3061854</v>
      </c>
      <c r="I12" s="54">
        <f t="shared" ref="I12:AH12" si="0">SUM(I13)</f>
        <v>526023</v>
      </c>
      <c r="J12" s="54">
        <f t="shared" si="0"/>
        <v>213978.5</v>
      </c>
      <c r="K12" s="54">
        <f t="shared" si="0"/>
        <v>286719.3</v>
      </c>
      <c r="L12" s="54">
        <f t="shared" si="0"/>
        <v>2535831</v>
      </c>
      <c r="M12" s="54">
        <f t="shared" si="0"/>
        <v>2276197.7000000002</v>
      </c>
      <c r="N12" s="54">
        <f t="shared" si="0"/>
        <v>2228622.2614379087</v>
      </c>
      <c r="O12" s="54">
        <f t="shared" si="0"/>
        <v>64999</v>
      </c>
      <c r="P12" s="54">
        <f t="shared" si="0"/>
        <v>1871446</v>
      </c>
      <c r="Q12" s="54">
        <f t="shared" si="0"/>
        <v>1048814.2882446665</v>
      </c>
      <c r="R12" s="54">
        <f t="shared" si="0"/>
        <v>44672</v>
      </c>
      <c r="S12" s="54">
        <f t="shared" si="0"/>
        <v>853798.7</v>
      </c>
      <c r="T12" s="54">
        <f t="shared" si="0"/>
        <v>1049314.2882446665</v>
      </c>
      <c r="U12" s="54">
        <f t="shared" si="0"/>
        <v>44672</v>
      </c>
      <c r="V12" s="54">
        <f t="shared" si="0"/>
        <v>853798.7</v>
      </c>
      <c r="W12" s="54">
        <f t="shared" si="0"/>
        <v>1204528.6217971111</v>
      </c>
      <c r="X12" s="54">
        <f t="shared" si="0"/>
        <v>102222.82112000001</v>
      </c>
      <c r="Y12" s="54">
        <f t="shared" si="0"/>
        <v>930106.79999999993</v>
      </c>
      <c r="Z12" s="54">
        <f t="shared" si="0"/>
        <v>1205028.6217971111</v>
      </c>
      <c r="AA12" s="54">
        <f t="shared" si="0"/>
        <v>102222.82112000001</v>
      </c>
      <c r="AB12" s="54">
        <f t="shared" si="0"/>
        <v>930106.79999999993</v>
      </c>
      <c r="AC12" s="54">
        <f t="shared" si="0"/>
        <v>1173481.5</v>
      </c>
      <c r="AD12" s="54">
        <f t="shared" si="0"/>
        <v>102178.5</v>
      </c>
      <c r="AE12" s="54">
        <f t="shared" si="0"/>
        <v>1071303</v>
      </c>
      <c r="AF12" s="54">
        <f t="shared" si="0"/>
        <v>442571</v>
      </c>
      <c r="AG12" s="54">
        <f t="shared" si="0"/>
        <v>20000</v>
      </c>
      <c r="AH12" s="54">
        <f t="shared" si="0"/>
        <v>422571</v>
      </c>
      <c r="AI12" s="54"/>
    </row>
    <row r="13" spans="1:35" s="50" customFormat="1" ht="83.25" customHeight="1" x14ac:dyDescent="0.25">
      <c r="A13" s="51" t="s">
        <v>5</v>
      </c>
      <c r="B13" s="52" t="s">
        <v>370</v>
      </c>
      <c r="C13" s="53"/>
      <c r="D13" s="53"/>
      <c r="E13" s="53"/>
      <c r="F13" s="137"/>
      <c r="G13" s="138"/>
      <c r="H13" s="54">
        <f t="shared" ref="H13:AH13" si="1">SUM(H14:H22)</f>
        <v>3061854</v>
      </c>
      <c r="I13" s="54">
        <f t="shared" si="1"/>
        <v>526023</v>
      </c>
      <c r="J13" s="54">
        <f t="shared" si="1"/>
        <v>213978.5</v>
      </c>
      <c r="K13" s="54">
        <f t="shared" si="1"/>
        <v>286719.3</v>
      </c>
      <c r="L13" s="54">
        <f t="shared" si="1"/>
        <v>2535831</v>
      </c>
      <c r="M13" s="54">
        <f t="shared" si="1"/>
        <v>2276197.7000000002</v>
      </c>
      <c r="N13" s="54">
        <f t="shared" si="1"/>
        <v>2228622.2614379087</v>
      </c>
      <c r="O13" s="54">
        <f t="shared" si="1"/>
        <v>64999</v>
      </c>
      <c r="P13" s="54">
        <f t="shared" si="1"/>
        <v>1871446</v>
      </c>
      <c r="Q13" s="54">
        <f t="shared" si="1"/>
        <v>1048814.2882446665</v>
      </c>
      <c r="R13" s="54">
        <f t="shared" si="1"/>
        <v>44672</v>
      </c>
      <c r="S13" s="54">
        <f t="shared" si="1"/>
        <v>853798.7</v>
      </c>
      <c r="T13" s="54">
        <f t="shared" si="1"/>
        <v>1049314.2882446665</v>
      </c>
      <c r="U13" s="54">
        <f t="shared" si="1"/>
        <v>44672</v>
      </c>
      <c r="V13" s="54">
        <f t="shared" si="1"/>
        <v>853798.7</v>
      </c>
      <c r="W13" s="54">
        <f t="shared" si="1"/>
        <v>1204528.6217971111</v>
      </c>
      <c r="X13" s="54">
        <f t="shared" si="1"/>
        <v>102222.82112000001</v>
      </c>
      <c r="Y13" s="54">
        <f t="shared" si="1"/>
        <v>930106.79999999993</v>
      </c>
      <c r="Z13" s="54">
        <f t="shared" si="1"/>
        <v>1205028.6217971111</v>
      </c>
      <c r="AA13" s="54">
        <f t="shared" si="1"/>
        <v>102222.82112000001</v>
      </c>
      <c r="AB13" s="54">
        <f t="shared" si="1"/>
        <v>930106.79999999993</v>
      </c>
      <c r="AC13" s="54">
        <f t="shared" si="1"/>
        <v>1173481.5</v>
      </c>
      <c r="AD13" s="54">
        <f t="shared" si="1"/>
        <v>102178.5</v>
      </c>
      <c r="AE13" s="54">
        <f t="shared" si="1"/>
        <v>1071303</v>
      </c>
      <c r="AF13" s="54">
        <f t="shared" si="1"/>
        <v>442571</v>
      </c>
      <c r="AG13" s="54">
        <f t="shared" si="1"/>
        <v>20000</v>
      </c>
      <c r="AH13" s="54">
        <f t="shared" si="1"/>
        <v>422571</v>
      </c>
      <c r="AI13" s="54"/>
    </row>
    <row r="14" spans="1:35" ht="129" customHeight="1" x14ac:dyDescent="0.25">
      <c r="A14" s="60">
        <v>1</v>
      </c>
      <c r="B14" s="61" t="s">
        <v>371</v>
      </c>
      <c r="C14" s="62" t="s">
        <v>524</v>
      </c>
      <c r="D14" s="62" t="s">
        <v>372</v>
      </c>
      <c r="E14" s="62" t="s">
        <v>373</v>
      </c>
      <c r="F14" s="148" t="s">
        <v>374</v>
      </c>
      <c r="G14" s="149" t="s">
        <v>375</v>
      </c>
      <c r="H14" s="150">
        <v>271960</v>
      </c>
      <c r="I14" s="150">
        <v>22670</v>
      </c>
      <c r="J14" s="14"/>
      <c r="K14" s="14">
        <v>22670</v>
      </c>
      <c r="L14" s="150">
        <v>249290</v>
      </c>
      <c r="M14" s="151">
        <v>230582</v>
      </c>
      <c r="N14" s="152">
        <v>227669</v>
      </c>
      <c r="O14" s="152"/>
      <c r="P14" s="151">
        <v>205000</v>
      </c>
      <c r="Q14" s="152">
        <v>170856.59399999998</v>
      </c>
      <c r="R14" s="152"/>
      <c r="S14" s="152">
        <v>143848.69999999998</v>
      </c>
      <c r="T14" s="152">
        <v>170856.59399999998</v>
      </c>
      <c r="U14" s="152"/>
      <c r="V14" s="152">
        <v>143848.69999999998</v>
      </c>
      <c r="W14" s="152">
        <v>170856.59399999998</v>
      </c>
      <c r="X14" s="152">
        <v>0</v>
      </c>
      <c r="Y14" s="152">
        <v>143848.69999999998</v>
      </c>
      <c r="Z14" s="152">
        <v>170856.59399999998</v>
      </c>
      <c r="AA14" s="152">
        <v>0</v>
      </c>
      <c r="AB14" s="152">
        <v>143848.69999999998</v>
      </c>
      <c r="AC14" s="14">
        <f>SUM(AD14:AE14)</f>
        <v>58756</v>
      </c>
      <c r="AD14" s="152"/>
      <c r="AE14" s="14">
        <v>58756</v>
      </c>
      <c r="AF14" s="14">
        <f t="shared" ref="AF14:AF21" si="2">AG14+AH14</f>
        <v>36780</v>
      </c>
      <c r="AG14" s="14">
        <v>0</v>
      </c>
      <c r="AH14" s="14">
        <v>36780</v>
      </c>
      <c r="AI14" s="151"/>
    </row>
    <row r="15" spans="1:35" ht="109.15" customHeight="1" x14ac:dyDescent="0.25">
      <c r="A15" s="60">
        <v>2</v>
      </c>
      <c r="B15" s="61" t="s">
        <v>376</v>
      </c>
      <c r="C15" s="62" t="s">
        <v>377</v>
      </c>
      <c r="D15" s="62" t="s">
        <v>378</v>
      </c>
      <c r="E15" s="62" t="s">
        <v>379</v>
      </c>
      <c r="F15" s="62" t="s">
        <v>380</v>
      </c>
      <c r="G15" s="42" t="s">
        <v>381</v>
      </c>
      <c r="H15" s="150">
        <v>77582</v>
      </c>
      <c r="I15" s="150">
        <v>12932</v>
      </c>
      <c r="J15" s="150">
        <v>0</v>
      </c>
      <c r="K15" s="150">
        <v>12932</v>
      </c>
      <c r="L15" s="150">
        <v>64650</v>
      </c>
      <c r="M15" s="14">
        <v>64650</v>
      </c>
      <c r="N15" s="152">
        <v>77550</v>
      </c>
      <c r="O15" s="150"/>
      <c r="P15" s="154">
        <v>64650</v>
      </c>
      <c r="Q15" s="152"/>
      <c r="R15" s="150"/>
      <c r="S15" s="154"/>
      <c r="T15" s="152"/>
      <c r="U15" s="152"/>
      <c r="V15" s="14"/>
      <c r="W15" s="150"/>
      <c r="X15" s="150"/>
      <c r="Y15" s="150"/>
      <c r="Z15" s="152">
        <v>0</v>
      </c>
      <c r="AA15" s="152">
        <v>0</v>
      </c>
      <c r="AB15" s="152">
        <v>0</v>
      </c>
      <c r="AC15" s="14">
        <f t="shared" ref="AC15:AC22" si="3">SUM(AD15:AE15)</f>
        <v>64650</v>
      </c>
      <c r="AD15" s="14"/>
      <c r="AE15" s="14">
        <v>64650</v>
      </c>
      <c r="AF15" s="14">
        <f t="shared" si="2"/>
        <v>30000</v>
      </c>
      <c r="AG15" s="14">
        <v>0</v>
      </c>
      <c r="AH15" s="14">
        <v>30000</v>
      </c>
      <c r="AI15" s="14"/>
    </row>
    <row r="16" spans="1:35" ht="208.5" customHeight="1" x14ac:dyDescent="0.25">
      <c r="A16" s="60">
        <v>3</v>
      </c>
      <c r="B16" s="10" t="s">
        <v>382</v>
      </c>
      <c r="C16" s="62" t="s">
        <v>377</v>
      </c>
      <c r="D16" s="62" t="s">
        <v>383</v>
      </c>
      <c r="E16" s="62" t="s">
        <v>384</v>
      </c>
      <c r="F16" s="62"/>
      <c r="G16" s="10" t="s">
        <v>385</v>
      </c>
      <c r="H16" s="150">
        <v>234408</v>
      </c>
      <c r="I16" s="155">
        <v>53500</v>
      </c>
      <c r="J16" s="150">
        <v>0</v>
      </c>
      <c r="K16" s="155">
        <v>53500</v>
      </c>
      <c r="L16" s="150">
        <v>180908</v>
      </c>
      <c r="M16" s="14">
        <v>144726.39999999999</v>
      </c>
      <c r="N16" s="152">
        <v>29135</v>
      </c>
      <c r="O16" s="150"/>
      <c r="P16" s="152">
        <v>21708</v>
      </c>
      <c r="Q16" s="152">
        <v>1500</v>
      </c>
      <c r="R16" s="150"/>
      <c r="S16" s="152"/>
      <c r="T16" s="152">
        <v>1500</v>
      </c>
      <c r="U16" s="14"/>
      <c r="V16" s="14"/>
      <c r="W16" s="152">
        <v>1500</v>
      </c>
      <c r="X16" s="150"/>
      <c r="Y16" s="150"/>
      <c r="Z16" s="152">
        <v>1500</v>
      </c>
      <c r="AA16" s="152">
        <v>0</v>
      </c>
      <c r="AB16" s="152">
        <v>0</v>
      </c>
      <c r="AC16" s="14">
        <f t="shared" si="3"/>
        <v>100000</v>
      </c>
      <c r="AD16" s="14"/>
      <c r="AE16" s="14">
        <v>100000</v>
      </c>
      <c r="AF16" s="14">
        <f t="shared" si="2"/>
        <v>30000</v>
      </c>
      <c r="AG16" s="14">
        <v>0</v>
      </c>
      <c r="AH16" s="14">
        <v>30000</v>
      </c>
      <c r="AI16" s="14"/>
    </row>
    <row r="17" spans="1:37" ht="313.89999999999998" customHeight="1" x14ac:dyDescent="0.25">
      <c r="A17" s="60">
        <v>4</v>
      </c>
      <c r="B17" s="61" t="s">
        <v>386</v>
      </c>
      <c r="C17" s="62" t="s">
        <v>524</v>
      </c>
      <c r="D17" s="62" t="s">
        <v>387</v>
      </c>
      <c r="E17" s="62" t="s">
        <v>388</v>
      </c>
      <c r="F17" s="156" t="s">
        <v>389</v>
      </c>
      <c r="G17" s="157" t="s">
        <v>390</v>
      </c>
      <c r="H17" s="150">
        <v>26155</v>
      </c>
      <c r="I17" s="14">
        <v>6302</v>
      </c>
      <c r="J17" s="147">
        <v>0</v>
      </c>
      <c r="K17" s="14">
        <v>6302</v>
      </c>
      <c r="L17" s="14">
        <v>19853</v>
      </c>
      <c r="M17" s="14">
        <v>19853</v>
      </c>
      <c r="N17" s="152">
        <v>23214</v>
      </c>
      <c r="O17" s="150"/>
      <c r="P17" s="14">
        <v>19853</v>
      </c>
      <c r="Q17" s="152">
        <v>15231.501522999999</v>
      </c>
      <c r="R17" s="14"/>
      <c r="S17" s="14">
        <v>11871</v>
      </c>
      <c r="T17" s="152">
        <v>15231.501522999999</v>
      </c>
      <c r="U17" s="14"/>
      <c r="V17" s="14">
        <v>11871</v>
      </c>
      <c r="W17" s="150">
        <v>15231.501522999999</v>
      </c>
      <c r="X17" s="150"/>
      <c r="Y17" s="14">
        <v>11871</v>
      </c>
      <c r="Z17" s="150">
        <v>15231.501522999999</v>
      </c>
      <c r="AA17" s="150"/>
      <c r="AB17" s="14">
        <v>11871</v>
      </c>
      <c r="AC17" s="14">
        <f t="shared" si="3"/>
        <v>7947</v>
      </c>
      <c r="AD17" s="14"/>
      <c r="AE17" s="14">
        <v>7947</v>
      </c>
      <c r="AF17" s="14">
        <f t="shared" si="2"/>
        <v>7947</v>
      </c>
      <c r="AG17" s="14">
        <v>0</v>
      </c>
      <c r="AH17" s="14">
        <v>7947</v>
      </c>
      <c r="AI17" s="14"/>
    </row>
    <row r="18" spans="1:37" ht="95.65" customHeight="1" x14ac:dyDescent="0.25">
      <c r="A18" s="60">
        <v>5</v>
      </c>
      <c r="B18" s="61" t="s">
        <v>391</v>
      </c>
      <c r="C18" s="62" t="s">
        <v>524</v>
      </c>
      <c r="D18" s="62" t="s">
        <v>392</v>
      </c>
      <c r="E18" s="62" t="s">
        <v>373</v>
      </c>
      <c r="F18" s="62" t="s">
        <v>393</v>
      </c>
      <c r="G18" s="42" t="s">
        <v>394</v>
      </c>
      <c r="H18" s="150">
        <v>417480</v>
      </c>
      <c r="I18" s="150">
        <v>21936</v>
      </c>
      <c r="J18" s="150"/>
      <c r="K18" s="151">
        <v>21936</v>
      </c>
      <c r="L18" s="151">
        <v>395544</v>
      </c>
      <c r="M18" s="151">
        <v>336212.39999999997</v>
      </c>
      <c r="N18" s="152">
        <v>349384.70588235295</v>
      </c>
      <c r="O18" s="150"/>
      <c r="P18" s="150">
        <v>278702</v>
      </c>
      <c r="Q18" s="152">
        <v>64328.067000000003</v>
      </c>
      <c r="R18" s="150"/>
      <c r="S18" s="150">
        <v>47780</v>
      </c>
      <c r="T18" s="152">
        <v>64328.067000000003</v>
      </c>
      <c r="U18" s="150"/>
      <c r="V18" s="150">
        <v>47780</v>
      </c>
      <c r="W18" s="152">
        <v>64328.067000000003</v>
      </c>
      <c r="X18" s="150"/>
      <c r="Y18" s="150">
        <v>47780</v>
      </c>
      <c r="Z18" s="152">
        <v>64328.067000000003</v>
      </c>
      <c r="AA18" s="152">
        <v>0</v>
      </c>
      <c r="AB18" s="152">
        <v>47780</v>
      </c>
      <c r="AC18" s="14">
        <f t="shared" si="3"/>
        <v>190350</v>
      </c>
      <c r="AD18" s="150"/>
      <c r="AE18" s="14">
        <v>190350</v>
      </c>
      <c r="AF18" s="14">
        <f t="shared" si="2"/>
        <v>83003</v>
      </c>
      <c r="AG18" s="14">
        <v>0</v>
      </c>
      <c r="AH18" s="14">
        <v>83003</v>
      </c>
      <c r="AI18" s="14"/>
    </row>
    <row r="19" spans="1:37" ht="96" customHeight="1" x14ac:dyDescent="0.25">
      <c r="A19" s="60">
        <v>6</v>
      </c>
      <c r="B19" s="61" t="s">
        <v>76</v>
      </c>
      <c r="C19" s="62" t="s">
        <v>524</v>
      </c>
      <c r="D19" s="62" t="s">
        <v>383</v>
      </c>
      <c r="E19" s="62"/>
      <c r="F19" s="62"/>
      <c r="G19" s="42" t="s">
        <v>77</v>
      </c>
      <c r="H19" s="150">
        <v>258667</v>
      </c>
      <c r="I19" s="150">
        <v>52279</v>
      </c>
      <c r="J19" s="150">
        <v>0</v>
      </c>
      <c r="K19" s="150">
        <v>52279</v>
      </c>
      <c r="L19" s="150">
        <v>206388</v>
      </c>
      <c r="M19" s="150">
        <v>123832.79999999999</v>
      </c>
      <c r="N19" s="150">
        <v>2500</v>
      </c>
      <c r="O19" s="150"/>
      <c r="P19" s="150">
        <v>1500</v>
      </c>
      <c r="Q19" s="150">
        <v>2500</v>
      </c>
      <c r="R19" s="150"/>
      <c r="S19" s="150">
        <v>1500</v>
      </c>
      <c r="T19" s="150">
        <v>3000</v>
      </c>
      <c r="U19" s="150"/>
      <c r="V19" s="150">
        <v>1500</v>
      </c>
      <c r="W19" s="150">
        <v>2500</v>
      </c>
      <c r="X19" s="150"/>
      <c r="Y19" s="150">
        <v>1500</v>
      </c>
      <c r="Z19" s="150">
        <v>3000</v>
      </c>
      <c r="AA19" s="150">
        <v>0</v>
      </c>
      <c r="AB19" s="150">
        <v>1500</v>
      </c>
      <c r="AC19" s="14">
        <f t="shared" si="3"/>
        <v>77550</v>
      </c>
      <c r="AD19" s="150"/>
      <c r="AE19" s="150">
        <v>77550</v>
      </c>
      <c r="AF19" s="150">
        <f t="shared" si="2"/>
        <v>40000</v>
      </c>
      <c r="AG19" s="14">
        <v>0</v>
      </c>
      <c r="AH19" s="150">
        <v>40000</v>
      </c>
      <c r="AI19" s="14"/>
    </row>
    <row r="20" spans="1:37" ht="76.5" customHeight="1" x14ac:dyDescent="0.25">
      <c r="A20" s="60">
        <v>7</v>
      </c>
      <c r="B20" s="61" t="s">
        <v>80</v>
      </c>
      <c r="C20" s="62" t="s">
        <v>81</v>
      </c>
      <c r="D20" s="62" t="s">
        <v>395</v>
      </c>
      <c r="E20" s="62" t="s">
        <v>396</v>
      </c>
      <c r="F20" s="62" t="s">
        <v>397</v>
      </c>
      <c r="G20" s="42" t="s">
        <v>398</v>
      </c>
      <c r="H20" s="150">
        <v>410659</v>
      </c>
      <c r="I20" s="150">
        <v>117113</v>
      </c>
      <c r="J20" s="150">
        <v>46475</v>
      </c>
      <c r="K20" s="150">
        <v>45313</v>
      </c>
      <c r="L20" s="150">
        <v>293546</v>
      </c>
      <c r="M20" s="150">
        <v>293546</v>
      </c>
      <c r="N20" s="152">
        <v>339695</v>
      </c>
      <c r="O20" s="150">
        <v>15500</v>
      </c>
      <c r="P20" s="150">
        <v>279882</v>
      </c>
      <c r="Q20" s="152">
        <v>288230.52704299998</v>
      </c>
      <c r="R20" s="150">
        <v>15500</v>
      </c>
      <c r="S20" s="150">
        <v>219412</v>
      </c>
      <c r="T20" s="152">
        <v>288230.52704299998</v>
      </c>
      <c r="U20" s="150">
        <v>15500</v>
      </c>
      <c r="V20" s="14">
        <v>219412</v>
      </c>
      <c r="W20" s="150">
        <v>331684.34816300002</v>
      </c>
      <c r="X20" s="150">
        <v>45289.821120000008</v>
      </c>
      <c r="Y20" s="150">
        <v>233076</v>
      </c>
      <c r="Z20" s="152">
        <v>331684.34816300002</v>
      </c>
      <c r="AA20" s="152">
        <v>45289.821120000008</v>
      </c>
      <c r="AB20" s="152">
        <v>233076</v>
      </c>
      <c r="AC20" s="14">
        <f t="shared" si="3"/>
        <v>60470</v>
      </c>
      <c r="AD20" s="150"/>
      <c r="AE20" s="150">
        <v>60470</v>
      </c>
      <c r="AF20" s="150">
        <f t="shared" si="2"/>
        <v>42470</v>
      </c>
      <c r="AG20" s="14">
        <v>0</v>
      </c>
      <c r="AH20" s="150">
        <v>42470</v>
      </c>
      <c r="AI20" s="14"/>
    </row>
    <row r="21" spans="1:37" ht="184.5" customHeight="1" x14ac:dyDescent="0.25">
      <c r="A21" s="60">
        <v>8</v>
      </c>
      <c r="B21" s="61" t="s">
        <v>93</v>
      </c>
      <c r="C21" s="62" t="s">
        <v>399</v>
      </c>
      <c r="D21" s="62" t="s">
        <v>387</v>
      </c>
      <c r="E21" s="62" t="s">
        <v>373</v>
      </c>
      <c r="F21" s="62" t="s">
        <v>400</v>
      </c>
      <c r="G21" s="42" t="s">
        <v>94</v>
      </c>
      <c r="H21" s="150">
        <v>686425</v>
      </c>
      <c r="I21" s="150">
        <v>57856</v>
      </c>
      <c r="J21" s="150">
        <v>40499</v>
      </c>
      <c r="K21" s="150">
        <v>17356.8</v>
      </c>
      <c r="L21" s="158">
        <v>628569</v>
      </c>
      <c r="M21" s="150">
        <v>565712.1</v>
      </c>
      <c r="N21" s="152">
        <v>654221.5555555555</v>
      </c>
      <c r="O21" s="150">
        <v>36499</v>
      </c>
      <c r="P21" s="150">
        <v>540329</v>
      </c>
      <c r="Q21" s="152">
        <v>403995.66666666669</v>
      </c>
      <c r="R21" s="150">
        <v>21362</v>
      </c>
      <c r="S21" s="150">
        <v>328749</v>
      </c>
      <c r="T21" s="152">
        <v>403995.66666666669</v>
      </c>
      <c r="U21" s="150">
        <v>21362</v>
      </c>
      <c r="V21" s="150">
        <v>328749</v>
      </c>
      <c r="W21" s="150">
        <v>436199.11111111107</v>
      </c>
      <c r="X21" s="150">
        <v>25362</v>
      </c>
      <c r="Y21" s="150">
        <v>354132.1</v>
      </c>
      <c r="Z21" s="150">
        <v>436199.11111111107</v>
      </c>
      <c r="AA21" s="150">
        <v>25362</v>
      </c>
      <c r="AB21" s="150">
        <v>354132.1</v>
      </c>
      <c r="AC21" s="14">
        <f t="shared" si="3"/>
        <v>223600</v>
      </c>
      <c r="AD21" s="150">
        <v>12020</v>
      </c>
      <c r="AE21" s="150">
        <v>211580</v>
      </c>
      <c r="AF21" s="150">
        <f t="shared" si="2"/>
        <v>36500</v>
      </c>
      <c r="AG21" s="14">
        <v>0</v>
      </c>
      <c r="AH21" s="150">
        <v>36500</v>
      </c>
      <c r="AI21" s="14" t="s">
        <v>512</v>
      </c>
      <c r="AJ21" s="153"/>
      <c r="AK21" s="153"/>
    </row>
    <row r="22" spans="1:37" ht="95.65" customHeight="1" x14ac:dyDescent="0.25">
      <c r="A22" s="60">
        <v>9</v>
      </c>
      <c r="B22" s="61" t="s">
        <v>78</v>
      </c>
      <c r="C22" s="62" t="s">
        <v>23</v>
      </c>
      <c r="D22" s="62" t="s">
        <v>401</v>
      </c>
      <c r="E22" s="62" t="s">
        <v>402</v>
      </c>
      <c r="F22" s="62" t="s">
        <v>403</v>
      </c>
      <c r="G22" s="42" t="s">
        <v>404</v>
      </c>
      <c r="H22" s="150">
        <v>678518</v>
      </c>
      <c r="I22" s="150">
        <v>181435</v>
      </c>
      <c r="J22" s="150">
        <v>127004.49999999999</v>
      </c>
      <c r="K22" s="150">
        <v>54430.5</v>
      </c>
      <c r="L22" s="150">
        <v>497083</v>
      </c>
      <c r="M22" s="150">
        <v>497083</v>
      </c>
      <c r="N22" s="152">
        <v>525253</v>
      </c>
      <c r="O22" s="150">
        <v>13000</v>
      </c>
      <c r="P22" s="150">
        <v>459822</v>
      </c>
      <c r="Q22" s="152">
        <v>102171.932012</v>
      </c>
      <c r="R22" s="150">
        <v>7810</v>
      </c>
      <c r="S22" s="150">
        <v>100638</v>
      </c>
      <c r="T22" s="152">
        <v>102171.932012</v>
      </c>
      <c r="U22" s="150">
        <v>7810</v>
      </c>
      <c r="V22" s="150">
        <v>100638</v>
      </c>
      <c r="W22" s="150">
        <v>182229</v>
      </c>
      <c r="X22" s="150">
        <v>31571</v>
      </c>
      <c r="Y22" s="150">
        <v>137899</v>
      </c>
      <c r="Z22" s="152">
        <v>182229</v>
      </c>
      <c r="AA22" s="152">
        <v>31571</v>
      </c>
      <c r="AB22" s="152">
        <v>137899</v>
      </c>
      <c r="AC22" s="14">
        <f t="shared" si="3"/>
        <v>390158.5</v>
      </c>
      <c r="AD22" s="150">
        <v>90158.5</v>
      </c>
      <c r="AE22" s="150">
        <v>300000</v>
      </c>
      <c r="AF22" s="150">
        <f>AG22+AH22</f>
        <v>135871</v>
      </c>
      <c r="AG22" s="14">
        <v>20000</v>
      </c>
      <c r="AH22" s="150">
        <v>115871</v>
      </c>
      <c r="AI22" s="14"/>
    </row>
    <row r="23" spans="1:37" s="59" customFormat="1" x14ac:dyDescent="0.25">
      <c r="A23" s="55"/>
      <c r="B23" s="56"/>
      <c r="C23" s="57"/>
      <c r="D23" s="57"/>
      <c r="E23" s="57"/>
      <c r="F23" s="57"/>
      <c r="G23" s="43"/>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row>
    <row r="24" spans="1:37" s="59" customFormat="1" x14ac:dyDescent="0.25">
      <c r="A24" s="55"/>
      <c r="B24" s="56"/>
      <c r="C24" s="57"/>
      <c r="D24" s="57"/>
      <c r="E24" s="57"/>
      <c r="F24" s="57"/>
      <c r="G24" s="43"/>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row>
    <row r="25" spans="1:37" s="59" customFormat="1" x14ac:dyDescent="0.25">
      <c r="A25" s="55"/>
      <c r="B25" s="56"/>
      <c r="C25" s="57"/>
      <c r="D25" s="57"/>
      <c r="E25" s="57"/>
      <c r="F25" s="57"/>
      <c r="G25" s="43"/>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row>
    <row r="26" spans="1:37" s="59" customFormat="1" x14ac:dyDescent="0.25">
      <c r="A26" s="55"/>
      <c r="B26" s="56"/>
      <c r="C26" s="57"/>
      <c r="D26" s="57"/>
      <c r="E26" s="57"/>
      <c r="F26" s="57"/>
      <c r="G26" s="43"/>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1:37" s="59" customFormat="1" x14ac:dyDescent="0.25">
      <c r="A27" s="55"/>
      <c r="B27" s="56"/>
      <c r="C27" s="57"/>
      <c r="D27" s="57"/>
      <c r="E27" s="57"/>
      <c r="F27" s="57"/>
      <c r="G27" s="43"/>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row>
    <row r="28" spans="1:37" s="59" customFormat="1" x14ac:dyDescent="0.25">
      <c r="A28" s="55"/>
      <c r="B28" s="56"/>
      <c r="C28" s="57"/>
      <c r="D28" s="57"/>
      <c r="E28" s="57"/>
      <c r="F28" s="57"/>
      <c r="G28" s="43"/>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row>
    <row r="29" spans="1:37" s="59" customFormat="1" x14ac:dyDescent="0.25">
      <c r="A29" s="55"/>
      <c r="B29" s="56"/>
      <c r="C29" s="57"/>
      <c r="D29" s="57"/>
      <c r="E29" s="57"/>
      <c r="F29" s="57"/>
      <c r="G29" s="43"/>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row>
    <row r="30" spans="1:37" s="59" customFormat="1" x14ac:dyDescent="0.25">
      <c r="A30" s="55"/>
      <c r="B30" s="56"/>
      <c r="C30" s="57"/>
      <c r="D30" s="57"/>
      <c r="E30" s="57"/>
      <c r="F30" s="57"/>
      <c r="G30" s="43"/>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row>
    <row r="31" spans="1:37" s="59" customFormat="1" x14ac:dyDescent="0.25">
      <c r="A31" s="55"/>
      <c r="B31" s="56"/>
      <c r="C31" s="57"/>
      <c r="D31" s="57"/>
      <c r="E31" s="57"/>
      <c r="F31" s="57"/>
      <c r="G31" s="43"/>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7" s="59" customFormat="1" x14ac:dyDescent="0.25">
      <c r="A32" s="55"/>
      <c r="B32" s="56"/>
      <c r="C32" s="57"/>
      <c r="D32" s="57"/>
      <c r="E32" s="57"/>
      <c r="F32" s="57"/>
      <c r="G32" s="43"/>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s="59" customFormat="1" x14ac:dyDescent="0.25">
      <c r="A33" s="55"/>
      <c r="B33" s="56"/>
      <c r="C33" s="57"/>
      <c r="D33" s="57"/>
      <c r="E33" s="57"/>
      <c r="F33" s="57"/>
      <c r="G33" s="43"/>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row>
    <row r="34" spans="1:35" s="59" customFormat="1" x14ac:dyDescent="0.25">
      <c r="A34" s="55"/>
      <c r="B34" s="56"/>
      <c r="C34" s="57"/>
      <c r="D34" s="57"/>
      <c r="E34" s="57"/>
      <c r="F34" s="57"/>
      <c r="G34" s="43"/>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row>
    <row r="35" spans="1:35" s="59" customFormat="1" x14ac:dyDescent="0.25">
      <c r="A35" s="55"/>
      <c r="B35" s="56"/>
      <c r="C35" s="57"/>
      <c r="D35" s="57"/>
      <c r="E35" s="57"/>
      <c r="F35" s="57"/>
      <c r="G35" s="43"/>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row>
    <row r="36" spans="1:35" s="59" customFormat="1" x14ac:dyDescent="0.25">
      <c r="A36" s="55"/>
      <c r="B36" s="56"/>
      <c r="C36" s="57"/>
      <c r="D36" s="57"/>
      <c r="E36" s="57"/>
      <c r="F36" s="57"/>
      <c r="G36" s="43"/>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row>
    <row r="37" spans="1:35" s="59" customFormat="1" x14ac:dyDescent="0.25">
      <c r="A37" s="55"/>
      <c r="B37" s="56"/>
      <c r="C37" s="57"/>
      <c r="D37" s="57"/>
      <c r="E37" s="57"/>
      <c r="F37" s="57"/>
      <c r="G37" s="43"/>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row>
    <row r="38" spans="1:35" s="59" customFormat="1" x14ac:dyDescent="0.25">
      <c r="A38" s="55"/>
      <c r="B38" s="56"/>
      <c r="C38" s="57"/>
      <c r="D38" s="57"/>
      <c r="E38" s="57"/>
      <c r="F38" s="57"/>
      <c r="G38" s="43"/>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row>
    <row r="39" spans="1:35" s="59" customFormat="1" x14ac:dyDescent="0.25">
      <c r="A39" s="55"/>
      <c r="B39" s="56"/>
      <c r="C39" s="57"/>
      <c r="D39" s="57"/>
      <c r="E39" s="57"/>
      <c r="F39" s="57"/>
      <c r="G39" s="43"/>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row>
    <row r="40" spans="1:35" s="59" customFormat="1" x14ac:dyDescent="0.25">
      <c r="A40" s="55"/>
      <c r="B40" s="56"/>
      <c r="C40" s="57"/>
      <c r="D40" s="57"/>
      <c r="E40" s="57"/>
      <c r="F40" s="57"/>
      <c r="G40" s="43"/>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row>
    <row r="41" spans="1:35" s="59" customFormat="1" x14ac:dyDescent="0.25">
      <c r="A41" s="55"/>
      <c r="B41" s="56"/>
      <c r="C41" s="57"/>
      <c r="D41" s="57"/>
      <c r="E41" s="57"/>
      <c r="F41" s="57"/>
      <c r="G41" s="43"/>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row>
    <row r="42" spans="1:35" s="59" customFormat="1" x14ac:dyDescent="0.25">
      <c r="A42" s="55"/>
      <c r="B42" s="56"/>
      <c r="C42" s="57"/>
      <c r="D42" s="57"/>
      <c r="E42" s="57"/>
      <c r="F42" s="57"/>
      <c r="G42" s="43"/>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row>
    <row r="43" spans="1:35" s="59" customFormat="1" x14ac:dyDescent="0.25">
      <c r="A43" s="55"/>
      <c r="B43" s="56"/>
      <c r="C43" s="57"/>
      <c r="D43" s="57"/>
      <c r="E43" s="57"/>
      <c r="F43" s="57"/>
      <c r="G43" s="43"/>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row>
    <row r="44" spans="1:35" s="59" customFormat="1" x14ac:dyDescent="0.25">
      <c r="A44" s="55"/>
      <c r="B44" s="56"/>
      <c r="C44" s="57"/>
      <c r="D44" s="57"/>
      <c r="E44" s="57"/>
      <c r="F44" s="57"/>
      <c r="G44" s="43"/>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row>
    <row r="45" spans="1:35" s="59" customFormat="1" x14ac:dyDescent="0.25">
      <c r="A45" s="55"/>
      <c r="B45" s="56"/>
      <c r="C45" s="57"/>
      <c r="D45" s="57"/>
      <c r="E45" s="57"/>
      <c r="F45" s="57"/>
      <c r="G45" s="43"/>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row>
    <row r="46" spans="1:35" s="59" customFormat="1" x14ac:dyDescent="0.25">
      <c r="A46" s="55"/>
      <c r="B46" s="56"/>
      <c r="C46" s="57"/>
      <c r="D46" s="57"/>
      <c r="E46" s="57"/>
      <c r="F46" s="57"/>
      <c r="G46" s="43"/>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row>
    <row r="47" spans="1:35" s="59" customFormat="1" x14ac:dyDescent="0.25">
      <c r="A47" s="55"/>
      <c r="B47" s="56"/>
      <c r="C47" s="57"/>
      <c r="D47" s="57"/>
      <c r="E47" s="57"/>
      <c r="F47" s="57"/>
      <c r="G47" s="43"/>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row>
    <row r="48" spans="1:35" s="59" customFormat="1" x14ac:dyDescent="0.25">
      <c r="A48" s="55"/>
      <c r="B48" s="56"/>
      <c r="C48" s="57"/>
      <c r="D48" s="57"/>
      <c r="E48" s="57"/>
      <c r="F48" s="57"/>
      <c r="G48" s="43"/>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row>
    <row r="49" spans="1:35" s="59" customFormat="1" x14ac:dyDescent="0.25">
      <c r="A49" s="55"/>
      <c r="B49" s="56"/>
      <c r="C49" s="57"/>
      <c r="D49" s="57"/>
      <c r="E49" s="57"/>
      <c r="F49" s="57"/>
      <c r="G49" s="43"/>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row>
    <row r="50" spans="1:35" s="59" customFormat="1" x14ac:dyDescent="0.25">
      <c r="A50" s="55"/>
      <c r="B50" s="56"/>
      <c r="C50" s="57"/>
      <c r="D50" s="57"/>
      <c r="E50" s="57"/>
      <c r="F50" s="57"/>
      <c r="G50" s="43"/>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s="59" customFormat="1" x14ac:dyDescent="0.25">
      <c r="A51" s="55"/>
      <c r="B51" s="56"/>
      <c r="C51" s="57"/>
      <c r="D51" s="57"/>
      <c r="E51" s="57"/>
      <c r="F51" s="57"/>
      <c r="G51" s="43"/>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row>
    <row r="52" spans="1:35" s="59" customFormat="1" x14ac:dyDescent="0.25">
      <c r="A52" s="55"/>
      <c r="B52" s="56"/>
      <c r="C52" s="57"/>
      <c r="D52" s="57"/>
      <c r="E52" s="57"/>
      <c r="F52" s="57"/>
      <c r="G52" s="43"/>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row>
    <row r="53" spans="1:35" s="59" customFormat="1" x14ac:dyDescent="0.25">
      <c r="A53" s="55"/>
      <c r="B53" s="56"/>
      <c r="C53" s="57"/>
      <c r="D53" s="57"/>
      <c r="E53" s="57"/>
      <c r="F53" s="57"/>
      <c r="G53" s="43"/>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5" s="59" customFormat="1" x14ac:dyDescent="0.25">
      <c r="A54" s="55"/>
      <c r="B54" s="56"/>
      <c r="C54" s="57"/>
      <c r="D54" s="57"/>
      <c r="E54" s="57"/>
      <c r="F54" s="57"/>
      <c r="G54" s="43"/>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5" s="59" customFormat="1" x14ac:dyDescent="0.25">
      <c r="A55" s="55"/>
      <c r="B55" s="56"/>
      <c r="C55" s="57"/>
      <c r="D55" s="57"/>
      <c r="E55" s="57"/>
      <c r="F55" s="57"/>
      <c r="G55" s="43"/>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5" s="59" customFormat="1" x14ac:dyDescent="0.25">
      <c r="A56" s="55"/>
      <c r="B56" s="56"/>
      <c r="C56" s="57"/>
      <c r="D56" s="57"/>
      <c r="E56" s="57"/>
      <c r="F56" s="57"/>
      <c r="G56" s="43"/>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s="59" customFormat="1" x14ac:dyDescent="0.25">
      <c r="A57" s="55"/>
      <c r="B57" s="56"/>
      <c r="C57" s="57"/>
      <c r="D57" s="57"/>
      <c r="E57" s="57"/>
      <c r="F57" s="57"/>
      <c r="G57" s="43"/>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s="59" customFormat="1" x14ac:dyDescent="0.25">
      <c r="A58" s="55"/>
      <c r="B58" s="56"/>
      <c r="C58" s="57"/>
      <c r="D58" s="57"/>
      <c r="E58" s="57"/>
      <c r="F58" s="57"/>
      <c r="G58" s="43"/>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5" s="59" customFormat="1" x14ac:dyDescent="0.25">
      <c r="A59" s="55"/>
      <c r="B59" s="56"/>
      <c r="C59" s="57"/>
      <c r="D59" s="57"/>
      <c r="E59" s="57"/>
      <c r="F59" s="57"/>
      <c r="G59" s="43"/>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5" s="59" customFormat="1" x14ac:dyDescent="0.25">
      <c r="A60" s="55"/>
      <c r="B60" s="56"/>
      <c r="C60" s="57"/>
      <c r="D60" s="57"/>
      <c r="E60" s="57"/>
      <c r="F60" s="57"/>
      <c r="G60" s="43"/>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5" s="59" customFormat="1" x14ac:dyDescent="0.25">
      <c r="A61" s="55"/>
      <c r="B61" s="56"/>
      <c r="C61" s="57"/>
      <c r="D61" s="57"/>
      <c r="E61" s="57"/>
      <c r="F61" s="57"/>
      <c r="G61" s="43"/>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5" s="59" customFormat="1" x14ac:dyDescent="0.25">
      <c r="A62" s="55"/>
      <c r="B62" s="56"/>
      <c r="C62" s="57"/>
      <c r="D62" s="57"/>
      <c r="E62" s="57"/>
      <c r="F62" s="57"/>
      <c r="G62" s="43"/>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5" s="59" customFormat="1" x14ac:dyDescent="0.25">
      <c r="A63" s="55"/>
      <c r="B63" s="56"/>
      <c r="C63" s="57"/>
      <c r="D63" s="57"/>
      <c r="E63" s="57"/>
      <c r="F63" s="57"/>
      <c r="G63" s="43"/>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5" s="59" customFormat="1" x14ac:dyDescent="0.25">
      <c r="A64" s="55"/>
      <c r="B64" s="56"/>
      <c r="C64" s="57"/>
      <c r="D64" s="57"/>
      <c r="E64" s="57"/>
      <c r="F64" s="57"/>
      <c r="G64" s="43"/>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s="59" customFormat="1" x14ac:dyDescent="0.25">
      <c r="A65" s="55"/>
      <c r="B65" s="56"/>
      <c r="C65" s="57"/>
      <c r="D65" s="57"/>
      <c r="E65" s="57"/>
      <c r="F65" s="57"/>
      <c r="G65" s="43"/>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s="59" customFormat="1" x14ac:dyDescent="0.25">
      <c r="A66" s="55"/>
      <c r="B66" s="56"/>
      <c r="C66" s="57"/>
      <c r="D66" s="57"/>
      <c r="E66" s="57"/>
      <c r="F66" s="57"/>
      <c r="G66" s="43"/>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s="59" customFormat="1" x14ac:dyDescent="0.25">
      <c r="A67" s="55"/>
      <c r="B67" s="56"/>
      <c r="C67" s="57"/>
      <c r="D67" s="57"/>
      <c r="E67" s="57"/>
      <c r="F67" s="57"/>
      <c r="G67" s="43"/>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s="59" customFormat="1" x14ac:dyDescent="0.25">
      <c r="A68" s="55"/>
      <c r="B68" s="56"/>
      <c r="C68" s="57"/>
      <c r="D68" s="57"/>
      <c r="E68" s="57"/>
      <c r="F68" s="57"/>
      <c r="G68" s="43"/>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s="59" customFormat="1" x14ac:dyDescent="0.25">
      <c r="A69" s="55"/>
      <c r="B69" s="56"/>
      <c r="C69" s="57"/>
      <c r="D69" s="57"/>
      <c r="E69" s="57"/>
      <c r="F69" s="57"/>
      <c r="G69" s="43"/>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s="59" customFormat="1" x14ac:dyDescent="0.25">
      <c r="A70" s="55"/>
      <c r="B70" s="56"/>
      <c r="C70" s="57"/>
      <c r="D70" s="57"/>
      <c r="E70" s="57"/>
      <c r="F70" s="57"/>
      <c r="G70" s="43"/>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s="59" customFormat="1" x14ac:dyDescent="0.25">
      <c r="A71" s="55"/>
      <c r="B71" s="56"/>
      <c r="C71" s="57"/>
      <c r="D71" s="57"/>
      <c r="E71" s="57"/>
      <c r="F71" s="57"/>
      <c r="G71" s="43"/>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s="59" customFormat="1" x14ac:dyDescent="0.25">
      <c r="A72" s="55"/>
      <c r="B72" s="56"/>
      <c r="C72" s="57"/>
      <c r="D72" s="57"/>
      <c r="E72" s="57"/>
      <c r="F72" s="57"/>
      <c r="G72" s="43"/>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s="59" customFormat="1" x14ac:dyDescent="0.25">
      <c r="A73" s="55"/>
      <c r="B73" s="56"/>
      <c r="C73" s="57"/>
      <c r="D73" s="57"/>
      <c r="E73" s="57"/>
      <c r="F73" s="57"/>
      <c r="G73" s="43"/>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s="59" customFormat="1" x14ac:dyDescent="0.25">
      <c r="A74" s="55"/>
      <c r="B74" s="56"/>
      <c r="C74" s="57"/>
      <c r="D74" s="57"/>
      <c r="E74" s="57"/>
      <c r="F74" s="57"/>
      <c r="G74" s="43"/>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row r="75" spans="1:35" s="59" customFormat="1" x14ac:dyDescent="0.25">
      <c r="A75" s="55"/>
      <c r="B75" s="56"/>
      <c r="C75" s="57"/>
      <c r="D75" s="57"/>
      <c r="E75" s="57"/>
      <c r="F75" s="57"/>
      <c r="G75" s="43"/>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row>
    <row r="76" spans="1:35" s="59" customFormat="1" x14ac:dyDescent="0.25">
      <c r="A76" s="55"/>
      <c r="B76" s="56"/>
      <c r="C76" s="57"/>
      <c r="D76" s="57"/>
      <c r="E76" s="57"/>
      <c r="F76" s="57"/>
      <c r="G76" s="43"/>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row>
    <row r="77" spans="1:35" s="59" customFormat="1" x14ac:dyDescent="0.25">
      <c r="A77" s="55"/>
      <c r="B77" s="56"/>
      <c r="C77" s="57"/>
      <c r="D77" s="57"/>
      <c r="E77" s="57"/>
      <c r="F77" s="57"/>
      <c r="G77" s="43"/>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row>
    <row r="78" spans="1:35" s="59" customFormat="1" x14ac:dyDescent="0.25">
      <c r="A78" s="55"/>
      <c r="B78" s="56"/>
      <c r="C78" s="57"/>
      <c r="D78" s="57"/>
      <c r="E78" s="57"/>
      <c r="F78" s="57"/>
      <c r="G78" s="43"/>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row>
    <row r="79" spans="1:35" s="59" customFormat="1" x14ac:dyDescent="0.25">
      <c r="A79" s="55"/>
      <c r="B79" s="56"/>
      <c r="C79" s="57"/>
      <c r="D79" s="57"/>
      <c r="E79" s="57"/>
      <c r="F79" s="57"/>
      <c r="G79" s="43"/>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row>
    <row r="80" spans="1:35" s="59" customFormat="1" x14ac:dyDescent="0.25">
      <c r="A80" s="55"/>
      <c r="B80" s="56"/>
      <c r="C80" s="57"/>
      <c r="D80" s="57"/>
      <c r="E80" s="57"/>
      <c r="F80" s="57"/>
      <c r="G80" s="43"/>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row>
    <row r="81" spans="1:35" s="59" customFormat="1" x14ac:dyDescent="0.25">
      <c r="A81" s="55"/>
      <c r="B81" s="56"/>
      <c r="C81" s="57"/>
      <c r="D81" s="57"/>
      <c r="E81" s="57"/>
      <c r="F81" s="57"/>
      <c r="G81" s="43"/>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row>
    <row r="82" spans="1:35" s="59" customFormat="1" x14ac:dyDescent="0.25">
      <c r="A82" s="55"/>
      <c r="B82" s="56"/>
      <c r="C82" s="57"/>
      <c r="D82" s="57"/>
      <c r="E82" s="57"/>
      <c r="F82" s="57"/>
      <c r="G82" s="43"/>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row>
    <row r="83" spans="1:35" s="59" customFormat="1" x14ac:dyDescent="0.25">
      <c r="A83" s="55"/>
      <c r="B83" s="56"/>
      <c r="C83" s="57"/>
      <c r="D83" s="57"/>
      <c r="E83" s="57"/>
      <c r="F83" s="57"/>
      <c r="G83" s="43"/>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row>
    <row r="84" spans="1:35" s="59" customFormat="1" x14ac:dyDescent="0.25">
      <c r="A84" s="55"/>
      <c r="B84" s="56"/>
      <c r="C84" s="57"/>
      <c r="D84" s="57"/>
      <c r="E84" s="57"/>
      <c r="F84" s="57"/>
      <c r="G84" s="43"/>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row>
    <row r="85" spans="1:35" s="59" customFormat="1" x14ac:dyDescent="0.25">
      <c r="A85" s="55"/>
      <c r="B85" s="56"/>
      <c r="C85" s="57"/>
      <c r="D85" s="57"/>
      <c r="E85" s="57"/>
      <c r="F85" s="57"/>
      <c r="G85" s="43"/>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row>
    <row r="86" spans="1:35" s="59" customFormat="1" x14ac:dyDescent="0.25">
      <c r="A86" s="55"/>
      <c r="B86" s="56"/>
      <c r="C86" s="57"/>
      <c r="D86" s="57"/>
      <c r="E86" s="57"/>
      <c r="F86" s="57"/>
      <c r="G86" s="43"/>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row>
    <row r="87" spans="1:35" s="59" customFormat="1" x14ac:dyDescent="0.25">
      <c r="A87" s="55"/>
      <c r="B87" s="56"/>
      <c r="C87" s="57"/>
      <c r="D87" s="57"/>
      <c r="E87" s="57"/>
      <c r="F87" s="57"/>
      <c r="G87" s="43"/>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row>
    <row r="88" spans="1:35" s="59" customFormat="1" x14ac:dyDescent="0.25">
      <c r="A88" s="55"/>
      <c r="B88" s="56"/>
      <c r="C88" s="57"/>
      <c r="D88" s="57"/>
      <c r="E88" s="57"/>
      <c r="F88" s="57"/>
      <c r="G88" s="43"/>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row>
    <row r="89" spans="1:35" s="59" customFormat="1" x14ac:dyDescent="0.25">
      <c r="A89" s="55"/>
      <c r="B89" s="56"/>
      <c r="C89" s="57"/>
      <c r="D89" s="57"/>
      <c r="E89" s="57"/>
      <c r="F89" s="57"/>
      <c r="G89" s="43"/>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row>
    <row r="90" spans="1:35" s="59" customFormat="1" x14ac:dyDescent="0.25">
      <c r="A90" s="55"/>
      <c r="B90" s="56"/>
      <c r="C90" s="57"/>
      <c r="D90" s="57"/>
      <c r="E90" s="57"/>
      <c r="F90" s="57"/>
      <c r="G90" s="43"/>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row>
    <row r="91" spans="1:35" s="59" customFormat="1" x14ac:dyDescent="0.25">
      <c r="A91" s="55"/>
      <c r="B91" s="56"/>
      <c r="C91" s="57"/>
      <c r="D91" s="57"/>
      <c r="E91" s="57"/>
      <c r="F91" s="57"/>
      <c r="G91" s="43"/>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row>
    <row r="92" spans="1:35" s="59" customFormat="1" x14ac:dyDescent="0.25">
      <c r="A92" s="55"/>
      <c r="B92" s="56"/>
      <c r="C92" s="57"/>
      <c r="D92" s="57"/>
      <c r="E92" s="57"/>
      <c r="F92" s="57"/>
      <c r="G92" s="43"/>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row>
    <row r="93" spans="1:35" s="59" customFormat="1" x14ac:dyDescent="0.25">
      <c r="A93" s="55"/>
      <c r="B93" s="56"/>
      <c r="C93" s="57"/>
      <c r="D93" s="57"/>
      <c r="E93" s="57"/>
      <c r="F93" s="57"/>
      <c r="G93" s="43"/>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row>
    <row r="94" spans="1:35" s="59" customFormat="1" x14ac:dyDescent="0.25">
      <c r="A94" s="55"/>
      <c r="B94" s="56"/>
      <c r="C94" s="57"/>
      <c r="D94" s="57"/>
      <c r="E94" s="57"/>
      <c r="F94" s="57"/>
      <c r="G94" s="43"/>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row>
    <row r="95" spans="1:35" s="59" customFormat="1" x14ac:dyDescent="0.25">
      <c r="A95" s="55"/>
      <c r="B95" s="56"/>
      <c r="C95" s="57"/>
      <c r="D95" s="57"/>
      <c r="E95" s="57"/>
      <c r="F95" s="57"/>
      <c r="G95" s="43"/>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row>
    <row r="96" spans="1:35" s="59" customFormat="1" x14ac:dyDescent="0.25">
      <c r="A96" s="55"/>
      <c r="B96" s="56"/>
      <c r="C96" s="57"/>
      <c r="D96" s="57"/>
      <c r="E96" s="57"/>
      <c r="F96" s="57"/>
      <c r="G96" s="43"/>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row>
    <row r="97" spans="1:35" s="59" customFormat="1" x14ac:dyDescent="0.25">
      <c r="A97" s="55"/>
      <c r="B97" s="56"/>
      <c r="C97" s="57"/>
      <c r="D97" s="57"/>
      <c r="E97" s="57"/>
      <c r="F97" s="57"/>
      <c r="G97" s="43"/>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row>
    <row r="98" spans="1:35" s="59" customFormat="1" x14ac:dyDescent="0.25">
      <c r="A98" s="55"/>
      <c r="B98" s="56"/>
      <c r="C98" s="57"/>
      <c r="D98" s="57"/>
      <c r="E98" s="57"/>
      <c r="F98" s="57"/>
      <c r="G98" s="43"/>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row>
    <row r="99" spans="1:35" s="59" customFormat="1" x14ac:dyDescent="0.25">
      <c r="A99" s="55"/>
      <c r="B99" s="56"/>
      <c r="C99" s="57"/>
      <c r="D99" s="57"/>
      <c r="E99" s="57"/>
      <c r="F99" s="57"/>
      <c r="G99" s="43"/>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row>
    <row r="100" spans="1:35" s="59" customFormat="1" x14ac:dyDescent="0.25">
      <c r="A100" s="55"/>
      <c r="B100" s="56"/>
      <c r="C100" s="57"/>
      <c r="D100" s="57"/>
      <c r="E100" s="57"/>
      <c r="F100" s="57"/>
      <c r="G100" s="43"/>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row>
    <row r="101" spans="1:35" s="59" customFormat="1" x14ac:dyDescent="0.25">
      <c r="A101" s="55"/>
      <c r="B101" s="56"/>
      <c r="C101" s="57"/>
      <c r="D101" s="57"/>
      <c r="E101" s="57"/>
      <c r="F101" s="57"/>
      <c r="G101" s="43"/>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s="59" customFormat="1" x14ac:dyDescent="0.25">
      <c r="A102" s="55"/>
      <c r="B102" s="56"/>
      <c r="C102" s="57"/>
      <c r="D102" s="57"/>
      <c r="E102" s="57"/>
      <c r="F102" s="57"/>
      <c r="G102" s="43"/>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row>
    <row r="103" spans="1:35" s="59" customFormat="1" x14ac:dyDescent="0.25">
      <c r="A103" s="55"/>
      <c r="B103" s="56"/>
      <c r="C103" s="57"/>
      <c r="D103" s="57"/>
      <c r="E103" s="57"/>
      <c r="F103" s="57"/>
      <c r="G103" s="43"/>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row>
    <row r="104" spans="1:35" s="59" customFormat="1" x14ac:dyDescent="0.25">
      <c r="A104" s="55"/>
      <c r="B104" s="56"/>
      <c r="C104" s="57"/>
      <c r="D104" s="57"/>
      <c r="E104" s="57"/>
      <c r="F104" s="57"/>
      <c r="G104" s="43"/>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row>
    <row r="105" spans="1:35" s="59" customFormat="1" x14ac:dyDescent="0.25">
      <c r="A105" s="55"/>
      <c r="B105" s="56"/>
      <c r="C105" s="57"/>
      <c r="D105" s="57"/>
      <c r="E105" s="57"/>
      <c r="F105" s="57"/>
      <c r="G105" s="43"/>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row>
    <row r="106" spans="1:35" s="59" customFormat="1" x14ac:dyDescent="0.25">
      <c r="A106" s="55"/>
      <c r="B106" s="56"/>
      <c r="C106" s="57"/>
      <c r="D106" s="57"/>
      <c r="E106" s="57"/>
      <c r="F106" s="57"/>
      <c r="G106" s="43"/>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row>
    <row r="107" spans="1:35" s="59" customFormat="1" x14ac:dyDescent="0.25">
      <c r="A107" s="55"/>
      <c r="B107" s="56"/>
      <c r="C107" s="57"/>
      <c r="D107" s="57"/>
      <c r="E107" s="57"/>
      <c r="F107" s="57"/>
      <c r="G107" s="43"/>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row>
    <row r="108" spans="1:35" s="59" customFormat="1" x14ac:dyDescent="0.25">
      <c r="A108" s="55"/>
      <c r="B108" s="56"/>
      <c r="C108" s="57"/>
      <c r="D108" s="57"/>
      <c r="E108" s="57"/>
      <c r="F108" s="57"/>
      <c r="G108" s="43"/>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row>
    <row r="109" spans="1:35" s="59" customFormat="1" x14ac:dyDescent="0.25">
      <c r="A109" s="55"/>
      <c r="B109" s="56"/>
      <c r="C109" s="57"/>
      <c r="D109" s="57"/>
      <c r="E109" s="57"/>
      <c r="F109" s="57"/>
      <c r="G109" s="43"/>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row>
    <row r="110" spans="1:35" s="59" customFormat="1" x14ac:dyDescent="0.25">
      <c r="A110" s="55"/>
      <c r="B110" s="56"/>
      <c r="C110" s="57"/>
      <c r="D110" s="57"/>
      <c r="E110" s="57"/>
      <c r="F110" s="57"/>
      <c r="G110" s="43"/>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row>
    <row r="111" spans="1:35" s="59" customFormat="1" x14ac:dyDescent="0.25">
      <c r="A111" s="55"/>
      <c r="B111" s="56"/>
      <c r="C111" s="57"/>
      <c r="D111" s="57"/>
      <c r="E111" s="57"/>
      <c r="F111" s="57"/>
      <c r="G111" s="43"/>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row>
    <row r="112" spans="1:35" s="59" customFormat="1" x14ac:dyDescent="0.25">
      <c r="A112" s="55"/>
      <c r="B112" s="56"/>
      <c r="C112" s="57"/>
      <c r="D112" s="57"/>
      <c r="E112" s="57"/>
      <c r="F112" s="57"/>
      <c r="G112" s="43"/>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row>
    <row r="113" spans="1:35" s="59" customFormat="1" x14ac:dyDescent="0.25">
      <c r="A113" s="55"/>
      <c r="B113" s="56"/>
      <c r="C113" s="57"/>
      <c r="D113" s="57"/>
      <c r="E113" s="57"/>
      <c r="F113" s="57"/>
      <c r="G113" s="43"/>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row>
    <row r="114" spans="1:35" s="59" customFormat="1" x14ac:dyDescent="0.25">
      <c r="A114" s="55"/>
      <c r="B114" s="56"/>
      <c r="C114" s="57"/>
      <c r="D114" s="57"/>
      <c r="E114" s="57"/>
      <c r="F114" s="57"/>
      <c r="G114" s="43"/>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row>
    <row r="115" spans="1:35" s="59" customFormat="1" x14ac:dyDescent="0.25">
      <c r="A115" s="55"/>
      <c r="B115" s="56"/>
      <c r="C115" s="57"/>
      <c r="D115" s="57"/>
      <c r="E115" s="57"/>
      <c r="F115" s="57"/>
      <c r="G115" s="43"/>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row>
    <row r="116" spans="1:35" s="59" customFormat="1" x14ac:dyDescent="0.25">
      <c r="A116" s="55"/>
      <c r="B116" s="56"/>
      <c r="C116" s="57"/>
      <c r="D116" s="57"/>
      <c r="E116" s="57"/>
      <c r="F116" s="57"/>
      <c r="G116" s="43"/>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row>
    <row r="117" spans="1:35" s="59" customFormat="1" x14ac:dyDescent="0.25">
      <c r="A117" s="55"/>
      <c r="B117" s="56"/>
      <c r="C117" s="57"/>
      <c r="D117" s="57"/>
      <c r="E117" s="57"/>
      <c r="F117" s="57"/>
      <c r="G117" s="43"/>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row>
    <row r="118" spans="1:35" s="59" customFormat="1" x14ac:dyDescent="0.25">
      <c r="A118" s="55"/>
      <c r="B118" s="56"/>
      <c r="C118" s="57"/>
      <c r="D118" s="57"/>
      <c r="E118" s="57"/>
      <c r="F118" s="57"/>
      <c r="G118" s="43"/>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row>
    <row r="119" spans="1:35" s="59" customFormat="1" x14ac:dyDescent="0.25">
      <c r="A119" s="55"/>
      <c r="B119" s="56"/>
      <c r="C119" s="57"/>
      <c r="D119" s="57"/>
      <c r="E119" s="57"/>
      <c r="F119" s="57"/>
      <c r="G119" s="43"/>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row>
    <row r="120" spans="1:35" s="59" customFormat="1" x14ac:dyDescent="0.25">
      <c r="A120" s="55"/>
      <c r="B120" s="56"/>
      <c r="C120" s="57"/>
      <c r="D120" s="57"/>
      <c r="E120" s="57"/>
      <c r="F120" s="57"/>
      <c r="G120" s="43"/>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row>
    <row r="121" spans="1:35" s="59" customFormat="1" x14ac:dyDescent="0.25">
      <c r="A121" s="55"/>
      <c r="B121" s="56"/>
      <c r="C121" s="57"/>
      <c r="D121" s="57"/>
      <c r="E121" s="57"/>
      <c r="F121" s="57"/>
      <c r="G121" s="43"/>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row>
    <row r="122" spans="1:35" s="59" customFormat="1" x14ac:dyDescent="0.25">
      <c r="A122" s="55"/>
      <c r="B122" s="56"/>
      <c r="C122" s="57"/>
      <c r="D122" s="57"/>
      <c r="E122" s="57"/>
      <c r="F122" s="57"/>
      <c r="G122" s="43"/>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row>
    <row r="123" spans="1:35" s="59" customFormat="1" x14ac:dyDescent="0.25">
      <c r="A123" s="55"/>
      <c r="B123" s="56"/>
      <c r="C123" s="57"/>
      <c r="D123" s="57"/>
      <c r="E123" s="57"/>
      <c r="F123" s="57"/>
      <c r="G123" s="43"/>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row>
    <row r="124" spans="1:35" s="59" customFormat="1" x14ac:dyDescent="0.25">
      <c r="A124" s="55"/>
      <c r="B124" s="56"/>
      <c r="C124" s="57"/>
      <c r="D124" s="57"/>
      <c r="E124" s="57"/>
      <c r="F124" s="57"/>
      <c r="G124" s="43"/>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row>
    <row r="125" spans="1:35" s="59" customFormat="1" x14ac:dyDescent="0.25">
      <c r="A125" s="55"/>
      <c r="B125" s="56"/>
      <c r="C125" s="57"/>
      <c r="D125" s="57"/>
      <c r="E125" s="57"/>
      <c r="F125" s="57"/>
      <c r="G125" s="43"/>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row>
    <row r="126" spans="1:35" s="59" customFormat="1" x14ac:dyDescent="0.25">
      <c r="A126" s="55"/>
      <c r="B126" s="56"/>
      <c r="C126" s="57"/>
      <c r="D126" s="57"/>
      <c r="E126" s="57"/>
      <c r="F126" s="57"/>
      <c r="G126" s="43"/>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row>
    <row r="127" spans="1:35" s="59" customFormat="1" x14ac:dyDescent="0.25">
      <c r="A127" s="55"/>
      <c r="B127" s="56"/>
      <c r="C127" s="57"/>
      <c r="D127" s="57"/>
      <c r="E127" s="57"/>
      <c r="F127" s="57"/>
      <c r="G127" s="43"/>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row>
    <row r="128" spans="1:35" s="59" customFormat="1" x14ac:dyDescent="0.25">
      <c r="A128" s="55"/>
      <c r="B128" s="56"/>
      <c r="C128" s="57"/>
      <c r="D128" s="57"/>
      <c r="E128" s="57"/>
      <c r="F128" s="57"/>
      <c r="G128" s="43"/>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row>
    <row r="129" spans="1:35" s="59" customFormat="1" x14ac:dyDescent="0.25">
      <c r="A129" s="55"/>
      <c r="B129" s="56"/>
      <c r="C129" s="57"/>
      <c r="D129" s="57"/>
      <c r="E129" s="57"/>
      <c r="F129" s="57"/>
      <c r="G129" s="43"/>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row>
    <row r="130" spans="1:35" s="59" customFormat="1" x14ac:dyDescent="0.25">
      <c r="A130" s="55"/>
      <c r="B130" s="56"/>
      <c r="C130" s="57"/>
      <c r="D130" s="57"/>
      <c r="E130" s="57"/>
      <c r="F130" s="57"/>
      <c r="G130" s="43"/>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row>
    <row r="131" spans="1:35" s="59" customFormat="1" x14ac:dyDescent="0.25">
      <c r="A131" s="55"/>
      <c r="B131" s="56"/>
      <c r="C131" s="57"/>
      <c r="D131" s="57"/>
      <c r="E131" s="57"/>
      <c r="F131" s="57"/>
      <c r="G131" s="43"/>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row>
    <row r="132" spans="1:35" s="59" customFormat="1" x14ac:dyDescent="0.25">
      <c r="A132" s="55"/>
      <c r="B132" s="56"/>
      <c r="C132" s="57"/>
      <c r="D132" s="57"/>
      <c r="E132" s="57"/>
      <c r="F132" s="57"/>
      <c r="G132" s="43"/>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row>
    <row r="133" spans="1:35" s="59" customFormat="1" x14ac:dyDescent="0.25">
      <c r="A133" s="55"/>
      <c r="B133" s="56"/>
      <c r="C133" s="57"/>
      <c r="D133" s="57"/>
      <c r="E133" s="57"/>
      <c r="F133" s="57"/>
      <c r="G133" s="43"/>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row>
    <row r="134" spans="1:35" s="59" customFormat="1" x14ac:dyDescent="0.25">
      <c r="A134" s="55"/>
      <c r="B134" s="56"/>
      <c r="C134" s="57"/>
      <c r="D134" s="57"/>
      <c r="E134" s="57"/>
      <c r="F134" s="57"/>
      <c r="G134" s="43"/>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row>
    <row r="135" spans="1:35" s="59" customFormat="1" x14ac:dyDescent="0.25">
      <c r="A135" s="55"/>
      <c r="B135" s="56"/>
      <c r="C135" s="57"/>
      <c r="D135" s="57"/>
      <c r="E135" s="57"/>
      <c r="F135" s="57"/>
      <c r="G135" s="43"/>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row>
    <row r="136" spans="1:35" s="59" customFormat="1" x14ac:dyDescent="0.25">
      <c r="A136" s="55"/>
      <c r="B136" s="56"/>
      <c r="C136" s="57"/>
      <c r="D136" s="57"/>
      <c r="E136" s="57"/>
      <c r="F136" s="57"/>
      <c r="G136" s="43"/>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row>
    <row r="137" spans="1:35" s="59" customFormat="1" x14ac:dyDescent="0.25">
      <c r="A137" s="55"/>
      <c r="B137" s="56"/>
      <c r="C137" s="57"/>
      <c r="D137" s="57"/>
      <c r="E137" s="57"/>
      <c r="F137" s="57"/>
      <c r="G137" s="43"/>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row>
    <row r="138" spans="1:35" s="59" customFormat="1" x14ac:dyDescent="0.25">
      <c r="A138" s="55"/>
      <c r="B138" s="56"/>
      <c r="C138" s="57"/>
      <c r="D138" s="57"/>
      <c r="E138" s="57"/>
      <c r="F138" s="57"/>
      <c r="G138" s="43"/>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row>
    <row r="139" spans="1:35" s="59" customFormat="1" x14ac:dyDescent="0.25">
      <c r="A139" s="55"/>
      <c r="B139" s="56"/>
      <c r="C139" s="57"/>
      <c r="D139" s="57"/>
      <c r="E139" s="57"/>
      <c r="F139" s="57"/>
      <c r="G139" s="43"/>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row>
    <row r="140" spans="1:35" s="59" customFormat="1" x14ac:dyDescent="0.25">
      <c r="A140" s="55"/>
      <c r="B140" s="56"/>
      <c r="C140" s="57"/>
      <c r="D140" s="57"/>
      <c r="E140" s="57"/>
      <c r="F140" s="57"/>
      <c r="G140" s="43"/>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row>
    <row r="141" spans="1:35" s="59" customFormat="1" x14ac:dyDescent="0.25">
      <c r="A141" s="55"/>
      <c r="B141" s="56"/>
      <c r="C141" s="57"/>
      <c r="D141" s="57"/>
      <c r="E141" s="57"/>
      <c r="F141" s="57"/>
      <c r="G141" s="43"/>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row>
    <row r="142" spans="1:35" s="59" customFormat="1" x14ac:dyDescent="0.25">
      <c r="A142" s="55"/>
      <c r="B142" s="56"/>
      <c r="C142" s="57"/>
      <c r="D142" s="57"/>
      <c r="E142" s="57"/>
      <c r="F142" s="57"/>
      <c r="G142" s="43"/>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row>
    <row r="143" spans="1:35" s="59" customFormat="1" x14ac:dyDescent="0.25">
      <c r="A143" s="55"/>
      <c r="B143" s="56"/>
      <c r="C143" s="57"/>
      <c r="D143" s="57"/>
      <c r="E143" s="57"/>
      <c r="F143" s="57"/>
      <c r="G143" s="43"/>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row>
    <row r="144" spans="1:35" s="59" customFormat="1" x14ac:dyDescent="0.25">
      <c r="A144" s="55"/>
      <c r="B144" s="56"/>
      <c r="C144" s="57"/>
      <c r="D144" s="57"/>
      <c r="E144" s="57"/>
      <c r="F144" s="57"/>
      <c r="G144" s="43"/>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row>
    <row r="145" spans="1:35" s="59" customFormat="1" x14ac:dyDescent="0.25">
      <c r="A145" s="55"/>
      <c r="B145" s="56"/>
      <c r="C145" s="57"/>
      <c r="D145" s="57"/>
      <c r="E145" s="57"/>
      <c r="F145" s="57"/>
      <c r="G145" s="43"/>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row>
    <row r="146" spans="1:35" s="59" customFormat="1" x14ac:dyDescent="0.25">
      <c r="A146" s="55"/>
      <c r="B146" s="56"/>
      <c r="C146" s="57"/>
      <c r="D146" s="57"/>
      <c r="E146" s="57"/>
      <c r="F146" s="57"/>
      <c r="G146" s="43"/>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row>
    <row r="147" spans="1:35" s="59" customFormat="1" x14ac:dyDescent="0.25">
      <c r="A147" s="55"/>
      <c r="B147" s="56"/>
      <c r="C147" s="57"/>
      <c r="D147" s="57"/>
      <c r="E147" s="57"/>
      <c r="F147" s="57"/>
      <c r="G147" s="43"/>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row>
    <row r="148" spans="1:35" s="59" customFormat="1" x14ac:dyDescent="0.25">
      <c r="A148" s="55"/>
      <c r="B148" s="56"/>
      <c r="C148" s="57"/>
      <c r="D148" s="57"/>
      <c r="E148" s="57"/>
      <c r="F148" s="57"/>
      <c r="G148" s="43"/>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row>
    <row r="149" spans="1:35" s="59" customFormat="1" x14ac:dyDescent="0.25">
      <c r="A149" s="55"/>
      <c r="B149" s="56"/>
      <c r="C149" s="57"/>
      <c r="D149" s="57"/>
      <c r="E149" s="57"/>
      <c r="F149" s="57"/>
      <c r="G149" s="43"/>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row>
    <row r="150" spans="1:35" s="59" customFormat="1" x14ac:dyDescent="0.25">
      <c r="A150" s="55"/>
      <c r="B150" s="56"/>
      <c r="C150" s="57"/>
      <c r="D150" s="57"/>
      <c r="E150" s="57"/>
      <c r="F150" s="57"/>
      <c r="G150" s="43"/>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row>
    <row r="151" spans="1:35" s="59" customFormat="1" x14ac:dyDescent="0.25">
      <c r="A151" s="55"/>
      <c r="B151" s="56"/>
      <c r="C151" s="57"/>
      <c r="D151" s="57"/>
      <c r="E151" s="57"/>
      <c r="F151" s="57"/>
      <c r="G151" s="43"/>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row>
    <row r="152" spans="1:35" s="59" customFormat="1" x14ac:dyDescent="0.25">
      <c r="A152" s="55"/>
      <c r="B152" s="56"/>
      <c r="C152" s="57"/>
      <c r="D152" s="57"/>
      <c r="E152" s="57"/>
      <c r="F152" s="57"/>
      <c r="G152" s="43"/>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row>
    <row r="153" spans="1:35" s="59" customFormat="1" x14ac:dyDescent="0.25">
      <c r="A153" s="55"/>
      <c r="B153" s="56"/>
      <c r="C153" s="57"/>
      <c r="D153" s="57"/>
      <c r="E153" s="57"/>
      <c r="F153" s="57"/>
      <c r="G153" s="43"/>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row>
    <row r="154" spans="1:35" s="59" customFormat="1" x14ac:dyDescent="0.25">
      <c r="A154" s="55"/>
      <c r="B154" s="56"/>
      <c r="C154" s="57"/>
      <c r="D154" s="57"/>
      <c r="E154" s="57"/>
      <c r="F154" s="57"/>
      <c r="G154" s="43"/>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row>
    <row r="155" spans="1:35" s="59" customFormat="1" x14ac:dyDescent="0.25">
      <c r="A155" s="55"/>
      <c r="B155" s="56"/>
      <c r="C155" s="57"/>
      <c r="D155" s="57"/>
      <c r="E155" s="57"/>
      <c r="F155" s="57"/>
      <c r="G155" s="43"/>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row>
    <row r="156" spans="1:35" s="59" customFormat="1" x14ac:dyDescent="0.25">
      <c r="A156" s="55"/>
      <c r="B156" s="56"/>
      <c r="C156" s="57"/>
      <c r="D156" s="57"/>
      <c r="E156" s="57"/>
      <c r="F156" s="57"/>
      <c r="G156" s="43"/>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row>
    <row r="157" spans="1:35" s="59" customFormat="1" x14ac:dyDescent="0.25">
      <c r="A157" s="55"/>
      <c r="B157" s="56"/>
      <c r="C157" s="57"/>
      <c r="D157" s="57"/>
      <c r="E157" s="57"/>
      <c r="F157" s="57"/>
      <c r="G157" s="43"/>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row>
    <row r="158" spans="1:35" s="59" customFormat="1" x14ac:dyDescent="0.25">
      <c r="A158" s="55"/>
      <c r="B158" s="56"/>
      <c r="C158" s="57"/>
      <c r="D158" s="57"/>
      <c r="E158" s="57"/>
      <c r="F158" s="57"/>
      <c r="G158" s="43"/>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row>
    <row r="159" spans="1:35" s="59" customFormat="1" x14ac:dyDescent="0.25">
      <c r="A159" s="55"/>
      <c r="B159" s="56"/>
      <c r="C159" s="57"/>
      <c r="D159" s="57"/>
      <c r="E159" s="57"/>
      <c r="F159" s="57"/>
      <c r="G159" s="43"/>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row>
    <row r="160" spans="1:35" s="59" customFormat="1" x14ac:dyDescent="0.25">
      <c r="A160" s="55"/>
      <c r="B160" s="56"/>
      <c r="C160" s="57"/>
      <c r="D160" s="57"/>
      <c r="E160" s="57"/>
      <c r="F160" s="57"/>
      <c r="G160" s="43"/>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row>
    <row r="161" spans="1:35" s="59" customFormat="1" x14ac:dyDescent="0.25">
      <c r="A161" s="55"/>
      <c r="B161" s="56"/>
      <c r="C161" s="57"/>
      <c r="D161" s="57"/>
      <c r="E161" s="57"/>
      <c r="F161" s="57"/>
      <c r="G161" s="43"/>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row>
    <row r="162" spans="1:35" s="59" customFormat="1" x14ac:dyDescent="0.25">
      <c r="A162" s="55"/>
      <c r="B162" s="56"/>
      <c r="C162" s="57"/>
      <c r="D162" s="57"/>
      <c r="E162" s="57"/>
      <c r="F162" s="57"/>
      <c r="G162" s="43"/>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row>
    <row r="163" spans="1:35" s="59" customFormat="1" x14ac:dyDescent="0.25">
      <c r="A163" s="55"/>
      <c r="B163" s="56"/>
      <c r="C163" s="57"/>
      <c r="D163" s="57"/>
      <c r="E163" s="57"/>
      <c r="F163" s="57"/>
      <c r="G163" s="43"/>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row>
    <row r="164" spans="1:35" s="59" customFormat="1" x14ac:dyDescent="0.25">
      <c r="A164" s="55"/>
      <c r="B164" s="56"/>
      <c r="C164" s="57"/>
      <c r="D164" s="57"/>
      <c r="E164" s="57"/>
      <c r="F164" s="57"/>
      <c r="G164" s="43"/>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row>
    <row r="165" spans="1:35" s="59" customFormat="1" x14ac:dyDescent="0.25">
      <c r="A165" s="55"/>
      <c r="B165" s="56"/>
      <c r="C165" s="57"/>
      <c r="D165" s="57"/>
      <c r="E165" s="57"/>
      <c r="F165" s="57"/>
      <c r="G165" s="43"/>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row>
    <row r="166" spans="1:35" s="59" customFormat="1" x14ac:dyDescent="0.25">
      <c r="A166" s="55"/>
      <c r="B166" s="56"/>
      <c r="C166" s="57"/>
      <c r="D166" s="57"/>
      <c r="E166" s="57"/>
      <c r="F166" s="57"/>
      <c r="G166" s="43"/>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row>
    <row r="167" spans="1:35" s="59" customFormat="1" x14ac:dyDescent="0.25">
      <c r="A167" s="55"/>
      <c r="B167" s="56"/>
      <c r="C167" s="57"/>
      <c r="D167" s="57"/>
      <c r="E167" s="57"/>
      <c r="F167" s="57"/>
      <c r="G167" s="43"/>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row>
    <row r="168" spans="1:35" s="59" customFormat="1" x14ac:dyDescent="0.25">
      <c r="A168" s="55"/>
      <c r="B168" s="56"/>
      <c r="C168" s="57"/>
      <c r="D168" s="57"/>
      <c r="E168" s="57"/>
      <c r="F168" s="57"/>
      <c r="G168" s="43"/>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row>
    <row r="169" spans="1:35" s="59" customFormat="1" x14ac:dyDescent="0.25">
      <c r="A169" s="55"/>
      <c r="B169" s="56"/>
      <c r="C169" s="57"/>
      <c r="D169" s="57"/>
      <c r="E169" s="57"/>
      <c r="F169" s="57"/>
      <c r="G169" s="43"/>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row>
    <row r="170" spans="1:35" s="59" customFormat="1" x14ac:dyDescent="0.25">
      <c r="A170" s="55"/>
      <c r="B170" s="56"/>
      <c r="C170" s="57"/>
      <c r="D170" s="57"/>
      <c r="E170" s="57"/>
      <c r="F170" s="57"/>
      <c r="G170" s="43"/>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row>
    <row r="171" spans="1:35" s="59" customFormat="1" x14ac:dyDescent="0.25">
      <c r="A171" s="55"/>
      <c r="B171" s="56"/>
      <c r="C171" s="57"/>
      <c r="D171" s="57"/>
      <c r="E171" s="57"/>
      <c r="F171" s="57"/>
      <c r="G171" s="43"/>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row>
    <row r="172" spans="1:35" s="59" customFormat="1" x14ac:dyDescent="0.25">
      <c r="A172" s="55"/>
      <c r="B172" s="56"/>
      <c r="C172" s="57"/>
      <c r="D172" s="57"/>
      <c r="E172" s="57"/>
      <c r="F172" s="57"/>
      <c r="G172" s="43"/>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row>
    <row r="173" spans="1:35" s="59" customFormat="1" x14ac:dyDescent="0.25">
      <c r="A173" s="55"/>
      <c r="B173" s="56"/>
      <c r="C173" s="57"/>
      <c r="D173" s="57"/>
      <c r="E173" s="57"/>
      <c r="F173" s="57"/>
      <c r="G173" s="43"/>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row>
    <row r="174" spans="1:35" s="59" customFormat="1" x14ac:dyDescent="0.25">
      <c r="A174" s="55"/>
      <c r="B174" s="56"/>
      <c r="C174" s="57"/>
      <c r="D174" s="57"/>
      <c r="E174" s="57"/>
      <c r="F174" s="57"/>
      <c r="G174" s="43"/>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row>
    <row r="175" spans="1:35" s="59" customFormat="1" x14ac:dyDescent="0.25">
      <c r="A175" s="55"/>
      <c r="B175" s="56"/>
      <c r="C175" s="57"/>
      <c r="D175" s="57"/>
      <c r="E175" s="57"/>
      <c r="F175" s="57"/>
      <c r="G175" s="43"/>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row>
    <row r="176" spans="1:35" s="59" customFormat="1" x14ac:dyDescent="0.25">
      <c r="A176" s="55"/>
      <c r="B176" s="56"/>
      <c r="C176" s="57"/>
      <c r="D176" s="57"/>
      <c r="E176" s="57"/>
      <c r="F176" s="57"/>
      <c r="G176" s="43"/>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row>
    <row r="177" spans="1:35" s="59" customFormat="1" x14ac:dyDescent="0.25">
      <c r="A177" s="55"/>
      <c r="B177" s="56"/>
      <c r="C177" s="57"/>
      <c r="D177" s="57"/>
      <c r="E177" s="57"/>
      <c r="F177" s="57"/>
      <c r="G177" s="43"/>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row>
    <row r="178" spans="1:35" s="59" customFormat="1" x14ac:dyDescent="0.25">
      <c r="A178" s="55"/>
      <c r="B178" s="56"/>
      <c r="C178" s="57"/>
      <c r="D178" s="57"/>
      <c r="E178" s="57"/>
      <c r="F178" s="57"/>
      <c r="G178" s="43"/>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row>
    <row r="179" spans="1:35" s="59" customFormat="1" x14ac:dyDescent="0.25">
      <c r="A179" s="55"/>
      <c r="B179" s="56"/>
      <c r="C179" s="57"/>
      <c r="D179" s="57"/>
      <c r="E179" s="57"/>
      <c r="F179" s="57"/>
      <c r="G179" s="43"/>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row>
    <row r="180" spans="1:35" s="59" customFormat="1" x14ac:dyDescent="0.25">
      <c r="A180" s="55"/>
      <c r="B180" s="56"/>
      <c r="C180" s="57"/>
      <c r="D180" s="57"/>
      <c r="E180" s="57"/>
      <c r="F180" s="57"/>
      <c r="G180" s="43"/>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row>
    <row r="181" spans="1:35" s="59" customFormat="1" x14ac:dyDescent="0.25">
      <c r="A181" s="55"/>
      <c r="B181" s="56"/>
      <c r="C181" s="57"/>
      <c r="D181" s="57"/>
      <c r="E181" s="57"/>
      <c r="F181" s="57"/>
      <c r="G181" s="43"/>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row>
    <row r="182" spans="1:35" s="59" customFormat="1" x14ac:dyDescent="0.25">
      <c r="A182" s="55"/>
      <c r="B182" s="56"/>
      <c r="C182" s="57"/>
      <c r="D182" s="57"/>
      <c r="E182" s="57"/>
      <c r="F182" s="57"/>
      <c r="G182" s="43"/>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row>
    <row r="183" spans="1:35" s="59" customFormat="1" x14ac:dyDescent="0.25">
      <c r="A183" s="55"/>
      <c r="B183" s="56"/>
      <c r="C183" s="57"/>
      <c r="D183" s="57"/>
      <c r="E183" s="57"/>
      <c r="F183" s="57"/>
      <c r="G183" s="43"/>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row>
    <row r="184" spans="1:35" s="59" customFormat="1" x14ac:dyDescent="0.25">
      <c r="A184" s="55"/>
      <c r="B184" s="56"/>
      <c r="C184" s="57"/>
      <c r="D184" s="57"/>
      <c r="E184" s="57"/>
      <c r="F184" s="57"/>
      <c r="G184" s="43"/>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row>
    <row r="185" spans="1:35" s="59" customFormat="1" x14ac:dyDescent="0.25">
      <c r="A185" s="55"/>
      <c r="B185" s="56"/>
      <c r="C185" s="57"/>
      <c r="D185" s="57"/>
      <c r="E185" s="57"/>
      <c r="F185" s="57"/>
      <c r="G185" s="43"/>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row>
    <row r="186" spans="1:35" s="59" customFormat="1" x14ac:dyDescent="0.25">
      <c r="A186" s="55"/>
      <c r="B186" s="56"/>
      <c r="C186" s="57"/>
      <c r="D186" s="57"/>
      <c r="E186" s="57"/>
      <c r="F186" s="57"/>
      <c r="G186" s="43"/>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row>
    <row r="187" spans="1:35" s="59" customFormat="1" x14ac:dyDescent="0.25">
      <c r="A187" s="55"/>
      <c r="B187" s="56"/>
      <c r="C187" s="57"/>
      <c r="D187" s="57"/>
      <c r="E187" s="57"/>
      <c r="F187" s="57"/>
      <c r="G187" s="43"/>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row>
    <row r="188" spans="1:35" s="59" customFormat="1" x14ac:dyDescent="0.25">
      <c r="A188" s="55"/>
      <c r="B188" s="56"/>
      <c r="C188" s="57"/>
      <c r="D188" s="57"/>
      <c r="E188" s="57"/>
      <c r="F188" s="57"/>
      <c r="G188" s="43"/>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row>
    <row r="189" spans="1:35" s="59" customFormat="1" x14ac:dyDescent="0.25">
      <c r="A189" s="55"/>
      <c r="B189" s="56"/>
      <c r="C189" s="57"/>
      <c r="D189" s="57"/>
      <c r="E189" s="57"/>
      <c r="F189" s="57"/>
      <c r="G189" s="43"/>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row>
    <row r="190" spans="1:35" s="59" customFormat="1" x14ac:dyDescent="0.25">
      <c r="A190" s="55"/>
      <c r="B190" s="56"/>
      <c r="C190" s="57"/>
      <c r="D190" s="57"/>
      <c r="E190" s="57"/>
      <c r="F190" s="57"/>
      <c r="G190" s="43"/>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row>
    <row r="191" spans="1:35" s="59" customFormat="1" x14ac:dyDescent="0.25">
      <c r="A191" s="55"/>
      <c r="B191" s="56"/>
      <c r="C191" s="57"/>
      <c r="D191" s="57"/>
      <c r="E191" s="57"/>
      <c r="F191" s="57"/>
      <c r="G191" s="43"/>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row>
    <row r="192" spans="1:35" s="59" customFormat="1" x14ac:dyDescent="0.25">
      <c r="A192" s="55"/>
      <c r="B192" s="56"/>
      <c r="C192" s="57"/>
      <c r="D192" s="57"/>
      <c r="E192" s="57"/>
      <c r="F192" s="57"/>
      <c r="G192" s="43"/>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row>
    <row r="193" spans="1:35" s="59" customFormat="1" x14ac:dyDescent="0.25">
      <c r="A193" s="55"/>
      <c r="B193" s="56"/>
      <c r="C193" s="57"/>
      <c r="D193" s="57"/>
      <c r="E193" s="57"/>
      <c r="F193" s="57"/>
      <c r="G193" s="43"/>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row>
    <row r="194" spans="1:35" s="59" customFormat="1" x14ac:dyDescent="0.25">
      <c r="A194" s="55"/>
      <c r="B194" s="56"/>
      <c r="C194" s="57"/>
      <c r="D194" s="57"/>
      <c r="E194" s="57"/>
      <c r="F194" s="57"/>
      <c r="G194" s="43"/>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row>
    <row r="195" spans="1:35" s="59" customFormat="1" x14ac:dyDescent="0.25">
      <c r="A195" s="55"/>
      <c r="B195" s="56"/>
      <c r="C195" s="57"/>
      <c r="D195" s="57"/>
      <c r="E195" s="57"/>
      <c r="F195" s="57"/>
      <c r="G195" s="43"/>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row>
    <row r="196" spans="1:35" s="59" customFormat="1" x14ac:dyDescent="0.25">
      <c r="A196" s="55"/>
      <c r="B196" s="56"/>
      <c r="C196" s="57"/>
      <c r="D196" s="57"/>
      <c r="E196" s="57"/>
      <c r="F196" s="57"/>
      <c r="G196" s="43"/>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row>
    <row r="197" spans="1:35" s="59" customFormat="1" x14ac:dyDescent="0.25">
      <c r="A197" s="55"/>
      <c r="B197" s="56"/>
      <c r="C197" s="57"/>
      <c r="D197" s="57"/>
      <c r="E197" s="57"/>
      <c r="F197" s="57"/>
      <c r="G197" s="43"/>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row>
    <row r="198" spans="1:35" s="59" customFormat="1" x14ac:dyDescent="0.25">
      <c r="A198" s="55"/>
      <c r="B198" s="56"/>
      <c r="C198" s="57"/>
      <c r="D198" s="57"/>
      <c r="E198" s="57"/>
      <c r="F198" s="57"/>
      <c r="G198" s="43"/>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row>
    <row r="199" spans="1:35" s="59" customFormat="1" x14ac:dyDescent="0.25">
      <c r="A199" s="55"/>
      <c r="B199" s="56"/>
      <c r="C199" s="57"/>
      <c r="D199" s="57"/>
      <c r="E199" s="57"/>
      <c r="F199" s="57"/>
      <c r="G199" s="43"/>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row>
    <row r="200" spans="1:35" s="59" customFormat="1" x14ac:dyDescent="0.25">
      <c r="A200" s="55"/>
      <c r="B200" s="56"/>
      <c r="C200" s="57"/>
      <c r="D200" s="57"/>
      <c r="E200" s="57"/>
      <c r="F200" s="57"/>
      <c r="G200" s="43"/>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row>
    <row r="201" spans="1:35" s="59" customFormat="1" x14ac:dyDescent="0.25">
      <c r="A201" s="55"/>
      <c r="B201" s="56"/>
      <c r="C201" s="57"/>
      <c r="D201" s="57"/>
      <c r="E201" s="57"/>
      <c r="F201" s="57"/>
      <c r="G201" s="43"/>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row>
    <row r="202" spans="1:35" s="59" customFormat="1" x14ac:dyDescent="0.25">
      <c r="A202" s="55"/>
      <c r="B202" s="56"/>
      <c r="C202" s="57"/>
      <c r="D202" s="57"/>
      <c r="E202" s="57"/>
      <c r="F202" s="57"/>
      <c r="G202" s="43"/>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row>
    <row r="203" spans="1:35" s="59" customFormat="1" x14ac:dyDescent="0.25">
      <c r="A203" s="55"/>
      <c r="B203" s="56"/>
      <c r="C203" s="57"/>
      <c r="D203" s="57"/>
      <c r="E203" s="57"/>
      <c r="F203" s="57"/>
      <c r="G203" s="43"/>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row>
    <row r="204" spans="1:35" s="59" customFormat="1" x14ac:dyDescent="0.25">
      <c r="A204" s="55"/>
      <c r="B204" s="56"/>
      <c r="C204" s="57"/>
      <c r="D204" s="57"/>
      <c r="E204" s="57"/>
      <c r="F204" s="57"/>
      <c r="G204" s="43"/>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row>
    <row r="205" spans="1:35" s="59" customFormat="1" x14ac:dyDescent="0.25">
      <c r="A205" s="55"/>
      <c r="B205" s="56"/>
      <c r="C205" s="57"/>
      <c r="D205" s="57"/>
      <c r="E205" s="57"/>
      <c r="F205" s="57"/>
      <c r="G205" s="43"/>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row>
    <row r="206" spans="1:35" s="59" customFormat="1" x14ac:dyDescent="0.25">
      <c r="A206" s="55"/>
      <c r="B206" s="56"/>
      <c r="C206" s="57"/>
      <c r="D206" s="57"/>
      <c r="E206" s="57"/>
      <c r="F206" s="57"/>
      <c r="G206" s="43"/>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row>
    <row r="207" spans="1:35" s="59" customFormat="1" x14ac:dyDescent="0.25">
      <c r="A207" s="55"/>
      <c r="B207" s="56"/>
      <c r="C207" s="57"/>
      <c r="D207" s="57"/>
      <c r="E207" s="57"/>
      <c r="F207" s="57"/>
      <c r="G207" s="43"/>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row>
    <row r="208" spans="1:35" s="59" customFormat="1" x14ac:dyDescent="0.25">
      <c r="A208" s="55"/>
      <c r="B208" s="56"/>
      <c r="C208" s="57"/>
      <c r="D208" s="57"/>
      <c r="E208" s="57"/>
      <c r="F208" s="57"/>
      <c r="G208" s="43"/>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row>
    <row r="209" spans="1:35" s="59" customFormat="1" x14ac:dyDescent="0.25">
      <c r="A209" s="55"/>
      <c r="B209" s="56"/>
      <c r="C209" s="57"/>
      <c r="D209" s="57"/>
      <c r="E209" s="57"/>
      <c r="F209" s="57"/>
      <c r="G209" s="43"/>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row>
    <row r="210" spans="1:35" s="59" customFormat="1" x14ac:dyDescent="0.25">
      <c r="A210" s="55"/>
      <c r="B210" s="56"/>
      <c r="C210" s="57"/>
      <c r="D210" s="57"/>
      <c r="E210" s="57"/>
      <c r="F210" s="57"/>
      <c r="G210" s="43"/>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row>
    <row r="211" spans="1:35" s="59" customFormat="1" x14ac:dyDescent="0.25">
      <c r="A211" s="55"/>
      <c r="B211" s="56"/>
      <c r="C211" s="57"/>
      <c r="D211" s="57"/>
      <c r="E211" s="57"/>
      <c r="F211" s="57"/>
      <c r="G211" s="43"/>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row>
    <row r="212" spans="1:35" s="59" customFormat="1" x14ac:dyDescent="0.25">
      <c r="A212" s="55"/>
      <c r="B212" s="56"/>
      <c r="C212" s="57"/>
      <c r="D212" s="57"/>
      <c r="E212" s="57"/>
      <c r="F212" s="57"/>
      <c r="G212" s="43"/>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row>
    <row r="213" spans="1:35" s="59" customFormat="1" x14ac:dyDescent="0.25">
      <c r="A213" s="55"/>
      <c r="B213" s="56"/>
      <c r="C213" s="57"/>
      <c r="D213" s="57"/>
      <c r="E213" s="57"/>
      <c r="F213" s="57"/>
      <c r="G213" s="43"/>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row>
    <row r="214" spans="1:35" s="59" customFormat="1" x14ac:dyDescent="0.25">
      <c r="A214" s="55"/>
      <c r="B214" s="56"/>
      <c r="C214" s="57"/>
      <c r="D214" s="57"/>
      <c r="E214" s="57"/>
      <c r="F214" s="57"/>
      <c r="G214" s="43"/>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row>
    <row r="215" spans="1:35" s="59" customFormat="1" x14ac:dyDescent="0.25">
      <c r="A215" s="55"/>
      <c r="B215" s="56"/>
      <c r="C215" s="57"/>
      <c r="D215" s="57"/>
      <c r="E215" s="57"/>
      <c r="F215" s="57"/>
      <c r="G215" s="43"/>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row>
    <row r="216" spans="1:35" s="59" customFormat="1" x14ac:dyDescent="0.25">
      <c r="A216" s="55"/>
      <c r="B216" s="56"/>
      <c r="C216" s="57"/>
      <c r="D216" s="57"/>
      <c r="E216" s="57"/>
      <c r="F216" s="57"/>
      <c r="G216" s="43"/>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row>
    <row r="217" spans="1:35" s="59" customFormat="1" x14ac:dyDescent="0.25">
      <c r="A217" s="55"/>
      <c r="B217" s="56"/>
      <c r="C217" s="57"/>
      <c r="D217" s="57"/>
      <c r="E217" s="57"/>
      <c r="F217" s="57"/>
      <c r="G217" s="43"/>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row>
    <row r="218" spans="1:35" s="59" customFormat="1" x14ac:dyDescent="0.25">
      <c r="A218" s="55"/>
      <c r="B218" s="56"/>
      <c r="C218" s="57"/>
      <c r="D218" s="57"/>
      <c r="E218" s="57"/>
      <c r="F218" s="57"/>
      <c r="G218" s="43"/>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row>
    <row r="219" spans="1:35" s="59" customFormat="1" x14ac:dyDescent="0.25">
      <c r="A219" s="55"/>
      <c r="B219" s="56"/>
      <c r="C219" s="57"/>
      <c r="D219" s="57"/>
      <c r="E219" s="57"/>
      <c r="F219" s="57"/>
      <c r="G219" s="43"/>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row>
    <row r="220" spans="1:35" s="59" customFormat="1" x14ac:dyDescent="0.25">
      <c r="A220" s="55"/>
      <c r="B220" s="56"/>
      <c r="C220" s="57"/>
      <c r="D220" s="57"/>
      <c r="E220" s="57"/>
      <c r="F220" s="57"/>
      <c r="G220" s="43"/>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row>
    <row r="221" spans="1:35" s="59" customFormat="1" x14ac:dyDescent="0.25">
      <c r="A221" s="55"/>
      <c r="B221" s="56"/>
      <c r="C221" s="57"/>
      <c r="D221" s="57"/>
      <c r="E221" s="57"/>
      <c r="F221" s="57"/>
      <c r="G221" s="43"/>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row>
    <row r="222" spans="1:35" s="59" customFormat="1" x14ac:dyDescent="0.25">
      <c r="A222" s="55"/>
      <c r="B222" s="56"/>
      <c r="C222" s="57"/>
      <c r="D222" s="57"/>
      <c r="E222" s="57"/>
      <c r="F222" s="57"/>
      <c r="G222" s="43"/>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row>
    <row r="223" spans="1:35" s="59" customFormat="1" x14ac:dyDescent="0.25">
      <c r="A223" s="55"/>
      <c r="B223" s="56"/>
      <c r="C223" s="57"/>
      <c r="D223" s="57"/>
      <c r="E223" s="57"/>
      <c r="F223" s="57"/>
      <c r="G223" s="43"/>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row>
    <row r="224" spans="1:35" s="59" customFormat="1" x14ac:dyDescent="0.25">
      <c r="A224" s="55"/>
      <c r="B224" s="56"/>
      <c r="C224" s="57"/>
      <c r="D224" s="57"/>
      <c r="E224" s="57"/>
      <c r="F224" s="57"/>
      <c r="G224" s="43"/>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row>
    <row r="225" spans="1:35" s="59" customFormat="1" x14ac:dyDescent="0.25">
      <c r="A225" s="55"/>
      <c r="B225" s="56"/>
      <c r="C225" s="57"/>
      <c r="D225" s="57"/>
      <c r="E225" s="57"/>
      <c r="F225" s="57"/>
      <c r="G225" s="43"/>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row>
    <row r="226" spans="1:35" s="59" customFormat="1" x14ac:dyDescent="0.25">
      <c r="A226" s="55"/>
      <c r="B226" s="56"/>
      <c r="C226" s="57"/>
      <c r="D226" s="57"/>
      <c r="E226" s="57"/>
      <c r="F226" s="57"/>
      <c r="G226" s="43"/>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row>
    <row r="227" spans="1:35" s="59" customFormat="1" x14ac:dyDescent="0.25">
      <c r="A227" s="55"/>
      <c r="B227" s="56"/>
      <c r="C227" s="57"/>
      <c r="D227" s="57"/>
      <c r="E227" s="57"/>
      <c r="F227" s="57"/>
      <c r="G227" s="43"/>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row>
    <row r="228" spans="1:35" s="59" customFormat="1" x14ac:dyDescent="0.25">
      <c r="A228" s="55"/>
      <c r="B228" s="56"/>
      <c r="C228" s="57"/>
      <c r="D228" s="57"/>
      <c r="E228" s="57"/>
      <c r="F228" s="57"/>
      <c r="G228" s="43"/>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row>
    <row r="229" spans="1:35" s="59" customFormat="1" x14ac:dyDescent="0.25">
      <c r="A229" s="55"/>
      <c r="B229" s="56"/>
      <c r="C229" s="57"/>
      <c r="D229" s="57"/>
      <c r="E229" s="57"/>
      <c r="F229" s="57"/>
      <c r="G229" s="43"/>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row>
    <row r="230" spans="1:35" s="59" customFormat="1" x14ac:dyDescent="0.25">
      <c r="A230" s="55"/>
      <c r="B230" s="56"/>
      <c r="C230" s="57"/>
      <c r="D230" s="57"/>
      <c r="E230" s="57"/>
      <c r="F230" s="57"/>
      <c r="G230" s="43"/>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row>
    <row r="231" spans="1:35" s="59" customFormat="1" x14ac:dyDescent="0.25">
      <c r="A231" s="55"/>
      <c r="B231" s="56"/>
      <c r="C231" s="57"/>
      <c r="D231" s="57"/>
      <c r="E231" s="57"/>
      <c r="F231" s="57"/>
      <c r="G231" s="43"/>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row>
    <row r="232" spans="1:35" s="59" customFormat="1" x14ac:dyDescent="0.25">
      <c r="A232" s="55"/>
      <c r="B232" s="56"/>
      <c r="C232" s="57"/>
      <c r="D232" s="57"/>
      <c r="E232" s="57"/>
      <c r="F232" s="57"/>
      <c r="G232" s="43"/>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row>
    <row r="233" spans="1:35" s="59" customFormat="1" x14ac:dyDescent="0.25">
      <c r="A233" s="55"/>
      <c r="B233" s="56"/>
      <c r="C233" s="57"/>
      <c r="D233" s="57"/>
      <c r="E233" s="57"/>
      <c r="F233" s="57"/>
      <c r="G233" s="43"/>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row>
    <row r="234" spans="1:35" s="59" customFormat="1" x14ac:dyDescent="0.25">
      <c r="A234" s="55"/>
      <c r="B234" s="56"/>
      <c r="C234" s="57"/>
      <c r="D234" s="57"/>
      <c r="E234" s="57"/>
      <c r="F234" s="57"/>
      <c r="G234" s="43"/>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row>
    <row r="235" spans="1:35" s="59" customFormat="1" x14ac:dyDescent="0.25">
      <c r="A235" s="55"/>
      <c r="B235" s="56"/>
      <c r="C235" s="57"/>
      <c r="D235" s="57"/>
      <c r="E235" s="57"/>
      <c r="F235" s="57"/>
      <c r="G235" s="43"/>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row>
    <row r="236" spans="1:35" s="59" customFormat="1" x14ac:dyDescent="0.25">
      <c r="A236" s="55"/>
      <c r="B236" s="56"/>
      <c r="C236" s="57"/>
      <c r="D236" s="57"/>
      <c r="E236" s="57"/>
      <c r="F236" s="57"/>
      <c r="G236" s="43"/>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row>
    <row r="237" spans="1:35" s="59" customFormat="1" x14ac:dyDescent="0.25">
      <c r="A237" s="55"/>
      <c r="B237" s="56"/>
      <c r="C237" s="57"/>
      <c r="D237" s="57"/>
      <c r="E237" s="57"/>
      <c r="F237" s="57"/>
      <c r="G237" s="43"/>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row>
    <row r="238" spans="1:35" s="59" customFormat="1" x14ac:dyDescent="0.25">
      <c r="A238" s="55"/>
      <c r="B238" s="56"/>
      <c r="C238" s="57"/>
      <c r="D238" s="57"/>
      <c r="E238" s="57"/>
      <c r="F238" s="57"/>
      <c r="G238" s="43"/>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row>
    <row r="239" spans="1:35" s="59" customFormat="1" x14ac:dyDescent="0.25">
      <c r="A239" s="55"/>
      <c r="B239" s="56"/>
      <c r="C239" s="57"/>
      <c r="D239" s="57"/>
      <c r="E239" s="57"/>
      <c r="F239" s="57"/>
      <c r="G239" s="43"/>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row>
    <row r="240" spans="1:35" x14ac:dyDescent="0.25">
      <c r="A240" s="60"/>
      <c r="B240" s="61"/>
      <c r="C240" s="62"/>
      <c r="D240" s="62"/>
      <c r="E240" s="62"/>
      <c r="F240" s="62"/>
      <c r="G240" s="42"/>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58"/>
      <c r="AG240" s="58"/>
      <c r="AH240" s="58"/>
      <c r="AI240" s="58"/>
    </row>
    <row r="241" spans="1:35" x14ac:dyDescent="0.25">
      <c r="A241" s="60"/>
      <c r="B241" s="61"/>
      <c r="C241" s="62"/>
      <c r="D241" s="62"/>
      <c r="E241" s="62"/>
      <c r="F241" s="62"/>
      <c r="G241" s="42"/>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58"/>
      <c r="AG241" s="58"/>
      <c r="AH241" s="58"/>
      <c r="AI241" s="58"/>
    </row>
    <row r="242" spans="1:35" x14ac:dyDescent="0.25">
      <c r="A242" s="60"/>
      <c r="B242" s="61"/>
      <c r="C242" s="62"/>
      <c r="D242" s="62"/>
      <c r="E242" s="62"/>
      <c r="F242" s="62"/>
      <c r="G242" s="42"/>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58"/>
      <c r="AG242" s="58"/>
      <c r="AH242" s="58"/>
      <c r="AI242" s="58"/>
    </row>
    <row r="243" spans="1:35" x14ac:dyDescent="0.25">
      <c r="A243" s="60"/>
      <c r="B243" s="61"/>
      <c r="C243" s="62"/>
      <c r="D243" s="62"/>
      <c r="E243" s="62"/>
      <c r="F243" s="62"/>
      <c r="G243" s="42"/>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58"/>
      <c r="AG243" s="58"/>
      <c r="AH243" s="58"/>
      <c r="AI243" s="58"/>
    </row>
    <row r="244" spans="1:35" x14ac:dyDescent="0.25">
      <c r="A244" s="60"/>
      <c r="B244" s="61"/>
      <c r="C244" s="62"/>
      <c r="D244" s="62"/>
      <c r="E244" s="62"/>
      <c r="F244" s="62"/>
      <c r="G244" s="42"/>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58"/>
      <c r="AG244" s="58"/>
      <c r="AH244" s="58"/>
      <c r="AI244" s="58"/>
    </row>
    <row r="245" spans="1:35" x14ac:dyDescent="0.25">
      <c r="A245" s="60"/>
      <c r="B245" s="61"/>
      <c r="C245" s="62"/>
      <c r="D245" s="62"/>
      <c r="E245" s="62"/>
      <c r="F245" s="62"/>
      <c r="G245" s="42"/>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58"/>
      <c r="AG245" s="58"/>
      <c r="AH245" s="58"/>
      <c r="AI245" s="58"/>
    </row>
    <row r="246" spans="1:35" x14ac:dyDescent="0.25">
      <c r="A246" s="60"/>
      <c r="B246" s="61"/>
      <c r="C246" s="62"/>
      <c r="D246" s="62"/>
      <c r="E246" s="62"/>
      <c r="F246" s="62"/>
      <c r="G246" s="42"/>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58"/>
      <c r="AG246" s="58"/>
      <c r="AH246" s="58"/>
      <c r="AI246" s="58"/>
    </row>
    <row r="247" spans="1:35" x14ac:dyDescent="0.25">
      <c r="A247" s="60"/>
      <c r="B247" s="61"/>
      <c r="C247" s="62"/>
      <c r="D247" s="62"/>
      <c r="E247" s="62"/>
      <c r="F247" s="62"/>
      <c r="G247" s="42"/>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58"/>
      <c r="AG247" s="58"/>
      <c r="AH247" s="58"/>
      <c r="AI247" s="58"/>
    </row>
    <row r="248" spans="1:35" x14ac:dyDescent="0.25">
      <c r="A248" s="60"/>
      <c r="B248" s="61"/>
      <c r="C248" s="62"/>
      <c r="D248" s="62"/>
      <c r="E248" s="62"/>
      <c r="F248" s="62"/>
      <c r="G248" s="42"/>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58"/>
      <c r="AG248" s="58"/>
      <c r="AH248" s="58"/>
      <c r="AI248" s="58"/>
    </row>
    <row r="249" spans="1:35" x14ac:dyDescent="0.25">
      <c r="A249" s="60"/>
      <c r="B249" s="61"/>
      <c r="C249" s="62"/>
      <c r="D249" s="62"/>
      <c r="E249" s="62"/>
      <c r="F249" s="62"/>
      <c r="G249" s="42"/>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58"/>
      <c r="AG249" s="58"/>
      <c r="AH249" s="58"/>
      <c r="AI249" s="58"/>
    </row>
    <row r="250" spans="1:35" x14ac:dyDescent="0.25">
      <c r="A250" s="60"/>
      <c r="B250" s="61"/>
      <c r="C250" s="62"/>
      <c r="D250" s="62"/>
      <c r="E250" s="62"/>
      <c r="F250" s="62"/>
      <c r="G250" s="42"/>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58"/>
      <c r="AG250" s="58"/>
      <c r="AH250" s="58"/>
      <c r="AI250" s="58"/>
    </row>
    <row r="251" spans="1:35" x14ac:dyDescent="0.25">
      <c r="A251" s="60"/>
      <c r="B251" s="61"/>
      <c r="C251" s="62"/>
      <c r="D251" s="62"/>
      <c r="E251" s="62"/>
      <c r="F251" s="62"/>
      <c r="G251" s="42"/>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58"/>
      <c r="AG251" s="58"/>
      <c r="AH251" s="58"/>
      <c r="AI251" s="58"/>
    </row>
    <row r="252" spans="1:35" x14ac:dyDescent="0.25">
      <c r="A252" s="60"/>
      <c r="B252" s="61"/>
      <c r="C252" s="62"/>
      <c r="D252" s="62"/>
      <c r="E252" s="62"/>
      <c r="F252" s="62"/>
      <c r="G252" s="42"/>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58"/>
      <c r="AG252" s="58"/>
      <c r="AH252" s="58"/>
      <c r="AI252" s="58"/>
    </row>
    <row r="253" spans="1:35" x14ac:dyDescent="0.25">
      <c r="A253" s="60"/>
      <c r="B253" s="61"/>
      <c r="C253" s="62"/>
      <c r="D253" s="62"/>
      <c r="E253" s="62"/>
      <c r="F253" s="62"/>
      <c r="G253" s="42"/>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58"/>
      <c r="AG253" s="58"/>
      <c r="AH253" s="58"/>
      <c r="AI253" s="58"/>
    </row>
    <row r="254" spans="1:35" x14ac:dyDescent="0.25">
      <c r="A254" s="60"/>
      <c r="B254" s="61"/>
      <c r="C254" s="62"/>
      <c r="D254" s="62"/>
      <c r="E254" s="62"/>
      <c r="F254" s="62"/>
      <c r="G254" s="42"/>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58"/>
      <c r="AG254" s="58"/>
      <c r="AH254" s="58"/>
      <c r="AI254" s="58"/>
    </row>
    <row r="255" spans="1:35" x14ac:dyDescent="0.25">
      <c r="A255" s="60"/>
      <c r="B255" s="61"/>
      <c r="C255" s="62"/>
      <c r="D255" s="62"/>
      <c r="E255" s="62"/>
      <c r="F255" s="62"/>
      <c r="G255" s="42"/>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58"/>
      <c r="AG255" s="58"/>
      <c r="AH255" s="58"/>
      <c r="AI255" s="58"/>
    </row>
    <row r="256" spans="1:35" x14ac:dyDescent="0.25">
      <c r="A256" s="60"/>
      <c r="B256" s="61"/>
      <c r="C256" s="62"/>
      <c r="D256" s="62"/>
      <c r="E256" s="62"/>
      <c r="F256" s="62"/>
      <c r="G256" s="42"/>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58"/>
      <c r="AG256" s="58"/>
      <c r="AH256" s="58"/>
      <c r="AI256" s="58"/>
    </row>
    <row r="257" spans="1:35" x14ac:dyDescent="0.25">
      <c r="A257" s="60"/>
      <c r="B257" s="61"/>
      <c r="C257" s="62"/>
      <c r="D257" s="62"/>
      <c r="E257" s="62"/>
      <c r="F257" s="62"/>
      <c r="G257" s="42"/>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58"/>
      <c r="AG257" s="58"/>
      <c r="AH257" s="58"/>
      <c r="AI257" s="58"/>
    </row>
    <row r="258" spans="1:35" x14ac:dyDescent="0.25">
      <c r="A258" s="60"/>
      <c r="B258" s="61"/>
      <c r="C258" s="62"/>
      <c r="D258" s="62"/>
      <c r="E258" s="62"/>
      <c r="F258" s="62"/>
      <c r="G258" s="42"/>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58"/>
      <c r="AG258" s="58"/>
      <c r="AH258" s="58"/>
      <c r="AI258" s="58"/>
    </row>
    <row r="259" spans="1:35" x14ac:dyDescent="0.25">
      <c r="A259" s="60"/>
      <c r="B259" s="61"/>
      <c r="C259" s="62"/>
      <c r="D259" s="62"/>
      <c r="E259" s="62"/>
      <c r="F259" s="62"/>
      <c r="G259" s="42"/>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58"/>
      <c r="AG259" s="58"/>
      <c r="AH259" s="58"/>
      <c r="AI259" s="58"/>
    </row>
    <row r="260" spans="1:35" x14ac:dyDescent="0.25">
      <c r="A260" s="60"/>
      <c r="B260" s="61"/>
      <c r="C260" s="62"/>
      <c r="D260" s="62"/>
      <c r="E260" s="62"/>
      <c r="F260" s="62"/>
      <c r="G260" s="42"/>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58"/>
      <c r="AG260" s="58"/>
      <c r="AH260" s="58"/>
      <c r="AI260" s="58"/>
    </row>
    <row r="261" spans="1:35" x14ac:dyDescent="0.25">
      <c r="A261" s="60"/>
      <c r="B261" s="61"/>
      <c r="C261" s="62"/>
      <c r="D261" s="62"/>
      <c r="E261" s="62"/>
      <c r="F261" s="62"/>
      <c r="G261" s="42"/>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58"/>
      <c r="AG261" s="58"/>
      <c r="AH261" s="58"/>
      <c r="AI261" s="58"/>
    </row>
    <row r="262" spans="1:35" x14ac:dyDescent="0.25">
      <c r="A262" s="60"/>
      <c r="B262" s="61"/>
      <c r="C262" s="62"/>
      <c r="D262" s="62"/>
      <c r="E262" s="62"/>
      <c r="F262" s="62"/>
      <c r="G262" s="42"/>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58"/>
      <c r="AG262" s="58"/>
      <c r="AH262" s="58"/>
      <c r="AI262" s="58"/>
    </row>
    <row r="263" spans="1:35" x14ac:dyDescent="0.25">
      <c r="A263" s="60"/>
      <c r="B263" s="61"/>
      <c r="C263" s="62"/>
      <c r="D263" s="62"/>
      <c r="E263" s="62"/>
      <c r="F263" s="62"/>
      <c r="G263" s="42"/>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58"/>
      <c r="AG263" s="58"/>
      <c r="AH263" s="58"/>
      <c r="AI263" s="58"/>
    </row>
    <row r="264" spans="1:35" x14ac:dyDescent="0.25">
      <c r="A264" s="60"/>
      <c r="B264" s="61"/>
      <c r="C264" s="62"/>
      <c r="D264" s="62"/>
      <c r="E264" s="62"/>
      <c r="F264" s="62"/>
      <c r="G264" s="42"/>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58"/>
      <c r="AG264" s="58"/>
      <c r="AH264" s="58"/>
      <c r="AI264" s="58"/>
    </row>
    <row r="265" spans="1:35" x14ac:dyDescent="0.25">
      <c r="A265" s="60"/>
      <c r="B265" s="61"/>
      <c r="C265" s="62"/>
      <c r="D265" s="62"/>
      <c r="E265" s="62"/>
      <c r="F265" s="62"/>
      <c r="G265" s="42"/>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58"/>
      <c r="AG265" s="58"/>
      <c r="AH265" s="58"/>
      <c r="AI265" s="58"/>
    </row>
    <row r="266" spans="1:35" x14ac:dyDescent="0.25">
      <c r="A266" s="60"/>
      <c r="B266" s="61"/>
      <c r="C266" s="62"/>
      <c r="D266" s="62"/>
      <c r="E266" s="62"/>
      <c r="F266" s="62"/>
      <c r="G266" s="42"/>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58"/>
      <c r="AG266" s="58"/>
      <c r="AH266" s="58"/>
      <c r="AI266" s="58"/>
    </row>
    <row r="267" spans="1:35" x14ac:dyDescent="0.25">
      <c r="A267" s="60"/>
      <c r="B267" s="61"/>
      <c r="C267" s="62"/>
      <c r="D267" s="62"/>
      <c r="E267" s="62"/>
      <c r="F267" s="62"/>
      <c r="G267" s="42"/>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58"/>
      <c r="AG267" s="58"/>
      <c r="AH267" s="58"/>
      <c r="AI267" s="58"/>
    </row>
    <row r="268" spans="1:35" x14ac:dyDescent="0.25">
      <c r="A268" s="60"/>
      <c r="B268" s="61"/>
      <c r="C268" s="62"/>
      <c r="D268" s="62"/>
      <c r="E268" s="62"/>
      <c r="F268" s="62"/>
      <c r="G268" s="42"/>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58"/>
      <c r="AG268" s="58"/>
      <c r="AH268" s="58"/>
      <c r="AI268" s="58"/>
    </row>
    <row r="269" spans="1:35" x14ac:dyDescent="0.25">
      <c r="A269" s="60"/>
      <c r="B269" s="61"/>
      <c r="C269" s="62"/>
      <c r="D269" s="62"/>
      <c r="E269" s="62"/>
      <c r="F269" s="62"/>
      <c r="G269" s="42"/>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58"/>
      <c r="AG269" s="58"/>
      <c r="AH269" s="58"/>
      <c r="AI269" s="58"/>
    </row>
    <row r="270" spans="1:35" x14ac:dyDescent="0.25">
      <c r="A270" s="60"/>
      <c r="B270" s="61"/>
      <c r="C270" s="62"/>
      <c r="D270" s="62"/>
      <c r="E270" s="62"/>
      <c r="F270" s="62"/>
      <c r="G270" s="42"/>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58"/>
      <c r="AG270" s="58"/>
      <c r="AH270" s="58"/>
      <c r="AI270" s="58"/>
    </row>
    <row r="271" spans="1:35" x14ac:dyDescent="0.25">
      <c r="A271" s="60"/>
      <c r="B271" s="61"/>
      <c r="C271" s="62"/>
      <c r="D271" s="62"/>
      <c r="E271" s="62"/>
      <c r="F271" s="62"/>
      <c r="G271" s="42"/>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58"/>
      <c r="AG271" s="58"/>
      <c r="AH271" s="58"/>
      <c r="AI271" s="58"/>
    </row>
    <row r="272" spans="1:35" x14ac:dyDescent="0.25">
      <c r="A272" s="60"/>
      <c r="B272" s="61"/>
      <c r="C272" s="62"/>
      <c r="D272" s="62"/>
      <c r="E272" s="62"/>
      <c r="F272" s="62"/>
      <c r="G272" s="42"/>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58"/>
      <c r="AG272" s="58"/>
      <c r="AH272" s="58"/>
      <c r="AI272" s="58"/>
    </row>
    <row r="273" spans="1:35" x14ac:dyDescent="0.25">
      <c r="A273" s="60"/>
      <c r="B273" s="61"/>
      <c r="C273" s="62"/>
      <c r="D273" s="62"/>
      <c r="E273" s="62"/>
      <c r="F273" s="62"/>
      <c r="G273" s="42"/>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58"/>
      <c r="AG273" s="58"/>
      <c r="AH273" s="58"/>
      <c r="AI273" s="58"/>
    </row>
    <row r="274" spans="1:35" x14ac:dyDescent="0.25">
      <c r="A274" s="60"/>
      <c r="B274" s="61"/>
      <c r="C274" s="62"/>
      <c r="D274" s="62"/>
      <c r="E274" s="62"/>
      <c r="F274" s="62"/>
      <c r="G274" s="42"/>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58"/>
      <c r="AG274" s="58"/>
      <c r="AH274" s="58"/>
      <c r="AI274" s="58"/>
    </row>
    <row r="275" spans="1:35" x14ac:dyDescent="0.25">
      <c r="A275" s="60"/>
      <c r="B275" s="61"/>
      <c r="C275" s="62"/>
      <c r="D275" s="62"/>
      <c r="E275" s="62"/>
      <c r="F275" s="62"/>
      <c r="G275" s="42"/>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58"/>
      <c r="AG275" s="58"/>
      <c r="AH275" s="58"/>
      <c r="AI275" s="58"/>
    </row>
    <row r="276" spans="1:35" x14ac:dyDescent="0.25">
      <c r="A276" s="60"/>
      <c r="B276" s="61"/>
      <c r="C276" s="62"/>
      <c r="D276" s="62"/>
      <c r="E276" s="62"/>
      <c r="F276" s="62"/>
      <c r="G276" s="42"/>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58"/>
      <c r="AG276" s="58"/>
      <c r="AH276" s="58"/>
      <c r="AI276" s="58"/>
    </row>
    <row r="277" spans="1:35" x14ac:dyDescent="0.25">
      <c r="A277" s="60"/>
      <c r="B277" s="61"/>
      <c r="C277" s="62"/>
      <c r="D277" s="62"/>
      <c r="E277" s="62"/>
      <c r="F277" s="62"/>
      <c r="G277" s="42"/>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58"/>
      <c r="AG277" s="58"/>
      <c r="AH277" s="58"/>
      <c r="AI277" s="58"/>
    </row>
    <row r="278" spans="1:35" x14ac:dyDescent="0.25">
      <c r="A278" s="60"/>
      <c r="B278" s="61"/>
      <c r="C278" s="62"/>
      <c r="D278" s="62"/>
      <c r="E278" s="62"/>
      <c r="F278" s="62"/>
      <c r="G278" s="42"/>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58"/>
      <c r="AG278" s="58"/>
      <c r="AH278" s="58"/>
      <c r="AI278" s="58"/>
    </row>
    <row r="279" spans="1:35" x14ac:dyDescent="0.25">
      <c r="A279" s="60"/>
      <c r="B279" s="61"/>
      <c r="C279" s="62"/>
      <c r="D279" s="62"/>
      <c r="E279" s="62"/>
      <c r="F279" s="62"/>
      <c r="G279" s="42"/>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58"/>
      <c r="AG279" s="58"/>
      <c r="AH279" s="58"/>
      <c r="AI279" s="58"/>
    </row>
    <row r="280" spans="1:35" x14ac:dyDescent="0.25">
      <c r="A280" s="60"/>
      <c r="B280" s="61"/>
      <c r="C280" s="62"/>
      <c r="D280" s="62"/>
      <c r="E280" s="62"/>
      <c r="F280" s="62"/>
      <c r="G280" s="42"/>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58"/>
      <c r="AG280" s="58"/>
      <c r="AH280" s="58"/>
      <c r="AI280" s="58"/>
    </row>
    <row r="281" spans="1:35" x14ac:dyDescent="0.25">
      <c r="A281" s="60"/>
      <c r="B281" s="61"/>
      <c r="C281" s="62"/>
      <c r="D281" s="62"/>
      <c r="E281" s="62"/>
      <c r="F281" s="62"/>
      <c r="G281" s="42"/>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58"/>
      <c r="AG281" s="58"/>
      <c r="AH281" s="58"/>
      <c r="AI281" s="58"/>
    </row>
    <row r="282" spans="1:35" x14ac:dyDescent="0.25">
      <c r="A282" s="60"/>
      <c r="B282" s="61"/>
      <c r="C282" s="62"/>
      <c r="D282" s="62"/>
      <c r="E282" s="62"/>
      <c r="F282" s="62"/>
      <c r="G282" s="42"/>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58"/>
      <c r="AG282" s="58"/>
      <c r="AH282" s="58"/>
      <c r="AI282" s="58"/>
    </row>
    <row r="283" spans="1:35" x14ac:dyDescent="0.25">
      <c r="A283" s="60"/>
      <c r="B283" s="61"/>
      <c r="C283" s="62"/>
      <c r="D283" s="62"/>
      <c r="E283" s="62"/>
      <c r="F283" s="62"/>
      <c r="G283" s="42"/>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58"/>
      <c r="AG283" s="58"/>
      <c r="AH283" s="58"/>
      <c r="AI283" s="58"/>
    </row>
    <row r="284" spans="1:35" x14ac:dyDescent="0.25">
      <c r="A284" s="60"/>
      <c r="B284" s="61"/>
      <c r="C284" s="62"/>
      <c r="D284" s="62"/>
      <c r="E284" s="62"/>
      <c r="F284" s="62"/>
      <c r="G284" s="42"/>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58"/>
      <c r="AG284" s="58"/>
      <c r="AH284" s="58"/>
      <c r="AI284" s="58"/>
    </row>
    <row r="285" spans="1:35" x14ac:dyDescent="0.25">
      <c r="A285" s="60"/>
      <c r="B285" s="61"/>
      <c r="C285" s="62"/>
      <c r="D285" s="62"/>
      <c r="E285" s="62"/>
      <c r="F285" s="62"/>
      <c r="G285" s="42"/>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58"/>
      <c r="AG285" s="58"/>
      <c r="AH285" s="58"/>
      <c r="AI285" s="58"/>
    </row>
    <row r="286" spans="1:35" x14ac:dyDescent="0.25">
      <c r="A286" s="60"/>
      <c r="B286" s="61"/>
      <c r="C286" s="62"/>
      <c r="D286" s="62"/>
      <c r="E286" s="62"/>
      <c r="F286" s="62"/>
      <c r="G286" s="42"/>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58"/>
      <c r="AG286" s="58"/>
      <c r="AH286" s="58"/>
      <c r="AI286" s="58"/>
    </row>
    <row r="287" spans="1:35" x14ac:dyDescent="0.25">
      <c r="A287" s="60"/>
      <c r="B287" s="61"/>
      <c r="C287" s="62"/>
      <c r="D287" s="62"/>
      <c r="E287" s="62"/>
      <c r="F287" s="62"/>
      <c r="G287" s="42"/>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58"/>
      <c r="AG287" s="58"/>
      <c r="AH287" s="58"/>
      <c r="AI287" s="58"/>
    </row>
    <row r="288" spans="1:35" x14ac:dyDescent="0.25">
      <c r="A288" s="60"/>
      <c r="B288" s="61"/>
      <c r="C288" s="62"/>
      <c r="D288" s="62"/>
      <c r="E288" s="62"/>
      <c r="F288" s="62"/>
      <c r="G288" s="42"/>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58"/>
      <c r="AG288" s="58"/>
      <c r="AH288" s="58"/>
      <c r="AI288" s="58"/>
    </row>
    <row r="289" spans="1:35" x14ac:dyDescent="0.25">
      <c r="A289" s="60"/>
      <c r="B289" s="61"/>
      <c r="C289" s="62"/>
      <c r="D289" s="62"/>
      <c r="E289" s="62"/>
      <c r="F289" s="62"/>
      <c r="G289" s="42"/>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58"/>
      <c r="AG289" s="58"/>
      <c r="AH289" s="58"/>
      <c r="AI289" s="58"/>
    </row>
    <row r="290" spans="1:35" x14ac:dyDescent="0.25">
      <c r="A290" s="60"/>
      <c r="B290" s="61"/>
      <c r="C290" s="62"/>
      <c r="D290" s="62"/>
      <c r="E290" s="62"/>
      <c r="F290" s="62"/>
      <c r="G290" s="42"/>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58"/>
      <c r="AG290" s="58"/>
      <c r="AH290" s="58"/>
      <c r="AI290" s="58"/>
    </row>
    <row r="291" spans="1:35" x14ac:dyDescent="0.25">
      <c r="A291" s="60"/>
      <c r="B291" s="61"/>
      <c r="C291" s="62"/>
      <c r="D291" s="62"/>
      <c r="E291" s="62"/>
      <c r="F291" s="62"/>
      <c r="G291" s="42"/>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58"/>
      <c r="AG291" s="58"/>
      <c r="AH291" s="58"/>
      <c r="AI291" s="58"/>
    </row>
    <row r="292" spans="1:35" x14ac:dyDescent="0.25">
      <c r="A292" s="60"/>
      <c r="B292" s="61"/>
      <c r="C292" s="62"/>
      <c r="D292" s="62"/>
      <c r="E292" s="62"/>
      <c r="F292" s="62"/>
      <c r="G292" s="42"/>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58"/>
      <c r="AG292" s="58"/>
      <c r="AH292" s="58"/>
      <c r="AI292" s="58"/>
    </row>
    <row r="293" spans="1:35" x14ac:dyDescent="0.25">
      <c r="A293" s="60"/>
      <c r="B293" s="61"/>
      <c r="C293" s="62"/>
      <c r="D293" s="62"/>
      <c r="E293" s="62"/>
      <c r="F293" s="62"/>
      <c r="G293" s="42"/>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58"/>
      <c r="AG293" s="58"/>
      <c r="AH293" s="58"/>
      <c r="AI293" s="58"/>
    </row>
    <row r="294" spans="1:35" x14ac:dyDescent="0.25">
      <c r="A294" s="60"/>
      <c r="B294" s="61"/>
      <c r="C294" s="62"/>
      <c r="D294" s="62"/>
      <c r="E294" s="62"/>
      <c r="F294" s="62"/>
      <c r="G294" s="42"/>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58"/>
      <c r="AG294" s="58"/>
      <c r="AH294" s="58"/>
      <c r="AI294" s="58"/>
    </row>
    <row r="295" spans="1:35" x14ac:dyDescent="0.25">
      <c r="A295" s="60"/>
      <c r="B295" s="61"/>
      <c r="C295" s="62"/>
      <c r="D295" s="62"/>
      <c r="E295" s="62"/>
      <c r="F295" s="62"/>
      <c r="G295" s="42"/>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58"/>
      <c r="AG295" s="58"/>
      <c r="AH295" s="58"/>
      <c r="AI295" s="58"/>
    </row>
    <row r="296" spans="1:35" x14ac:dyDescent="0.25">
      <c r="A296" s="60"/>
      <c r="B296" s="61"/>
      <c r="C296" s="62"/>
      <c r="D296" s="62"/>
      <c r="E296" s="62"/>
      <c r="F296" s="62"/>
      <c r="G296" s="42"/>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58"/>
      <c r="AG296" s="58"/>
      <c r="AH296" s="58"/>
      <c r="AI296" s="58"/>
    </row>
    <row r="297" spans="1:35" x14ac:dyDescent="0.25">
      <c r="A297" s="60"/>
      <c r="B297" s="61"/>
      <c r="C297" s="62"/>
      <c r="D297" s="62"/>
      <c r="E297" s="62"/>
      <c r="F297" s="62"/>
      <c r="G297" s="42"/>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58"/>
      <c r="AG297" s="58"/>
      <c r="AH297" s="58"/>
      <c r="AI297" s="58"/>
    </row>
    <row r="298" spans="1:35" x14ac:dyDescent="0.25">
      <c r="A298" s="60"/>
      <c r="B298" s="61"/>
      <c r="C298" s="62"/>
      <c r="D298" s="62"/>
      <c r="E298" s="62"/>
      <c r="F298" s="62"/>
      <c r="G298" s="42"/>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58"/>
      <c r="AG298" s="58"/>
      <c r="AH298" s="58"/>
      <c r="AI298" s="58"/>
    </row>
    <row r="299" spans="1:35" x14ac:dyDescent="0.25">
      <c r="A299" s="60"/>
      <c r="B299" s="61"/>
      <c r="C299" s="62"/>
      <c r="D299" s="62"/>
      <c r="E299" s="62"/>
      <c r="F299" s="62"/>
      <c r="G299" s="42"/>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58"/>
      <c r="AG299" s="58"/>
      <c r="AH299" s="58"/>
      <c r="AI299" s="58"/>
    </row>
    <row r="300" spans="1:35" x14ac:dyDescent="0.25">
      <c r="A300" s="60"/>
      <c r="B300" s="61"/>
      <c r="C300" s="62"/>
      <c r="D300" s="62"/>
      <c r="E300" s="62"/>
      <c r="F300" s="62"/>
      <c r="G300" s="42"/>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58"/>
      <c r="AG300" s="58"/>
      <c r="AH300" s="58"/>
      <c r="AI300" s="58"/>
    </row>
    <row r="301" spans="1:35" x14ac:dyDescent="0.25">
      <c r="A301" s="60"/>
      <c r="B301" s="61"/>
      <c r="C301" s="62"/>
      <c r="D301" s="62"/>
      <c r="E301" s="62"/>
      <c r="F301" s="62"/>
      <c r="G301" s="42"/>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58"/>
      <c r="AG301" s="58"/>
      <c r="AH301" s="58"/>
      <c r="AI301" s="58"/>
    </row>
    <row r="302" spans="1:35" x14ac:dyDescent="0.25">
      <c r="A302" s="60"/>
      <c r="B302" s="61"/>
      <c r="C302" s="62"/>
      <c r="D302" s="62"/>
      <c r="E302" s="62"/>
      <c r="F302" s="62"/>
      <c r="G302" s="42"/>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58"/>
      <c r="AG302" s="58"/>
      <c r="AH302" s="58"/>
      <c r="AI302" s="58"/>
    </row>
    <row r="303" spans="1:35" x14ac:dyDescent="0.25">
      <c r="A303" s="60"/>
      <c r="B303" s="61"/>
      <c r="C303" s="62"/>
      <c r="D303" s="62"/>
      <c r="E303" s="62"/>
      <c r="F303" s="62"/>
      <c r="G303" s="42"/>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58"/>
      <c r="AG303" s="58"/>
      <c r="AH303" s="58"/>
      <c r="AI303" s="58"/>
    </row>
    <row r="304" spans="1:35" x14ac:dyDescent="0.25">
      <c r="A304" s="60"/>
      <c r="B304" s="61"/>
      <c r="C304" s="62"/>
      <c r="D304" s="62"/>
      <c r="E304" s="62"/>
      <c r="F304" s="62"/>
      <c r="G304" s="42"/>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58"/>
      <c r="AG304" s="58"/>
      <c r="AH304" s="58"/>
      <c r="AI304" s="58"/>
    </row>
    <row r="305" spans="1:35" x14ac:dyDescent="0.25">
      <c r="A305" s="60"/>
      <c r="B305" s="61"/>
      <c r="C305" s="62"/>
      <c r="D305" s="62"/>
      <c r="E305" s="62"/>
      <c r="F305" s="62"/>
      <c r="G305" s="42"/>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58"/>
      <c r="AG305" s="58"/>
      <c r="AH305" s="58"/>
      <c r="AI305" s="58"/>
    </row>
    <row r="306" spans="1:35" x14ac:dyDescent="0.25">
      <c r="A306" s="60"/>
      <c r="B306" s="61"/>
      <c r="C306" s="62"/>
      <c r="D306" s="62"/>
      <c r="E306" s="62"/>
      <c r="F306" s="62"/>
      <c r="G306" s="42"/>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58"/>
      <c r="AG306" s="58"/>
      <c r="AH306" s="58"/>
      <c r="AI306" s="58"/>
    </row>
    <row r="307" spans="1:35" x14ac:dyDescent="0.25">
      <c r="A307" s="60"/>
      <c r="B307" s="61"/>
      <c r="C307" s="62"/>
      <c r="D307" s="62"/>
      <c r="E307" s="62"/>
      <c r="F307" s="62"/>
      <c r="G307" s="42"/>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58"/>
      <c r="AG307" s="58"/>
      <c r="AH307" s="58"/>
      <c r="AI307" s="58"/>
    </row>
    <row r="308" spans="1:35" x14ac:dyDescent="0.25">
      <c r="A308" s="60"/>
      <c r="B308" s="61"/>
      <c r="C308" s="62"/>
      <c r="D308" s="62"/>
      <c r="E308" s="62"/>
      <c r="F308" s="62"/>
      <c r="G308" s="42"/>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58"/>
      <c r="AG308" s="58"/>
      <c r="AH308" s="58"/>
      <c r="AI308" s="58"/>
    </row>
    <row r="309" spans="1:35" x14ac:dyDescent="0.25">
      <c r="A309" s="60"/>
      <c r="B309" s="61"/>
      <c r="C309" s="62"/>
      <c r="D309" s="62"/>
      <c r="E309" s="62"/>
      <c r="F309" s="62"/>
      <c r="G309" s="42"/>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58"/>
      <c r="AG309" s="58"/>
      <c r="AH309" s="58"/>
      <c r="AI309" s="58"/>
    </row>
    <row r="310" spans="1:35" x14ac:dyDescent="0.25">
      <c r="A310" s="60"/>
      <c r="B310" s="61"/>
      <c r="C310" s="62"/>
      <c r="D310" s="62"/>
      <c r="E310" s="62"/>
      <c r="F310" s="62"/>
      <c r="G310" s="42"/>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58"/>
      <c r="AG310" s="58"/>
      <c r="AH310" s="58"/>
      <c r="AI310" s="58"/>
    </row>
    <row r="311" spans="1:35" x14ac:dyDescent="0.25">
      <c r="A311" s="60"/>
      <c r="B311" s="61"/>
      <c r="C311" s="62"/>
      <c r="D311" s="62"/>
      <c r="E311" s="62"/>
      <c r="F311" s="62"/>
      <c r="G311" s="42"/>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58"/>
      <c r="AG311" s="58"/>
      <c r="AH311" s="58"/>
      <c r="AI311" s="58"/>
    </row>
    <row r="312" spans="1:35" x14ac:dyDescent="0.25">
      <c r="A312" s="60"/>
      <c r="B312" s="61"/>
      <c r="C312" s="62"/>
      <c r="D312" s="62"/>
      <c r="E312" s="62"/>
      <c r="F312" s="62"/>
      <c r="G312" s="42"/>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58"/>
      <c r="AG312" s="58"/>
      <c r="AH312" s="58"/>
      <c r="AI312" s="58"/>
    </row>
    <row r="313" spans="1:35" x14ac:dyDescent="0.25">
      <c r="A313" s="60"/>
      <c r="B313" s="61"/>
      <c r="C313" s="62"/>
      <c r="D313" s="62"/>
      <c r="E313" s="62"/>
      <c r="F313" s="62"/>
      <c r="G313" s="42"/>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58"/>
      <c r="AG313" s="58"/>
      <c r="AH313" s="58"/>
      <c r="AI313" s="58"/>
    </row>
    <row r="314" spans="1:35" x14ac:dyDescent="0.25">
      <c r="A314" s="60"/>
      <c r="B314" s="61"/>
      <c r="C314" s="62"/>
      <c r="D314" s="62"/>
      <c r="E314" s="62"/>
      <c r="F314" s="62"/>
      <c r="G314" s="42"/>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58"/>
      <c r="AG314" s="58"/>
      <c r="AH314" s="58"/>
      <c r="AI314" s="58"/>
    </row>
    <row r="315" spans="1:35" x14ac:dyDescent="0.25">
      <c r="A315" s="60"/>
      <c r="B315" s="61"/>
      <c r="C315" s="62"/>
      <c r="D315" s="62"/>
      <c r="E315" s="62"/>
      <c r="F315" s="62"/>
      <c r="G315" s="42"/>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58"/>
      <c r="AG315" s="58"/>
      <c r="AH315" s="58"/>
      <c r="AI315" s="58"/>
    </row>
    <row r="316" spans="1:35" x14ac:dyDescent="0.25">
      <c r="A316" s="60"/>
      <c r="B316" s="61"/>
      <c r="C316" s="62"/>
      <c r="D316" s="62"/>
      <c r="E316" s="62"/>
      <c r="F316" s="62"/>
      <c r="G316" s="42"/>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58"/>
      <c r="AG316" s="58"/>
      <c r="AH316" s="58"/>
      <c r="AI316" s="58"/>
    </row>
    <row r="317" spans="1:35" x14ac:dyDescent="0.25">
      <c r="A317" s="60"/>
      <c r="B317" s="61"/>
      <c r="C317" s="62"/>
      <c r="D317" s="62"/>
      <c r="E317" s="62"/>
      <c r="F317" s="62"/>
      <c r="G317" s="42"/>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58"/>
      <c r="AG317" s="58"/>
      <c r="AH317" s="58"/>
      <c r="AI317" s="58"/>
    </row>
    <row r="318" spans="1:35" x14ac:dyDescent="0.25">
      <c r="A318" s="60"/>
      <c r="B318" s="61"/>
      <c r="C318" s="62"/>
      <c r="D318" s="62"/>
      <c r="E318" s="62"/>
      <c r="F318" s="62"/>
      <c r="G318" s="42"/>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58"/>
      <c r="AG318" s="58"/>
      <c r="AH318" s="58"/>
      <c r="AI318" s="58"/>
    </row>
    <row r="319" spans="1:35" x14ac:dyDescent="0.25">
      <c r="A319" s="60"/>
      <c r="B319" s="61"/>
      <c r="C319" s="62"/>
      <c r="D319" s="62"/>
      <c r="E319" s="62"/>
      <c r="F319" s="62"/>
      <c r="G319" s="42"/>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58"/>
      <c r="AG319" s="58"/>
      <c r="AH319" s="58"/>
      <c r="AI319" s="58"/>
    </row>
    <row r="320" spans="1:35" x14ac:dyDescent="0.25">
      <c r="A320" s="60"/>
      <c r="B320" s="61"/>
      <c r="C320" s="62"/>
      <c r="D320" s="62"/>
      <c r="E320" s="62"/>
      <c r="F320" s="62"/>
      <c r="G320" s="42"/>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58"/>
      <c r="AG320" s="58"/>
      <c r="AH320" s="58"/>
      <c r="AI320" s="58"/>
    </row>
    <row r="321" spans="1:35" x14ac:dyDescent="0.25">
      <c r="A321" s="60"/>
      <c r="B321" s="61"/>
      <c r="C321" s="62"/>
      <c r="D321" s="62"/>
      <c r="E321" s="62"/>
      <c r="F321" s="62"/>
      <c r="G321" s="42"/>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58"/>
      <c r="AG321" s="58"/>
      <c r="AH321" s="58"/>
      <c r="AI321" s="58"/>
    </row>
    <row r="322" spans="1:35" x14ac:dyDescent="0.25">
      <c r="A322" s="60"/>
      <c r="B322" s="61"/>
      <c r="C322" s="62"/>
      <c r="D322" s="62"/>
      <c r="E322" s="62"/>
      <c r="F322" s="62"/>
      <c r="G322" s="42"/>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58"/>
      <c r="AG322" s="58"/>
      <c r="AH322" s="58"/>
      <c r="AI322" s="58"/>
    </row>
    <row r="323" spans="1:35" x14ac:dyDescent="0.25">
      <c r="A323" s="60"/>
      <c r="B323" s="61"/>
      <c r="C323" s="62"/>
      <c r="D323" s="62"/>
      <c r="E323" s="62"/>
      <c r="F323" s="62"/>
      <c r="G323" s="42"/>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58"/>
      <c r="AG323" s="58"/>
      <c r="AH323" s="58"/>
      <c r="AI323" s="58"/>
    </row>
    <row r="324" spans="1:35" x14ac:dyDescent="0.25">
      <c r="A324" s="60"/>
      <c r="B324" s="61"/>
      <c r="C324" s="62"/>
      <c r="D324" s="62"/>
      <c r="E324" s="62"/>
      <c r="F324" s="62"/>
      <c r="G324" s="42"/>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58"/>
      <c r="AG324" s="58"/>
      <c r="AH324" s="58"/>
      <c r="AI324" s="58"/>
    </row>
    <row r="325" spans="1:35" x14ac:dyDescent="0.25">
      <c r="A325" s="60"/>
      <c r="B325" s="61"/>
      <c r="C325" s="62"/>
      <c r="D325" s="62"/>
      <c r="E325" s="62"/>
      <c r="F325" s="62"/>
      <c r="G325" s="42"/>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58"/>
      <c r="AG325" s="58"/>
      <c r="AH325" s="58"/>
      <c r="AI325" s="58"/>
    </row>
    <row r="326" spans="1:35" x14ac:dyDescent="0.25">
      <c r="A326" s="60"/>
      <c r="B326" s="61"/>
      <c r="C326" s="62"/>
      <c r="D326" s="62"/>
      <c r="E326" s="62"/>
      <c r="F326" s="62"/>
      <c r="G326" s="42"/>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58"/>
      <c r="AG326" s="58"/>
      <c r="AH326" s="58"/>
      <c r="AI326" s="58"/>
    </row>
    <row r="327" spans="1:35" x14ac:dyDescent="0.25">
      <c r="A327" s="60"/>
      <c r="B327" s="61"/>
      <c r="C327" s="62"/>
      <c r="D327" s="62"/>
      <c r="E327" s="62"/>
      <c r="F327" s="62"/>
      <c r="G327" s="42"/>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58"/>
      <c r="AG327" s="58"/>
      <c r="AH327" s="58"/>
      <c r="AI327" s="58"/>
    </row>
    <row r="328" spans="1:35" x14ac:dyDescent="0.25">
      <c r="A328" s="60"/>
      <c r="B328" s="61"/>
      <c r="C328" s="62"/>
      <c r="D328" s="62"/>
      <c r="E328" s="62"/>
      <c r="F328" s="62"/>
      <c r="G328" s="42"/>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58"/>
      <c r="AG328" s="58"/>
      <c r="AH328" s="58"/>
      <c r="AI328" s="58"/>
    </row>
    <row r="329" spans="1:35" x14ac:dyDescent="0.25">
      <c r="A329" s="60"/>
      <c r="B329" s="61"/>
      <c r="C329" s="62"/>
      <c r="D329" s="62"/>
      <c r="E329" s="62"/>
      <c r="F329" s="62"/>
      <c r="G329" s="42"/>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58"/>
      <c r="AG329" s="58"/>
      <c r="AH329" s="58"/>
      <c r="AI329" s="58"/>
    </row>
    <row r="330" spans="1:35" x14ac:dyDescent="0.25">
      <c r="A330" s="60"/>
      <c r="B330" s="61"/>
      <c r="C330" s="62"/>
      <c r="D330" s="62"/>
      <c r="E330" s="62"/>
      <c r="F330" s="62"/>
      <c r="G330" s="42"/>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58"/>
      <c r="AG330" s="58"/>
      <c r="AH330" s="58"/>
      <c r="AI330" s="58"/>
    </row>
    <row r="331" spans="1:35" x14ac:dyDescent="0.25">
      <c r="A331" s="60"/>
      <c r="B331" s="61"/>
      <c r="C331" s="62"/>
      <c r="D331" s="62"/>
      <c r="E331" s="62"/>
      <c r="F331" s="62"/>
      <c r="G331" s="42"/>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58"/>
      <c r="AG331" s="58"/>
      <c r="AH331" s="58"/>
      <c r="AI331" s="58"/>
    </row>
    <row r="332" spans="1:35" x14ac:dyDescent="0.25">
      <c r="A332" s="60"/>
      <c r="B332" s="61"/>
      <c r="C332" s="62"/>
      <c r="D332" s="62"/>
      <c r="E332" s="62"/>
      <c r="F332" s="62"/>
      <c r="G332" s="42"/>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58"/>
      <c r="AG332" s="58"/>
      <c r="AH332" s="58"/>
      <c r="AI332" s="58"/>
    </row>
    <row r="333" spans="1:35" x14ac:dyDescent="0.25">
      <c r="A333" s="60"/>
      <c r="B333" s="61"/>
      <c r="C333" s="62"/>
      <c r="D333" s="62"/>
      <c r="E333" s="62"/>
      <c r="F333" s="62"/>
      <c r="G333" s="42"/>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58"/>
      <c r="AG333" s="58"/>
      <c r="AH333" s="58"/>
      <c r="AI333" s="58"/>
    </row>
    <row r="334" spans="1:35" x14ac:dyDescent="0.25">
      <c r="A334" s="60"/>
      <c r="B334" s="61"/>
      <c r="C334" s="62"/>
      <c r="D334" s="62"/>
      <c r="E334" s="62"/>
      <c r="F334" s="62"/>
      <c r="G334" s="42"/>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58"/>
      <c r="AG334" s="58"/>
      <c r="AH334" s="58"/>
      <c r="AI334" s="58"/>
    </row>
    <row r="335" spans="1:35" x14ac:dyDescent="0.25">
      <c r="A335" s="60"/>
      <c r="B335" s="61"/>
      <c r="C335" s="62"/>
      <c r="D335" s="62"/>
      <c r="E335" s="62"/>
      <c r="F335" s="62"/>
      <c r="G335" s="42"/>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58"/>
      <c r="AG335" s="58"/>
      <c r="AH335" s="58"/>
      <c r="AI335" s="58"/>
    </row>
    <row r="336" spans="1:35" x14ac:dyDescent="0.25">
      <c r="A336" s="60"/>
      <c r="B336" s="61"/>
      <c r="C336" s="62"/>
      <c r="D336" s="62"/>
      <c r="E336" s="62"/>
      <c r="F336" s="62"/>
      <c r="G336" s="42"/>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58"/>
      <c r="AG336" s="58"/>
      <c r="AH336" s="58"/>
      <c r="AI336" s="58"/>
    </row>
    <row r="337" spans="1:35" x14ac:dyDescent="0.25">
      <c r="A337" s="60"/>
      <c r="B337" s="61"/>
      <c r="C337" s="62"/>
      <c r="D337" s="62"/>
      <c r="E337" s="62"/>
      <c r="F337" s="62"/>
      <c r="G337" s="42"/>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58"/>
      <c r="AG337" s="58"/>
      <c r="AH337" s="58"/>
      <c r="AI337" s="58"/>
    </row>
    <row r="338" spans="1:35" x14ac:dyDescent="0.25">
      <c r="A338" s="60"/>
      <c r="B338" s="61"/>
      <c r="C338" s="62"/>
      <c r="D338" s="62"/>
      <c r="E338" s="62"/>
      <c r="F338" s="62"/>
      <c r="G338" s="42"/>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58"/>
      <c r="AG338" s="58"/>
      <c r="AH338" s="58"/>
      <c r="AI338" s="58"/>
    </row>
    <row r="339" spans="1:35" x14ac:dyDescent="0.25">
      <c r="A339" s="60"/>
      <c r="B339" s="61"/>
      <c r="C339" s="62"/>
      <c r="D339" s="62"/>
      <c r="E339" s="62"/>
      <c r="F339" s="62"/>
      <c r="G339" s="42"/>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58"/>
      <c r="AG339" s="58"/>
      <c r="AH339" s="58"/>
      <c r="AI339" s="58"/>
    </row>
    <row r="340" spans="1:35" x14ac:dyDescent="0.25">
      <c r="A340" s="60"/>
      <c r="B340" s="61"/>
      <c r="C340" s="62"/>
      <c r="D340" s="62"/>
      <c r="E340" s="62"/>
      <c r="F340" s="62"/>
      <c r="G340" s="42"/>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58"/>
      <c r="AG340" s="58"/>
      <c r="AH340" s="58"/>
      <c r="AI340" s="58"/>
    </row>
    <row r="341" spans="1:35" x14ac:dyDescent="0.25">
      <c r="A341" s="60"/>
      <c r="B341" s="61"/>
      <c r="C341" s="62"/>
      <c r="D341" s="62"/>
      <c r="E341" s="62"/>
      <c r="F341" s="62"/>
      <c r="G341" s="42"/>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58"/>
      <c r="AG341" s="58"/>
      <c r="AH341" s="58"/>
      <c r="AI341" s="58"/>
    </row>
    <row r="342" spans="1:35" x14ac:dyDescent="0.25">
      <c r="A342" s="60"/>
      <c r="B342" s="61"/>
      <c r="C342" s="62"/>
      <c r="D342" s="62"/>
      <c r="E342" s="62"/>
      <c r="F342" s="62"/>
      <c r="G342" s="42"/>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58"/>
      <c r="AG342" s="58"/>
      <c r="AH342" s="58"/>
      <c r="AI342" s="58"/>
    </row>
    <row r="343" spans="1:35" x14ac:dyDescent="0.25">
      <c r="A343" s="60"/>
      <c r="B343" s="61"/>
      <c r="C343" s="62"/>
      <c r="D343" s="62"/>
      <c r="E343" s="62"/>
      <c r="F343" s="62"/>
      <c r="G343" s="42"/>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58"/>
      <c r="AG343" s="58"/>
      <c r="AH343" s="58"/>
      <c r="AI343" s="58"/>
    </row>
    <row r="344" spans="1:35" x14ac:dyDescent="0.25">
      <c r="A344" s="60"/>
      <c r="B344" s="61"/>
      <c r="C344" s="62"/>
      <c r="D344" s="62"/>
      <c r="E344" s="62"/>
      <c r="F344" s="62"/>
      <c r="G344" s="42"/>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58"/>
      <c r="AG344" s="58"/>
      <c r="AH344" s="58"/>
      <c r="AI344" s="58"/>
    </row>
    <row r="345" spans="1:35" x14ac:dyDescent="0.25">
      <c r="A345" s="60"/>
      <c r="B345" s="61"/>
      <c r="C345" s="62"/>
      <c r="D345" s="62"/>
      <c r="E345" s="62"/>
      <c r="F345" s="62"/>
      <c r="G345" s="42"/>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58"/>
      <c r="AG345" s="58"/>
      <c r="AH345" s="58"/>
      <c r="AI345" s="58"/>
    </row>
    <row r="346" spans="1:35" x14ac:dyDescent="0.25">
      <c r="A346" s="60"/>
      <c r="B346" s="61"/>
      <c r="C346" s="62"/>
      <c r="D346" s="62"/>
      <c r="E346" s="62"/>
      <c r="F346" s="62"/>
      <c r="G346" s="42"/>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58"/>
      <c r="AG346" s="58"/>
      <c r="AH346" s="58"/>
      <c r="AI346" s="58"/>
    </row>
    <row r="347" spans="1:35" x14ac:dyDescent="0.25">
      <c r="A347" s="60"/>
      <c r="B347" s="61"/>
      <c r="C347" s="62"/>
      <c r="D347" s="62"/>
      <c r="E347" s="62"/>
      <c r="F347" s="62"/>
      <c r="G347" s="42"/>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58"/>
      <c r="AG347" s="58"/>
      <c r="AH347" s="58"/>
      <c r="AI347" s="58"/>
    </row>
    <row r="348" spans="1:35" x14ac:dyDescent="0.25">
      <c r="A348" s="60"/>
      <c r="B348" s="61"/>
      <c r="C348" s="62"/>
      <c r="D348" s="62"/>
      <c r="E348" s="62"/>
      <c r="F348" s="62"/>
      <c r="G348" s="42"/>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58"/>
      <c r="AG348" s="58"/>
      <c r="AH348" s="58"/>
      <c r="AI348" s="58"/>
    </row>
    <row r="349" spans="1:35" x14ac:dyDescent="0.25">
      <c r="A349" s="60"/>
      <c r="B349" s="61"/>
      <c r="C349" s="62"/>
      <c r="D349" s="62"/>
      <c r="E349" s="62"/>
      <c r="F349" s="62"/>
      <c r="G349" s="42"/>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58"/>
      <c r="AG349" s="58"/>
      <c r="AH349" s="58"/>
      <c r="AI349" s="58"/>
    </row>
    <row r="350" spans="1:35" x14ac:dyDescent="0.25">
      <c r="A350" s="60"/>
      <c r="B350" s="61"/>
      <c r="C350" s="62"/>
      <c r="D350" s="62"/>
      <c r="E350" s="62"/>
      <c r="F350" s="62"/>
      <c r="G350" s="42"/>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58"/>
      <c r="AG350" s="58"/>
      <c r="AH350" s="58"/>
      <c r="AI350" s="58"/>
    </row>
    <row r="351" spans="1:35" x14ac:dyDescent="0.25">
      <c r="A351" s="60"/>
      <c r="B351" s="61"/>
      <c r="C351" s="62"/>
      <c r="D351" s="62"/>
      <c r="E351" s="62"/>
      <c r="F351" s="62"/>
      <c r="G351" s="42"/>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58"/>
      <c r="AG351" s="58"/>
      <c r="AH351" s="58"/>
      <c r="AI351" s="58"/>
    </row>
    <row r="352" spans="1:35" x14ac:dyDescent="0.25">
      <c r="A352" s="60"/>
      <c r="B352" s="61"/>
      <c r="C352" s="62"/>
      <c r="D352" s="62"/>
      <c r="E352" s="62"/>
      <c r="F352" s="62"/>
      <c r="G352" s="42"/>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58"/>
      <c r="AG352" s="58"/>
      <c r="AH352" s="58"/>
      <c r="AI352" s="58"/>
    </row>
    <row r="353" spans="1:35" x14ac:dyDescent="0.25">
      <c r="A353" s="60"/>
      <c r="B353" s="61"/>
      <c r="C353" s="62"/>
      <c r="D353" s="62"/>
      <c r="E353" s="62"/>
      <c r="F353" s="62"/>
      <c r="G353" s="42"/>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58"/>
      <c r="AG353" s="58"/>
      <c r="AH353" s="58"/>
      <c r="AI353" s="58"/>
    </row>
    <row r="354" spans="1:35" x14ac:dyDescent="0.25">
      <c r="A354" s="60"/>
      <c r="B354" s="61"/>
      <c r="C354" s="62"/>
      <c r="D354" s="62"/>
      <c r="E354" s="62"/>
      <c r="F354" s="62"/>
      <c r="G354" s="42"/>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58"/>
      <c r="AG354" s="58"/>
      <c r="AH354" s="58"/>
      <c r="AI354" s="58"/>
    </row>
    <row r="355" spans="1:35" x14ac:dyDescent="0.25">
      <c r="A355" s="60"/>
      <c r="B355" s="61"/>
      <c r="C355" s="62"/>
      <c r="D355" s="62"/>
      <c r="E355" s="62"/>
      <c r="F355" s="62"/>
      <c r="G355" s="42"/>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58"/>
      <c r="AG355" s="58"/>
      <c r="AH355" s="58"/>
      <c r="AI355" s="58"/>
    </row>
    <row r="356" spans="1:35" x14ac:dyDescent="0.25">
      <c r="A356" s="60"/>
      <c r="B356" s="61"/>
      <c r="C356" s="62"/>
      <c r="D356" s="62"/>
      <c r="E356" s="62"/>
      <c r="F356" s="62"/>
      <c r="G356" s="42"/>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58"/>
      <c r="AG356" s="58"/>
      <c r="AH356" s="58"/>
      <c r="AI356" s="58"/>
    </row>
    <row r="357" spans="1:35" x14ac:dyDescent="0.25">
      <c r="A357" s="60"/>
      <c r="B357" s="61"/>
      <c r="C357" s="62"/>
      <c r="D357" s="62"/>
      <c r="E357" s="62"/>
      <c r="F357" s="62"/>
      <c r="G357" s="42"/>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58"/>
      <c r="AG357" s="58"/>
      <c r="AH357" s="58"/>
      <c r="AI357" s="58"/>
    </row>
    <row r="358" spans="1:35" x14ac:dyDescent="0.25">
      <c r="A358" s="60"/>
      <c r="B358" s="61"/>
      <c r="C358" s="62"/>
      <c r="D358" s="62"/>
      <c r="E358" s="62"/>
      <c r="F358" s="62"/>
      <c r="G358" s="42"/>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58"/>
      <c r="AG358" s="58"/>
      <c r="AH358" s="58"/>
      <c r="AI358" s="58"/>
    </row>
    <row r="359" spans="1:35" x14ac:dyDescent="0.25">
      <c r="A359" s="60"/>
      <c r="B359" s="61"/>
      <c r="C359" s="62"/>
      <c r="D359" s="62"/>
      <c r="E359" s="62"/>
      <c r="F359" s="62"/>
      <c r="G359" s="42"/>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58"/>
      <c r="AG359" s="58"/>
      <c r="AH359" s="58"/>
      <c r="AI359" s="58"/>
    </row>
    <row r="360" spans="1:35" x14ac:dyDescent="0.25">
      <c r="A360" s="60"/>
      <c r="B360" s="61"/>
      <c r="C360" s="62"/>
      <c r="D360" s="62"/>
      <c r="E360" s="62"/>
      <c r="F360" s="62"/>
      <c r="G360" s="42"/>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58"/>
      <c r="AG360" s="58"/>
      <c r="AH360" s="58"/>
      <c r="AI360" s="58"/>
    </row>
    <row r="361" spans="1:35" x14ac:dyDescent="0.25">
      <c r="A361" s="60"/>
      <c r="B361" s="61"/>
      <c r="C361" s="62"/>
      <c r="D361" s="62"/>
      <c r="E361" s="62"/>
      <c r="F361" s="62"/>
      <c r="G361" s="42"/>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58"/>
      <c r="AG361" s="58"/>
      <c r="AH361" s="58"/>
      <c r="AI361" s="58"/>
    </row>
    <row r="362" spans="1:35" x14ac:dyDescent="0.25">
      <c r="A362" s="60"/>
      <c r="B362" s="61"/>
      <c r="C362" s="62"/>
      <c r="D362" s="62"/>
      <c r="E362" s="62"/>
      <c r="F362" s="62"/>
      <c r="G362" s="42"/>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58"/>
      <c r="AG362" s="58"/>
      <c r="AH362" s="58"/>
      <c r="AI362" s="58"/>
    </row>
    <row r="363" spans="1:35" x14ac:dyDescent="0.25">
      <c r="A363" s="60"/>
      <c r="B363" s="61"/>
      <c r="C363" s="62"/>
      <c r="D363" s="62"/>
      <c r="E363" s="62"/>
      <c r="F363" s="62"/>
      <c r="G363" s="42"/>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58"/>
      <c r="AG363" s="58"/>
      <c r="AH363" s="58"/>
      <c r="AI363" s="58"/>
    </row>
    <row r="364" spans="1:35" x14ac:dyDescent="0.25">
      <c r="A364" s="60"/>
      <c r="B364" s="61"/>
      <c r="C364" s="62"/>
      <c r="D364" s="62"/>
      <c r="E364" s="62"/>
      <c r="F364" s="62"/>
      <c r="G364" s="42"/>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58"/>
      <c r="AG364" s="58"/>
      <c r="AH364" s="58"/>
      <c r="AI364" s="58"/>
    </row>
    <row r="365" spans="1:35" x14ac:dyDescent="0.25">
      <c r="A365" s="60"/>
      <c r="B365" s="61"/>
      <c r="C365" s="62"/>
      <c r="D365" s="62"/>
      <c r="E365" s="62"/>
      <c r="F365" s="62"/>
      <c r="G365" s="42"/>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58"/>
      <c r="AG365" s="58"/>
      <c r="AH365" s="58"/>
      <c r="AI365" s="58"/>
    </row>
    <row r="366" spans="1:35" x14ac:dyDescent="0.25">
      <c r="A366" s="60"/>
      <c r="B366" s="61"/>
      <c r="C366" s="62"/>
      <c r="D366" s="62"/>
      <c r="E366" s="62"/>
      <c r="F366" s="62"/>
      <c r="G366" s="42"/>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58"/>
      <c r="AG366" s="58"/>
      <c r="AH366" s="58"/>
      <c r="AI366" s="58"/>
    </row>
    <row r="367" spans="1:35" x14ac:dyDescent="0.25">
      <c r="A367" s="60"/>
      <c r="B367" s="61"/>
      <c r="C367" s="62"/>
      <c r="D367" s="62"/>
      <c r="E367" s="62"/>
      <c r="F367" s="62"/>
      <c r="G367" s="42"/>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58"/>
      <c r="AG367" s="58"/>
      <c r="AH367" s="58"/>
      <c r="AI367" s="58"/>
    </row>
    <row r="368" spans="1:35" x14ac:dyDescent="0.25">
      <c r="A368" s="60"/>
      <c r="B368" s="61"/>
      <c r="C368" s="62"/>
      <c r="D368" s="62"/>
      <c r="E368" s="62"/>
      <c r="F368" s="62"/>
      <c r="G368" s="42"/>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58"/>
      <c r="AG368" s="58"/>
      <c r="AH368" s="58"/>
      <c r="AI368" s="58"/>
    </row>
    <row r="369" spans="1:35" x14ac:dyDescent="0.25">
      <c r="A369" s="60"/>
      <c r="B369" s="61"/>
      <c r="C369" s="62"/>
      <c r="D369" s="62"/>
      <c r="E369" s="62"/>
      <c r="F369" s="62"/>
      <c r="G369" s="42"/>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58"/>
      <c r="AG369" s="58"/>
      <c r="AH369" s="58"/>
      <c r="AI369" s="58"/>
    </row>
    <row r="370" spans="1:35" x14ac:dyDescent="0.25">
      <c r="A370" s="60"/>
      <c r="B370" s="61"/>
      <c r="C370" s="62"/>
      <c r="D370" s="62"/>
      <c r="E370" s="62"/>
      <c r="F370" s="62"/>
      <c r="G370" s="42"/>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58"/>
      <c r="AG370" s="58"/>
      <c r="AH370" s="58"/>
      <c r="AI370" s="58"/>
    </row>
    <row r="371" spans="1:35" x14ac:dyDescent="0.25">
      <c r="A371" s="60"/>
      <c r="B371" s="61"/>
      <c r="C371" s="62"/>
      <c r="D371" s="62"/>
      <c r="E371" s="62"/>
      <c r="F371" s="62"/>
      <c r="G371" s="42"/>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58"/>
      <c r="AG371" s="58"/>
      <c r="AH371" s="58"/>
      <c r="AI371" s="58"/>
    </row>
    <row r="372" spans="1:35" x14ac:dyDescent="0.25">
      <c r="A372" s="60"/>
      <c r="B372" s="61"/>
      <c r="C372" s="62"/>
      <c r="D372" s="62"/>
      <c r="E372" s="62"/>
      <c r="F372" s="62"/>
      <c r="G372" s="42"/>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58"/>
      <c r="AG372" s="58"/>
      <c r="AH372" s="58"/>
      <c r="AI372" s="58"/>
    </row>
    <row r="373" spans="1:35" x14ac:dyDescent="0.25">
      <c r="A373" s="60"/>
      <c r="B373" s="61"/>
      <c r="C373" s="62"/>
      <c r="D373" s="62"/>
      <c r="E373" s="62"/>
      <c r="F373" s="62"/>
      <c r="G373" s="42"/>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58"/>
      <c r="AG373" s="58"/>
      <c r="AH373" s="58"/>
      <c r="AI373" s="58"/>
    </row>
    <row r="374" spans="1:35" x14ac:dyDescent="0.25">
      <c r="A374" s="60"/>
      <c r="B374" s="61"/>
      <c r="C374" s="62"/>
      <c r="D374" s="62"/>
      <c r="E374" s="62"/>
      <c r="F374" s="62"/>
      <c r="G374" s="42"/>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58"/>
      <c r="AG374" s="58"/>
      <c r="AH374" s="58"/>
      <c r="AI374" s="58"/>
    </row>
    <row r="375" spans="1:35" x14ac:dyDescent="0.25">
      <c r="A375" s="60"/>
      <c r="B375" s="61"/>
      <c r="C375" s="62"/>
      <c r="D375" s="62"/>
      <c r="E375" s="62"/>
      <c r="F375" s="62"/>
      <c r="G375" s="42"/>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58"/>
      <c r="AG375" s="58"/>
      <c r="AH375" s="58"/>
      <c r="AI375" s="58"/>
    </row>
    <row r="376" spans="1:35" x14ac:dyDescent="0.25">
      <c r="A376" s="60"/>
      <c r="B376" s="61"/>
      <c r="C376" s="62"/>
      <c r="D376" s="62"/>
      <c r="E376" s="62"/>
      <c r="F376" s="62"/>
      <c r="G376" s="42"/>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58"/>
      <c r="AG376" s="58"/>
      <c r="AH376" s="58"/>
      <c r="AI376" s="58"/>
    </row>
    <row r="377" spans="1:35" x14ac:dyDescent="0.25">
      <c r="A377" s="60"/>
      <c r="B377" s="61"/>
      <c r="C377" s="62"/>
      <c r="D377" s="62"/>
      <c r="E377" s="62"/>
      <c r="F377" s="62"/>
      <c r="G377" s="42"/>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58"/>
      <c r="AG377" s="58"/>
      <c r="AH377" s="58"/>
      <c r="AI377" s="58"/>
    </row>
    <row r="378" spans="1:35" x14ac:dyDescent="0.25">
      <c r="A378" s="60"/>
      <c r="B378" s="61"/>
      <c r="C378" s="62"/>
      <c r="D378" s="62"/>
      <c r="E378" s="62"/>
      <c r="F378" s="62"/>
      <c r="G378" s="42"/>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58"/>
      <c r="AG378" s="58"/>
      <c r="AH378" s="58"/>
      <c r="AI378" s="58"/>
    </row>
    <row r="379" spans="1:35" x14ac:dyDescent="0.25">
      <c r="A379" s="60"/>
      <c r="B379" s="61"/>
      <c r="C379" s="62"/>
      <c r="D379" s="62"/>
      <c r="E379" s="62"/>
      <c r="F379" s="62"/>
      <c r="G379" s="42"/>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58"/>
      <c r="AG379" s="58"/>
      <c r="AH379" s="58"/>
      <c r="AI379" s="58"/>
    </row>
    <row r="380" spans="1:35" x14ac:dyDescent="0.25">
      <c r="A380" s="60"/>
      <c r="B380" s="61"/>
      <c r="C380" s="62"/>
      <c r="D380" s="62"/>
      <c r="E380" s="62"/>
      <c r="F380" s="62"/>
      <c r="G380" s="42"/>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58"/>
      <c r="AG380" s="58"/>
      <c r="AH380" s="58"/>
      <c r="AI380" s="58"/>
    </row>
    <row r="381" spans="1:35" x14ac:dyDescent="0.25">
      <c r="A381" s="60"/>
      <c r="B381" s="61"/>
      <c r="C381" s="62"/>
      <c r="D381" s="62"/>
      <c r="E381" s="62"/>
      <c r="F381" s="62"/>
      <c r="G381" s="42"/>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58"/>
      <c r="AG381" s="58"/>
      <c r="AH381" s="58"/>
      <c r="AI381" s="58"/>
    </row>
    <row r="382" spans="1:35" x14ac:dyDescent="0.25">
      <c r="A382" s="60"/>
      <c r="B382" s="61"/>
      <c r="C382" s="62"/>
      <c r="D382" s="62"/>
      <c r="E382" s="62"/>
      <c r="F382" s="62"/>
      <c r="G382" s="42"/>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58"/>
      <c r="AG382" s="58"/>
      <c r="AH382" s="58"/>
      <c r="AI382" s="58"/>
    </row>
    <row r="383" spans="1:35" x14ac:dyDescent="0.25">
      <c r="A383" s="60"/>
      <c r="B383" s="61"/>
      <c r="C383" s="62"/>
      <c r="D383" s="62"/>
      <c r="E383" s="62"/>
      <c r="F383" s="62"/>
      <c r="G383" s="42"/>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58"/>
      <c r="AG383" s="58"/>
      <c r="AH383" s="58"/>
      <c r="AI383" s="58"/>
    </row>
    <row r="384" spans="1:35" x14ac:dyDescent="0.25">
      <c r="A384" s="60"/>
      <c r="B384" s="61"/>
      <c r="C384" s="62"/>
      <c r="D384" s="62"/>
      <c r="E384" s="62"/>
      <c r="F384" s="62"/>
      <c r="G384" s="42"/>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58"/>
      <c r="AG384" s="58"/>
      <c r="AH384" s="58"/>
      <c r="AI384" s="58"/>
    </row>
    <row r="385" spans="1:35" x14ac:dyDescent="0.25">
      <c r="A385" s="60"/>
      <c r="B385" s="61"/>
      <c r="C385" s="62"/>
      <c r="D385" s="62"/>
      <c r="E385" s="62"/>
      <c r="F385" s="62"/>
      <c r="G385" s="42"/>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58"/>
      <c r="AG385" s="58"/>
      <c r="AH385" s="58"/>
      <c r="AI385" s="58"/>
    </row>
    <row r="386" spans="1:35" x14ac:dyDescent="0.25">
      <c r="A386" s="60"/>
      <c r="B386" s="61"/>
      <c r="C386" s="62"/>
      <c r="D386" s="62"/>
      <c r="E386" s="62"/>
      <c r="F386" s="62"/>
      <c r="G386" s="42"/>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58"/>
      <c r="AG386" s="58"/>
      <c r="AH386" s="58"/>
      <c r="AI386" s="58"/>
    </row>
    <row r="387" spans="1:35" x14ac:dyDescent="0.25">
      <c r="A387" s="60"/>
      <c r="B387" s="61"/>
      <c r="C387" s="62"/>
      <c r="D387" s="62"/>
      <c r="E387" s="62"/>
      <c r="F387" s="62"/>
      <c r="G387" s="42"/>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58"/>
      <c r="AG387" s="58"/>
      <c r="AH387" s="58"/>
      <c r="AI387" s="58"/>
    </row>
    <row r="388" spans="1:35" x14ac:dyDescent="0.25">
      <c r="A388" s="60"/>
      <c r="B388" s="61"/>
      <c r="C388" s="62"/>
      <c r="D388" s="62"/>
      <c r="E388" s="62"/>
      <c r="F388" s="62"/>
      <c r="G388" s="42"/>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58"/>
      <c r="AG388" s="58"/>
      <c r="AH388" s="58"/>
      <c r="AI388" s="58"/>
    </row>
    <row r="389" spans="1:35" x14ac:dyDescent="0.25">
      <c r="A389" s="60"/>
      <c r="B389" s="61"/>
      <c r="C389" s="62"/>
      <c r="D389" s="62"/>
      <c r="E389" s="62"/>
      <c r="F389" s="62"/>
      <c r="G389" s="42"/>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58"/>
      <c r="AG389" s="58"/>
      <c r="AH389" s="58"/>
      <c r="AI389" s="58"/>
    </row>
    <row r="390" spans="1:35" x14ac:dyDescent="0.25">
      <c r="A390" s="60"/>
      <c r="B390" s="61"/>
      <c r="C390" s="62"/>
      <c r="D390" s="62"/>
      <c r="E390" s="62"/>
      <c r="F390" s="62"/>
      <c r="G390" s="42"/>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58"/>
      <c r="AG390" s="58"/>
      <c r="AH390" s="58"/>
      <c r="AI390" s="58"/>
    </row>
    <row r="391" spans="1:35" x14ac:dyDescent="0.25">
      <c r="A391" s="60"/>
      <c r="B391" s="61"/>
      <c r="C391" s="62"/>
      <c r="D391" s="62"/>
      <c r="E391" s="62"/>
      <c r="F391" s="62"/>
      <c r="G391" s="42"/>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58"/>
      <c r="AG391" s="58"/>
      <c r="AH391" s="58"/>
      <c r="AI391" s="58"/>
    </row>
    <row r="392" spans="1:35" x14ac:dyDescent="0.25">
      <c r="A392" s="60"/>
      <c r="B392" s="61"/>
      <c r="C392" s="62"/>
      <c r="D392" s="62"/>
      <c r="E392" s="62"/>
      <c r="F392" s="62"/>
      <c r="G392" s="42"/>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58"/>
      <c r="AG392" s="58"/>
      <c r="AH392" s="58"/>
      <c r="AI392" s="58"/>
    </row>
    <row r="393" spans="1:35" x14ac:dyDescent="0.25">
      <c r="A393" s="60"/>
      <c r="B393" s="61"/>
      <c r="C393" s="62"/>
      <c r="D393" s="62"/>
      <c r="E393" s="62"/>
      <c r="F393" s="62"/>
      <c r="G393" s="42"/>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58"/>
      <c r="AG393" s="58"/>
      <c r="AH393" s="58"/>
      <c r="AI393" s="58"/>
    </row>
    <row r="394" spans="1:35" x14ac:dyDescent="0.25">
      <c r="A394" s="60"/>
      <c r="B394" s="61"/>
      <c r="C394" s="62"/>
      <c r="D394" s="62"/>
      <c r="E394" s="62"/>
      <c r="F394" s="62"/>
      <c r="G394" s="42"/>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58"/>
      <c r="AG394" s="58"/>
      <c r="AH394" s="58"/>
      <c r="AI394" s="58"/>
    </row>
    <row r="395" spans="1:35" x14ac:dyDescent="0.25">
      <c r="A395" s="60"/>
      <c r="B395" s="61"/>
      <c r="C395" s="62"/>
      <c r="D395" s="62"/>
      <c r="E395" s="62"/>
      <c r="F395" s="62"/>
      <c r="G395" s="42"/>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58"/>
      <c r="AG395" s="58"/>
      <c r="AH395" s="58"/>
      <c r="AI395" s="58"/>
    </row>
    <row r="396" spans="1:35" x14ac:dyDescent="0.25">
      <c r="A396" s="60"/>
      <c r="B396" s="61"/>
      <c r="C396" s="62"/>
      <c r="D396" s="62"/>
      <c r="E396" s="62"/>
      <c r="F396" s="62"/>
      <c r="G396" s="42"/>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58"/>
      <c r="AG396" s="58"/>
      <c r="AH396" s="58"/>
      <c r="AI396" s="58"/>
    </row>
    <row r="397" spans="1:35" x14ac:dyDescent="0.25">
      <c r="A397" s="60"/>
      <c r="B397" s="61"/>
      <c r="C397" s="62"/>
      <c r="D397" s="62"/>
      <c r="E397" s="62"/>
      <c r="F397" s="62"/>
      <c r="G397" s="42"/>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58"/>
      <c r="AG397" s="58"/>
      <c r="AH397" s="58"/>
      <c r="AI397" s="58"/>
    </row>
    <row r="398" spans="1:35" x14ac:dyDescent="0.25">
      <c r="A398" s="60"/>
      <c r="B398" s="61"/>
      <c r="C398" s="62"/>
      <c r="D398" s="62"/>
      <c r="E398" s="62"/>
      <c r="F398" s="62"/>
      <c r="G398" s="42"/>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58"/>
      <c r="AG398" s="58"/>
      <c r="AH398" s="58"/>
      <c r="AI398" s="58"/>
    </row>
    <row r="399" spans="1:35" x14ac:dyDescent="0.25">
      <c r="A399" s="60"/>
      <c r="B399" s="61"/>
      <c r="C399" s="62"/>
      <c r="D399" s="62"/>
      <c r="E399" s="62"/>
      <c r="F399" s="62"/>
      <c r="G399" s="42"/>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58"/>
      <c r="AG399" s="58"/>
      <c r="AH399" s="58"/>
      <c r="AI399" s="58"/>
    </row>
    <row r="400" spans="1:35" x14ac:dyDescent="0.25">
      <c r="A400" s="60"/>
      <c r="B400" s="61"/>
      <c r="C400" s="62"/>
      <c r="D400" s="62"/>
      <c r="E400" s="62"/>
      <c r="F400" s="62"/>
      <c r="G400" s="42"/>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58"/>
      <c r="AG400" s="58"/>
      <c r="AH400" s="58"/>
      <c r="AI400" s="58"/>
    </row>
    <row r="401" spans="1:35" x14ac:dyDescent="0.25">
      <c r="A401" s="60"/>
      <c r="B401" s="61"/>
      <c r="C401" s="62"/>
      <c r="D401" s="62"/>
      <c r="E401" s="62"/>
      <c r="F401" s="62"/>
      <c r="G401" s="42"/>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58"/>
      <c r="AG401" s="58"/>
      <c r="AH401" s="58"/>
      <c r="AI401" s="58"/>
    </row>
    <row r="402" spans="1:35" x14ac:dyDescent="0.25">
      <c r="A402" s="60"/>
      <c r="B402" s="61"/>
      <c r="C402" s="62"/>
      <c r="D402" s="62"/>
      <c r="E402" s="62"/>
      <c r="F402" s="62"/>
      <c r="G402" s="42"/>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58"/>
      <c r="AG402" s="58"/>
      <c r="AH402" s="58"/>
      <c r="AI402" s="58"/>
    </row>
    <row r="403" spans="1:35" x14ac:dyDescent="0.25">
      <c r="A403" s="60"/>
      <c r="B403" s="61"/>
      <c r="C403" s="62"/>
      <c r="D403" s="62"/>
      <c r="E403" s="62"/>
      <c r="F403" s="62"/>
      <c r="G403" s="42"/>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58"/>
      <c r="AG403" s="58"/>
      <c r="AH403" s="58"/>
      <c r="AI403" s="58"/>
    </row>
    <row r="404" spans="1:35" x14ac:dyDescent="0.25">
      <c r="A404" s="60"/>
      <c r="B404" s="61"/>
      <c r="C404" s="62"/>
      <c r="D404" s="62"/>
      <c r="E404" s="62"/>
      <c r="F404" s="62"/>
      <c r="G404" s="42"/>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58"/>
      <c r="AG404" s="58"/>
      <c r="AH404" s="58"/>
      <c r="AI404" s="58"/>
    </row>
    <row r="405" spans="1:35" x14ac:dyDescent="0.25">
      <c r="A405" s="60"/>
      <c r="B405" s="61"/>
      <c r="C405" s="62"/>
      <c r="D405" s="62"/>
      <c r="E405" s="62"/>
      <c r="F405" s="62"/>
      <c r="G405" s="42"/>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58"/>
      <c r="AG405" s="58"/>
      <c r="AH405" s="58"/>
      <c r="AI405" s="58"/>
    </row>
    <row r="406" spans="1:35" x14ac:dyDescent="0.25">
      <c r="A406" s="60"/>
      <c r="B406" s="61"/>
      <c r="C406" s="62"/>
      <c r="D406" s="62"/>
      <c r="E406" s="62"/>
      <c r="F406" s="62"/>
      <c r="G406" s="42"/>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58"/>
      <c r="AG406" s="58"/>
      <c r="AH406" s="58"/>
      <c r="AI406" s="58"/>
    </row>
    <row r="407" spans="1:35" x14ac:dyDescent="0.25">
      <c r="A407" s="60"/>
      <c r="B407" s="61"/>
      <c r="C407" s="62"/>
      <c r="D407" s="62"/>
      <c r="E407" s="62"/>
      <c r="F407" s="62"/>
      <c r="G407" s="42"/>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58"/>
      <c r="AG407" s="58"/>
      <c r="AH407" s="58"/>
      <c r="AI407" s="58"/>
    </row>
    <row r="408" spans="1:35" x14ac:dyDescent="0.25">
      <c r="A408" s="60"/>
      <c r="B408" s="61"/>
      <c r="C408" s="62"/>
      <c r="D408" s="62"/>
      <c r="E408" s="62"/>
      <c r="F408" s="62"/>
      <c r="G408" s="42"/>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58"/>
      <c r="AG408" s="58"/>
      <c r="AH408" s="58"/>
      <c r="AI408" s="58"/>
    </row>
    <row r="409" spans="1:35" x14ac:dyDescent="0.25">
      <c r="A409" s="60"/>
      <c r="B409" s="61"/>
      <c r="C409" s="62"/>
      <c r="D409" s="62"/>
      <c r="E409" s="62"/>
      <c r="F409" s="62"/>
      <c r="G409" s="42"/>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58"/>
      <c r="AG409" s="58"/>
      <c r="AH409" s="58"/>
      <c r="AI409" s="58"/>
    </row>
    <row r="410" spans="1:35" x14ac:dyDescent="0.25">
      <c r="A410" s="60"/>
      <c r="B410" s="61"/>
      <c r="C410" s="62"/>
      <c r="D410" s="62"/>
      <c r="E410" s="62"/>
      <c r="F410" s="62"/>
      <c r="G410" s="42"/>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58"/>
      <c r="AG410" s="58"/>
      <c r="AH410" s="58"/>
      <c r="AI410" s="58"/>
    </row>
    <row r="411" spans="1:35" x14ac:dyDescent="0.25">
      <c r="A411" s="60"/>
      <c r="B411" s="61"/>
      <c r="C411" s="62"/>
      <c r="D411" s="62"/>
      <c r="E411" s="62"/>
      <c r="F411" s="62"/>
      <c r="G411" s="42"/>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58"/>
      <c r="AG411" s="58"/>
      <c r="AH411" s="58"/>
      <c r="AI411" s="58"/>
    </row>
    <row r="412" spans="1:35" x14ac:dyDescent="0.25">
      <c r="A412" s="60"/>
      <c r="B412" s="61"/>
      <c r="C412" s="62"/>
      <c r="D412" s="62"/>
      <c r="E412" s="62"/>
      <c r="F412" s="62"/>
      <c r="G412" s="42"/>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58"/>
      <c r="AG412" s="58"/>
      <c r="AH412" s="58"/>
      <c r="AI412" s="58"/>
    </row>
    <row r="413" spans="1:35" x14ac:dyDescent="0.25">
      <c r="A413" s="60"/>
      <c r="B413" s="61"/>
      <c r="C413" s="62"/>
      <c r="D413" s="62"/>
      <c r="E413" s="62"/>
      <c r="F413" s="62"/>
      <c r="G413" s="42"/>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58"/>
      <c r="AG413" s="58"/>
      <c r="AH413" s="58"/>
      <c r="AI413" s="58"/>
    </row>
    <row r="414" spans="1:35" x14ac:dyDescent="0.25">
      <c r="A414" s="60"/>
      <c r="B414" s="61"/>
      <c r="C414" s="62"/>
      <c r="D414" s="62"/>
      <c r="E414" s="62"/>
      <c r="F414" s="62"/>
      <c r="G414" s="42"/>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58"/>
      <c r="AG414" s="58"/>
      <c r="AH414" s="58"/>
      <c r="AI414" s="58"/>
    </row>
    <row r="415" spans="1:35" x14ac:dyDescent="0.25">
      <c r="A415" s="60"/>
      <c r="B415" s="61"/>
      <c r="C415" s="62"/>
      <c r="D415" s="62"/>
      <c r="E415" s="62"/>
      <c r="F415" s="62"/>
      <c r="G415" s="42"/>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58"/>
      <c r="AG415" s="58"/>
      <c r="AH415" s="58"/>
      <c r="AI415" s="58"/>
    </row>
    <row r="416" spans="1:35" x14ac:dyDescent="0.25">
      <c r="A416" s="60"/>
      <c r="B416" s="61"/>
      <c r="C416" s="62"/>
      <c r="D416" s="62"/>
      <c r="E416" s="62"/>
      <c r="F416" s="62"/>
      <c r="G416" s="42"/>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58"/>
      <c r="AG416" s="58"/>
      <c r="AH416" s="58"/>
      <c r="AI416" s="58"/>
    </row>
    <row r="417" spans="1:35" x14ac:dyDescent="0.25">
      <c r="A417" s="60"/>
      <c r="B417" s="61"/>
      <c r="C417" s="62"/>
      <c r="D417" s="62"/>
      <c r="E417" s="62"/>
      <c r="F417" s="62"/>
      <c r="G417" s="42"/>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58"/>
      <c r="AG417" s="58"/>
      <c r="AH417" s="58"/>
      <c r="AI417" s="58"/>
    </row>
    <row r="418" spans="1:35" x14ac:dyDescent="0.25">
      <c r="A418" s="60"/>
      <c r="B418" s="61"/>
      <c r="C418" s="62"/>
      <c r="D418" s="62"/>
      <c r="E418" s="62"/>
      <c r="F418" s="62"/>
      <c r="G418" s="42"/>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58"/>
      <c r="AG418" s="58"/>
      <c r="AH418" s="58"/>
      <c r="AI418" s="58"/>
    </row>
    <row r="419" spans="1:35" x14ac:dyDescent="0.25">
      <c r="A419" s="60"/>
      <c r="B419" s="61"/>
      <c r="C419" s="62"/>
      <c r="D419" s="62"/>
      <c r="E419" s="62"/>
      <c r="F419" s="62"/>
      <c r="G419" s="42"/>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58"/>
      <c r="AG419" s="58"/>
      <c r="AH419" s="58"/>
      <c r="AI419" s="58"/>
    </row>
    <row r="420" spans="1:35" x14ac:dyDescent="0.25">
      <c r="A420" s="60"/>
      <c r="B420" s="61"/>
      <c r="C420" s="62"/>
      <c r="D420" s="62"/>
      <c r="E420" s="62"/>
      <c r="F420" s="62"/>
      <c r="G420" s="42"/>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58"/>
      <c r="AG420" s="58"/>
      <c r="AH420" s="58"/>
      <c r="AI420" s="58"/>
    </row>
    <row r="421" spans="1:35" x14ac:dyDescent="0.25">
      <c r="A421" s="60"/>
      <c r="B421" s="61"/>
      <c r="C421" s="62"/>
      <c r="D421" s="62"/>
      <c r="E421" s="62"/>
      <c r="F421" s="62"/>
      <c r="G421" s="42"/>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58"/>
      <c r="AG421" s="58"/>
      <c r="AH421" s="58"/>
      <c r="AI421" s="58"/>
    </row>
    <row r="422" spans="1:35" x14ac:dyDescent="0.25">
      <c r="A422" s="60"/>
      <c r="B422" s="61"/>
      <c r="C422" s="62"/>
      <c r="D422" s="62"/>
      <c r="E422" s="62"/>
      <c r="F422" s="62"/>
      <c r="G422" s="42"/>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58"/>
      <c r="AG422" s="58"/>
      <c r="AH422" s="58"/>
      <c r="AI422" s="58"/>
    </row>
    <row r="423" spans="1:35" x14ac:dyDescent="0.25">
      <c r="A423" s="60"/>
      <c r="B423" s="61"/>
      <c r="C423" s="62"/>
      <c r="D423" s="62"/>
      <c r="E423" s="62"/>
      <c r="F423" s="62"/>
      <c r="G423" s="42"/>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58"/>
      <c r="AG423" s="58"/>
      <c r="AH423" s="58"/>
      <c r="AI423" s="58"/>
    </row>
    <row r="424" spans="1:35" x14ac:dyDescent="0.25">
      <c r="A424" s="60"/>
      <c r="B424" s="61"/>
      <c r="C424" s="62"/>
      <c r="D424" s="62"/>
      <c r="E424" s="62"/>
      <c r="F424" s="62"/>
      <c r="G424" s="42"/>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58"/>
      <c r="AG424" s="58"/>
      <c r="AH424" s="58"/>
      <c r="AI424" s="58"/>
    </row>
    <row r="425" spans="1:35" x14ac:dyDescent="0.25">
      <c r="A425" s="60"/>
      <c r="B425" s="61"/>
      <c r="C425" s="62"/>
      <c r="D425" s="62"/>
      <c r="E425" s="62"/>
      <c r="F425" s="62"/>
      <c r="G425" s="42"/>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58"/>
      <c r="AG425" s="58"/>
      <c r="AH425" s="58"/>
      <c r="AI425" s="58"/>
    </row>
    <row r="426" spans="1:35" x14ac:dyDescent="0.25">
      <c r="A426" s="60"/>
      <c r="B426" s="61"/>
      <c r="C426" s="62"/>
      <c r="D426" s="62"/>
      <c r="E426" s="62"/>
      <c r="F426" s="62"/>
      <c r="G426" s="42"/>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58"/>
      <c r="AG426" s="58"/>
      <c r="AH426" s="58"/>
      <c r="AI426" s="58"/>
    </row>
    <row r="427" spans="1:35" x14ac:dyDescent="0.25">
      <c r="A427" s="60"/>
      <c r="B427" s="61"/>
      <c r="C427" s="62"/>
      <c r="D427" s="62"/>
      <c r="E427" s="62"/>
      <c r="F427" s="62"/>
      <c r="G427" s="42"/>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58"/>
      <c r="AG427" s="58"/>
      <c r="AH427" s="58"/>
      <c r="AI427" s="58"/>
    </row>
    <row r="428" spans="1:35" x14ac:dyDescent="0.25">
      <c r="A428" s="60"/>
      <c r="B428" s="61"/>
      <c r="C428" s="62"/>
      <c r="D428" s="62"/>
      <c r="E428" s="62"/>
      <c r="F428" s="62"/>
      <c r="G428" s="42"/>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58"/>
      <c r="AG428" s="58"/>
      <c r="AH428" s="58"/>
      <c r="AI428" s="58"/>
    </row>
    <row r="429" spans="1:35" x14ac:dyDescent="0.25">
      <c r="A429" s="60"/>
      <c r="B429" s="61"/>
      <c r="C429" s="62"/>
      <c r="D429" s="62"/>
      <c r="E429" s="62"/>
      <c r="F429" s="62"/>
      <c r="G429" s="42"/>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58"/>
      <c r="AG429" s="58"/>
      <c r="AH429" s="58"/>
      <c r="AI429" s="58"/>
    </row>
    <row r="430" spans="1:35" x14ac:dyDescent="0.25">
      <c r="A430" s="60"/>
      <c r="B430" s="61"/>
      <c r="C430" s="62"/>
      <c r="D430" s="62"/>
      <c r="E430" s="62"/>
      <c r="F430" s="62"/>
      <c r="G430" s="42"/>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58"/>
      <c r="AG430" s="58"/>
      <c r="AH430" s="58"/>
      <c r="AI430" s="58"/>
    </row>
    <row r="431" spans="1:35" x14ac:dyDescent="0.25">
      <c r="A431" s="60"/>
      <c r="B431" s="61"/>
      <c r="C431" s="62"/>
      <c r="D431" s="62"/>
      <c r="E431" s="62"/>
      <c r="F431" s="62"/>
      <c r="G431" s="42"/>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58"/>
      <c r="AG431" s="58"/>
      <c r="AH431" s="58"/>
      <c r="AI431" s="58"/>
    </row>
    <row r="432" spans="1:35" x14ac:dyDescent="0.25">
      <c r="A432" s="60"/>
      <c r="B432" s="61"/>
      <c r="C432" s="62"/>
      <c r="D432" s="62"/>
      <c r="E432" s="62"/>
      <c r="F432" s="62"/>
      <c r="G432" s="42"/>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58"/>
      <c r="AG432" s="58"/>
      <c r="AH432" s="58"/>
      <c r="AI432" s="58"/>
    </row>
    <row r="433" spans="1:35" x14ac:dyDescent="0.25">
      <c r="A433" s="60"/>
      <c r="B433" s="61"/>
      <c r="C433" s="62"/>
      <c r="D433" s="62"/>
      <c r="E433" s="62"/>
      <c r="F433" s="62"/>
      <c r="G433" s="42"/>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58"/>
      <c r="AG433" s="58"/>
      <c r="AH433" s="58"/>
      <c r="AI433" s="58"/>
    </row>
    <row r="434" spans="1:35" x14ac:dyDescent="0.25">
      <c r="A434" s="60"/>
      <c r="B434" s="61"/>
      <c r="C434" s="62"/>
      <c r="D434" s="62"/>
      <c r="E434" s="62"/>
      <c r="F434" s="62"/>
      <c r="G434" s="42"/>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58"/>
      <c r="AG434" s="58"/>
      <c r="AH434" s="58"/>
      <c r="AI434" s="58"/>
    </row>
    <row r="435" spans="1:35" x14ac:dyDescent="0.25">
      <c r="A435" s="60"/>
      <c r="B435" s="61"/>
      <c r="C435" s="62"/>
      <c r="D435" s="62"/>
      <c r="E435" s="62"/>
      <c r="F435" s="62"/>
      <c r="G435" s="42"/>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58"/>
      <c r="AG435" s="58"/>
      <c r="AH435" s="58"/>
      <c r="AI435" s="58"/>
    </row>
    <row r="436" spans="1:35" x14ac:dyDescent="0.25">
      <c r="A436" s="60"/>
      <c r="B436" s="61"/>
      <c r="C436" s="62"/>
      <c r="D436" s="62"/>
      <c r="E436" s="62"/>
      <c r="F436" s="62"/>
      <c r="G436" s="42"/>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58"/>
      <c r="AG436" s="58"/>
      <c r="AH436" s="58"/>
      <c r="AI436" s="58"/>
    </row>
    <row r="437" spans="1:35" x14ac:dyDescent="0.25">
      <c r="A437" s="60"/>
      <c r="B437" s="61"/>
      <c r="C437" s="62"/>
      <c r="D437" s="62"/>
      <c r="E437" s="62"/>
      <c r="F437" s="62"/>
      <c r="G437" s="42"/>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58"/>
      <c r="AG437" s="58"/>
      <c r="AH437" s="58"/>
      <c r="AI437" s="58"/>
    </row>
    <row r="438" spans="1:35" x14ac:dyDescent="0.25">
      <c r="A438" s="60"/>
      <c r="B438" s="61"/>
      <c r="C438" s="62"/>
      <c r="D438" s="62"/>
      <c r="E438" s="62"/>
      <c r="F438" s="62"/>
      <c r="G438" s="42"/>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58"/>
      <c r="AG438" s="58"/>
      <c r="AH438" s="58"/>
      <c r="AI438" s="58"/>
    </row>
    <row r="439" spans="1:35" x14ac:dyDescent="0.25">
      <c r="A439" s="60"/>
      <c r="B439" s="61"/>
      <c r="C439" s="62"/>
      <c r="D439" s="62"/>
      <c r="E439" s="62"/>
      <c r="F439" s="62"/>
      <c r="G439" s="42"/>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58"/>
      <c r="AG439" s="58"/>
      <c r="AH439" s="58"/>
      <c r="AI439" s="58"/>
    </row>
    <row r="440" spans="1:35" x14ac:dyDescent="0.25">
      <c r="A440" s="60"/>
      <c r="B440" s="61"/>
      <c r="C440" s="62"/>
      <c r="D440" s="62"/>
      <c r="E440" s="62"/>
      <c r="F440" s="62"/>
      <c r="G440" s="42"/>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58"/>
      <c r="AG440" s="58"/>
      <c r="AH440" s="58"/>
      <c r="AI440" s="58"/>
    </row>
    <row r="441" spans="1:35" x14ac:dyDescent="0.25">
      <c r="A441" s="60"/>
      <c r="B441" s="61"/>
      <c r="C441" s="62"/>
      <c r="D441" s="62"/>
      <c r="E441" s="62"/>
      <c r="F441" s="62"/>
      <c r="G441" s="42"/>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58"/>
      <c r="AG441" s="58"/>
      <c r="AH441" s="58"/>
      <c r="AI441" s="58"/>
    </row>
    <row r="442" spans="1:35" x14ac:dyDescent="0.25">
      <c r="A442" s="60"/>
      <c r="B442" s="61"/>
      <c r="C442" s="62"/>
      <c r="D442" s="62"/>
      <c r="E442" s="62"/>
      <c r="F442" s="62"/>
      <c r="G442" s="42"/>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58"/>
      <c r="AG442" s="58"/>
      <c r="AH442" s="58"/>
      <c r="AI442" s="58"/>
    </row>
    <row r="443" spans="1:35" x14ac:dyDescent="0.25">
      <c r="A443" s="60"/>
      <c r="B443" s="61"/>
      <c r="C443" s="62"/>
      <c r="D443" s="62"/>
      <c r="E443" s="62"/>
      <c r="F443" s="62"/>
      <c r="G443" s="42"/>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58"/>
      <c r="AG443" s="58"/>
      <c r="AH443" s="58"/>
      <c r="AI443" s="58"/>
    </row>
    <row r="444" spans="1:35" x14ac:dyDescent="0.25">
      <c r="A444" s="60"/>
      <c r="B444" s="61"/>
      <c r="C444" s="62"/>
      <c r="D444" s="62"/>
      <c r="E444" s="62"/>
      <c r="F444" s="62"/>
      <c r="G444" s="42"/>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58"/>
      <c r="AG444" s="58"/>
      <c r="AH444" s="58"/>
      <c r="AI444" s="58"/>
    </row>
    <row r="445" spans="1:35" x14ac:dyDescent="0.25">
      <c r="A445" s="60"/>
      <c r="B445" s="61"/>
      <c r="C445" s="62"/>
      <c r="D445" s="62"/>
      <c r="E445" s="62"/>
      <c r="F445" s="62"/>
      <c r="G445" s="42"/>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58"/>
      <c r="AG445" s="58"/>
      <c r="AH445" s="58"/>
      <c r="AI445" s="58"/>
    </row>
    <row r="446" spans="1:35" x14ac:dyDescent="0.25">
      <c r="A446" s="60"/>
      <c r="B446" s="61"/>
      <c r="C446" s="62"/>
      <c r="D446" s="62"/>
      <c r="E446" s="62"/>
      <c r="F446" s="62"/>
      <c r="G446" s="42"/>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58"/>
      <c r="AG446" s="58"/>
      <c r="AH446" s="58"/>
      <c r="AI446" s="58"/>
    </row>
    <row r="447" spans="1:35" x14ac:dyDescent="0.25">
      <c r="A447" s="60"/>
      <c r="B447" s="61"/>
      <c r="C447" s="62"/>
      <c r="D447" s="62"/>
      <c r="E447" s="62"/>
      <c r="F447" s="62"/>
      <c r="G447" s="42"/>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58"/>
      <c r="AG447" s="58"/>
      <c r="AH447" s="58"/>
      <c r="AI447" s="58"/>
    </row>
    <row r="448" spans="1:35" x14ac:dyDescent="0.25">
      <c r="A448" s="60"/>
      <c r="B448" s="61"/>
      <c r="C448" s="62"/>
      <c r="D448" s="62"/>
      <c r="E448" s="62"/>
      <c r="F448" s="62"/>
      <c r="G448" s="42"/>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58"/>
      <c r="AG448" s="58"/>
      <c r="AH448" s="58"/>
      <c r="AI448" s="58"/>
    </row>
    <row r="449" spans="1:35" x14ac:dyDescent="0.25">
      <c r="A449" s="60"/>
      <c r="B449" s="61"/>
      <c r="C449" s="62"/>
      <c r="D449" s="62"/>
      <c r="E449" s="62"/>
      <c r="F449" s="62"/>
      <c r="G449" s="42"/>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58"/>
      <c r="AG449" s="58"/>
      <c r="AH449" s="58"/>
      <c r="AI449" s="58"/>
    </row>
    <row r="450" spans="1:35" x14ac:dyDescent="0.25">
      <c r="A450" s="60"/>
      <c r="B450" s="61"/>
      <c r="C450" s="62"/>
      <c r="D450" s="62"/>
      <c r="E450" s="62"/>
      <c r="F450" s="62"/>
      <c r="G450" s="42"/>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58"/>
      <c r="AG450" s="58"/>
      <c r="AH450" s="58"/>
      <c r="AI450" s="58"/>
    </row>
    <row r="451" spans="1:35" x14ac:dyDescent="0.25">
      <c r="A451" s="60"/>
      <c r="B451" s="61"/>
      <c r="C451" s="62"/>
      <c r="D451" s="62"/>
      <c r="E451" s="62"/>
      <c r="F451" s="62"/>
      <c r="G451" s="42"/>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58"/>
      <c r="AG451" s="58"/>
      <c r="AH451" s="58"/>
      <c r="AI451" s="58"/>
    </row>
    <row r="452" spans="1:35" x14ac:dyDescent="0.25">
      <c r="A452" s="60"/>
      <c r="B452" s="61"/>
      <c r="C452" s="62"/>
      <c r="D452" s="62"/>
      <c r="E452" s="62"/>
      <c r="F452" s="62"/>
      <c r="G452" s="42"/>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58"/>
      <c r="AG452" s="58"/>
      <c r="AH452" s="58"/>
      <c r="AI452" s="58"/>
    </row>
    <row r="453" spans="1:35" x14ac:dyDescent="0.25">
      <c r="A453" s="60"/>
      <c r="B453" s="61"/>
      <c r="C453" s="62"/>
      <c r="D453" s="62"/>
      <c r="E453" s="62"/>
      <c r="F453" s="62"/>
      <c r="G453" s="42"/>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58"/>
      <c r="AG453" s="58"/>
      <c r="AH453" s="58"/>
      <c r="AI453" s="58"/>
    </row>
    <row r="454" spans="1:35" x14ac:dyDescent="0.25">
      <c r="A454" s="60"/>
      <c r="B454" s="61"/>
      <c r="C454" s="62"/>
      <c r="D454" s="62"/>
      <c r="E454" s="62"/>
      <c r="F454" s="62"/>
      <c r="G454" s="42"/>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58"/>
      <c r="AG454" s="58"/>
      <c r="AH454" s="58"/>
      <c r="AI454" s="58"/>
    </row>
    <row r="455" spans="1:35" x14ac:dyDescent="0.25">
      <c r="A455" s="60"/>
      <c r="B455" s="61"/>
      <c r="C455" s="62"/>
      <c r="D455" s="62"/>
      <c r="E455" s="62"/>
      <c r="F455" s="62"/>
      <c r="G455" s="42"/>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58"/>
      <c r="AG455" s="58"/>
      <c r="AH455" s="58"/>
      <c r="AI455" s="58"/>
    </row>
    <row r="456" spans="1:35" x14ac:dyDescent="0.25">
      <c r="A456" s="60"/>
      <c r="B456" s="61"/>
      <c r="C456" s="62"/>
      <c r="D456" s="62"/>
      <c r="E456" s="62"/>
      <c r="F456" s="62"/>
      <c r="G456" s="42"/>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58"/>
      <c r="AG456" s="58"/>
      <c r="AH456" s="58"/>
      <c r="AI456" s="58"/>
    </row>
    <row r="457" spans="1:35" x14ac:dyDescent="0.25">
      <c r="A457" s="60"/>
      <c r="B457" s="61"/>
      <c r="C457" s="62"/>
      <c r="D457" s="62"/>
      <c r="E457" s="62"/>
      <c r="F457" s="62"/>
      <c r="G457" s="42"/>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58"/>
      <c r="AG457" s="58"/>
      <c r="AH457" s="58"/>
      <c r="AI457" s="58"/>
    </row>
    <row r="458" spans="1:35" x14ac:dyDescent="0.25">
      <c r="A458" s="60"/>
      <c r="B458" s="61"/>
      <c r="C458" s="62"/>
      <c r="D458" s="62"/>
      <c r="E458" s="62"/>
      <c r="F458" s="62"/>
      <c r="G458" s="42"/>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58"/>
      <c r="AG458" s="58"/>
      <c r="AH458" s="58"/>
      <c r="AI458" s="58"/>
    </row>
    <row r="459" spans="1:35" x14ac:dyDescent="0.25">
      <c r="A459" s="60"/>
      <c r="B459" s="61"/>
      <c r="C459" s="62"/>
      <c r="D459" s="62"/>
      <c r="E459" s="62"/>
      <c r="F459" s="62"/>
      <c r="G459" s="42"/>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58"/>
      <c r="AG459" s="58"/>
      <c r="AH459" s="58"/>
      <c r="AI459" s="58"/>
    </row>
    <row r="460" spans="1:35" x14ac:dyDescent="0.25">
      <c r="A460" s="60"/>
      <c r="B460" s="61"/>
      <c r="C460" s="62"/>
      <c r="D460" s="62"/>
      <c r="E460" s="62"/>
      <c r="F460" s="62"/>
      <c r="G460" s="42"/>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58"/>
      <c r="AG460" s="58"/>
      <c r="AH460" s="58"/>
      <c r="AI460" s="58"/>
    </row>
    <row r="461" spans="1:35" x14ac:dyDescent="0.25">
      <c r="A461" s="60"/>
      <c r="B461" s="61"/>
      <c r="C461" s="62"/>
      <c r="D461" s="62"/>
      <c r="E461" s="62"/>
      <c r="F461" s="62"/>
      <c r="G461" s="42"/>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58"/>
      <c r="AG461" s="58"/>
      <c r="AH461" s="58"/>
      <c r="AI461" s="58"/>
    </row>
    <row r="462" spans="1:35" x14ac:dyDescent="0.25">
      <c r="A462" s="60"/>
      <c r="B462" s="61"/>
      <c r="C462" s="62"/>
      <c r="D462" s="62"/>
      <c r="E462" s="62"/>
      <c r="F462" s="62"/>
      <c r="G462" s="42"/>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58"/>
      <c r="AG462" s="58"/>
      <c r="AH462" s="58"/>
      <c r="AI462" s="58"/>
    </row>
    <row r="463" spans="1:35" x14ac:dyDescent="0.25">
      <c r="A463" s="60"/>
      <c r="B463" s="61"/>
      <c r="C463" s="62"/>
      <c r="D463" s="62"/>
      <c r="E463" s="62"/>
      <c r="F463" s="62"/>
      <c r="G463" s="42"/>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58"/>
      <c r="AG463" s="58"/>
      <c r="AH463" s="58"/>
      <c r="AI463" s="58"/>
    </row>
    <row r="464" spans="1:35" x14ac:dyDescent="0.25">
      <c r="A464" s="60"/>
      <c r="B464" s="61"/>
      <c r="C464" s="62"/>
      <c r="D464" s="62"/>
      <c r="E464" s="62"/>
      <c r="F464" s="62"/>
      <c r="G464" s="42"/>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58"/>
      <c r="AG464" s="58"/>
      <c r="AH464" s="58"/>
      <c r="AI464" s="58"/>
    </row>
    <row r="465" spans="1:35" x14ac:dyDescent="0.25">
      <c r="A465" s="60"/>
      <c r="B465" s="61"/>
      <c r="C465" s="62"/>
      <c r="D465" s="62"/>
      <c r="E465" s="62"/>
      <c r="F465" s="62"/>
      <c r="G465" s="42"/>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58"/>
      <c r="AG465" s="58"/>
      <c r="AH465" s="58"/>
      <c r="AI465" s="58"/>
    </row>
    <row r="466" spans="1:35" x14ac:dyDescent="0.25">
      <c r="A466" s="60"/>
      <c r="B466" s="61"/>
      <c r="C466" s="62"/>
      <c r="D466" s="62"/>
      <c r="E466" s="62"/>
      <c r="F466" s="62"/>
      <c r="G466" s="42"/>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58"/>
      <c r="AG466" s="58"/>
      <c r="AH466" s="58"/>
      <c r="AI466" s="58"/>
    </row>
    <row r="467" spans="1:35" x14ac:dyDescent="0.25">
      <c r="A467" s="60"/>
      <c r="B467" s="61"/>
      <c r="C467" s="62"/>
      <c r="D467" s="62"/>
      <c r="E467" s="62"/>
      <c r="F467" s="62"/>
      <c r="G467" s="42"/>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58"/>
      <c r="AG467" s="58"/>
      <c r="AH467" s="58"/>
      <c r="AI467" s="58"/>
    </row>
    <row r="468" spans="1:35" x14ac:dyDescent="0.25">
      <c r="A468" s="60"/>
      <c r="B468" s="61"/>
      <c r="C468" s="62"/>
      <c r="D468" s="62"/>
      <c r="E468" s="62"/>
      <c r="F468" s="62"/>
      <c r="G468" s="42"/>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58"/>
      <c r="AG468" s="58"/>
      <c r="AH468" s="58"/>
      <c r="AI468" s="58"/>
    </row>
    <row r="469" spans="1:35" x14ac:dyDescent="0.25">
      <c r="A469" s="60"/>
      <c r="B469" s="61"/>
      <c r="C469" s="62"/>
      <c r="D469" s="62"/>
      <c r="E469" s="62"/>
      <c r="F469" s="62"/>
      <c r="G469" s="42"/>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58"/>
      <c r="AG469" s="58"/>
      <c r="AH469" s="58"/>
      <c r="AI469" s="58"/>
    </row>
    <row r="470" spans="1:35" x14ac:dyDescent="0.25">
      <c r="A470" s="60"/>
      <c r="B470" s="61"/>
      <c r="C470" s="62"/>
      <c r="D470" s="62"/>
      <c r="E470" s="62"/>
      <c r="F470" s="62"/>
      <c r="G470" s="42"/>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58"/>
      <c r="AG470" s="58"/>
      <c r="AH470" s="58"/>
      <c r="AI470" s="58"/>
    </row>
    <row r="471" spans="1:35" x14ac:dyDescent="0.25">
      <c r="A471" s="60"/>
      <c r="B471" s="61"/>
      <c r="C471" s="62"/>
      <c r="D471" s="62"/>
      <c r="E471" s="62"/>
      <c r="F471" s="62"/>
      <c r="G471" s="42"/>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58"/>
      <c r="AG471" s="58"/>
      <c r="AH471" s="58"/>
      <c r="AI471" s="58"/>
    </row>
    <row r="472" spans="1:35" x14ac:dyDescent="0.25">
      <c r="A472" s="60"/>
      <c r="B472" s="61"/>
      <c r="C472" s="62"/>
      <c r="D472" s="62"/>
      <c r="E472" s="62"/>
      <c r="F472" s="62"/>
      <c r="G472" s="42"/>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58"/>
      <c r="AG472" s="58"/>
      <c r="AH472" s="58"/>
      <c r="AI472" s="58"/>
    </row>
    <row r="473" spans="1:35" x14ac:dyDescent="0.25">
      <c r="A473" s="60"/>
      <c r="B473" s="61"/>
      <c r="C473" s="62"/>
      <c r="D473" s="62"/>
      <c r="E473" s="62"/>
      <c r="F473" s="62"/>
      <c r="G473" s="42"/>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58"/>
      <c r="AG473" s="58"/>
      <c r="AH473" s="58"/>
      <c r="AI473" s="58"/>
    </row>
    <row r="474" spans="1:35" x14ac:dyDescent="0.25">
      <c r="A474" s="60"/>
      <c r="B474" s="61"/>
      <c r="C474" s="62"/>
      <c r="D474" s="62"/>
      <c r="E474" s="62"/>
      <c r="F474" s="62"/>
      <c r="G474" s="42"/>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58"/>
      <c r="AG474" s="58"/>
      <c r="AH474" s="58"/>
      <c r="AI474" s="58"/>
    </row>
    <row r="475" spans="1:35" x14ac:dyDescent="0.25">
      <c r="A475" s="60"/>
      <c r="B475" s="61"/>
      <c r="C475" s="62"/>
      <c r="D475" s="62"/>
      <c r="E475" s="62"/>
      <c r="F475" s="62"/>
      <c r="G475" s="42"/>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58"/>
      <c r="AG475" s="58"/>
      <c r="AH475" s="58"/>
      <c r="AI475" s="58"/>
    </row>
    <row r="476" spans="1:35" x14ac:dyDescent="0.25">
      <c r="A476" s="60"/>
      <c r="B476" s="61"/>
      <c r="C476" s="62"/>
      <c r="D476" s="62"/>
      <c r="E476" s="62"/>
      <c r="F476" s="62"/>
      <c r="G476" s="42"/>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58"/>
      <c r="AG476" s="58"/>
      <c r="AH476" s="58"/>
      <c r="AI476" s="58"/>
    </row>
    <row r="477" spans="1:35" x14ac:dyDescent="0.25">
      <c r="A477" s="60"/>
      <c r="B477" s="61"/>
      <c r="C477" s="62"/>
      <c r="D477" s="62"/>
      <c r="E477" s="62"/>
      <c r="F477" s="62"/>
      <c r="G477" s="42"/>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58"/>
      <c r="AG477" s="58"/>
      <c r="AH477" s="58"/>
      <c r="AI477" s="58"/>
    </row>
    <row r="478" spans="1:35" x14ac:dyDescent="0.25">
      <c r="A478" s="60"/>
      <c r="B478" s="61"/>
      <c r="C478" s="62"/>
      <c r="D478" s="62"/>
      <c r="E478" s="62"/>
      <c r="F478" s="62"/>
      <c r="G478" s="42"/>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58"/>
      <c r="AG478" s="58"/>
      <c r="AH478" s="58"/>
      <c r="AI478" s="58"/>
    </row>
    <row r="479" spans="1:35" x14ac:dyDescent="0.25">
      <c r="A479" s="60"/>
      <c r="B479" s="61"/>
      <c r="C479" s="62"/>
      <c r="D479" s="62"/>
      <c r="E479" s="62"/>
      <c r="F479" s="62"/>
      <c r="G479" s="42"/>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58"/>
      <c r="AG479" s="58"/>
      <c r="AH479" s="58"/>
      <c r="AI479" s="58"/>
    </row>
    <row r="480" spans="1:35" x14ac:dyDescent="0.25">
      <c r="A480" s="60"/>
      <c r="B480" s="61"/>
      <c r="C480" s="62"/>
      <c r="D480" s="62"/>
      <c r="E480" s="62"/>
      <c r="F480" s="62"/>
      <c r="G480" s="42"/>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58"/>
      <c r="AG480" s="58"/>
      <c r="AH480" s="58"/>
      <c r="AI480" s="58"/>
    </row>
    <row r="481" spans="1:35" x14ac:dyDescent="0.25">
      <c r="A481" s="60"/>
      <c r="B481" s="61"/>
      <c r="C481" s="62"/>
      <c r="D481" s="62"/>
      <c r="E481" s="62"/>
      <c r="F481" s="62"/>
      <c r="G481" s="42"/>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58"/>
      <c r="AG481" s="58"/>
      <c r="AH481" s="58"/>
      <c r="AI481" s="58"/>
    </row>
    <row r="482" spans="1:35" x14ac:dyDescent="0.25">
      <c r="A482" s="60"/>
      <c r="B482" s="61"/>
      <c r="C482" s="62"/>
      <c r="D482" s="62"/>
      <c r="E482" s="62"/>
      <c r="F482" s="62"/>
      <c r="G482" s="42"/>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58"/>
      <c r="AG482" s="58"/>
      <c r="AH482" s="58"/>
      <c r="AI482" s="58"/>
    </row>
    <row r="483" spans="1:35" x14ac:dyDescent="0.25">
      <c r="A483" s="60"/>
      <c r="B483" s="61"/>
      <c r="C483" s="62"/>
      <c r="D483" s="62"/>
      <c r="E483" s="62"/>
      <c r="F483" s="62"/>
      <c r="G483" s="42"/>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58"/>
      <c r="AG483" s="58"/>
      <c r="AH483" s="58"/>
      <c r="AI483" s="58"/>
    </row>
    <row r="484" spans="1:35" x14ac:dyDescent="0.25">
      <c r="A484" s="60"/>
      <c r="B484" s="61"/>
      <c r="C484" s="62"/>
      <c r="D484" s="62"/>
      <c r="E484" s="62"/>
      <c r="F484" s="62"/>
      <c r="G484" s="42"/>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58"/>
      <c r="AG484" s="58"/>
      <c r="AH484" s="58"/>
      <c r="AI484" s="58"/>
    </row>
    <row r="485" spans="1:35" x14ac:dyDescent="0.25">
      <c r="A485" s="60"/>
      <c r="B485" s="61"/>
      <c r="C485" s="62"/>
      <c r="D485" s="62"/>
      <c r="E485" s="62"/>
      <c r="F485" s="62"/>
      <c r="G485" s="42"/>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58"/>
      <c r="AG485" s="58"/>
      <c r="AH485" s="58"/>
      <c r="AI485" s="58"/>
    </row>
    <row r="486" spans="1:35" x14ac:dyDescent="0.25">
      <c r="A486" s="60"/>
      <c r="B486" s="61"/>
      <c r="C486" s="62"/>
      <c r="D486" s="62"/>
      <c r="E486" s="62"/>
      <c r="F486" s="62"/>
      <c r="G486" s="42"/>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58"/>
      <c r="AG486" s="58"/>
      <c r="AH486" s="58"/>
      <c r="AI486" s="58"/>
    </row>
    <row r="487" spans="1:35" x14ac:dyDescent="0.25">
      <c r="A487" s="60"/>
      <c r="B487" s="61"/>
      <c r="C487" s="62"/>
      <c r="D487" s="62"/>
      <c r="E487" s="62"/>
      <c r="F487" s="62"/>
      <c r="G487" s="42"/>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58"/>
      <c r="AG487" s="58"/>
      <c r="AH487" s="58"/>
      <c r="AI487" s="58"/>
    </row>
    <row r="488" spans="1:35" x14ac:dyDescent="0.25">
      <c r="A488" s="60"/>
      <c r="B488" s="61"/>
      <c r="C488" s="62"/>
      <c r="D488" s="62"/>
      <c r="E488" s="62"/>
      <c r="F488" s="62"/>
      <c r="G488" s="42"/>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58"/>
      <c r="AG488" s="58"/>
      <c r="AH488" s="58"/>
      <c r="AI488" s="58"/>
    </row>
    <row r="489" spans="1:35" x14ac:dyDescent="0.25">
      <c r="A489" s="60"/>
      <c r="B489" s="61"/>
      <c r="C489" s="62"/>
      <c r="D489" s="62"/>
      <c r="E489" s="62"/>
      <c r="F489" s="62"/>
      <c r="G489" s="42"/>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58"/>
      <c r="AG489" s="58"/>
      <c r="AH489" s="58"/>
      <c r="AI489" s="58"/>
    </row>
    <row r="490" spans="1:35" x14ac:dyDescent="0.25">
      <c r="A490" s="60"/>
      <c r="B490" s="61"/>
      <c r="C490" s="62"/>
      <c r="D490" s="62"/>
      <c r="E490" s="62"/>
      <c r="F490" s="62"/>
      <c r="G490" s="42"/>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58"/>
      <c r="AG490" s="58"/>
      <c r="AH490" s="58"/>
      <c r="AI490" s="58"/>
    </row>
    <row r="491" spans="1:35" x14ac:dyDescent="0.25">
      <c r="A491" s="60"/>
      <c r="B491" s="61"/>
      <c r="C491" s="62"/>
      <c r="D491" s="62"/>
      <c r="E491" s="62"/>
      <c r="F491" s="62"/>
      <c r="G491" s="42"/>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58"/>
      <c r="AG491" s="58"/>
      <c r="AH491" s="58"/>
      <c r="AI491" s="58"/>
    </row>
    <row r="492" spans="1:35" x14ac:dyDescent="0.25">
      <c r="A492" s="60"/>
      <c r="B492" s="61"/>
      <c r="C492" s="62"/>
      <c r="D492" s="62"/>
      <c r="E492" s="62"/>
      <c r="F492" s="62"/>
      <c r="G492" s="42"/>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58"/>
      <c r="AG492" s="58"/>
      <c r="AH492" s="58"/>
      <c r="AI492" s="58"/>
    </row>
    <row r="493" spans="1:35" x14ac:dyDescent="0.25">
      <c r="A493" s="60"/>
      <c r="B493" s="61"/>
      <c r="C493" s="62"/>
      <c r="D493" s="62"/>
      <c r="E493" s="62"/>
      <c r="F493" s="62"/>
      <c r="G493" s="42"/>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58"/>
      <c r="AG493" s="58"/>
      <c r="AH493" s="58"/>
      <c r="AI493" s="58"/>
    </row>
    <row r="494" spans="1:35" x14ac:dyDescent="0.25">
      <c r="A494" s="60"/>
      <c r="B494" s="61"/>
      <c r="C494" s="62"/>
      <c r="D494" s="62"/>
      <c r="E494" s="62"/>
      <c r="F494" s="62"/>
      <c r="G494" s="42"/>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58"/>
      <c r="AG494" s="58"/>
      <c r="AH494" s="58"/>
      <c r="AI494" s="58"/>
    </row>
    <row r="495" spans="1:35" x14ac:dyDescent="0.25">
      <c r="A495" s="60"/>
      <c r="B495" s="61"/>
      <c r="C495" s="62"/>
      <c r="D495" s="62"/>
      <c r="E495" s="62"/>
      <c r="F495" s="62"/>
      <c r="G495" s="42"/>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58"/>
      <c r="AG495" s="58"/>
      <c r="AH495" s="58"/>
      <c r="AI495" s="58"/>
    </row>
    <row r="496" spans="1:35" x14ac:dyDescent="0.25">
      <c r="A496" s="60"/>
      <c r="B496" s="61"/>
      <c r="C496" s="62"/>
      <c r="D496" s="62"/>
      <c r="E496" s="62"/>
      <c r="F496" s="62"/>
      <c r="G496" s="42"/>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58"/>
      <c r="AG496" s="58"/>
      <c r="AH496" s="58"/>
      <c r="AI496" s="58"/>
    </row>
    <row r="497" spans="1:35" x14ac:dyDescent="0.25">
      <c r="A497" s="60"/>
      <c r="B497" s="61"/>
      <c r="C497" s="62"/>
      <c r="D497" s="62"/>
      <c r="E497" s="62"/>
      <c r="F497" s="62"/>
      <c r="G497" s="42"/>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58"/>
      <c r="AG497" s="58"/>
      <c r="AH497" s="58"/>
      <c r="AI497" s="58"/>
    </row>
    <row r="498" spans="1:35" x14ac:dyDescent="0.25">
      <c r="A498" s="60"/>
      <c r="B498" s="61"/>
      <c r="C498" s="62"/>
      <c r="D498" s="62"/>
      <c r="E498" s="62"/>
      <c r="F498" s="62"/>
      <c r="G498" s="42"/>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58"/>
      <c r="AG498" s="58"/>
      <c r="AH498" s="58"/>
      <c r="AI498" s="58"/>
    </row>
    <row r="499" spans="1:35" x14ac:dyDescent="0.25">
      <c r="A499" s="60"/>
      <c r="B499" s="61"/>
      <c r="C499" s="62"/>
      <c r="D499" s="62"/>
      <c r="E499" s="62"/>
      <c r="F499" s="62"/>
      <c r="G499" s="42"/>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58"/>
      <c r="AG499" s="58"/>
      <c r="AH499" s="58"/>
      <c r="AI499" s="58"/>
    </row>
    <row r="500" spans="1:35" x14ac:dyDescent="0.25">
      <c r="A500" s="60"/>
      <c r="B500" s="61"/>
      <c r="C500" s="62"/>
      <c r="D500" s="62"/>
      <c r="E500" s="62"/>
      <c r="F500" s="62"/>
      <c r="G500" s="42"/>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58"/>
      <c r="AG500" s="58"/>
      <c r="AH500" s="58"/>
      <c r="AI500" s="58"/>
    </row>
    <row r="501" spans="1:35" x14ac:dyDescent="0.25">
      <c r="A501" s="60"/>
      <c r="B501" s="61"/>
      <c r="C501" s="62"/>
      <c r="D501" s="62"/>
      <c r="E501" s="62"/>
      <c r="F501" s="62"/>
      <c r="G501" s="42"/>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58"/>
      <c r="AG501" s="58"/>
      <c r="AH501" s="58"/>
      <c r="AI501" s="58"/>
    </row>
    <row r="502" spans="1:35" x14ac:dyDescent="0.25">
      <c r="A502" s="60"/>
      <c r="B502" s="61"/>
      <c r="C502" s="62"/>
      <c r="D502" s="62"/>
      <c r="E502" s="62"/>
      <c r="F502" s="62"/>
      <c r="G502" s="42"/>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58"/>
      <c r="AG502" s="58"/>
      <c r="AH502" s="58"/>
      <c r="AI502" s="58"/>
    </row>
    <row r="503" spans="1:35" x14ac:dyDescent="0.25">
      <c r="A503" s="60"/>
      <c r="B503" s="61"/>
      <c r="C503" s="62"/>
      <c r="D503" s="62"/>
      <c r="E503" s="62"/>
      <c r="F503" s="62"/>
      <c r="G503" s="42"/>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58"/>
      <c r="AG503" s="58"/>
      <c r="AH503" s="58"/>
      <c r="AI503" s="58"/>
    </row>
    <row r="504" spans="1:35" x14ac:dyDescent="0.25">
      <c r="A504" s="60"/>
      <c r="B504" s="61"/>
      <c r="C504" s="62"/>
      <c r="D504" s="62"/>
      <c r="E504" s="62"/>
      <c r="F504" s="62"/>
      <c r="G504" s="42"/>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58"/>
      <c r="AG504" s="58"/>
      <c r="AH504" s="58"/>
      <c r="AI504" s="58"/>
    </row>
    <row r="505" spans="1:35" x14ac:dyDescent="0.25">
      <c r="A505" s="60"/>
      <c r="B505" s="61"/>
      <c r="C505" s="62"/>
      <c r="D505" s="62"/>
      <c r="E505" s="62"/>
      <c r="F505" s="62"/>
      <c r="G505" s="42"/>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58"/>
      <c r="AG505" s="58"/>
      <c r="AH505" s="58"/>
      <c r="AI505" s="58"/>
    </row>
    <row r="506" spans="1:35" x14ac:dyDescent="0.25">
      <c r="A506" s="60"/>
      <c r="B506" s="61"/>
      <c r="C506" s="62"/>
      <c r="D506" s="62"/>
      <c r="E506" s="62"/>
      <c r="F506" s="62"/>
      <c r="G506" s="42"/>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58"/>
      <c r="AG506" s="58"/>
      <c r="AH506" s="58"/>
      <c r="AI506" s="58"/>
    </row>
    <row r="507" spans="1:35" x14ac:dyDescent="0.25">
      <c r="A507" s="60"/>
      <c r="B507" s="61"/>
      <c r="C507" s="62"/>
      <c r="D507" s="62"/>
      <c r="E507" s="62"/>
      <c r="F507" s="62"/>
      <c r="G507" s="42"/>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58"/>
      <c r="AG507" s="58"/>
      <c r="AH507" s="58"/>
      <c r="AI507" s="58"/>
    </row>
    <row r="508" spans="1:35" x14ac:dyDescent="0.25">
      <c r="A508" s="60"/>
      <c r="B508" s="61"/>
      <c r="C508" s="62"/>
      <c r="D508" s="62"/>
      <c r="E508" s="62"/>
      <c r="F508" s="62"/>
      <c r="G508" s="42"/>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58"/>
      <c r="AG508" s="58"/>
      <c r="AH508" s="58"/>
      <c r="AI508" s="58"/>
    </row>
    <row r="509" spans="1:35" x14ac:dyDescent="0.25">
      <c r="A509" s="60"/>
      <c r="B509" s="61"/>
      <c r="C509" s="62"/>
      <c r="D509" s="62"/>
      <c r="E509" s="62"/>
      <c r="F509" s="62"/>
      <c r="G509" s="42"/>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58"/>
      <c r="AG509" s="58"/>
      <c r="AH509" s="58"/>
      <c r="AI509" s="58"/>
    </row>
    <row r="510" spans="1:35" x14ac:dyDescent="0.25">
      <c r="A510" s="60"/>
      <c r="B510" s="61"/>
      <c r="C510" s="62"/>
      <c r="D510" s="62"/>
      <c r="E510" s="62"/>
      <c r="F510" s="62"/>
      <c r="G510" s="42"/>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58"/>
      <c r="AG510" s="58"/>
      <c r="AH510" s="58"/>
      <c r="AI510" s="58"/>
    </row>
    <row r="511" spans="1:35" x14ac:dyDescent="0.25">
      <c r="A511" s="60"/>
      <c r="B511" s="61"/>
      <c r="C511" s="62"/>
      <c r="D511" s="62"/>
      <c r="E511" s="62"/>
      <c r="F511" s="62"/>
      <c r="G511" s="42"/>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58"/>
      <c r="AG511" s="58"/>
      <c r="AH511" s="58"/>
      <c r="AI511" s="58"/>
    </row>
    <row r="512" spans="1:35" x14ac:dyDescent="0.25">
      <c r="A512" s="60"/>
      <c r="B512" s="61"/>
      <c r="C512" s="62"/>
      <c r="D512" s="62"/>
      <c r="E512" s="62"/>
      <c r="F512" s="62"/>
      <c r="G512" s="42"/>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58"/>
      <c r="AG512" s="58"/>
      <c r="AH512" s="58"/>
      <c r="AI512" s="58"/>
    </row>
    <row r="513" spans="1:35" x14ac:dyDescent="0.25">
      <c r="A513" s="60"/>
      <c r="B513" s="61"/>
      <c r="C513" s="62"/>
      <c r="D513" s="62"/>
      <c r="E513" s="62"/>
      <c r="F513" s="62"/>
      <c r="G513" s="42"/>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58"/>
      <c r="AG513" s="58"/>
      <c r="AH513" s="58"/>
      <c r="AI513" s="58"/>
    </row>
    <row r="514" spans="1:35" x14ac:dyDescent="0.25">
      <c r="A514" s="60"/>
      <c r="B514" s="61"/>
      <c r="C514" s="62"/>
      <c r="D514" s="62"/>
      <c r="E514" s="62"/>
      <c r="F514" s="62"/>
      <c r="G514" s="42"/>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58"/>
      <c r="AG514" s="58"/>
      <c r="AH514" s="58"/>
      <c r="AI514" s="58"/>
    </row>
    <row r="515" spans="1:35" x14ac:dyDescent="0.25">
      <c r="A515" s="60"/>
      <c r="B515" s="61"/>
      <c r="C515" s="62"/>
      <c r="D515" s="62"/>
      <c r="E515" s="62"/>
      <c r="F515" s="62"/>
      <c r="G515" s="42"/>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58"/>
      <c r="AG515" s="58"/>
      <c r="AH515" s="58"/>
      <c r="AI515" s="58"/>
    </row>
    <row r="516" spans="1:35" x14ac:dyDescent="0.25">
      <c r="A516" s="60"/>
      <c r="B516" s="61"/>
      <c r="C516" s="62"/>
      <c r="D516" s="62"/>
      <c r="E516" s="62"/>
      <c r="F516" s="62"/>
      <c r="G516" s="42"/>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58"/>
      <c r="AG516" s="58"/>
      <c r="AH516" s="58"/>
      <c r="AI516" s="58"/>
    </row>
    <row r="517" spans="1:35" x14ac:dyDescent="0.25">
      <c r="A517" s="60"/>
      <c r="B517" s="61"/>
      <c r="C517" s="62"/>
      <c r="D517" s="62"/>
      <c r="E517" s="62"/>
      <c r="F517" s="62"/>
      <c r="G517" s="42"/>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58"/>
      <c r="AG517" s="58"/>
      <c r="AH517" s="58"/>
      <c r="AI517" s="58"/>
    </row>
    <row r="518" spans="1:35" x14ac:dyDescent="0.25">
      <c r="A518" s="60"/>
      <c r="B518" s="61"/>
      <c r="C518" s="62"/>
      <c r="D518" s="62"/>
      <c r="E518" s="62"/>
      <c r="F518" s="62"/>
      <c r="G518" s="42"/>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58"/>
      <c r="AG518" s="58"/>
      <c r="AH518" s="58"/>
      <c r="AI518" s="58"/>
    </row>
    <row r="519" spans="1:35" x14ac:dyDescent="0.25">
      <c r="A519" s="60"/>
      <c r="B519" s="61"/>
      <c r="C519" s="62"/>
      <c r="D519" s="62"/>
      <c r="E519" s="62"/>
      <c r="F519" s="62"/>
      <c r="G519" s="42"/>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58"/>
      <c r="AG519" s="58"/>
      <c r="AH519" s="58"/>
      <c r="AI519" s="58"/>
    </row>
    <row r="520" spans="1:35" x14ac:dyDescent="0.25">
      <c r="A520" s="60"/>
      <c r="B520" s="61"/>
      <c r="C520" s="62"/>
      <c r="D520" s="62"/>
      <c r="E520" s="62"/>
      <c r="F520" s="62"/>
      <c r="G520" s="42"/>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58"/>
      <c r="AG520" s="58"/>
      <c r="AH520" s="58"/>
      <c r="AI520" s="58"/>
    </row>
    <row r="521" spans="1:35" x14ac:dyDescent="0.25">
      <c r="A521" s="60"/>
      <c r="B521" s="61"/>
      <c r="C521" s="62"/>
      <c r="D521" s="62"/>
      <c r="E521" s="62"/>
      <c r="F521" s="62"/>
      <c r="G521" s="42"/>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58"/>
      <c r="AG521" s="58"/>
      <c r="AH521" s="58"/>
      <c r="AI521" s="58"/>
    </row>
    <row r="522" spans="1:35" x14ac:dyDescent="0.25">
      <c r="A522" s="60"/>
      <c r="B522" s="61"/>
      <c r="C522" s="62"/>
      <c r="D522" s="62"/>
      <c r="E522" s="62"/>
      <c r="F522" s="62"/>
      <c r="G522" s="42"/>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58"/>
      <c r="AG522" s="58"/>
      <c r="AH522" s="58"/>
      <c r="AI522" s="58"/>
    </row>
    <row r="523" spans="1:35" x14ac:dyDescent="0.25">
      <c r="A523" s="60"/>
      <c r="B523" s="61"/>
      <c r="C523" s="62"/>
      <c r="D523" s="62"/>
      <c r="E523" s="62"/>
      <c r="F523" s="62"/>
      <c r="G523" s="42"/>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58"/>
      <c r="AG523" s="58"/>
      <c r="AH523" s="58"/>
      <c r="AI523" s="58"/>
    </row>
    <row r="524" spans="1:35" x14ac:dyDescent="0.25">
      <c r="A524" s="60"/>
      <c r="B524" s="61"/>
      <c r="C524" s="62"/>
      <c r="D524" s="62"/>
      <c r="E524" s="62"/>
      <c r="F524" s="62"/>
      <c r="G524" s="42"/>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58"/>
      <c r="AG524" s="58"/>
      <c r="AH524" s="58"/>
      <c r="AI524" s="58"/>
    </row>
    <row r="525" spans="1:35" x14ac:dyDescent="0.25">
      <c r="A525" s="60"/>
      <c r="B525" s="61"/>
      <c r="C525" s="62"/>
      <c r="D525" s="62"/>
      <c r="E525" s="62"/>
      <c r="F525" s="62"/>
      <c r="G525" s="42"/>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58"/>
      <c r="AG525" s="58"/>
      <c r="AH525" s="58"/>
      <c r="AI525" s="58"/>
    </row>
    <row r="526" spans="1:35" x14ac:dyDescent="0.25">
      <c r="A526" s="60"/>
      <c r="B526" s="61"/>
      <c r="C526" s="62"/>
      <c r="D526" s="62"/>
      <c r="E526" s="62"/>
      <c r="F526" s="62"/>
      <c r="G526" s="42"/>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58"/>
      <c r="AG526" s="58"/>
      <c r="AH526" s="58"/>
      <c r="AI526" s="58"/>
    </row>
    <row r="527" spans="1:35" x14ac:dyDescent="0.25">
      <c r="A527" s="60"/>
      <c r="B527" s="61"/>
      <c r="C527" s="62"/>
      <c r="D527" s="62"/>
      <c r="E527" s="62"/>
      <c r="F527" s="62"/>
      <c r="G527" s="42"/>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58"/>
      <c r="AG527" s="58"/>
      <c r="AH527" s="58"/>
      <c r="AI527" s="58"/>
    </row>
    <row r="528" spans="1:35" x14ac:dyDescent="0.25">
      <c r="A528" s="60"/>
      <c r="B528" s="61"/>
      <c r="C528" s="62"/>
      <c r="D528" s="62"/>
      <c r="E528" s="62"/>
      <c r="F528" s="62"/>
      <c r="G528" s="42"/>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58"/>
      <c r="AG528" s="58"/>
      <c r="AH528" s="58"/>
      <c r="AI528" s="58"/>
    </row>
    <row r="529" spans="1:35" x14ac:dyDescent="0.25">
      <c r="A529" s="60"/>
      <c r="B529" s="61"/>
      <c r="C529" s="62"/>
      <c r="D529" s="62"/>
      <c r="E529" s="62"/>
      <c r="F529" s="62"/>
      <c r="G529" s="42"/>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58"/>
      <c r="AG529" s="58"/>
      <c r="AH529" s="58"/>
      <c r="AI529" s="58"/>
    </row>
    <row r="530" spans="1:35" x14ac:dyDescent="0.25">
      <c r="A530" s="60"/>
      <c r="B530" s="61"/>
      <c r="C530" s="62"/>
      <c r="D530" s="62"/>
      <c r="E530" s="62"/>
      <c r="F530" s="62"/>
      <c r="G530" s="42"/>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58"/>
      <c r="AG530" s="58"/>
      <c r="AH530" s="58"/>
      <c r="AI530" s="58"/>
    </row>
    <row r="531" spans="1:35" x14ac:dyDescent="0.25">
      <c r="A531" s="60"/>
      <c r="B531" s="61"/>
      <c r="C531" s="62"/>
      <c r="D531" s="62"/>
      <c r="E531" s="62"/>
      <c r="F531" s="62"/>
      <c r="G531" s="42"/>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58"/>
      <c r="AG531" s="58"/>
      <c r="AH531" s="58"/>
      <c r="AI531" s="58"/>
    </row>
    <row r="532" spans="1:35" x14ac:dyDescent="0.25">
      <c r="A532" s="60"/>
      <c r="B532" s="61"/>
      <c r="C532" s="62"/>
      <c r="D532" s="62"/>
      <c r="E532" s="62"/>
      <c r="F532" s="62"/>
      <c r="G532" s="42"/>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58"/>
      <c r="AG532" s="58"/>
      <c r="AH532" s="58"/>
      <c r="AI532" s="58"/>
    </row>
    <row r="533" spans="1:35" x14ac:dyDescent="0.25">
      <c r="A533" s="60"/>
      <c r="B533" s="61"/>
      <c r="C533" s="62"/>
      <c r="D533" s="62"/>
      <c r="E533" s="62"/>
      <c r="F533" s="62"/>
      <c r="G533" s="42"/>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58"/>
      <c r="AG533" s="58"/>
      <c r="AH533" s="58"/>
      <c r="AI533" s="58"/>
    </row>
    <row r="534" spans="1:35" x14ac:dyDescent="0.25">
      <c r="A534" s="60"/>
      <c r="B534" s="61"/>
      <c r="C534" s="62"/>
      <c r="D534" s="62"/>
      <c r="E534" s="62"/>
      <c r="F534" s="62"/>
      <c r="G534" s="42"/>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58"/>
      <c r="AG534" s="58"/>
      <c r="AH534" s="58"/>
      <c r="AI534" s="58"/>
    </row>
    <row r="535" spans="1:35" x14ac:dyDescent="0.25">
      <c r="A535" s="60"/>
      <c r="B535" s="61"/>
      <c r="C535" s="62"/>
      <c r="D535" s="62"/>
      <c r="E535" s="62"/>
      <c r="F535" s="62"/>
      <c r="G535" s="42"/>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58"/>
      <c r="AG535" s="58"/>
      <c r="AH535" s="58"/>
      <c r="AI535" s="58"/>
    </row>
    <row r="536" spans="1:35" x14ac:dyDescent="0.25">
      <c r="A536" s="60"/>
      <c r="B536" s="61"/>
      <c r="C536" s="62"/>
      <c r="D536" s="62"/>
      <c r="E536" s="62"/>
      <c r="F536" s="62"/>
      <c r="G536" s="42"/>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58"/>
      <c r="AG536" s="58"/>
      <c r="AH536" s="58"/>
      <c r="AI536" s="58"/>
    </row>
    <row r="537" spans="1:35" x14ac:dyDescent="0.25">
      <c r="A537" s="60"/>
      <c r="B537" s="61"/>
      <c r="C537" s="62"/>
      <c r="D537" s="62"/>
      <c r="E537" s="62"/>
      <c r="F537" s="62"/>
      <c r="G537" s="42"/>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58"/>
      <c r="AG537" s="58"/>
      <c r="AH537" s="58"/>
      <c r="AI537" s="58"/>
    </row>
    <row r="538" spans="1:35" x14ac:dyDescent="0.25">
      <c r="A538" s="60"/>
      <c r="B538" s="61"/>
      <c r="C538" s="62"/>
      <c r="D538" s="62"/>
      <c r="E538" s="62"/>
      <c r="F538" s="62"/>
      <c r="G538" s="42"/>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58"/>
      <c r="AG538" s="58"/>
      <c r="AH538" s="58"/>
      <c r="AI538" s="58"/>
    </row>
    <row r="539" spans="1:35" x14ac:dyDescent="0.25">
      <c r="A539" s="60"/>
      <c r="B539" s="61"/>
      <c r="C539" s="62"/>
      <c r="D539" s="62"/>
      <c r="E539" s="62"/>
      <c r="F539" s="62"/>
      <c r="G539" s="42"/>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58"/>
      <c r="AG539" s="58"/>
      <c r="AH539" s="58"/>
      <c r="AI539" s="58"/>
    </row>
    <row r="540" spans="1:35" x14ac:dyDescent="0.25">
      <c r="A540" s="60"/>
      <c r="B540" s="61"/>
      <c r="C540" s="62"/>
      <c r="D540" s="62"/>
      <c r="E540" s="62"/>
      <c r="F540" s="62"/>
      <c r="G540" s="42"/>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58"/>
      <c r="AG540" s="58"/>
      <c r="AH540" s="58"/>
      <c r="AI540" s="58"/>
    </row>
    <row r="541" spans="1:35" x14ac:dyDescent="0.25">
      <c r="A541" s="60"/>
      <c r="B541" s="61"/>
      <c r="C541" s="62"/>
      <c r="D541" s="62"/>
      <c r="E541" s="62"/>
      <c r="F541" s="62"/>
      <c r="G541" s="42"/>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58"/>
      <c r="AG541" s="58"/>
      <c r="AH541" s="58"/>
      <c r="AI541" s="58"/>
    </row>
    <row r="542" spans="1:35" x14ac:dyDescent="0.25">
      <c r="A542" s="60"/>
      <c r="B542" s="61"/>
      <c r="C542" s="62"/>
      <c r="D542" s="62"/>
      <c r="E542" s="62"/>
      <c r="F542" s="62"/>
      <c r="G542" s="42"/>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58"/>
      <c r="AG542" s="58"/>
      <c r="AH542" s="58"/>
      <c r="AI542" s="58"/>
    </row>
    <row r="543" spans="1:35" x14ac:dyDescent="0.25">
      <c r="A543" s="60"/>
      <c r="B543" s="61"/>
      <c r="C543" s="62"/>
      <c r="D543" s="62"/>
      <c r="E543" s="62"/>
      <c r="F543" s="62"/>
      <c r="G543" s="42"/>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58"/>
      <c r="AG543" s="58"/>
      <c r="AH543" s="58"/>
      <c r="AI543" s="58"/>
    </row>
    <row r="544" spans="1:35" x14ac:dyDescent="0.25">
      <c r="A544" s="60"/>
      <c r="B544" s="61"/>
      <c r="C544" s="62"/>
      <c r="D544" s="62"/>
      <c r="E544" s="62"/>
      <c r="F544" s="62"/>
      <c r="G544" s="42"/>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58"/>
      <c r="AG544" s="58"/>
      <c r="AH544" s="58"/>
      <c r="AI544" s="58"/>
    </row>
    <row r="545" spans="1:35" x14ac:dyDescent="0.25">
      <c r="A545" s="60"/>
      <c r="B545" s="61"/>
      <c r="C545" s="62"/>
      <c r="D545" s="62"/>
      <c r="E545" s="62"/>
      <c r="F545" s="62"/>
      <c r="G545" s="42"/>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58"/>
      <c r="AG545" s="58"/>
      <c r="AH545" s="58"/>
      <c r="AI545" s="58"/>
    </row>
    <row r="546" spans="1:35" x14ac:dyDescent="0.25">
      <c r="A546" s="60"/>
      <c r="B546" s="61"/>
      <c r="C546" s="62"/>
      <c r="D546" s="62"/>
      <c r="E546" s="62"/>
      <c r="F546" s="62"/>
      <c r="G546" s="42"/>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58"/>
      <c r="AG546" s="58"/>
      <c r="AH546" s="58"/>
      <c r="AI546" s="58"/>
    </row>
    <row r="547" spans="1:35" x14ac:dyDescent="0.25">
      <c r="A547" s="60"/>
      <c r="B547" s="61"/>
      <c r="C547" s="62"/>
      <c r="D547" s="62"/>
      <c r="E547" s="62"/>
      <c r="F547" s="62"/>
      <c r="G547" s="42"/>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58"/>
      <c r="AG547" s="58"/>
      <c r="AH547" s="58"/>
      <c r="AI547" s="58"/>
    </row>
    <row r="548" spans="1:35" x14ac:dyDescent="0.25">
      <c r="A548" s="60"/>
      <c r="B548" s="61"/>
      <c r="C548" s="62"/>
      <c r="D548" s="62"/>
      <c r="E548" s="62"/>
      <c r="F548" s="62"/>
      <c r="G548" s="42"/>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58"/>
      <c r="AG548" s="58"/>
      <c r="AH548" s="58"/>
      <c r="AI548" s="58"/>
    </row>
    <row r="549" spans="1:35" x14ac:dyDescent="0.25">
      <c r="A549" s="60"/>
      <c r="B549" s="61"/>
      <c r="C549" s="62"/>
      <c r="D549" s="62"/>
      <c r="E549" s="62"/>
      <c r="F549" s="62"/>
      <c r="G549" s="42"/>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58"/>
      <c r="AG549" s="58"/>
      <c r="AH549" s="58"/>
      <c r="AI549" s="58"/>
    </row>
    <row r="550" spans="1:35" x14ac:dyDescent="0.25">
      <c r="A550" s="60"/>
      <c r="B550" s="61"/>
      <c r="C550" s="62"/>
      <c r="D550" s="62"/>
      <c r="E550" s="62"/>
      <c r="F550" s="62"/>
      <c r="G550" s="42"/>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58"/>
      <c r="AG550" s="58"/>
      <c r="AH550" s="58"/>
      <c r="AI550" s="58"/>
    </row>
    <row r="551" spans="1:35" x14ac:dyDescent="0.25">
      <c r="A551" s="60"/>
      <c r="B551" s="61"/>
      <c r="C551" s="62"/>
      <c r="D551" s="62"/>
      <c r="E551" s="62"/>
      <c r="F551" s="62"/>
      <c r="G551" s="42"/>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58"/>
      <c r="AG551" s="58"/>
      <c r="AH551" s="58"/>
      <c r="AI551" s="58"/>
    </row>
    <row r="552" spans="1:35" x14ac:dyDescent="0.25">
      <c r="A552" s="60"/>
      <c r="B552" s="61"/>
      <c r="C552" s="62"/>
      <c r="D552" s="62"/>
      <c r="E552" s="62"/>
      <c r="F552" s="62"/>
      <c r="G552" s="42"/>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58"/>
      <c r="AG552" s="58"/>
      <c r="AH552" s="58"/>
      <c r="AI552" s="58"/>
    </row>
    <row r="553" spans="1:35" x14ac:dyDescent="0.25">
      <c r="A553" s="60"/>
      <c r="B553" s="61"/>
      <c r="C553" s="62"/>
      <c r="D553" s="62"/>
      <c r="E553" s="62"/>
      <c r="F553" s="62"/>
      <c r="G553" s="42"/>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58"/>
      <c r="AG553" s="58"/>
      <c r="AH553" s="58"/>
      <c r="AI553" s="58"/>
    </row>
    <row r="554" spans="1:35" x14ac:dyDescent="0.25">
      <c r="A554" s="60"/>
      <c r="B554" s="61"/>
      <c r="C554" s="62"/>
      <c r="D554" s="62"/>
      <c r="E554" s="62"/>
      <c r="F554" s="62"/>
      <c r="G554" s="42"/>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58"/>
      <c r="AG554" s="58"/>
      <c r="AH554" s="58"/>
      <c r="AI554" s="58"/>
    </row>
    <row r="555" spans="1:35" x14ac:dyDescent="0.25">
      <c r="A555" s="60"/>
      <c r="B555" s="61"/>
      <c r="C555" s="62"/>
      <c r="D555" s="62"/>
      <c r="E555" s="62"/>
      <c r="F555" s="62"/>
      <c r="G555" s="42"/>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58"/>
      <c r="AG555" s="58"/>
      <c r="AH555" s="58"/>
      <c r="AI555" s="58"/>
    </row>
    <row r="556" spans="1:35" x14ac:dyDescent="0.25">
      <c r="A556" s="60"/>
      <c r="B556" s="61"/>
      <c r="C556" s="62"/>
      <c r="D556" s="62"/>
      <c r="E556" s="62"/>
      <c r="F556" s="62"/>
      <c r="G556" s="42"/>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58"/>
      <c r="AG556" s="58"/>
      <c r="AH556" s="58"/>
      <c r="AI556" s="58"/>
    </row>
    <row r="557" spans="1:35" x14ac:dyDescent="0.25">
      <c r="A557" s="60"/>
      <c r="B557" s="61"/>
      <c r="C557" s="62"/>
      <c r="D557" s="62"/>
      <c r="E557" s="62"/>
      <c r="F557" s="62"/>
      <c r="G557" s="42"/>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58"/>
      <c r="AG557" s="58"/>
      <c r="AH557" s="58"/>
      <c r="AI557" s="58"/>
    </row>
    <row r="558" spans="1:35" x14ac:dyDescent="0.25">
      <c r="A558" s="60"/>
      <c r="B558" s="61"/>
      <c r="C558" s="62"/>
      <c r="D558" s="62"/>
      <c r="E558" s="62"/>
      <c r="F558" s="62"/>
      <c r="G558" s="42"/>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58"/>
      <c r="AG558" s="58"/>
      <c r="AH558" s="58"/>
      <c r="AI558" s="58"/>
    </row>
    <row r="559" spans="1:35" x14ac:dyDescent="0.25">
      <c r="A559" s="60"/>
      <c r="B559" s="61"/>
      <c r="C559" s="62"/>
      <c r="D559" s="62"/>
      <c r="E559" s="62"/>
      <c r="F559" s="62"/>
      <c r="G559" s="42"/>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58"/>
      <c r="AG559" s="58"/>
      <c r="AH559" s="58"/>
      <c r="AI559" s="58"/>
    </row>
    <row r="560" spans="1:35" x14ac:dyDescent="0.25">
      <c r="A560" s="60"/>
      <c r="B560" s="61"/>
      <c r="C560" s="62"/>
      <c r="D560" s="62"/>
      <c r="E560" s="62"/>
      <c r="F560" s="62"/>
      <c r="G560" s="42"/>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58"/>
      <c r="AG560" s="58"/>
      <c r="AH560" s="58"/>
      <c r="AI560" s="58"/>
    </row>
    <row r="561" spans="1:35" x14ac:dyDescent="0.25">
      <c r="A561" s="60"/>
      <c r="B561" s="61"/>
      <c r="C561" s="62"/>
      <c r="D561" s="62"/>
      <c r="E561" s="62"/>
      <c r="F561" s="62"/>
      <c r="G561" s="42"/>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58"/>
      <c r="AG561" s="58"/>
      <c r="AH561" s="58"/>
      <c r="AI561" s="58"/>
    </row>
    <row r="562" spans="1:35" x14ac:dyDescent="0.25">
      <c r="A562" s="60"/>
      <c r="B562" s="61"/>
      <c r="C562" s="62"/>
      <c r="D562" s="62"/>
      <c r="E562" s="62"/>
      <c r="F562" s="62"/>
      <c r="G562" s="42"/>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58"/>
      <c r="AG562" s="58"/>
      <c r="AH562" s="58"/>
      <c r="AI562" s="58"/>
    </row>
    <row r="563" spans="1:35" x14ac:dyDescent="0.25">
      <c r="A563" s="60"/>
      <c r="B563" s="61"/>
      <c r="C563" s="62"/>
      <c r="D563" s="62"/>
      <c r="E563" s="62"/>
      <c r="F563" s="62"/>
      <c r="G563" s="42"/>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58"/>
      <c r="AG563" s="58"/>
      <c r="AH563" s="58"/>
      <c r="AI563" s="58"/>
    </row>
    <row r="564" spans="1:35" x14ac:dyDescent="0.25">
      <c r="A564" s="60"/>
      <c r="B564" s="61"/>
      <c r="C564" s="62"/>
      <c r="D564" s="62"/>
      <c r="E564" s="62"/>
      <c r="F564" s="62"/>
      <c r="G564" s="42"/>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58"/>
      <c r="AG564" s="58"/>
      <c r="AH564" s="58"/>
      <c r="AI564" s="58"/>
    </row>
    <row r="565" spans="1:35" x14ac:dyDescent="0.25">
      <c r="A565" s="60"/>
      <c r="B565" s="61"/>
      <c r="C565" s="62"/>
      <c r="D565" s="62"/>
      <c r="E565" s="62"/>
      <c r="F565" s="62"/>
      <c r="G565" s="42"/>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58"/>
      <c r="AG565" s="58"/>
      <c r="AH565" s="58"/>
      <c r="AI565" s="58"/>
    </row>
    <row r="566" spans="1:35" x14ac:dyDescent="0.25">
      <c r="A566" s="60"/>
      <c r="B566" s="61"/>
      <c r="C566" s="62"/>
      <c r="D566" s="62"/>
      <c r="E566" s="62"/>
      <c r="F566" s="62"/>
      <c r="G566" s="42"/>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58"/>
      <c r="AG566" s="58"/>
      <c r="AH566" s="58"/>
      <c r="AI566" s="58"/>
    </row>
    <row r="567" spans="1:35" x14ac:dyDescent="0.25">
      <c r="A567" s="60"/>
      <c r="B567" s="61"/>
      <c r="C567" s="62"/>
      <c r="D567" s="62"/>
      <c r="E567" s="62"/>
      <c r="F567" s="62"/>
      <c r="G567" s="42"/>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58"/>
      <c r="AG567" s="58"/>
      <c r="AH567" s="58"/>
      <c r="AI567" s="58"/>
    </row>
    <row r="568" spans="1:35" x14ac:dyDescent="0.25">
      <c r="A568" s="60"/>
      <c r="B568" s="61"/>
      <c r="C568" s="62"/>
      <c r="D568" s="62"/>
      <c r="E568" s="62"/>
      <c r="F568" s="62"/>
      <c r="G568" s="42"/>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58"/>
      <c r="AG568" s="58"/>
      <c r="AH568" s="58"/>
      <c r="AI568" s="58"/>
    </row>
    <row r="569" spans="1:35" x14ac:dyDescent="0.25">
      <c r="A569" s="60"/>
      <c r="B569" s="61"/>
      <c r="C569" s="62"/>
      <c r="D569" s="62"/>
      <c r="E569" s="62"/>
      <c r="F569" s="62"/>
      <c r="G569" s="42"/>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58"/>
      <c r="AG569" s="58"/>
      <c r="AH569" s="58"/>
      <c r="AI569" s="58"/>
    </row>
    <row r="570" spans="1:35" x14ac:dyDescent="0.25">
      <c r="A570" s="60"/>
      <c r="B570" s="61"/>
      <c r="C570" s="62"/>
      <c r="D570" s="62"/>
      <c r="E570" s="62"/>
      <c r="F570" s="62"/>
      <c r="G570" s="42"/>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58"/>
      <c r="AG570" s="58"/>
      <c r="AH570" s="58"/>
      <c r="AI570" s="58"/>
    </row>
    <row r="571" spans="1:35" x14ac:dyDescent="0.25">
      <c r="A571" s="60"/>
      <c r="B571" s="61"/>
      <c r="C571" s="62"/>
      <c r="D571" s="62"/>
      <c r="E571" s="62"/>
      <c r="F571" s="62"/>
      <c r="G571" s="42"/>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58"/>
      <c r="AG571" s="58"/>
      <c r="AH571" s="58"/>
      <c r="AI571" s="58"/>
    </row>
    <row r="572" spans="1:35" x14ac:dyDescent="0.25">
      <c r="A572" s="60"/>
      <c r="B572" s="61"/>
      <c r="C572" s="62"/>
      <c r="D572" s="62"/>
      <c r="E572" s="62"/>
      <c r="F572" s="62"/>
      <c r="G572" s="42"/>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58"/>
      <c r="AG572" s="58"/>
      <c r="AH572" s="58"/>
      <c r="AI572" s="58"/>
    </row>
    <row r="573" spans="1:35" x14ac:dyDescent="0.25">
      <c r="A573" s="60"/>
      <c r="B573" s="61"/>
      <c r="C573" s="62"/>
      <c r="D573" s="62"/>
      <c r="E573" s="62"/>
      <c r="F573" s="62"/>
      <c r="G573" s="42"/>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58"/>
      <c r="AG573" s="58"/>
      <c r="AH573" s="58"/>
      <c r="AI573" s="58"/>
    </row>
    <row r="574" spans="1:35" x14ac:dyDescent="0.25">
      <c r="A574" s="60"/>
      <c r="B574" s="61"/>
      <c r="C574" s="62"/>
      <c r="D574" s="62"/>
      <c r="E574" s="62"/>
      <c r="F574" s="62"/>
      <c r="G574" s="42"/>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58"/>
      <c r="AG574" s="58"/>
      <c r="AH574" s="58"/>
      <c r="AI574" s="58"/>
    </row>
    <row r="575" spans="1:35" x14ac:dyDescent="0.25">
      <c r="A575" s="60"/>
      <c r="B575" s="61"/>
      <c r="C575" s="62"/>
      <c r="D575" s="62"/>
      <c r="E575" s="62"/>
      <c r="F575" s="62"/>
      <c r="G575" s="42"/>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58"/>
      <c r="AG575" s="58"/>
      <c r="AH575" s="58"/>
      <c r="AI575" s="58"/>
    </row>
    <row r="576" spans="1:35" x14ac:dyDescent="0.25">
      <c r="A576" s="60"/>
      <c r="B576" s="61"/>
      <c r="C576" s="62"/>
      <c r="D576" s="62"/>
      <c r="E576" s="62"/>
      <c r="F576" s="62"/>
      <c r="G576" s="42"/>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58"/>
      <c r="AG576" s="58"/>
      <c r="AH576" s="58"/>
      <c r="AI576" s="58"/>
    </row>
    <row r="577" spans="1:35" x14ac:dyDescent="0.25">
      <c r="A577" s="60"/>
      <c r="B577" s="61"/>
      <c r="C577" s="62"/>
      <c r="D577" s="62"/>
      <c r="E577" s="62"/>
      <c r="F577" s="62"/>
      <c r="G577" s="42"/>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58"/>
      <c r="AG577" s="58"/>
      <c r="AH577" s="58"/>
      <c r="AI577" s="58"/>
    </row>
    <row r="578" spans="1:35" x14ac:dyDescent="0.25">
      <c r="A578" s="60"/>
      <c r="B578" s="61"/>
      <c r="C578" s="62"/>
      <c r="D578" s="62"/>
      <c r="E578" s="62"/>
      <c r="F578" s="62"/>
      <c r="G578" s="42"/>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58"/>
      <c r="AG578" s="58"/>
      <c r="AH578" s="58"/>
      <c r="AI578" s="58"/>
    </row>
    <row r="579" spans="1:35" x14ac:dyDescent="0.25">
      <c r="A579" s="60"/>
      <c r="B579" s="61"/>
      <c r="C579" s="62"/>
      <c r="D579" s="62"/>
      <c r="E579" s="62"/>
      <c r="F579" s="62"/>
      <c r="G579" s="42"/>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58"/>
      <c r="AG579" s="58"/>
      <c r="AH579" s="58"/>
      <c r="AI579" s="58"/>
    </row>
    <row r="580" spans="1:35" x14ac:dyDescent="0.25">
      <c r="A580" s="60"/>
      <c r="B580" s="61"/>
      <c r="C580" s="62"/>
      <c r="D580" s="62"/>
      <c r="E580" s="62"/>
      <c r="F580" s="62"/>
      <c r="G580" s="42"/>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58"/>
      <c r="AG580" s="58"/>
      <c r="AH580" s="58"/>
      <c r="AI580" s="58"/>
    </row>
    <row r="581" spans="1:35" x14ac:dyDescent="0.25">
      <c r="A581" s="60"/>
      <c r="B581" s="61"/>
      <c r="C581" s="62"/>
      <c r="D581" s="62"/>
      <c r="E581" s="62"/>
      <c r="F581" s="62"/>
      <c r="G581" s="42"/>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58"/>
      <c r="AG581" s="58"/>
      <c r="AH581" s="58"/>
      <c r="AI581" s="58"/>
    </row>
    <row r="582" spans="1:35" x14ac:dyDescent="0.25">
      <c r="A582" s="60"/>
      <c r="B582" s="61"/>
      <c r="C582" s="62"/>
      <c r="D582" s="62"/>
      <c r="E582" s="62"/>
      <c r="F582" s="62"/>
      <c r="G582" s="42"/>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58"/>
      <c r="AG582" s="58"/>
      <c r="AH582" s="58"/>
      <c r="AI582" s="58"/>
    </row>
    <row r="583" spans="1:35" x14ac:dyDescent="0.25">
      <c r="A583" s="60"/>
      <c r="B583" s="61"/>
      <c r="C583" s="62"/>
      <c r="D583" s="62"/>
      <c r="E583" s="62"/>
      <c r="F583" s="62"/>
      <c r="G583" s="42"/>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58"/>
      <c r="AG583" s="58"/>
      <c r="AH583" s="58"/>
      <c r="AI583" s="58"/>
    </row>
    <row r="584" spans="1:35" x14ac:dyDescent="0.25">
      <c r="A584" s="60"/>
      <c r="B584" s="61"/>
      <c r="C584" s="62"/>
      <c r="D584" s="62"/>
      <c r="E584" s="62"/>
      <c r="F584" s="62"/>
      <c r="G584" s="42"/>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58"/>
      <c r="AG584" s="58"/>
      <c r="AH584" s="58"/>
      <c r="AI584" s="58"/>
    </row>
    <row r="585" spans="1:35" x14ac:dyDescent="0.25">
      <c r="A585" s="60"/>
      <c r="B585" s="61"/>
      <c r="C585" s="62"/>
      <c r="D585" s="62"/>
      <c r="E585" s="62"/>
      <c r="F585" s="62"/>
      <c r="G585" s="42"/>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58"/>
      <c r="AG585" s="58"/>
      <c r="AH585" s="58"/>
      <c r="AI585" s="58"/>
    </row>
    <row r="586" spans="1:35" x14ac:dyDescent="0.25">
      <c r="A586" s="60"/>
      <c r="B586" s="61"/>
      <c r="C586" s="62"/>
      <c r="D586" s="62"/>
      <c r="E586" s="62"/>
      <c r="F586" s="62"/>
      <c r="G586" s="42"/>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58"/>
      <c r="AG586" s="58"/>
      <c r="AH586" s="58"/>
      <c r="AI586" s="58"/>
    </row>
    <row r="587" spans="1:35" x14ac:dyDescent="0.25">
      <c r="A587" s="60"/>
      <c r="B587" s="61"/>
      <c r="C587" s="62"/>
      <c r="D587" s="62"/>
      <c r="E587" s="62"/>
      <c r="F587" s="62"/>
      <c r="G587" s="42"/>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58"/>
      <c r="AG587" s="58"/>
      <c r="AH587" s="58"/>
      <c r="AI587" s="58"/>
    </row>
    <row r="588" spans="1:35" x14ac:dyDescent="0.25">
      <c r="A588" s="60"/>
      <c r="B588" s="61"/>
      <c r="C588" s="62"/>
      <c r="D588" s="62"/>
      <c r="E588" s="62"/>
      <c r="F588" s="62"/>
      <c r="G588" s="42"/>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58"/>
      <c r="AG588" s="58"/>
      <c r="AH588" s="58"/>
      <c r="AI588" s="58"/>
    </row>
    <row r="589" spans="1:35" x14ac:dyDescent="0.25">
      <c r="A589" s="60"/>
      <c r="B589" s="61"/>
      <c r="C589" s="62"/>
      <c r="D589" s="62"/>
      <c r="E589" s="62"/>
      <c r="F589" s="62"/>
      <c r="G589" s="42"/>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58"/>
      <c r="AG589" s="58"/>
      <c r="AH589" s="58"/>
      <c r="AI589" s="58"/>
    </row>
    <row r="590" spans="1:35" x14ac:dyDescent="0.25">
      <c r="A590" s="60"/>
      <c r="B590" s="61"/>
      <c r="C590" s="62"/>
      <c r="D590" s="62"/>
      <c r="E590" s="62"/>
      <c r="F590" s="62"/>
      <c r="G590" s="42"/>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58"/>
      <c r="AG590" s="58"/>
      <c r="AH590" s="58"/>
      <c r="AI590" s="58"/>
    </row>
    <row r="591" spans="1:35" x14ac:dyDescent="0.25">
      <c r="A591" s="60"/>
      <c r="B591" s="61"/>
      <c r="C591" s="62"/>
      <c r="D591" s="62"/>
      <c r="E591" s="62"/>
      <c r="F591" s="62"/>
      <c r="G591" s="42"/>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58"/>
      <c r="AG591" s="58"/>
      <c r="AH591" s="58"/>
      <c r="AI591" s="58"/>
    </row>
    <row r="592" spans="1:35" x14ac:dyDescent="0.25">
      <c r="A592" s="60"/>
      <c r="B592" s="61"/>
      <c r="C592" s="62"/>
      <c r="D592" s="62"/>
      <c r="E592" s="62"/>
      <c r="F592" s="62"/>
      <c r="G592" s="42"/>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58"/>
      <c r="AG592" s="58"/>
      <c r="AH592" s="58"/>
      <c r="AI592" s="58"/>
    </row>
    <row r="593" spans="1:35" x14ac:dyDescent="0.25">
      <c r="A593" s="60"/>
      <c r="B593" s="61"/>
      <c r="C593" s="62"/>
      <c r="D593" s="62"/>
      <c r="E593" s="62"/>
      <c r="F593" s="62"/>
      <c r="G593" s="42"/>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58"/>
      <c r="AG593" s="58"/>
      <c r="AH593" s="58"/>
      <c r="AI593" s="58"/>
    </row>
    <row r="594" spans="1:35" x14ac:dyDescent="0.25">
      <c r="A594" s="60"/>
      <c r="B594" s="61"/>
      <c r="C594" s="62"/>
      <c r="D594" s="62"/>
      <c r="E594" s="62"/>
      <c r="F594" s="62"/>
      <c r="G594" s="42"/>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58"/>
      <c r="AG594" s="58"/>
      <c r="AH594" s="58"/>
      <c r="AI594" s="58"/>
    </row>
    <row r="595" spans="1:35" x14ac:dyDescent="0.25">
      <c r="A595" s="60"/>
      <c r="B595" s="61"/>
      <c r="C595" s="62"/>
      <c r="D595" s="62"/>
      <c r="E595" s="62"/>
      <c r="F595" s="62"/>
      <c r="G595" s="42"/>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58"/>
      <c r="AG595" s="58"/>
      <c r="AH595" s="58"/>
      <c r="AI595" s="58"/>
    </row>
    <row r="596" spans="1:35" x14ac:dyDescent="0.25">
      <c r="A596" s="60"/>
      <c r="B596" s="61"/>
      <c r="C596" s="62"/>
      <c r="D596" s="62"/>
      <c r="E596" s="62"/>
      <c r="F596" s="62"/>
      <c r="G596" s="42"/>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58"/>
      <c r="AG596" s="58"/>
      <c r="AH596" s="58"/>
      <c r="AI596" s="58"/>
    </row>
    <row r="597" spans="1:35" x14ac:dyDescent="0.25">
      <c r="A597" s="60"/>
      <c r="B597" s="61"/>
      <c r="C597" s="62"/>
      <c r="D597" s="62"/>
      <c r="E597" s="62"/>
      <c r="F597" s="62"/>
      <c r="G597" s="42"/>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58"/>
      <c r="AG597" s="58"/>
      <c r="AH597" s="58"/>
      <c r="AI597" s="58"/>
    </row>
    <row r="598" spans="1:35" x14ac:dyDescent="0.25">
      <c r="A598" s="60"/>
      <c r="B598" s="61"/>
      <c r="C598" s="62"/>
      <c r="D598" s="62"/>
      <c r="E598" s="62"/>
      <c r="F598" s="62"/>
      <c r="G598" s="42"/>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58"/>
      <c r="AG598" s="58"/>
      <c r="AH598" s="58"/>
      <c r="AI598" s="58"/>
    </row>
    <row r="599" spans="1:35" x14ac:dyDescent="0.25">
      <c r="A599" s="60"/>
      <c r="B599" s="61"/>
      <c r="C599" s="62"/>
      <c r="D599" s="62"/>
      <c r="E599" s="62"/>
      <c r="F599" s="62"/>
      <c r="G599" s="42"/>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58"/>
      <c r="AG599" s="58"/>
      <c r="AH599" s="58"/>
      <c r="AI599" s="58"/>
    </row>
    <row r="600" spans="1:35" x14ac:dyDescent="0.25">
      <c r="A600" s="60"/>
      <c r="B600" s="61"/>
      <c r="C600" s="62"/>
      <c r="D600" s="62"/>
      <c r="E600" s="62"/>
      <c r="F600" s="62"/>
      <c r="G600" s="42"/>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58"/>
      <c r="AG600" s="58"/>
      <c r="AH600" s="58"/>
      <c r="AI600" s="58"/>
    </row>
    <row r="601" spans="1:35" x14ac:dyDescent="0.25">
      <c r="A601" s="60"/>
      <c r="B601" s="61"/>
      <c r="C601" s="62"/>
      <c r="D601" s="62"/>
      <c r="E601" s="62"/>
      <c r="F601" s="62"/>
      <c r="G601" s="42"/>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58"/>
      <c r="AG601" s="58"/>
      <c r="AH601" s="58"/>
      <c r="AI601" s="58"/>
    </row>
    <row r="602" spans="1:35" x14ac:dyDescent="0.25">
      <c r="A602" s="60"/>
      <c r="B602" s="61"/>
      <c r="C602" s="62"/>
      <c r="D602" s="62"/>
      <c r="E602" s="62"/>
      <c r="F602" s="62"/>
      <c r="G602" s="42"/>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58"/>
      <c r="AG602" s="58"/>
      <c r="AH602" s="58"/>
      <c r="AI602" s="58"/>
    </row>
    <row r="603" spans="1:35" x14ac:dyDescent="0.25">
      <c r="A603" s="60"/>
      <c r="B603" s="61"/>
      <c r="C603" s="62"/>
      <c r="D603" s="62"/>
      <c r="E603" s="62"/>
      <c r="F603" s="62"/>
      <c r="G603" s="42"/>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58"/>
      <c r="AG603" s="58"/>
      <c r="AH603" s="58"/>
      <c r="AI603" s="58"/>
    </row>
    <row r="604" spans="1:35" x14ac:dyDescent="0.25">
      <c r="A604" s="60"/>
      <c r="B604" s="61"/>
      <c r="C604" s="62"/>
      <c r="D604" s="62"/>
      <c r="E604" s="62"/>
      <c r="F604" s="62"/>
      <c r="G604" s="42"/>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58"/>
      <c r="AG604" s="58"/>
      <c r="AH604" s="58"/>
      <c r="AI604" s="58"/>
    </row>
    <row r="605" spans="1:35" x14ac:dyDescent="0.25">
      <c r="A605" s="60"/>
      <c r="B605" s="61"/>
      <c r="C605" s="62"/>
      <c r="D605" s="62"/>
      <c r="E605" s="62"/>
      <c r="F605" s="62"/>
      <c r="G605" s="42"/>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58"/>
      <c r="AG605" s="58"/>
      <c r="AH605" s="58"/>
      <c r="AI605" s="58"/>
    </row>
    <row r="606" spans="1:35" x14ac:dyDescent="0.25">
      <c r="A606" s="60"/>
      <c r="B606" s="61"/>
      <c r="C606" s="62"/>
      <c r="D606" s="62"/>
      <c r="E606" s="62"/>
      <c r="F606" s="62"/>
      <c r="G606" s="42"/>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58"/>
      <c r="AG606" s="58"/>
      <c r="AH606" s="58"/>
      <c r="AI606" s="58"/>
    </row>
    <row r="607" spans="1:35" x14ac:dyDescent="0.25">
      <c r="A607" s="60"/>
      <c r="B607" s="61"/>
      <c r="C607" s="62"/>
      <c r="D607" s="62"/>
      <c r="E607" s="62"/>
      <c r="F607" s="62"/>
      <c r="G607" s="42"/>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58"/>
      <c r="AG607" s="58"/>
      <c r="AH607" s="58"/>
      <c r="AI607" s="58"/>
    </row>
    <row r="608" spans="1:35" x14ac:dyDescent="0.25">
      <c r="A608" s="60"/>
      <c r="B608" s="61"/>
      <c r="C608" s="62"/>
      <c r="D608" s="62"/>
      <c r="E608" s="62"/>
      <c r="F608" s="62"/>
      <c r="G608" s="42"/>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58"/>
      <c r="AG608" s="58"/>
      <c r="AH608" s="58"/>
      <c r="AI608" s="58"/>
    </row>
    <row r="609" spans="1:35" x14ac:dyDescent="0.25">
      <c r="A609" s="60"/>
      <c r="B609" s="61"/>
      <c r="C609" s="62"/>
      <c r="D609" s="62"/>
      <c r="E609" s="62"/>
      <c r="F609" s="62"/>
      <c r="G609" s="42"/>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58"/>
      <c r="AG609" s="58"/>
      <c r="AH609" s="58"/>
      <c r="AI609" s="58"/>
    </row>
    <row r="610" spans="1:35" x14ac:dyDescent="0.25">
      <c r="A610" s="60"/>
      <c r="B610" s="61"/>
      <c r="C610" s="62"/>
      <c r="D610" s="62"/>
      <c r="E610" s="62"/>
      <c r="F610" s="62"/>
      <c r="G610" s="42"/>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58"/>
      <c r="AG610" s="58"/>
      <c r="AH610" s="58"/>
      <c r="AI610" s="58"/>
    </row>
    <row r="611" spans="1:35" x14ac:dyDescent="0.25">
      <c r="A611" s="60"/>
      <c r="B611" s="61"/>
      <c r="C611" s="62"/>
      <c r="D611" s="62"/>
      <c r="E611" s="62"/>
      <c r="F611" s="62"/>
      <c r="G611" s="42"/>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58"/>
      <c r="AG611" s="58"/>
      <c r="AH611" s="58"/>
      <c r="AI611" s="58"/>
    </row>
    <row r="612" spans="1:35" x14ac:dyDescent="0.25">
      <c r="A612" s="60"/>
      <c r="B612" s="61"/>
      <c r="C612" s="62"/>
      <c r="D612" s="62"/>
      <c r="E612" s="62"/>
      <c r="F612" s="62"/>
      <c r="G612" s="42"/>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58"/>
      <c r="AG612" s="58"/>
      <c r="AH612" s="58"/>
      <c r="AI612" s="58"/>
    </row>
    <row r="613" spans="1:35" x14ac:dyDescent="0.25">
      <c r="A613" s="60"/>
      <c r="B613" s="61"/>
      <c r="C613" s="62"/>
      <c r="D613" s="62"/>
      <c r="E613" s="62"/>
      <c r="F613" s="62"/>
      <c r="G613" s="42"/>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58"/>
      <c r="AG613" s="58"/>
      <c r="AH613" s="58"/>
      <c r="AI613" s="58"/>
    </row>
    <row r="614" spans="1:35" x14ac:dyDescent="0.25">
      <c r="A614" s="60"/>
      <c r="B614" s="61"/>
      <c r="C614" s="62"/>
      <c r="D614" s="62"/>
      <c r="E614" s="62"/>
      <c r="F614" s="62"/>
      <c r="G614" s="42"/>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58"/>
      <c r="AG614" s="58"/>
      <c r="AH614" s="58"/>
      <c r="AI614" s="58"/>
    </row>
    <row r="615" spans="1:35" x14ac:dyDescent="0.25">
      <c r="A615" s="60"/>
      <c r="B615" s="61"/>
      <c r="C615" s="62"/>
      <c r="D615" s="62"/>
      <c r="E615" s="62"/>
      <c r="F615" s="62"/>
      <c r="G615" s="42"/>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58"/>
      <c r="AG615" s="58"/>
      <c r="AH615" s="58"/>
      <c r="AI615" s="58"/>
    </row>
    <row r="616" spans="1:35" x14ac:dyDescent="0.25">
      <c r="A616" s="60"/>
      <c r="B616" s="61"/>
      <c r="C616" s="62"/>
      <c r="D616" s="62"/>
      <c r="E616" s="62"/>
      <c r="F616" s="62"/>
      <c r="G616" s="42"/>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58"/>
      <c r="AG616" s="58"/>
      <c r="AH616" s="58"/>
      <c r="AI616" s="58"/>
    </row>
    <row r="617" spans="1:35" x14ac:dyDescent="0.25">
      <c r="A617" s="60"/>
      <c r="B617" s="61"/>
      <c r="C617" s="62"/>
      <c r="D617" s="62"/>
      <c r="E617" s="62"/>
      <c r="F617" s="62"/>
      <c r="G617" s="42"/>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58"/>
      <c r="AG617" s="58"/>
      <c r="AH617" s="58"/>
      <c r="AI617" s="58"/>
    </row>
    <row r="618" spans="1:35" x14ac:dyDescent="0.25">
      <c r="A618" s="60"/>
      <c r="B618" s="61"/>
      <c r="C618" s="62"/>
      <c r="D618" s="62"/>
      <c r="E618" s="62"/>
      <c r="F618" s="62"/>
      <c r="G618" s="42"/>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58"/>
      <c r="AG618" s="58"/>
      <c r="AH618" s="58"/>
      <c r="AI618" s="58"/>
    </row>
    <row r="619" spans="1:35" x14ac:dyDescent="0.25">
      <c r="A619" s="60"/>
      <c r="B619" s="61"/>
      <c r="C619" s="62"/>
      <c r="D619" s="62"/>
      <c r="E619" s="62"/>
      <c r="F619" s="62"/>
      <c r="G619" s="42"/>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58"/>
      <c r="AG619" s="58"/>
      <c r="AH619" s="58"/>
      <c r="AI619" s="58"/>
    </row>
    <row r="620" spans="1:35" x14ac:dyDescent="0.25">
      <c r="A620" s="60"/>
      <c r="B620" s="61"/>
      <c r="C620" s="62"/>
      <c r="D620" s="62"/>
      <c r="E620" s="62"/>
      <c r="F620" s="62"/>
      <c r="G620" s="42"/>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58"/>
      <c r="AG620" s="58"/>
      <c r="AH620" s="58"/>
      <c r="AI620" s="58"/>
    </row>
    <row r="621" spans="1:35" x14ac:dyDescent="0.25">
      <c r="A621" s="60"/>
      <c r="B621" s="61"/>
      <c r="C621" s="62"/>
      <c r="D621" s="62"/>
      <c r="E621" s="62"/>
      <c r="F621" s="62"/>
      <c r="G621" s="42"/>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58"/>
      <c r="AG621" s="58"/>
      <c r="AH621" s="58"/>
      <c r="AI621" s="58"/>
    </row>
    <row r="622" spans="1:35" x14ac:dyDescent="0.25">
      <c r="A622" s="60"/>
      <c r="B622" s="61"/>
      <c r="C622" s="62"/>
      <c r="D622" s="62"/>
      <c r="E622" s="62"/>
      <c r="F622" s="62"/>
      <c r="G622" s="42"/>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58"/>
      <c r="AG622" s="58"/>
      <c r="AH622" s="58"/>
      <c r="AI622" s="58"/>
    </row>
    <row r="623" spans="1:35" x14ac:dyDescent="0.25">
      <c r="A623" s="60"/>
      <c r="B623" s="61"/>
      <c r="C623" s="62"/>
      <c r="D623" s="62"/>
      <c r="E623" s="62"/>
      <c r="F623" s="62"/>
      <c r="G623" s="42"/>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58"/>
      <c r="AG623" s="58"/>
      <c r="AH623" s="58"/>
      <c r="AI623" s="58"/>
    </row>
    <row r="624" spans="1:35" x14ac:dyDescent="0.25">
      <c r="A624" s="60"/>
      <c r="B624" s="61"/>
      <c r="C624" s="62"/>
      <c r="D624" s="62"/>
      <c r="E624" s="62"/>
      <c r="F624" s="62"/>
      <c r="G624" s="42"/>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58"/>
      <c r="AG624" s="58"/>
      <c r="AH624" s="58"/>
      <c r="AI624" s="58"/>
    </row>
    <row r="625" spans="1:35" x14ac:dyDescent="0.25">
      <c r="A625" s="60"/>
      <c r="B625" s="61"/>
      <c r="C625" s="62"/>
      <c r="D625" s="62"/>
      <c r="E625" s="62"/>
      <c r="F625" s="62"/>
      <c r="G625" s="42"/>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58"/>
      <c r="AG625" s="58"/>
      <c r="AH625" s="58"/>
      <c r="AI625" s="58"/>
    </row>
    <row r="626" spans="1:35" x14ac:dyDescent="0.25">
      <c r="A626" s="60"/>
      <c r="B626" s="61"/>
      <c r="C626" s="62"/>
      <c r="D626" s="62"/>
      <c r="E626" s="62"/>
      <c r="F626" s="62"/>
      <c r="G626" s="42"/>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58"/>
      <c r="AG626" s="58"/>
      <c r="AH626" s="58"/>
      <c r="AI626" s="58"/>
    </row>
    <row r="627" spans="1:35" x14ac:dyDescent="0.25">
      <c r="A627" s="60"/>
      <c r="B627" s="61"/>
      <c r="C627" s="62"/>
      <c r="D627" s="62"/>
      <c r="E627" s="62"/>
      <c r="F627" s="62"/>
      <c r="G627" s="42"/>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58"/>
      <c r="AG627" s="58"/>
      <c r="AH627" s="58"/>
      <c r="AI627" s="58"/>
    </row>
    <row r="628" spans="1:35" x14ac:dyDescent="0.25">
      <c r="A628" s="60"/>
      <c r="B628" s="61"/>
      <c r="C628" s="62"/>
      <c r="D628" s="62"/>
      <c r="E628" s="62"/>
      <c r="F628" s="62"/>
      <c r="G628" s="42"/>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58"/>
      <c r="AG628" s="58"/>
      <c r="AH628" s="58"/>
      <c r="AI628" s="58"/>
    </row>
    <row r="629" spans="1:35" x14ac:dyDescent="0.25">
      <c r="A629" s="60"/>
      <c r="B629" s="61"/>
      <c r="C629" s="62"/>
      <c r="D629" s="62"/>
      <c r="E629" s="62"/>
      <c r="F629" s="62"/>
      <c r="G629" s="42"/>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58"/>
      <c r="AG629" s="58"/>
      <c r="AH629" s="58"/>
      <c r="AI629" s="58"/>
    </row>
    <row r="630" spans="1:35" x14ac:dyDescent="0.25">
      <c r="A630" s="60"/>
      <c r="B630" s="61"/>
      <c r="C630" s="62"/>
      <c r="D630" s="62"/>
      <c r="E630" s="62"/>
      <c r="F630" s="62"/>
      <c r="G630" s="42"/>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58"/>
      <c r="AG630" s="58"/>
      <c r="AH630" s="58"/>
      <c r="AI630" s="58"/>
    </row>
    <row r="631" spans="1:35" x14ac:dyDescent="0.25">
      <c r="A631" s="60"/>
      <c r="B631" s="61"/>
      <c r="C631" s="62"/>
      <c r="D631" s="62"/>
      <c r="E631" s="62"/>
      <c r="F631" s="62"/>
      <c r="G631" s="42"/>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58"/>
      <c r="AG631" s="58"/>
      <c r="AH631" s="58"/>
      <c r="AI631" s="58"/>
    </row>
    <row r="632" spans="1:35" x14ac:dyDescent="0.25">
      <c r="A632" s="60"/>
      <c r="B632" s="61"/>
      <c r="C632" s="62"/>
      <c r="D632" s="62"/>
      <c r="E632" s="62"/>
      <c r="F632" s="62"/>
      <c r="G632" s="42"/>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58"/>
      <c r="AG632" s="58"/>
      <c r="AH632" s="58"/>
      <c r="AI632" s="58"/>
    </row>
    <row r="633" spans="1:35" x14ac:dyDescent="0.25">
      <c r="A633" s="60"/>
      <c r="B633" s="61"/>
      <c r="C633" s="62"/>
      <c r="D633" s="62"/>
      <c r="E633" s="62"/>
      <c r="F633" s="62"/>
      <c r="G633" s="42"/>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58"/>
      <c r="AG633" s="58"/>
      <c r="AH633" s="58"/>
      <c r="AI633" s="58"/>
    </row>
    <row r="634" spans="1:35" x14ac:dyDescent="0.25">
      <c r="A634" s="60"/>
      <c r="B634" s="61"/>
      <c r="C634" s="62"/>
      <c r="D634" s="62"/>
      <c r="E634" s="62"/>
      <c r="F634" s="62"/>
      <c r="G634" s="42"/>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58"/>
      <c r="AG634" s="58"/>
      <c r="AH634" s="58"/>
      <c r="AI634" s="58"/>
    </row>
    <row r="635" spans="1:35" x14ac:dyDescent="0.25">
      <c r="A635" s="60"/>
      <c r="B635" s="61"/>
      <c r="C635" s="62"/>
      <c r="D635" s="62"/>
      <c r="E635" s="62"/>
      <c r="F635" s="62"/>
      <c r="G635" s="42"/>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58"/>
      <c r="AG635" s="58"/>
      <c r="AH635" s="58"/>
      <c r="AI635" s="58"/>
    </row>
    <row r="636" spans="1:35" x14ac:dyDescent="0.25">
      <c r="A636" s="60"/>
      <c r="B636" s="61"/>
      <c r="C636" s="62"/>
      <c r="D636" s="62"/>
      <c r="E636" s="62"/>
      <c r="F636" s="62"/>
      <c r="G636" s="42"/>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58"/>
      <c r="AG636" s="58"/>
      <c r="AH636" s="58"/>
      <c r="AI636" s="58"/>
    </row>
    <row r="637" spans="1:35" x14ac:dyDescent="0.25">
      <c r="A637" s="60"/>
      <c r="B637" s="61"/>
      <c r="C637" s="62"/>
      <c r="D637" s="62"/>
      <c r="E637" s="62"/>
      <c r="F637" s="62"/>
      <c r="G637" s="42"/>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58"/>
      <c r="AG637" s="58"/>
      <c r="AH637" s="58"/>
      <c r="AI637" s="58"/>
    </row>
    <row r="638" spans="1:35" x14ac:dyDescent="0.25">
      <c r="A638" s="60"/>
      <c r="B638" s="61"/>
      <c r="C638" s="62"/>
      <c r="D638" s="62"/>
      <c r="E638" s="62"/>
      <c r="F638" s="62"/>
      <c r="G638" s="42"/>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58"/>
      <c r="AG638" s="58"/>
      <c r="AH638" s="58"/>
      <c r="AI638" s="58"/>
    </row>
    <row r="639" spans="1:35" x14ac:dyDescent="0.25">
      <c r="A639" s="60"/>
      <c r="B639" s="61"/>
      <c r="C639" s="62"/>
      <c r="D639" s="62"/>
      <c r="E639" s="62"/>
      <c r="F639" s="62"/>
      <c r="G639" s="42"/>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58"/>
      <c r="AG639" s="58"/>
      <c r="AH639" s="58"/>
      <c r="AI639" s="58"/>
    </row>
    <row r="640" spans="1:35" x14ac:dyDescent="0.25">
      <c r="A640" s="60"/>
      <c r="B640" s="61"/>
      <c r="C640" s="62"/>
      <c r="D640" s="62"/>
      <c r="E640" s="62"/>
      <c r="F640" s="62"/>
      <c r="G640" s="42"/>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58"/>
      <c r="AG640" s="58"/>
      <c r="AH640" s="58"/>
      <c r="AI640" s="58"/>
    </row>
    <row r="641" spans="1:35" x14ac:dyDescent="0.25">
      <c r="A641" s="60"/>
      <c r="B641" s="61"/>
      <c r="C641" s="62"/>
      <c r="D641" s="62"/>
      <c r="E641" s="62"/>
      <c r="F641" s="62"/>
      <c r="G641" s="42"/>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58"/>
      <c r="AG641" s="58"/>
      <c r="AH641" s="58"/>
      <c r="AI641" s="58"/>
    </row>
    <row r="642" spans="1:35" x14ac:dyDescent="0.25">
      <c r="A642" s="60"/>
      <c r="B642" s="61"/>
      <c r="C642" s="62"/>
      <c r="D642" s="62"/>
      <c r="E642" s="62"/>
      <c r="F642" s="62"/>
      <c r="G642" s="42"/>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58"/>
      <c r="AG642" s="58"/>
      <c r="AH642" s="58"/>
      <c r="AI642" s="58"/>
    </row>
    <row r="643" spans="1:35" x14ac:dyDescent="0.25">
      <c r="A643" s="60"/>
      <c r="B643" s="61"/>
      <c r="C643" s="62"/>
      <c r="D643" s="62"/>
      <c r="E643" s="62"/>
      <c r="F643" s="62"/>
      <c r="G643" s="42"/>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58"/>
      <c r="AG643" s="58"/>
      <c r="AH643" s="58"/>
      <c r="AI643" s="58"/>
    </row>
    <row r="644" spans="1:35" x14ac:dyDescent="0.25">
      <c r="A644" s="60"/>
      <c r="B644" s="61"/>
      <c r="C644" s="62"/>
      <c r="D644" s="62"/>
      <c r="E644" s="62"/>
      <c r="F644" s="62"/>
      <c r="G644" s="42"/>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58"/>
      <c r="AG644" s="58"/>
      <c r="AH644" s="58"/>
      <c r="AI644" s="58"/>
    </row>
    <row r="645" spans="1:35" x14ac:dyDescent="0.25">
      <c r="A645" s="60"/>
      <c r="B645" s="61"/>
      <c r="C645" s="62"/>
      <c r="D645" s="62"/>
      <c r="E645" s="62"/>
      <c r="F645" s="62"/>
      <c r="G645" s="42"/>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58"/>
      <c r="AG645" s="58"/>
      <c r="AH645" s="58"/>
      <c r="AI645" s="58"/>
    </row>
    <row r="646" spans="1:35" x14ac:dyDescent="0.25">
      <c r="A646" s="60"/>
      <c r="B646" s="61"/>
      <c r="C646" s="62"/>
      <c r="D646" s="62"/>
      <c r="E646" s="62"/>
      <c r="F646" s="62"/>
      <c r="G646" s="42"/>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58"/>
      <c r="AG646" s="58"/>
      <c r="AH646" s="58"/>
      <c r="AI646" s="58"/>
    </row>
    <row r="647" spans="1:35" x14ac:dyDescent="0.25">
      <c r="A647" s="60"/>
      <c r="B647" s="61"/>
      <c r="C647" s="62"/>
      <c r="D647" s="62"/>
      <c r="E647" s="62"/>
      <c r="F647" s="62"/>
      <c r="G647" s="42"/>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58"/>
      <c r="AG647" s="58"/>
      <c r="AH647" s="58"/>
      <c r="AI647" s="58"/>
    </row>
    <row r="648" spans="1:35" x14ac:dyDescent="0.25">
      <c r="A648" s="60"/>
      <c r="B648" s="61"/>
      <c r="C648" s="62"/>
      <c r="D648" s="62"/>
      <c r="E648" s="62"/>
      <c r="F648" s="62"/>
      <c r="G648" s="42"/>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58"/>
      <c r="AG648" s="58"/>
      <c r="AH648" s="58"/>
      <c r="AI648" s="58"/>
    </row>
    <row r="649" spans="1:35" x14ac:dyDescent="0.25">
      <c r="A649" s="60"/>
      <c r="B649" s="61"/>
      <c r="C649" s="62"/>
      <c r="D649" s="62"/>
      <c r="E649" s="62"/>
      <c r="F649" s="62"/>
      <c r="G649" s="42"/>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58"/>
      <c r="AG649" s="58"/>
      <c r="AH649" s="58"/>
      <c r="AI649" s="58"/>
    </row>
    <row r="650" spans="1:35" x14ac:dyDescent="0.25">
      <c r="A650" s="60"/>
      <c r="B650" s="61"/>
      <c r="C650" s="62"/>
      <c r="D650" s="62"/>
      <c r="E650" s="62"/>
      <c r="F650" s="62"/>
      <c r="G650" s="42"/>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58"/>
      <c r="AG650" s="58"/>
      <c r="AH650" s="58"/>
      <c r="AI650" s="58"/>
    </row>
    <row r="651" spans="1:35" x14ac:dyDescent="0.25">
      <c r="A651" s="60"/>
      <c r="B651" s="61"/>
      <c r="C651" s="62"/>
      <c r="D651" s="62"/>
      <c r="E651" s="62"/>
      <c r="F651" s="62"/>
      <c r="G651" s="42"/>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58"/>
      <c r="AG651" s="58"/>
      <c r="AH651" s="58"/>
      <c r="AI651" s="58"/>
    </row>
    <row r="652" spans="1:35" x14ac:dyDescent="0.25">
      <c r="A652" s="60"/>
      <c r="B652" s="61"/>
      <c r="C652" s="62"/>
      <c r="D652" s="62"/>
      <c r="E652" s="62"/>
      <c r="F652" s="62"/>
      <c r="G652" s="42"/>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58"/>
      <c r="AG652" s="58"/>
      <c r="AH652" s="58"/>
      <c r="AI652" s="58"/>
    </row>
    <row r="653" spans="1:35" x14ac:dyDescent="0.25">
      <c r="A653" s="60"/>
      <c r="B653" s="61"/>
      <c r="C653" s="62"/>
      <c r="D653" s="62"/>
      <c r="E653" s="62"/>
      <c r="F653" s="62"/>
      <c r="G653" s="42"/>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58"/>
      <c r="AG653" s="58"/>
      <c r="AH653" s="58"/>
      <c r="AI653" s="58"/>
    </row>
    <row r="654" spans="1:35" x14ac:dyDescent="0.25">
      <c r="A654" s="60"/>
      <c r="B654" s="61"/>
      <c r="C654" s="62"/>
      <c r="D654" s="62"/>
      <c r="E654" s="62"/>
      <c r="F654" s="62"/>
      <c r="G654" s="42"/>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58"/>
      <c r="AG654" s="58"/>
      <c r="AH654" s="58"/>
      <c r="AI654" s="58"/>
    </row>
    <row r="655" spans="1:35" x14ac:dyDescent="0.25">
      <c r="A655" s="60"/>
      <c r="B655" s="61"/>
      <c r="C655" s="62"/>
      <c r="D655" s="62"/>
      <c r="E655" s="62"/>
      <c r="F655" s="62"/>
      <c r="G655" s="42"/>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58"/>
      <c r="AG655" s="58"/>
      <c r="AH655" s="58"/>
      <c r="AI655" s="58"/>
    </row>
    <row r="656" spans="1:35" x14ac:dyDescent="0.25">
      <c r="A656" s="60"/>
      <c r="B656" s="61"/>
      <c r="C656" s="62"/>
      <c r="D656" s="62"/>
      <c r="E656" s="62"/>
      <c r="F656" s="62"/>
      <c r="G656" s="42"/>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58"/>
      <c r="AG656" s="58"/>
      <c r="AH656" s="58"/>
      <c r="AI656" s="58"/>
    </row>
    <row r="657" spans="1:35" x14ac:dyDescent="0.25">
      <c r="A657" s="60"/>
      <c r="B657" s="61"/>
      <c r="C657" s="62"/>
      <c r="D657" s="62"/>
      <c r="E657" s="62"/>
      <c r="F657" s="62"/>
      <c r="G657" s="42"/>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58"/>
      <c r="AG657" s="58"/>
      <c r="AH657" s="58"/>
      <c r="AI657" s="58"/>
    </row>
    <row r="658" spans="1:35" x14ac:dyDescent="0.25">
      <c r="A658" s="60"/>
      <c r="B658" s="61"/>
      <c r="C658" s="62"/>
      <c r="D658" s="62"/>
      <c r="E658" s="62"/>
      <c r="F658" s="62"/>
      <c r="G658" s="42"/>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58"/>
      <c r="AG658" s="58"/>
      <c r="AH658" s="58"/>
      <c r="AI658" s="58"/>
    </row>
    <row r="659" spans="1:35" x14ac:dyDescent="0.25">
      <c r="A659" s="60"/>
      <c r="B659" s="61"/>
      <c r="C659" s="62"/>
      <c r="D659" s="62"/>
      <c r="E659" s="62"/>
      <c r="F659" s="62"/>
      <c r="G659" s="42"/>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58"/>
      <c r="AG659" s="58"/>
      <c r="AH659" s="58"/>
      <c r="AI659" s="58"/>
    </row>
    <row r="660" spans="1:35" x14ac:dyDescent="0.25">
      <c r="A660" s="60"/>
      <c r="B660" s="61"/>
      <c r="C660" s="62"/>
      <c r="D660" s="62"/>
      <c r="E660" s="62"/>
      <c r="F660" s="62"/>
      <c r="G660" s="42"/>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58"/>
      <c r="AG660" s="58"/>
      <c r="AH660" s="58"/>
      <c r="AI660" s="58"/>
    </row>
    <row r="661" spans="1:35" x14ac:dyDescent="0.25">
      <c r="A661" s="60"/>
      <c r="B661" s="61"/>
      <c r="C661" s="62"/>
      <c r="D661" s="62"/>
      <c r="E661" s="62"/>
      <c r="F661" s="62"/>
      <c r="G661" s="42"/>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58"/>
      <c r="AG661" s="58"/>
      <c r="AH661" s="58"/>
      <c r="AI661" s="58"/>
    </row>
    <row r="662" spans="1:35" x14ac:dyDescent="0.25">
      <c r="A662" s="60"/>
      <c r="B662" s="61"/>
      <c r="C662" s="62"/>
      <c r="D662" s="62"/>
      <c r="E662" s="62"/>
      <c r="F662" s="62"/>
      <c r="G662" s="42"/>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58"/>
      <c r="AG662" s="58"/>
      <c r="AH662" s="58"/>
      <c r="AI662" s="58"/>
    </row>
    <row r="663" spans="1:35" x14ac:dyDescent="0.25">
      <c r="A663" s="60"/>
      <c r="B663" s="61"/>
      <c r="C663" s="62"/>
      <c r="D663" s="62"/>
      <c r="E663" s="62"/>
      <c r="F663" s="62"/>
      <c r="G663" s="42"/>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58"/>
      <c r="AG663" s="58"/>
      <c r="AH663" s="58"/>
      <c r="AI663" s="58"/>
    </row>
    <row r="664" spans="1:35" x14ac:dyDescent="0.25">
      <c r="A664" s="60"/>
      <c r="B664" s="61"/>
      <c r="C664" s="62"/>
      <c r="D664" s="62"/>
      <c r="E664" s="62"/>
      <c r="F664" s="62"/>
      <c r="G664" s="42"/>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58"/>
      <c r="AG664" s="58"/>
      <c r="AH664" s="58"/>
      <c r="AI664" s="58"/>
    </row>
    <row r="665" spans="1:35" x14ac:dyDescent="0.25">
      <c r="A665" s="60"/>
      <c r="B665" s="61"/>
      <c r="C665" s="62"/>
      <c r="D665" s="62"/>
      <c r="E665" s="62"/>
      <c r="F665" s="62"/>
      <c r="G665" s="42"/>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58"/>
      <c r="AG665" s="58"/>
      <c r="AH665" s="58"/>
      <c r="AI665" s="58"/>
    </row>
    <row r="666" spans="1:35" x14ac:dyDescent="0.25">
      <c r="A666" s="60"/>
      <c r="B666" s="61"/>
      <c r="C666" s="62"/>
      <c r="D666" s="62"/>
      <c r="E666" s="62"/>
      <c r="F666" s="62"/>
      <c r="G666" s="42"/>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58"/>
      <c r="AG666" s="58"/>
      <c r="AH666" s="58"/>
      <c r="AI666" s="58"/>
    </row>
    <row r="667" spans="1:35" x14ac:dyDescent="0.25">
      <c r="A667" s="60"/>
      <c r="B667" s="61"/>
      <c r="C667" s="62"/>
      <c r="D667" s="62"/>
      <c r="E667" s="62"/>
      <c r="F667" s="62"/>
      <c r="G667" s="42"/>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58"/>
      <c r="AG667" s="58"/>
      <c r="AH667" s="58"/>
      <c r="AI667" s="58"/>
    </row>
    <row r="668" spans="1:35" x14ac:dyDescent="0.25">
      <c r="A668" s="60"/>
      <c r="B668" s="61"/>
      <c r="C668" s="62"/>
      <c r="D668" s="62"/>
      <c r="E668" s="62"/>
      <c r="F668" s="62"/>
      <c r="G668" s="42"/>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58"/>
      <c r="AG668" s="58"/>
      <c r="AH668" s="58"/>
      <c r="AI668" s="58"/>
    </row>
    <row r="669" spans="1:35" x14ac:dyDescent="0.25">
      <c r="A669" s="60"/>
      <c r="B669" s="61"/>
      <c r="C669" s="62"/>
      <c r="D669" s="62"/>
      <c r="E669" s="62"/>
      <c r="F669" s="62"/>
      <c r="G669" s="42"/>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58"/>
      <c r="AG669" s="58"/>
      <c r="AH669" s="58"/>
      <c r="AI669" s="58"/>
    </row>
    <row r="670" spans="1:35" x14ac:dyDescent="0.25">
      <c r="A670" s="60"/>
      <c r="B670" s="61"/>
      <c r="C670" s="62"/>
      <c r="D670" s="62"/>
      <c r="E670" s="62"/>
      <c r="F670" s="62"/>
      <c r="G670" s="42"/>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58"/>
      <c r="AG670" s="58"/>
      <c r="AH670" s="58"/>
      <c r="AI670" s="58"/>
    </row>
    <row r="671" spans="1:35" x14ac:dyDescent="0.25">
      <c r="A671" s="60"/>
      <c r="B671" s="61"/>
      <c r="C671" s="62"/>
      <c r="D671" s="62"/>
      <c r="E671" s="62"/>
      <c r="F671" s="62"/>
      <c r="G671" s="42"/>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58"/>
      <c r="AG671" s="58"/>
      <c r="AH671" s="58"/>
      <c r="AI671" s="58"/>
    </row>
    <row r="672" spans="1:35" x14ac:dyDescent="0.25">
      <c r="A672" s="60"/>
      <c r="B672" s="61"/>
      <c r="C672" s="62"/>
      <c r="D672" s="62"/>
      <c r="E672" s="62"/>
      <c r="F672" s="62"/>
      <c r="G672" s="42"/>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58"/>
      <c r="AG672" s="58"/>
      <c r="AH672" s="58"/>
      <c r="AI672" s="58"/>
    </row>
    <row r="673" spans="1:35" x14ac:dyDescent="0.25">
      <c r="A673" s="60"/>
      <c r="B673" s="61"/>
      <c r="C673" s="62"/>
      <c r="D673" s="62"/>
      <c r="E673" s="62"/>
      <c r="F673" s="62"/>
      <c r="G673" s="42"/>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58"/>
      <c r="AG673" s="58"/>
      <c r="AH673" s="58"/>
      <c r="AI673" s="58"/>
    </row>
    <row r="674" spans="1:35" x14ac:dyDescent="0.25">
      <c r="A674" s="60"/>
      <c r="B674" s="61"/>
      <c r="C674" s="62"/>
      <c r="D674" s="62"/>
      <c r="E674" s="62"/>
      <c r="F674" s="62"/>
      <c r="G674" s="42"/>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58"/>
      <c r="AG674" s="58"/>
      <c r="AH674" s="58"/>
      <c r="AI674" s="58"/>
    </row>
    <row r="675" spans="1:35" x14ac:dyDescent="0.25">
      <c r="A675" s="60"/>
      <c r="B675" s="61"/>
      <c r="C675" s="62"/>
      <c r="D675" s="62"/>
      <c r="E675" s="62"/>
      <c r="F675" s="62"/>
      <c r="G675" s="42"/>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58"/>
      <c r="AG675" s="58"/>
      <c r="AH675" s="58"/>
      <c r="AI675" s="58"/>
    </row>
    <row r="676" spans="1:35" x14ac:dyDescent="0.25">
      <c r="A676" s="60"/>
      <c r="B676" s="61"/>
      <c r="C676" s="62"/>
      <c r="D676" s="62"/>
      <c r="E676" s="62"/>
      <c r="F676" s="62"/>
      <c r="G676" s="42"/>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58"/>
      <c r="AG676" s="58"/>
      <c r="AH676" s="58"/>
      <c r="AI676" s="58"/>
    </row>
    <row r="677" spans="1:35" x14ac:dyDescent="0.25">
      <c r="A677" s="60"/>
      <c r="B677" s="61"/>
      <c r="C677" s="62"/>
      <c r="D677" s="62"/>
      <c r="E677" s="62"/>
      <c r="F677" s="62"/>
      <c r="G677" s="42"/>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58"/>
      <c r="AG677" s="58"/>
      <c r="AH677" s="58"/>
      <c r="AI677" s="58"/>
    </row>
    <row r="678" spans="1:35" x14ac:dyDescent="0.25">
      <c r="A678" s="60"/>
      <c r="B678" s="61"/>
      <c r="C678" s="62"/>
      <c r="D678" s="62"/>
      <c r="E678" s="62"/>
      <c r="F678" s="62"/>
      <c r="G678" s="42"/>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58"/>
      <c r="AG678" s="58"/>
      <c r="AH678" s="58"/>
      <c r="AI678" s="58"/>
    </row>
    <row r="679" spans="1:35" x14ac:dyDescent="0.25">
      <c r="A679" s="60"/>
      <c r="B679" s="61"/>
      <c r="C679" s="62"/>
      <c r="D679" s="62"/>
      <c r="E679" s="62"/>
      <c r="F679" s="62"/>
      <c r="G679" s="42"/>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58"/>
      <c r="AG679" s="58"/>
      <c r="AH679" s="58"/>
      <c r="AI679" s="58"/>
    </row>
    <row r="680" spans="1:35" x14ac:dyDescent="0.25">
      <c r="A680" s="60"/>
      <c r="B680" s="61"/>
      <c r="C680" s="62"/>
      <c r="D680" s="62"/>
      <c r="E680" s="62"/>
      <c r="F680" s="62"/>
      <c r="G680" s="42"/>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58"/>
      <c r="AG680" s="58"/>
      <c r="AH680" s="58"/>
      <c r="AI680" s="58"/>
    </row>
    <row r="681" spans="1:35" x14ac:dyDescent="0.25">
      <c r="A681" s="60"/>
      <c r="B681" s="61"/>
      <c r="C681" s="62"/>
      <c r="D681" s="62"/>
      <c r="E681" s="62"/>
      <c r="F681" s="62"/>
      <c r="G681" s="42"/>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58"/>
      <c r="AG681" s="58"/>
      <c r="AH681" s="58"/>
      <c r="AI681" s="58"/>
    </row>
    <row r="682" spans="1:35" x14ac:dyDescent="0.25">
      <c r="A682" s="60"/>
      <c r="B682" s="61"/>
      <c r="C682" s="62"/>
      <c r="D682" s="62"/>
      <c r="E682" s="62"/>
      <c r="F682" s="62"/>
      <c r="G682" s="42"/>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58"/>
      <c r="AG682" s="58"/>
      <c r="AH682" s="58"/>
      <c r="AI682" s="58"/>
    </row>
    <row r="683" spans="1:35" x14ac:dyDescent="0.25">
      <c r="A683" s="60"/>
      <c r="B683" s="61"/>
      <c r="C683" s="62"/>
      <c r="D683" s="62"/>
      <c r="E683" s="62"/>
      <c r="F683" s="62"/>
      <c r="G683" s="42"/>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58"/>
      <c r="AG683" s="58"/>
      <c r="AH683" s="58"/>
      <c r="AI683" s="58"/>
    </row>
    <row r="684" spans="1:35" x14ac:dyDescent="0.25">
      <c r="A684" s="60"/>
      <c r="B684" s="61"/>
      <c r="C684" s="62"/>
      <c r="D684" s="62"/>
      <c r="E684" s="62"/>
      <c r="F684" s="62"/>
      <c r="G684" s="42"/>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58"/>
      <c r="AG684" s="58"/>
      <c r="AH684" s="58"/>
      <c r="AI684" s="58"/>
    </row>
    <row r="685" spans="1:35" x14ac:dyDescent="0.25">
      <c r="A685" s="60"/>
      <c r="B685" s="61"/>
      <c r="C685" s="62"/>
      <c r="D685" s="62"/>
      <c r="E685" s="62"/>
      <c r="F685" s="62"/>
      <c r="G685" s="42"/>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58"/>
      <c r="AG685" s="58"/>
      <c r="AH685" s="58"/>
      <c r="AI685" s="58"/>
    </row>
    <row r="686" spans="1:35" x14ac:dyDescent="0.25">
      <c r="A686" s="60"/>
      <c r="B686" s="61"/>
      <c r="C686" s="62"/>
      <c r="D686" s="62"/>
      <c r="E686" s="62"/>
      <c r="F686" s="62"/>
      <c r="G686" s="42"/>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58"/>
      <c r="AG686" s="58"/>
      <c r="AH686" s="58"/>
      <c r="AI686" s="58"/>
    </row>
    <row r="687" spans="1:35" x14ac:dyDescent="0.25">
      <c r="A687" s="60"/>
      <c r="B687" s="61"/>
      <c r="C687" s="62"/>
      <c r="D687" s="62"/>
      <c r="E687" s="62"/>
      <c r="F687" s="62"/>
      <c r="G687" s="42"/>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58"/>
      <c r="AG687" s="58"/>
      <c r="AH687" s="58"/>
      <c r="AI687" s="58"/>
    </row>
    <row r="688" spans="1:35" x14ac:dyDescent="0.25">
      <c r="A688" s="60"/>
      <c r="B688" s="61"/>
      <c r="C688" s="62"/>
      <c r="D688" s="62"/>
      <c r="E688" s="62"/>
      <c r="F688" s="62"/>
      <c r="G688" s="42"/>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58"/>
      <c r="AG688" s="58"/>
      <c r="AH688" s="58"/>
      <c r="AI688" s="58"/>
    </row>
    <row r="689" spans="1:35" x14ac:dyDescent="0.25">
      <c r="A689" s="60"/>
      <c r="B689" s="61"/>
      <c r="C689" s="62"/>
      <c r="D689" s="62"/>
      <c r="E689" s="62"/>
      <c r="F689" s="62"/>
      <c r="G689" s="42"/>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58"/>
      <c r="AG689" s="58"/>
      <c r="AH689" s="58"/>
      <c r="AI689" s="58"/>
    </row>
    <row r="690" spans="1:35" x14ac:dyDescent="0.25">
      <c r="A690" s="60"/>
      <c r="B690" s="61"/>
      <c r="C690" s="62"/>
      <c r="D690" s="62"/>
      <c r="E690" s="62"/>
      <c r="F690" s="62"/>
      <c r="G690" s="42"/>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58"/>
      <c r="AG690" s="58"/>
      <c r="AH690" s="58"/>
      <c r="AI690" s="58"/>
    </row>
    <row r="691" spans="1:35" x14ac:dyDescent="0.25">
      <c r="A691" s="60"/>
      <c r="B691" s="61"/>
      <c r="C691" s="62"/>
      <c r="D691" s="62"/>
      <c r="E691" s="62"/>
      <c r="F691" s="62"/>
      <c r="G691" s="42"/>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58"/>
      <c r="AG691" s="58"/>
      <c r="AH691" s="58"/>
      <c r="AI691" s="58"/>
    </row>
    <row r="692" spans="1:35" x14ac:dyDescent="0.25">
      <c r="A692" s="60"/>
      <c r="B692" s="61"/>
      <c r="C692" s="62"/>
      <c r="D692" s="62"/>
      <c r="E692" s="62"/>
      <c r="F692" s="62"/>
      <c r="G692" s="42"/>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58"/>
      <c r="AG692" s="58"/>
      <c r="AH692" s="58"/>
      <c r="AI692" s="58"/>
    </row>
    <row r="693" spans="1:35" x14ac:dyDescent="0.25">
      <c r="A693" s="60"/>
      <c r="B693" s="61"/>
      <c r="C693" s="62"/>
      <c r="D693" s="62"/>
      <c r="E693" s="62"/>
      <c r="F693" s="62"/>
      <c r="G693" s="42"/>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58"/>
      <c r="AG693" s="58"/>
      <c r="AH693" s="58"/>
      <c r="AI693" s="58"/>
    </row>
    <row r="694" spans="1:35" x14ac:dyDescent="0.25">
      <c r="A694" s="60"/>
      <c r="B694" s="61"/>
      <c r="C694" s="62"/>
      <c r="D694" s="62"/>
      <c r="E694" s="62"/>
      <c r="F694" s="62"/>
      <c r="G694" s="42"/>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58"/>
      <c r="AG694" s="58"/>
      <c r="AH694" s="58"/>
      <c r="AI694" s="58"/>
    </row>
    <row r="695" spans="1:35" x14ac:dyDescent="0.25">
      <c r="A695" s="60"/>
      <c r="B695" s="61"/>
      <c r="C695" s="62"/>
      <c r="D695" s="62"/>
      <c r="E695" s="62"/>
      <c r="F695" s="62"/>
      <c r="G695" s="42"/>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58"/>
      <c r="AG695" s="58"/>
      <c r="AH695" s="58"/>
      <c r="AI695" s="58"/>
    </row>
    <row r="696" spans="1:35" x14ac:dyDescent="0.25">
      <c r="A696" s="60"/>
      <c r="B696" s="61"/>
      <c r="C696" s="62"/>
      <c r="D696" s="62"/>
      <c r="E696" s="62"/>
      <c r="F696" s="62"/>
      <c r="G696" s="42"/>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58"/>
      <c r="AG696" s="58"/>
      <c r="AH696" s="58"/>
      <c r="AI696" s="58"/>
    </row>
    <row r="697" spans="1:35" x14ac:dyDescent="0.25">
      <c r="A697" s="60"/>
      <c r="B697" s="61"/>
      <c r="C697" s="62"/>
      <c r="D697" s="62"/>
      <c r="E697" s="62"/>
      <c r="F697" s="62"/>
      <c r="G697" s="42"/>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58"/>
      <c r="AG697" s="58"/>
      <c r="AH697" s="58"/>
      <c r="AI697" s="58"/>
    </row>
    <row r="698" spans="1:35" x14ac:dyDescent="0.25">
      <c r="A698" s="60"/>
      <c r="B698" s="61"/>
      <c r="C698" s="62"/>
      <c r="D698" s="62"/>
      <c r="E698" s="62"/>
      <c r="F698" s="62"/>
      <c r="G698" s="42"/>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58"/>
      <c r="AG698" s="58"/>
      <c r="AH698" s="58"/>
      <c r="AI698" s="58"/>
    </row>
    <row r="699" spans="1:35" x14ac:dyDescent="0.25">
      <c r="A699" s="60"/>
      <c r="B699" s="61"/>
      <c r="C699" s="62"/>
      <c r="D699" s="62"/>
      <c r="E699" s="62"/>
      <c r="F699" s="62"/>
      <c r="G699" s="42"/>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58"/>
      <c r="AG699" s="58"/>
      <c r="AH699" s="58"/>
      <c r="AI699" s="58"/>
    </row>
    <row r="700" spans="1:35" x14ac:dyDescent="0.25">
      <c r="A700" s="60"/>
      <c r="B700" s="61"/>
      <c r="C700" s="62"/>
      <c r="D700" s="62"/>
      <c r="E700" s="62"/>
      <c r="F700" s="62"/>
      <c r="G700" s="42"/>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58"/>
      <c r="AG700" s="58"/>
      <c r="AH700" s="58"/>
      <c r="AI700" s="58"/>
    </row>
    <row r="701" spans="1:35" x14ac:dyDescent="0.25">
      <c r="A701" s="60"/>
      <c r="B701" s="61"/>
      <c r="C701" s="62"/>
      <c r="D701" s="62"/>
      <c r="E701" s="62"/>
      <c r="F701" s="62"/>
      <c r="G701" s="42"/>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58"/>
      <c r="AG701" s="58"/>
      <c r="AH701" s="58"/>
      <c r="AI701" s="58"/>
    </row>
    <row r="702" spans="1:35" x14ac:dyDescent="0.25">
      <c r="A702" s="60"/>
      <c r="B702" s="61"/>
      <c r="C702" s="62"/>
      <c r="D702" s="62"/>
      <c r="E702" s="62"/>
      <c r="F702" s="62"/>
      <c r="G702" s="42"/>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58"/>
      <c r="AG702" s="58"/>
      <c r="AH702" s="58"/>
      <c r="AI702" s="58"/>
    </row>
    <row r="703" spans="1:35" x14ac:dyDescent="0.25">
      <c r="A703" s="60"/>
      <c r="B703" s="61"/>
      <c r="C703" s="62"/>
      <c r="D703" s="62"/>
      <c r="E703" s="62"/>
      <c r="F703" s="62"/>
      <c r="G703" s="42"/>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58"/>
      <c r="AG703" s="58"/>
      <c r="AH703" s="58"/>
      <c r="AI703" s="58"/>
    </row>
    <row r="704" spans="1:35" x14ac:dyDescent="0.25">
      <c r="A704" s="60"/>
      <c r="B704" s="61"/>
      <c r="C704" s="62"/>
      <c r="D704" s="62"/>
      <c r="E704" s="62"/>
      <c r="F704" s="62"/>
      <c r="G704" s="42"/>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58"/>
      <c r="AG704" s="58"/>
      <c r="AH704" s="58"/>
      <c r="AI704" s="58"/>
    </row>
    <row r="705" spans="1:35" x14ac:dyDescent="0.25">
      <c r="A705" s="60"/>
      <c r="B705" s="61"/>
      <c r="C705" s="62"/>
      <c r="D705" s="62"/>
      <c r="E705" s="62"/>
      <c r="F705" s="62"/>
      <c r="G705" s="42"/>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58"/>
      <c r="AG705" s="58"/>
      <c r="AH705" s="58"/>
      <c r="AI705" s="58"/>
    </row>
    <row r="706" spans="1:35" x14ac:dyDescent="0.25">
      <c r="A706" s="60"/>
      <c r="B706" s="61"/>
      <c r="C706" s="62"/>
      <c r="D706" s="62"/>
      <c r="E706" s="62"/>
      <c r="F706" s="62"/>
      <c r="G706" s="42"/>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58"/>
      <c r="AG706" s="58"/>
      <c r="AH706" s="58"/>
      <c r="AI706" s="58"/>
    </row>
    <row r="707" spans="1:35" x14ac:dyDescent="0.25">
      <c r="A707" s="60"/>
      <c r="B707" s="61"/>
      <c r="C707" s="62"/>
      <c r="D707" s="62"/>
      <c r="E707" s="62"/>
      <c r="F707" s="62"/>
      <c r="G707" s="42"/>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58"/>
      <c r="AG707" s="58"/>
      <c r="AH707" s="58"/>
      <c r="AI707" s="58"/>
    </row>
    <row r="708" spans="1:35" x14ac:dyDescent="0.25">
      <c r="A708" s="60"/>
      <c r="B708" s="61"/>
      <c r="C708" s="62"/>
      <c r="D708" s="62"/>
      <c r="E708" s="62"/>
      <c r="F708" s="62"/>
      <c r="G708" s="42"/>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58"/>
      <c r="AG708" s="58"/>
      <c r="AH708" s="58"/>
      <c r="AI708" s="58"/>
    </row>
    <row r="709" spans="1:35" x14ac:dyDescent="0.25">
      <c r="A709" s="60"/>
      <c r="B709" s="61"/>
      <c r="C709" s="62"/>
      <c r="D709" s="62"/>
      <c r="E709" s="62"/>
      <c r="F709" s="62"/>
      <c r="G709" s="42"/>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58"/>
      <c r="AG709" s="58"/>
      <c r="AH709" s="58"/>
      <c r="AI709" s="58"/>
    </row>
    <row r="710" spans="1:35" x14ac:dyDescent="0.25">
      <c r="A710" s="60"/>
      <c r="B710" s="61"/>
      <c r="C710" s="62"/>
      <c r="D710" s="62"/>
      <c r="E710" s="62"/>
      <c r="F710" s="62"/>
      <c r="G710" s="42"/>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58"/>
      <c r="AG710" s="58"/>
      <c r="AH710" s="58"/>
      <c r="AI710" s="58"/>
    </row>
    <row r="711" spans="1:35" x14ac:dyDescent="0.25">
      <c r="A711" s="60"/>
      <c r="B711" s="61"/>
      <c r="C711" s="62"/>
      <c r="D711" s="62"/>
      <c r="E711" s="62"/>
      <c r="F711" s="62"/>
      <c r="G711" s="42"/>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58"/>
      <c r="AG711" s="58"/>
      <c r="AH711" s="58"/>
      <c r="AI711" s="58"/>
    </row>
    <row r="712" spans="1:35" x14ac:dyDescent="0.25">
      <c r="A712" s="60"/>
      <c r="B712" s="61"/>
      <c r="C712" s="62"/>
      <c r="D712" s="62"/>
      <c r="E712" s="62"/>
      <c r="F712" s="62"/>
      <c r="G712" s="42"/>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58"/>
      <c r="AG712" s="58"/>
      <c r="AH712" s="58"/>
      <c r="AI712" s="58"/>
    </row>
    <row r="713" spans="1:35" x14ac:dyDescent="0.25">
      <c r="A713" s="60"/>
      <c r="B713" s="61"/>
      <c r="C713" s="62"/>
      <c r="D713" s="62"/>
      <c r="E713" s="62"/>
      <c r="F713" s="62"/>
      <c r="G713" s="42"/>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58"/>
      <c r="AG713" s="58"/>
      <c r="AH713" s="58"/>
      <c r="AI713" s="58"/>
    </row>
    <row r="714" spans="1:35" x14ac:dyDescent="0.25">
      <c r="A714" s="60"/>
      <c r="B714" s="61"/>
      <c r="C714" s="62"/>
      <c r="D714" s="62"/>
      <c r="E714" s="62"/>
      <c r="F714" s="62"/>
      <c r="G714" s="42"/>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58"/>
      <c r="AG714" s="58"/>
      <c r="AH714" s="58"/>
      <c r="AI714" s="58"/>
    </row>
    <row r="715" spans="1:35" x14ac:dyDescent="0.25">
      <c r="A715" s="60"/>
      <c r="B715" s="61"/>
      <c r="C715" s="62"/>
      <c r="D715" s="62"/>
      <c r="E715" s="62"/>
      <c r="F715" s="62"/>
      <c r="G715" s="42"/>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58"/>
      <c r="AG715" s="58"/>
      <c r="AH715" s="58"/>
      <c r="AI715" s="58"/>
    </row>
    <row r="716" spans="1:35" x14ac:dyDescent="0.25">
      <c r="A716" s="60"/>
      <c r="B716" s="61"/>
      <c r="C716" s="62"/>
      <c r="D716" s="62"/>
      <c r="E716" s="62"/>
      <c r="F716" s="62"/>
      <c r="G716" s="42"/>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58"/>
      <c r="AG716" s="58"/>
      <c r="AH716" s="58"/>
      <c r="AI716" s="58"/>
    </row>
    <row r="717" spans="1:35" x14ac:dyDescent="0.25">
      <c r="A717" s="60"/>
      <c r="B717" s="61"/>
      <c r="C717" s="62"/>
      <c r="D717" s="62"/>
      <c r="E717" s="62"/>
      <c r="F717" s="62"/>
      <c r="G717" s="42"/>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58"/>
      <c r="AG717" s="58"/>
      <c r="AH717" s="58"/>
      <c r="AI717" s="58"/>
    </row>
    <row r="718" spans="1:35" x14ac:dyDescent="0.25">
      <c r="A718" s="60"/>
      <c r="B718" s="61"/>
      <c r="C718" s="62"/>
      <c r="D718" s="62"/>
      <c r="E718" s="62"/>
      <c r="F718" s="62"/>
      <c r="G718" s="42"/>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58"/>
      <c r="AG718" s="58"/>
      <c r="AH718" s="58"/>
      <c r="AI718" s="58"/>
    </row>
    <row r="719" spans="1:35" x14ac:dyDescent="0.25">
      <c r="A719" s="60"/>
      <c r="B719" s="61"/>
      <c r="C719" s="62"/>
      <c r="D719" s="62"/>
      <c r="E719" s="62"/>
      <c r="F719" s="62"/>
      <c r="G719" s="42"/>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58"/>
      <c r="AG719" s="58"/>
      <c r="AH719" s="58"/>
      <c r="AI719" s="58"/>
    </row>
    <row r="720" spans="1:35" x14ac:dyDescent="0.25">
      <c r="A720" s="60"/>
      <c r="B720" s="61"/>
      <c r="C720" s="62"/>
      <c r="D720" s="62"/>
      <c r="E720" s="62"/>
      <c r="F720" s="62"/>
      <c r="G720" s="42"/>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58"/>
      <c r="AG720" s="58"/>
      <c r="AH720" s="58"/>
      <c r="AI720" s="58"/>
    </row>
    <row r="721" spans="1:35" x14ac:dyDescent="0.25">
      <c r="A721" s="60"/>
      <c r="B721" s="61"/>
      <c r="C721" s="62"/>
      <c r="D721" s="62"/>
      <c r="E721" s="62"/>
      <c r="F721" s="62"/>
      <c r="G721" s="42"/>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58"/>
      <c r="AG721" s="58"/>
      <c r="AH721" s="58"/>
      <c r="AI721" s="58"/>
    </row>
    <row r="722" spans="1:35" x14ac:dyDescent="0.25">
      <c r="A722" s="60"/>
      <c r="B722" s="61"/>
      <c r="C722" s="62"/>
      <c r="D722" s="62"/>
      <c r="E722" s="62"/>
      <c r="F722" s="62"/>
      <c r="G722" s="42"/>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58"/>
      <c r="AG722" s="58"/>
      <c r="AH722" s="58"/>
      <c r="AI722" s="58"/>
    </row>
    <row r="723" spans="1:35" x14ac:dyDescent="0.25">
      <c r="A723" s="60"/>
      <c r="B723" s="61"/>
      <c r="C723" s="62"/>
      <c r="D723" s="62"/>
      <c r="E723" s="62"/>
      <c r="F723" s="62"/>
      <c r="G723" s="42"/>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58"/>
      <c r="AG723" s="58"/>
      <c r="AH723" s="58"/>
      <c r="AI723" s="58"/>
    </row>
    <row r="724" spans="1:35" x14ac:dyDescent="0.25">
      <c r="A724" s="60"/>
      <c r="B724" s="61"/>
      <c r="C724" s="62"/>
      <c r="D724" s="62"/>
      <c r="E724" s="62"/>
      <c r="F724" s="62"/>
      <c r="G724" s="42"/>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58"/>
      <c r="AG724" s="58"/>
      <c r="AH724" s="58"/>
      <c r="AI724" s="58"/>
    </row>
    <row r="725" spans="1:35" x14ac:dyDescent="0.25">
      <c r="A725" s="60"/>
      <c r="B725" s="61"/>
      <c r="C725" s="62"/>
      <c r="D725" s="62"/>
      <c r="E725" s="62"/>
      <c r="F725" s="62"/>
      <c r="G725" s="42"/>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58"/>
      <c r="AG725" s="58"/>
      <c r="AH725" s="58"/>
      <c r="AI725" s="58"/>
    </row>
    <row r="726" spans="1:35" x14ac:dyDescent="0.25">
      <c r="A726" s="60"/>
      <c r="B726" s="61"/>
      <c r="C726" s="62"/>
      <c r="D726" s="62"/>
      <c r="E726" s="62"/>
      <c r="F726" s="62"/>
      <c r="G726" s="42"/>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58"/>
      <c r="AG726" s="58"/>
      <c r="AH726" s="58"/>
      <c r="AI726" s="58"/>
    </row>
    <row r="727" spans="1:35" x14ac:dyDescent="0.25">
      <c r="A727" s="60"/>
      <c r="B727" s="61"/>
      <c r="C727" s="62"/>
      <c r="D727" s="62"/>
      <c r="E727" s="62"/>
      <c r="F727" s="62"/>
      <c r="G727" s="42"/>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58"/>
      <c r="AG727" s="58"/>
      <c r="AH727" s="58"/>
      <c r="AI727" s="58"/>
    </row>
    <row r="728" spans="1:35" x14ac:dyDescent="0.25">
      <c r="A728" s="60"/>
      <c r="B728" s="61"/>
      <c r="C728" s="62"/>
      <c r="D728" s="62"/>
      <c r="E728" s="62"/>
      <c r="F728" s="62"/>
      <c r="G728" s="42"/>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58"/>
      <c r="AG728" s="58"/>
      <c r="AH728" s="58"/>
      <c r="AI728" s="58"/>
    </row>
    <row r="729" spans="1:35" x14ac:dyDescent="0.25">
      <c r="A729" s="60"/>
      <c r="B729" s="61"/>
      <c r="C729" s="62"/>
      <c r="D729" s="62"/>
      <c r="E729" s="62"/>
      <c r="F729" s="62"/>
      <c r="G729" s="42"/>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58"/>
      <c r="AG729" s="58"/>
      <c r="AH729" s="58"/>
      <c r="AI729" s="58"/>
    </row>
    <row r="730" spans="1:35" x14ac:dyDescent="0.25">
      <c r="A730" s="60"/>
      <c r="B730" s="61"/>
      <c r="C730" s="62"/>
      <c r="D730" s="62"/>
      <c r="E730" s="62"/>
      <c r="F730" s="62"/>
      <c r="G730" s="42"/>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58"/>
      <c r="AG730" s="58"/>
      <c r="AH730" s="58"/>
      <c r="AI730" s="58"/>
    </row>
    <row r="731" spans="1:35" x14ac:dyDescent="0.25">
      <c r="A731" s="60"/>
      <c r="B731" s="61"/>
      <c r="C731" s="62"/>
      <c r="D731" s="62"/>
      <c r="E731" s="62"/>
      <c r="F731" s="62"/>
      <c r="G731" s="42"/>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58"/>
      <c r="AG731" s="58"/>
      <c r="AH731" s="58"/>
      <c r="AI731" s="58"/>
    </row>
    <row r="732" spans="1:35" x14ac:dyDescent="0.25">
      <c r="A732" s="60"/>
      <c r="B732" s="61"/>
      <c r="C732" s="62"/>
      <c r="D732" s="62"/>
      <c r="E732" s="62"/>
      <c r="F732" s="62"/>
      <c r="G732" s="42"/>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58"/>
      <c r="AG732" s="58"/>
      <c r="AH732" s="58"/>
      <c r="AI732" s="58"/>
    </row>
    <row r="733" spans="1:35" x14ac:dyDescent="0.25">
      <c r="A733" s="60"/>
      <c r="B733" s="61"/>
      <c r="C733" s="62"/>
      <c r="D733" s="62"/>
      <c r="E733" s="62"/>
      <c r="F733" s="62"/>
      <c r="G733" s="42"/>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58"/>
      <c r="AG733" s="58"/>
      <c r="AH733" s="58"/>
      <c r="AI733" s="58"/>
    </row>
    <row r="734" spans="1:35" x14ac:dyDescent="0.25">
      <c r="A734" s="60"/>
      <c r="B734" s="61"/>
      <c r="C734" s="62"/>
      <c r="D734" s="62"/>
      <c r="E734" s="62"/>
      <c r="F734" s="62"/>
      <c r="G734" s="42"/>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58"/>
      <c r="AG734" s="58"/>
      <c r="AH734" s="58"/>
      <c r="AI734" s="58"/>
    </row>
    <row r="735" spans="1:35" x14ac:dyDescent="0.25">
      <c r="A735" s="60"/>
      <c r="B735" s="61"/>
      <c r="C735" s="62"/>
      <c r="D735" s="62"/>
      <c r="E735" s="62"/>
      <c r="F735" s="62"/>
      <c r="G735" s="42"/>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58"/>
      <c r="AG735" s="58"/>
      <c r="AH735" s="58"/>
      <c r="AI735" s="58"/>
    </row>
    <row r="736" spans="1:35" x14ac:dyDescent="0.25">
      <c r="A736" s="60"/>
      <c r="B736" s="61"/>
      <c r="C736" s="62"/>
      <c r="D736" s="62"/>
      <c r="E736" s="62"/>
      <c r="F736" s="62"/>
      <c r="G736" s="42"/>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58"/>
      <c r="AG736" s="58"/>
      <c r="AH736" s="58"/>
      <c r="AI736" s="58"/>
    </row>
    <row r="737" spans="1:35" x14ac:dyDescent="0.25">
      <c r="A737" s="60"/>
      <c r="B737" s="61"/>
      <c r="C737" s="62"/>
      <c r="D737" s="62"/>
      <c r="E737" s="62"/>
      <c r="F737" s="62"/>
      <c r="G737" s="42"/>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58"/>
      <c r="AG737" s="58"/>
      <c r="AH737" s="58"/>
      <c r="AI737" s="58"/>
    </row>
    <row r="738" spans="1:35" x14ac:dyDescent="0.25">
      <c r="A738" s="60"/>
      <c r="B738" s="61"/>
      <c r="C738" s="62"/>
      <c r="D738" s="62"/>
      <c r="E738" s="62"/>
      <c r="F738" s="62"/>
      <c r="G738" s="42"/>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58"/>
      <c r="AG738" s="58"/>
      <c r="AH738" s="58"/>
      <c r="AI738" s="58"/>
    </row>
    <row r="739" spans="1:35" x14ac:dyDescent="0.25">
      <c r="A739" s="60"/>
      <c r="B739" s="61"/>
      <c r="C739" s="62"/>
      <c r="D739" s="62"/>
      <c r="E739" s="62"/>
      <c r="F739" s="62"/>
      <c r="G739" s="42"/>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58"/>
      <c r="AG739" s="58"/>
      <c r="AH739" s="58"/>
      <c r="AI739" s="58"/>
    </row>
    <row r="740" spans="1:35" x14ac:dyDescent="0.25">
      <c r="A740" s="60"/>
      <c r="B740" s="61"/>
      <c r="C740" s="62"/>
      <c r="D740" s="62"/>
      <c r="E740" s="62"/>
      <c r="F740" s="62"/>
      <c r="G740" s="42"/>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58"/>
      <c r="AG740" s="58"/>
      <c r="AH740" s="58"/>
      <c r="AI740" s="58"/>
    </row>
    <row r="741" spans="1:35" x14ac:dyDescent="0.25">
      <c r="A741" s="60"/>
      <c r="B741" s="61"/>
      <c r="C741" s="62"/>
      <c r="D741" s="62"/>
      <c r="E741" s="62"/>
      <c r="F741" s="62"/>
      <c r="G741" s="42"/>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58"/>
      <c r="AG741" s="58"/>
      <c r="AH741" s="58"/>
      <c r="AI741" s="58"/>
    </row>
    <row r="742" spans="1:35" x14ac:dyDescent="0.25">
      <c r="A742" s="60"/>
      <c r="B742" s="61"/>
      <c r="C742" s="62"/>
      <c r="D742" s="62"/>
      <c r="E742" s="62"/>
      <c r="F742" s="62"/>
      <c r="G742" s="42"/>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58"/>
      <c r="AG742" s="58"/>
      <c r="AH742" s="58"/>
      <c r="AI742" s="58"/>
    </row>
    <row r="743" spans="1:35" x14ac:dyDescent="0.25">
      <c r="A743" s="60"/>
      <c r="B743" s="61"/>
      <c r="C743" s="62"/>
      <c r="D743" s="62"/>
      <c r="E743" s="62"/>
      <c r="F743" s="62"/>
      <c r="G743" s="42"/>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58"/>
      <c r="AG743" s="58"/>
      <c r="AH743" s="58"/>
      <c r="AI743" s="58"/>
    </row>
    <row r="744" spans="1:35" x14ac:dyDescent="0.25">
      <c r="A744" s="60"/>
      <c r="B744" s="61"/>
      <c r="C744" s="62"/>
      <c r="D744" s="62"/>
      <c r="E744" s="62"/>
      <c r="F744" s="62"/>
      <c r="G744" s="42"/>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58"/>
      <c r="AG744" s="58"/>
      <c r="AH744" s="58"/>
      <c r="AI744" s="58"/>
    </row>
    <row r="745" spans="1:35" x14ac:dyDescent="0.25">
      <c r="A745" s="60"/>
      <c r="B745" s="61"/>
      <c r="C745" s="62"/>
      <c r="D745" s="62"/>
      <c r="E745" s="62"/>
      <c r="F745" s="62"/>
      <c r="G745" s="42"/>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58"/>
      <c r="AG745" s="58"/>
      <c r="AH745" s="58"/>
      <c r="AI745" s="58"/>
    </row>
    <row r="746" spans="1:35" x14ac:dyDescent="0.25">
      <c r="A746" s="60"/>
      <c r="B746" s="61"/>
      <c r="C746" s="62"/>
      <c r="D746" s="62"/>
      <c r="E746" s="62"/>
      <c r="F746" s="62"/>
      <c r="G746" s="42"/>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58"/>
      <c r="AG746" s="58"/>
      <c r="AH746" s="58"/>
      <c r="AI746" s="58"/>
    </row>
    <row r="747" spans="1:35" x14ac:dyDescent="0.25">
      <c r="A747" s="60"/>
      <c r="B747" s="61"/>
      <c r="C747" s="62"/>
      <c r="D747" s="62"/>
      <c r="E747" s="62"/>
      <c r="F747" s="62"/>
      <c r="G747" s="42"/>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58"/>
      <c r="AG747" s="58"/>
      <c r="AH747" s="58"/>
      <c r="AI747" s="58"/>
    </row>
    <row r="748" spans="1:35" x14ac:dyDescent="0.25">
      <c r="A748" s="60"/>
      <c r="B748" s="61"/>
      <c r="C748" s="62"/>
      <c r="D748" s="62"/>
      <c r="E748" s="62"/>
      <c r="F748" s="62"/>
      <c r="G748" s="42"/>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58"/>
      <c r="AG748" s="58"/>
      <c r="AH748" s="58"/>
      <c r="AI748" s="58"/>
    </row>
    <row r="749" spans="1:35" x14ac:dyDescent="0.25">
      <c r="A749" s="60"/>
      <c r="B749" s="61"/>
      <c r="C749" s="62"/>
      <c r="D749" s="62"/>
      <c r="E749" s="62"/>
      <c r="F749" s="62"/>
      <c r="G749" s="42"/>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58"/>
      <c r="AG749" s="58"/>
      <c r="AH749" s="58"/>
      <c r="AI749" s="58"/>
    </row>
    <row r="750" spans="1:35" x14ac:dyDescent="0.25">
      <c r="A750" s="60"/>
      <c r="B750" s="61"/>
      <c r="C750" s="62"/>
      <c r="D750" s="62"/>
      <c r="E750" s="62"/>
      <c r="F750" s="62"/>
      <c r="G750" s="42"/>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58"/>
      <c r="AG750" s="58"/>
      <c r="AH750" s="58"/>
      <c r="AI750" s="58"/>
    </row>
    <row r="751" spans="1:35" x14ac:dyDescent="0.25">
      <c r="A751" s="60"/>
      <c r="B751" s="61"/>
      <c r="C751" s="62"/>
      <c r="D751" s="62"/>
      <c r="E751" s="62"/>
      <c r="F751" s="62"/>
      <c r="G751" s="42"/>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58"/>
      <c r="AG751" s="58"/>
      <c r="AH751" s="58"/>
      <c r="AI751" s="58"/>
    </row>
    <row r="752" spans="1:35" x14ac:dyDescent="0.25">
      <c r="A752" s="60"/>
      <c r="B752" s="61"/>
      <c r="C752" s="62"/>
      <c r="D752" s="62"/>
      <c r="E752" s="62"/>
      <c r="F752" s="62"/>
      <c r="G752" s="42"/>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58"/>
      <c r="AG752" s="58"/>
      <c r="AH752" s="58"/>
      <c r="AI752" s="58"/>
    </row>
    <row r="753" spans="1:35" x14ac:dyDescent="0.25">
      <c r="A753" s="60"/>
      <c r="B753" s="61"/>
      <c r="C753" s="62"/>
      <c r="D753" s="62"/>
      <c r="E753" s="62"/>
      <c r="F753" s="62"/>
      <c r="G753" s="42"/>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58"/>
      <c r="AG753" s="58"/>
      <c r="AH753" s="58"/>
      <c r="AI753" s="58"/>
    </row>
    <row r="754" spans="1:35" x14ac:dyDescent="0.25">
      <c r="A754" s="60"/>
      <c r="B754" s="61"/>
      <c r="C754" s="62"/>
      <c r="D754" s="62"/>
      <c r="E754" s="62"/>
      <c r="F754" s="62"/>
      <c r="G754" s="42"/>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58"/>
      <c r="AG754" s="58"/>
      <c r="AH754" s="58"/>
      <c r="AI754" s="58"/>
    </row>
    <row r="755" spans="1:35" x14ac:dyDescent="0.25">
      <c r="A755" s="60"/>
      <c r="B755" s="61"/>
      <c r="C755" s="62"/>
      <c r="D755" s="62"/>
      <c r="E755" s="62"/>
      <c r="F755" s="62"/>
      <c r="G755" s="42"/>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58"/>
      <c r="AG755" s="58"/>
      <c r="AH755" s="58"/>
      <c r="AI755" s="58"/>
    </row>
    <row r="756" spans="1:35" x14ac:dyDescent="0.25">
      <c r="A756" s="60"/>
      <c r="B756" s="61"/>
      <c r="C756" s="62"/>
      <c r="D756" s="62"/>
      <c r="E756" s="62"/>
      <c r="F756" s="62"/>
      <c r="G756" s="42"/>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58"/>
      <c r="AG756" s="58"/>
      <c r="AH756" s="58"/>
      <c r="AI756" s="58"/>
    </row>
    <row r="757" spans="1:35" x14ac:dyDescent="0.25">
      <c r="A757" s="60"/>
      <c r="B757" s="61"/>
      <c r="C757" s="62"/>
      <c r="D757" s="62"/>
      <c r="E757" s="62"/>
      <c r="F757" s="62"/>
      <c r="G757" s="42"/>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58"/>
      <c r="AG757" s="58"/>
      <c r="AH757" s="58"/>
      <c r="AI757" s="58"/>
    </row>
    <row r="758" spans="1:35" x14ac:dyDescent="0.25">
      <c r="A758" s="60"/>
      <c r="B758" s="61"/>
      <c r="C758" s="62"/>
      <c r="D758" s="62"/>
      <c r="E758" s="62"/>
      <c r="F758" s="62"/>
      <c r="G758" s="42"/>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58"/>
      <c r="AG758" s="58"/>
      <c r="AH758" s="58"/>
      <c r="AI758" s="58"/>
    </row>
    <row r="759" spans="1:35" x14ac:dyDescent="0.25">
      <c r="A759" s="60"/>
      <c r="B759" s="61"/>
      <c r="C759" s="62"/>
      <c r="D759" s="62"/>
      <c r="E759" s="62"/>
      <c r="F759" s="62"/>
      <c r="G759" s="42"/>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58"/>
      <c r="AG759" s="58"/>
      <c r="AH759" s="58"/>
      <c r="AI759" s="58"/>
    </row>
    <row r="760" spans="1:35" x14ac:dyDescent="0.25">
      <c r="A760" s="60"/>
      <c r="B760" s="61"/>
      <c r="C760" s="62"/>
      <c r="D760" s="62"/>
      <c r="E760" s="62"/>
      <c r="F760" s="62"/>
      <c r="G760" s="42"/>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58"/>
      <c r="AG760" s="58"/>
      <c r="AH760" s="58"/>
      <c r="AI760" s="58"/>
    </row>
    <row r="761" spans="1:35" x14ac:dyDescent="0.25">
      <c r="A761" s="60"/>
      <c r="B761" s="61"/>
      <c r="C761" s="62"/>
      <c r="D761" s="62"/>
      <c r="E761" s="62"/>
      <c r="F761" s="62"/>
      <c r="G761" s="42"/>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58"/>
      <c r="AG761" s="58"/>
      <c r="AH761" s="58"/>
      <c r="AI761" s="58"/>
    </row>
    <row r="762" spans="1:35" x14ac:dyDescent="0.25">
      <c r="A762" s="60"/>
      <c r="B762" s="61"/>
      <c r="C762" s="62"/>
      <c r="D762" s="62"/>
      <c r="E762" s="62"/>
      <c r="F762" s="62"/>
      <c r="G762" s="42"/>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58"/>
      <c r="AG762" s="58"/>
      <c r="AH762" s="58"/>
      <c r="AI762" s="58"/>
    </row>
    <row r="763" spans="1:35" x14ac:dyDescent="0.25">
      <c r="A763" s="60"/>
      <c r="B763" s="61"/>
      <c r="C763" s="62"/>
      <c r="D763" s="62"/>
      <c r="E763" s="62"/>
      <c r="F763" s="62"/>
      <c r="G763" s="42"/>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58"/>
      <c r="AG763" s="58"/>
      <c r="AH763" s="58"/>
      <c r="AI763" s="58"/>
    </row>
    <row r="764" spans="1:35" x14ac:dyDescent="0.25">
      <c r="A764" s="60"/>
      <c r="B764" s="61"/>
      <c r="C764" s="62"/>
      <c r="D764" s="62"/>
      <c r="E764" s="62"/>
      <c r="F764" s="62"/>
      <c r="G764" s="42"/>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58"/>
      <c r="AG764" s="58"/>
      <c r="AH764" s="58"/>
      <c r="AI764" s="58"/>
    </row>
    <row r="765" spans="1:35" x14ac:dyDescent="0.25">
      <c r="A765" s="60"/>
      <c r="B765" s="61"/>
      <c r="C765" s="62"/>
      <c r="D765" s="62"/>
      <c r="E765" s="62"/>
      <c r="F765" s="62"/>
      <c r="G765" s="42"/>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58"/>
      <c r="AG765" s="58"/>
      <c r="AH765" s="58"/>
      <c r="AI765" s="58"/>
    </row>
    <row r="766" spans="1:35" x14ac:dyDescent="0.25">
      <c r="A766" s="60"/>
      <c r="B766" s="61"/>
      <c r="C766" s="62"/>
      <c r="D766" s="62"/>
      <c r="E766" s="62"/>
      <c r="F766" s="62"/>
      <c r="G766" s="42"/>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58"/>
      <c r="AG766" s="58"/>
      <c r="AH766" s="58"/>
      <c r="AI766" s="58"/>
    </row>
    <row r="767" spans="1:35" x14ac:dyDescent="0.25">
      <c r="A767" s="60"/>
      <c r="B767" s="61"/>
      <c r="C767" s="62"/>
      <c r="D767" s="62"/>
      <c r="E767" s="62"/>
      <c r="F767" s="62"/>
      <c r="G767" s="42"/>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58"/>
      <c r="AG767" s="58"/>
      <c r="AH767" s="58"/>
      <c r="AI767" s="58"/>
    </row>
    <row r="768" spans="1:35" x14ac:dyDescent="0.25">
      <c r="A768" s="60"/>
      <c r="B768" s="61"/>
      <c r="C768" s="62"/>
      <c r="D768" s="62"/>
      <c r="E768" s="62"/>
      <c r="F768" s="62"/>
      <c r="G768" s="42"/>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58"/>
      <c r="AG768" s="58"/>
      <c r="AH768" s="58"/>
      <c r="AI768" s="58"/>
    </row>
    <row r="769" spans="1:35" x14ac:dyDescent="0.25">
      <c r="A769" s="60"/>
      <c r="B769" s="61"/>
      <c r="C769" s="62"/>
      <c r="D769" s="62"/>
      <c r="E769" s="62"/>
      <c r="F769" s="62"/>
      <c r="G769" s="42"/>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58"/>
      <c r="AG769" s="58"/>
      <c r="AH769" s="58"/>
      <c r="AI769" s="58"/>
    </row>
    <row r="770" spans="1:35" x14ac:dyDescent="0.25">
      <c r="A770" s="60"/>
      <c r="B770" s="61"/>
      <c r="C770" s="62"/>
      <c r="D770" s="62"/>
      <c r="E770" s="62"/>
      <c r="F770" s="62"/>
      <c r="G770" s="42"/>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58"/>
      <c r="AG770" s="58"/>
      <c r="AH770" s="58"/>
      <c r="AI770" s="58"/>
    </row>
    <row r="771" spans="1:35" x14ac:dyDescent="0.25">
      <c r="A771" s="60"/>
      <c r="B771" s="61"/>
      <c r="C771" s="62"/>
      <c r="D771" s="62"/>
      <c r="E771" s="62"/>
      <c r="F771" s="62"/>
      <c r="G771" s="42"/>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58"/>
      <c r="AG771" s="58"/>
      <c r="AH771" s="58"/>
      <c r="AI771" s="58"/>
    </row>
    <row r="772" spans="1:35" x14ac:dyDescent="0.25">
      <c r="A772" s="60"/>
      <c r="B772" s="61"/>
      <c r="C772" s="62"/>
      <c r="D772" s="62"/>
      <c r="E772" s="62"/>
      <c r="F772" s="62"/>
      <c r="G772" s="42"/>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58"/>
      <c r="AG772" s="58"/>
      <c r="AH772" s="58"/>
      <c r="AI772" s="58"/>
    </row>
    <row r="773" spans="1:35" x14ac:dyDescent="0.25">
      <c r="A773" s="60"/>
      <c r="B773" s="61"/>
      <c r="C773" s="62"/>
      <c r="D773" s="62"/>
      <c r="E773" s="62"/>
      <c r="F773" s="62"/>
      <c r="G773" s="42"/>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58"/>
      <c r="AG773" s="58"/>
      <c r="AH773" s="58"/>
      <c r="AI773" s="58"/>
    </row>
    <row r="774" spans="1:35" x14ac:dyDescent="0.25">
      <c r="A774" s="60"/>
      <c r="B774" s="61"/>
      <c r="C774" s="62"/>
      <c r="D774" s="62"/>
      <c r="E774" s="62"/>
      <c r="F774" s="62"/>
      <c r="G774" s="42"/>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58"/>
      <c r="AG774" s="58"/>
      <c r="AH774" s="58"/>
      <c r="AI774" s="58"/>
    </row>
    <row r="775" spans="1:35" x14ac:dyDescent="0.25">
      <c r="A775" s="60"/>
      <c r="B775" s="61"/>
      <c r="C775" s="62"/>
      <c r="D775" s="62"/>
      <c r="E775" s="62"/>
      <c r="F775" s="62"/>
      <c r="G775" s="42"/>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58"/>
      <c r="AG775" s="58"/>
      <c r="AH775" s="58"/>
      <c r="AI775" s="58"/>
    </row>
    <row r="776" spans="1:35" x14ac:dyDescent="0.25">
      <c r="A776" s="60"/>
      <c r="B776" s="61"/>
      <c r="C776" s="62"/>
      <c r="D776" s="62"/>
      <c r="E776" s="62"/>
      <c r="F776" s="62"/>
      <c r="G776" s="42"/>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58"/>
      <c r="AG776" s="58"/>
      <c r="AH776" s="58"/>
      <c r="AI776" s="58"/>
    </row>
    <row r="777" spans="1:35" x14ac:dyDescent="0.25">
      <c r="A777" s="60"/>
      <c r="B777" s="61"/>
      <c r="C777" s="62"/>
      <c r="D777" s="62"/>
      <c r="E777" s="62"/>
      <c r="F777" s="62"/>
      <c r="G777" s="42"/>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58"/>
      <c r="AG777" s="58"/>
      <c r="AH777" s="58"/>
      <c r="AI777" s="58"/>
    </row>
    <row r="778" spans="1:35" x14ac:dyDescent="0.25">
      <c r="A778" s="60"/>
      <c r="B778" s="61"/>
      <c r="C778" s="62"/>
      <c r="D778" s="62"/>
      <c r="E778" s="62"/>
      <c r="F778" s="62"/>
      <c r="G778" s="42"/>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58"/>
      <c r="AG778" s="58"/>
      <c r="AH778" s="58"/>
      <c r="AI778" s="58"/>
    </row>
    <row r="779" spans="1:35" x14ac:dyDescent="0.25">
      <c r="A779" s="60"/>
      <c r="B779" s="61"/>
      <c r="C779" s="62"/>
      <c r="D779" s="62"/>
      <c r="E779" s="62"/>
      <c r="F779" s="62"/>
      <c r="G779" s="42"/>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58"/>
      <c r="AG779" s="58"/>
      <c r="AH779" s="58"/>
      <c r="AI779" s="58"/>
    </row>
    <row r="780" spans="1:35" x14ac:dyDescent="0.25">
      <c r="A780" s="60"/>
      <c r="B780" s="61"/>
      <c r="C780" s="62"/>
      <c r="D780" s="62"/>
      <c r="E780" s="62"/>
      <c r="F780" s="62"/>
      <c r="G780" s="42"/>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58"/>
      <c r="AG780" s="58"/>
      <c r="AH780" s="58"/>
      <c r="AI780" s="58"/>
    </row>
    <row r="781" spans="1:35" x14ac:dyDescent="0.25">
      <c r="A781" s="60"/>
      <c r="B781" s="61"/>
      <c r="C781" s="62"/>
      <c r="D781" s="62"/>
      <c r="E781" s="62"/>
      <c r="F781" s="62"/>
      <c r="G781" s="42"/>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58"/>
      <c r="AG781" s="58"/>
      <c r="AH781" s="58"/>
      <c r="AI781" s="58"/>
    </row>
    <row r="782" spans="1:35" x14ac:dyDescent="0.25">
      <c r="A782" s="60"/>
      <c r="B782" s="61"/>
      <c r="C782" s="62"/>
      <c r="D782" s="62"/>
      <c r="E782" s="62"/>
      <c r="F782" s="62"/>
      <c r="G782" s="42"/>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58"/>
      <c r="AG782" s="58"/>
      <c r="AH782" s="58"/>
      <c r="AI782" s="58"/>
    </row>
    <row r="783" spans="1:35" x14ac:dyDescent="0.25">
      <c r="A783" s="60"/>
      <c r="B783" s="61"/>
      <c r="C783" s="62"/>
      <c r="D783" s="62"/>
      <c r="E783" s="62"/>
      <c r="F783" s="62"/>
      <c r="G783" s="42"/>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58"/>
      <c r="AG783" s="58"/>
      <c r="AH783" s="58"/>
      <c r="AI783" s="58"/>
    </row>
    <row r="784" spans="1:35" x14ac:dyDescent="0.25">
      <c r="A784" s="60"/>
      <c r="B784" s="61"/>
      <c r="C784" s="62"/>
      <c r="D784" s="62"/>
      <c r="E784" s="62"/>
      <c r="F784" s="62"/>
      <c r="G784" s="42"/>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58"/>
      <c r="AG784" s="58"/>
      <c r="AH784" s="58"/>
      <c r="AI784" s="58"/>
    </row>
    <row r="785" spans="1:35" x14ac:dyDescent="0.25">
      <c r="A785" s="60"/>
      <c r="B785" s="61"/>
      <c r="C785" s="62"/>
      <c r="D785" s="62"/>
      <c r="E785" s="62"/>
      <c r="F785" s="62"/>
      <c r="G785" s="42"/>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58"/>
      <c r="AG785" s="58"/>
      <c r="AH785" s="58"/>
      <c r="AI785" s="58"/>
    </row>
    <row r="786" spans="1:35" x14ac:dyDescent="0.25">
      <c r="A786" s="60"/>
      <c r="B786" s="61"/>
      <c r="C786" s="62"/>
      <c r="D786" s="62"/>
      <c r="E786" s="62"/>
      <c r="F786" s="62"/>
      <c r="G786" s="42"/>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58"/>
      <c r="AG786" s="58"/>
      <c r="AH786" s="58"/>
      <c r="AI786" s="58"/>
    </row>
    <row r="787" spans="1:35" x14ac:dyDescent="0.25">
      <c r="A787" s="60"/>
      <c r="B787" s="61"/>
      <c r="C787" s="62"/>
      <c r="D787" s="62"/>
      <c r="E787" s="62"/>
      <c r="F787" s="62"/>
      <c r="G787" s="42"/>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58"/>
      <c r="AG787" s="58"/>
      <c r="AH787" s="58"/>
      <c r="AI787" s="58"/>
    </row>
    <row r="788" spans="1:35" x14ac:dyDescent="0.25">
      <c r="A788" s="60"/>
      <c r="B788" s="61"/>
      <c r="C788" s="62"/>
      <c r="D788" s="62"/>
      <c r="E788" s="62"/>
      <c r="F788" s="62"/>
      <c r="G788" s="42"/>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58"/>
      <c r="AG788" s="58"/>
      <c r="AH788" s="58"/>
      <c r="AI788" s="58"/>
    </row>
    <row r="789" spans="1:35" x14ac:dyDescent="0.25">
      <c r="A789" s="60"/>
      <c r="B789" s="61"/>
      <c r="C789" s="62"/>
      <c r="D789" s="62"/>
      <c r="E789" s="62"/>
      <c r="F789" s="62"/>
      <c r="G789" s="42"/>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58"/>
      <c r="AG789" s="58"/>
      <c r="AH789" s="58"/>
      <c r="AI789" s="58"/>
    </row>
    <row r="790" spans="1:35" x14ac:dyDescent="0.25">
      <c r="A790" s="60"/>
      <c r="B790" s="61"/>
      <c r="C790" s="62"/>
      <c r="D790" s="62"/>
      <c r="E790" s="62"/>
      <c r="F790" s="62"/>
      <c r="G790" s="42"/>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58"/>
      <c r="AG790" s="58"/>
      <c r="AH790" s="58"/>
      <c r="AI790" s="58"/>
    </row>
    <row r="791" spans="1:35" x14ac:dyDescent="0.25">
      <c r="A791" s="60"/>
      <c r="B791" s="61"/>
      <c r="C791" s="62"/>
      <c r="D791" s="62"/>
      <c r="E791" s="62"/>
      <c r="F791" s="62"/>
      <c r="G791" s="42"/>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58"/>
      <c r="AG791" s="58"/>
      <c r="AH791" s="58"/>
      <c r="AI791" s="58"/>
    </row>
    <row r="792" spans="1:35" x14ac:dyDescent="0.25">
      <c r="A792" s="60"/>
      <c r="B792" s="61"/>
      <c r="C792" s="62"/>
      <c r="D792" s="62"/>
      <c r="E792" s="62"/>
      <c r="F792" s="62"/>
      <c r="G792" s="42"/>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58"/>
      <c r="AG792" s="58"/>
      <c r="AH792" s="58"/>
      <c r="AI792" s="58"/>
    </row>
    <row r="793" spans="1:35" x14ac:dyDescent="0.25">
      <c r="A793" s="60"/>
      <c r="B793" s="61"/>
      <c r="C793" s="62"/>
      <c r="D793" s="62"/>
      <c r="E793" s="62"/>
      <c r="F793" s="62"/>
      <c r="G793" s="42"/>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58"/>
      <c r="AG793" s="58"/>
      <c r="AH793" s="58"/>
      <c r="AI793" s="58"/>
    </row>
    <row r="794" spans="1:35" x14ac:dyDescent="0.25">
      <c r="A794" s="60"/>
      <c r="B794" s="61"/>
      <c r="C794" s="62"/>
      <c r="D794" s="62"/>
      <c r="E794" s="62"/>
      <c r="F794" s="62"/>
      <c r="G794" s="42"/>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58"/>
      <c r="AG794" s="58"/>
      <c r="AH794" s="58"/>
      <c r="AI794" s="58"/>
    </row>
    <row r="795" spans="1:35" x14ac:dyDescent="0.25">
      <c r="A795" s="60"/>
      <c r="B795" s="61"/>
      <c r="C795" s="62"/>
      <c r="D795" s="62"/>
      <c r="E795" s="62"/>
      <c r="F795" s="62"/>
      <c r="G795" s="42"/>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58"/>
      <c r="AG795" s="58"/>
      <c r="AH795" s="58"/>
      <c r="AI795" s="58"/>
    </row>
    <row r="796" spans="1:35" x14ac:dyDescent="0.25">
      <c r="A796" s="60"/>
      <c r="B796" s="61"/>
      <c r="C796" s="62"/>
      <c r="D796" s="62"/>
      <c r="E796" s="62"/>
      <c r="F796" s="62"/>
      <c r="G796" s="42"/>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58"/>
      <c r="AG796" s="58"/>
      <c r="AH796" s="58"/>
      <c r="AI796" s="58"/>
    </row>
    <row r="797" spans="1:35" x14ac:dyDescent="0.25">
      <c r="A797" s="60"/>
      <c r="B797" s="61"/>
      <c r="C797" s="62"/>
      <c r="D797" s="62"/>
      <c r="E797" s="62"/>
      <c r="F797" s="62"/>
      <c r="G797" s="42"/>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58"/>
      <c r="AG797" s="58"/>
      <c r="AH797" s="58"/>
      <c r="AI797" s="58"/>
    </row>
    <row r="798" spans="1:35" x14ac:dyDescent="0.25">
      <c r="A798" s="60"/>
      <c r="B798" s="61"/>
      <c r="C798" s="62"/>
      <c r="D798" s="62"/>
      <c r="E798" s="62"/>
      <c r="F798" s="62"/>
      <c r="G798" s="42"/>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58"/>
      <c r="AG798" s="58"/>
      <c r="AH798" s="58"/>
      <c r="AI798" s="58"/>
    </row>
    <row r="799" spans="1:35" x14ac:dyDescent="0.25">
      <c r="A799" s="60"/>
      <c r="B799" s="61"/>
      <c r="C799" s="62"/>
      <c r="D799" s="62"/>
      <c r="E799" s="62"/>
      <c r="F799" s="62"/>
      <c r="G799" s="42"/>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58"/>
      <c r="AG799" s="58"/>
      <c r="AH799" s="58"/>
      <c r="AI799" s="58"/>
    </row>
    <row r="800" spans="1:35" x14ac:dyDescent="0.25">
      <c r="A800" s="60"/>
      <c r="B800" s="61"/>
      <c r="C800" s="62"/>
      <c r="D800" s="62"/>
      <c r="E800" s="62"/>
      <c r="F800" s="62"/>
      <c r="G800" s="42"/>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58"/>
      <c r="AG800" s="58"/>
      <c r="AH800" s="58"/>
      <c r="AI800" s="58"/>
    </row>
    <row r="801" spans="1:35" x14ac:dyDescent="0.25">
      <c r="A801" s="60"/>
      <c r="B801" s="61"/>
      <c r="C801" s="62"/>
      <c r="D801" s="62"/>
      <c r="E801" s="62"/>
      <c r="F801" s="62"/>
      <c r="G801" s="42"/>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58"/>
      <c r="AG801" s="58"/>
      <c r="AH801" s="58"/>
      <c r="AI801" s="58"/>
    </row>
    <row r="802" spans="1:35" x14ac:dyDescent="0.25">
      <c r="A802" s="60"/>
      <c r="B802" s="61"/>
      <c r="C802" s="62"/>
      <c r="D802" s="62"/>
      <c r="E802" s="62"/>
      <c r="F802" s="62"/>
      <c r="G802" s="42"/>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58"/>
      <c r="AG802" s="58"/>
      <c r="AH802" s="58"/>
      <c r="AI802" s="58"/>
    </row>
    <row r="803" spans="1:35" x14ac:dyDescent="0.25">
      <c r="A803" s="60"/>
      <c r="B803" s="61"/>
      <c r="C803" s="62"/>
      <c r="D803" s="62"/>
      <c r="E803" s="62"/>
      <c r="F803" s="62"/>
      <c r="G803" s="42"/>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58"/>
      <c r="AG803" s="58"/>
      <c r="AH803" s="58"/>
      <c r="AI803" s="58"/>
    </row>
    <row r="804" spans="1:35" x14ac:dyDescent="0.25">
      <c r="A804" s="60"/>
      <c r="B804" s="61"/>
      <c r="C804" s="62"/>
      <c r="D804" s="62"/>
      <c r="E804" s="62"/>
      <c r="F804" s="62"/>
      <c r="G804" s="42"/>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58"/>
      <c r="AG804" s="58"/>
      <c r="AH804" s="58"/>
      <c r="AI804" s="58"/>
    </row>
    <row r="805" spans="1:35" x14ac:dyDescent="0.25">
      <c r="A805" s="60"/>
      <c r="B805" s="61"/>
      <c r="C805" s="62"/>
      <c r="D805" s="62"/>
      <c r="E805" s="62"/>
      <c r="F805" s="62"/>
      <c r="G805" s="42"/>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58"/>
      <c r="AG805" s="58"/>
      <c r="AH805" s="58"/>
      <c r="AI805" s="58"/>
    </row>
    <row r="806" spans="1:35" x14ac:dyDescent="0.25">
      <c r="A806" s="60"/>
      <c r="B806" s="61"/>
      <c r="C806" s="62"/>
      <c r="D806" s="62"/>
      <c r="E806" s="62"/>
      <c r="F806" s="62"/>
      <c r="G806" s="42"/>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58"/>
      <c r="AG806" s="58"/>
      <c r="AH806" s="58"/>
      <c r="AI806" s="58"/>
    </row>
    <row r="807" spans="1:35" x14ac:dyDescent="0.25">
      <c r="A807" s="60"/>
      <c r="B807" s="61"/>
      <c r="C807" s="62"/>
      <c r="D807" s="62"/>
      <c r="E807" s="62"/>
      <c r="F807" s="62"/>
      <c r="G807" s="42"/>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58"/>
      <c r="AG807" s="58"/>
      <c r="AH807" s="58"/>
      <c r="AI807" s="58"/>
    </row>
    <row r="808" spans="1:35" x14ac:dyDescent="0.25">
      <c r="A808" s="60"/>
      <c r="B808" s="61"/>
      <c r="C808" s="62"/>
      <c r="D808" s="62"/>
      <c r="E808" s="62"/>
      <c r="F808" s="62"/>
      <c r="G808" s="42"/>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58"/>
      <c r="AG808" s="58"/>
      <c r="AH808" s="58"/>
      <c r="AI808" s="58"/>
    </row>
    <row r="809" spans="1:35" x14ac:dyDescent="0.25">
      <c r="A809" s="60"/>
      <c r="B809" s="61"/>
      <c r="C809" s="62"/>
      <c r="D809" s="62"/>
      <c r="E809" s="62"/>
      <c r="F809" s="62"/>
      <c r="G809" s="42"/>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58"/>
      <c r="AG809" s="58"/>
      <c r="AH809" s="58"/>
      <c r="AI809" s="58"/>
    </row>
    <row r="810" spans="1:35" x14ac:dyDescent="0.25">
      <c r="A810" s="60"/>
      <c r="B810" s="61"/>
      <c r="C810" s="62"/>
      <c r="D810" s="62"/>
      <c r="E810" s="62"/>
      <c r="F810" s="62"/>
      <c r="G810" s="42"/>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58"/>
      <c r="AG810" s="58"/>
      <c r="AH810" s="58"/>
      <c r="AI810" s="58"/>
    </row>
    <row r="811" spans="1:35" x14ac:dyDescent="0.25">
      <c r="A811" s="60"/>
      <c r="B811" s="61"/>
      <c r="C811" s="62"/>
      <c r="D811" s="62"/>
      <c r="E811" s="62"/>
      <c r="F811" s="62"/>
      <c r="G811" s="42"/>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58"/>
      <c r="AG811" s="58"/>
      <c r="AH811" s="58"/>
      <c r="AI811" s="58"/>
    </row>
    <row r="812" spans="1:35" x14ac:dyDescent="0.25">
      <c r="A812" s="60"/>
      <c r="B812" s="61"/>
      <c r="C812" s="62"/>
      <c r="D812" s="62"/>
      <c r="E812" s="62"/>
      <c r="F812" s="62"/>
      <c r="G812" s="42"/>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58"/>
      <c r="AG812" s="58"/>
      <c r="AH812" s="58"/>
      <c r="AI812" s="58"/>
    </row>
    <row r="813" spans="1:35" x14ac:dyDescent="0.25">
      <c r="A813" s="60"/>
      <c r="B813" s="61"/>
      <c r="C813" s="62"/>
      <c r="D813" s="62"/>
      <c r="E813" s="62"/>
      <c r="F813" s="62"/>
      <c r="G813" s="42"/>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58"/>
      <c r="AG813" s="58"/>
      <c r="AH813" s="58"/>
      <c r="AI813" s="58"/>
    </row>
    <row r="814" spans="1:35" x14ac:dyDescent="0.25">
      <c r="A814" s="60"/>
      <c r="B814" s="61"/>
      <c r="C814" s="62"/>
      <c r="D814" s="62"/>
      <c r="E814" s="62"/>
      <c r="F814" s="62"/>
      <c r="G814" s="42"/>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58"/>
      <c r="AG814" s="58"/>
      <c r="AH814" s="58"/>
      <c r="AI814" s="58"/>
    </row>
    <row r="815" spans="1:35" x14ac:dyDescent="0.25">
      <c r="A815" s="60"/>
      <c r="B815" s="61"/>
      <c r="C815" s="62"/>
      <c r="D815" s="62"/>
      <c r="E815" s="62"/>
      <c r="F815" s="62"/>
      <c r="G815" s="42"/>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58"/>
      <c r="AG815" s="58"/>
      <c r="AH815" s="58"/>
      <c r="AI815" s="58"/>
    </row>
    <row r="816" spans="1:35" x14ac:dyDescent="0.25">
      <c r="A816" s="60"/>
      <c r="B816" s="61"/>
      <c r="C816" s="62"/>
      <c r="D816" s="62"/>
      <c r="E816" s="62"/>
      <c r="F816" s="62"/>
      <c r="G816" s="42"/>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58"/>
      <c r="AG816" s="58"/>
      <c r="AH816" s="58"/>
      <c r="AI816" s="58"/>
    </row>
    <row r="817" spans="1:35" x14ac:dyDescent="0.25">
      <c r="A817" s="60"/>
      <c r="B817" s="61"/>
      <c r="C817" s="62"/>
      <c r="D817" s="62"/>
      <c r="E817" s="62"/>
      <c r="F817" s="62"/>
      <c r="G817" s="42"/>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58"/>
      <c r="AG817" s="58"/>
      <c r="AH817" s="58"/>
      <c r="AI817" s="58"/>
    </row>
    <row r="818" spans="1:35" x14ac:dyDescent="0.25">
      <c r="A818" s="60"/>
      <c r="B818" s="61"/>
      <c r="C818" s="62"/>
      <c r="D818" s="62"/>
      <c r="E818" s="62"/>
      <c r="F818" s="62"/>
      <c r="G818" s="42"/>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58"/>
      <c r="AG818" s="58"/>
      <c r="AH818" s="58"/>
      <c r="AI818" s="58"/>
    </row>
    <row r="819" spans="1:35" x14ac:dyDescent="0.25">
      <c r="A819" s="60"/>
      <c r="B819" s="61"/>
      <c r="C819" s="62"/>
      <c r="D819" s="62"/>
      <c r="E819" s="62"/>
      <c r="F819" s="62"/>
      <c r="G819" s="42"/>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58"/>
      <c r="AG819" s="58"/>
      <c r="AH819" s="58"/>
      <c r="AI819" s="58"/>
    </row>
    <row r="820" spans="1:35" x14ac:dyDescent="0.25">
      <c r="A820" s="60"/>
      <c r="B820" s="61"/>
      <c r="C820" s="62"/>
      <c r="D820" s="62"/>
      <c r="E820" s="62"/>
      <c r="F820" s="62"/>
      <c r="G820" s="42"/>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58"/>
      <c r="AG820" s="58"/>
      <c r="AH820" s="58"/>
      <c r="AI820" s="58"/>
    </row>
    <row r="821" spans="1:35" x14ac:dyDescent="0.25">
      <c r="A821" s="60"/>
      <c r="B821" s="61"/>
      <c r="C821" s="62"/>
      <c r="D821" s="62"/>
      <c r="E821" s="62"/>
      <c r="F821" s="62"/>
      <c r="G821" s="42"/>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58"/>
      <c r="AG821" s="58"/>
      <c r="AH821" s="58"/>
      <c r="AI821" s="58"/>
    </row>
    <row r="822" spans="1:35" x14ac:dyDescent="0.25">
      <c r="A822" s="60"/>
      <c r="B822" s="61"/>
      <c r="C822" s="62"/>
      <c r="D822" s="62"/>
      <c r="E822" s="62"/>
      <c r="F822" s="62"/>
      <c r="G822" s="42"/>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58"/>
      <c r="AG822" s="58"/>
      <c r="AH822" s="58"/>
      <c r="AI822" s="58"/>
    </row>
    <row r="823" spans="1:35" x14ac:dyDescent="0.25">
      <c r="A823" s="60"/>
      <c r="B823" s="61"/>
      <c r="C823" s="62"/>
      <c r="D823" s="62"/>
      <c r="E823" s="62"/>
      <c r="F823" s="62"/>
      <c r="G823" s="42"/>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58"/>
      <c r="AG823" s="58"/>
      <c r="AH823" s="58"/>
      <c r="AI823" s="58"/>
    </row>
    <row r="824" spans="1:35" x14ac:dyDescent="0.25">
      <c r="A824" s="60"/>
      <c r="B824" s="61"/>
      <c r="C824" s="62"/>
      <c r="D824" s="62"/>
      <c r="E824" s="62"/>
      <c r="F824" s="62"/>
      <c r="G824" s="42"/>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58"/>
      <c r="AG824" s="58"/>
      <c r="AH824" s="58"/>
      <c r="AI824" s="58"/>
    </row>
    <row r="825" spans="1:35" x14ac:dyDescent="0.25">
      <c r="A825" s="60"/>
      <c r="B825" s="61"/>
      <c r="C825" s="62"/>
      <c r="D825" s="62"/>
      <c r="E825" s="62"/>
      <c r="F825" s="62"/>
      <c r="G825" s="42"/>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58"/>
      <c r="AG825" s="58"/>
      <c r="AH825" s="58"/>
      <c r="AI825" s="58"/>
    </row>
    <row r="826" spans="1:35" x14ac:dyDescent="0.25">
      <c r="A826" s="60"/>
      <c r="B826" s="61"/>
      <c r="C826" s="62"/>
      <c r="D826" s="62"/>
      <c r="E826" s="62"/>
      <c r="F826" s="62"/>
      <c r="G826" s="42"/>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58"/>
      <c r="AG826" s="58"/>
      <c r="AH826" s="58"/>
      <c r="AI826" s="58"/>
    </row>
    <row r="827" spans="1:35" x14ac:dyDescent="0.25">
      <c r="A827" s="60"/>
      <c r="B827" s="61"/>
      <c r="C827" s="62"/>
      <c r="D827" s="62"/>
      <c r="E827" s="62"/>
      <c r="F827" s="62"/>
      <c r="G827" s="42"/>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58"/>
      <c r="AG827" s="58"/>
      <c r="AH827" s="58"/>
      <c r="AI827" s="58"/>
    </row>
    <row r="828" spans="1:35" x14ac:dyDescent="0.25">
      <c r="A828" s="60"/>
      <c r="B828" s="61"/>
      <c r="C828" s="62"/>
      <c r="D828" s="62"/>
      <c r="E828" s="62"/>
      <c r="F828" s="62"/>
      <c r="G828" s="42"/>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58"/>
      <c r="AG828" s="58"/>
      <c r="AH828" s="58"/>
      <c r="AI828" s="58"/>
    </row>
    <row r="829" spans="1:35" x14ac:dyDescent="0.25">
      <c r="A829" s="60"/>
      <c r="B829" s="61"/>
      <c r="C829" s="62"/>
      <c r="D829" s="62"/>
      <c r="E829" s="62"/>
      <c r="F829" s="62"/>
      <c r="G829" s="42"/>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58"/>
      <c r="AG829" s="58"/>
      <c r="AH829" s="58"/>
      <c r="AI829" s="58"/>
    </row>
    <row r="830" spans="1:35" x14ac:dyDescent="0.25">
      <c r="A830" s="60"/>
      <c r="B830" s="61"/>
      <c r="C830" s="62"/>
      <c r="D830" s="62"/>
      <c r="E830" s="62"/>
      <c r="F830" s="62"/>
      <c r="G830" s="42"/>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58"/>
      <c r="AG830" s="58"/>
      <c r="AH830" s="58"/>
      <c r="AI830" s="58"/>
    </row>
    <row r="831" spans="1:35" x14ac:dyDescent="0.25">
      <c r="A831" s="60"/>
      <c r="B831" s="61"/>
      <c r="C831" s="62"/>
      <c r="D831" s="62"/>
      <c r="E831" s="62"/>
      <c r="F831" s="62"/>
      <c r="G831" s="42"/>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58"/>
      <c r="AG831" s="58"/>
      <c r="AH831" s="58"/>
      <c r="AI831" s="58"/>
    </row>
    <row r="832" spans="1:35" x14ac:dyDescent="0.25">
      <c r="A832" s="60"/>
      <c r="B832" s="61"/>
      <c r="C832" s="62"/>
      <c r="D832" s="62"/>
      <c r="E832" s="62"/>
      <c r="F832" s="62"/>
      <c r="G832" s="42"/>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58"/>
      <c r="AG832" s="58"/>
      <c r="AH832" s="58"/>
      <c r="AI832" s="58"/>
    </row>
    <row r="833" spans="1:35" x14ac:dyDescent="0.25">
      <c r="A833" s="60"/>
      <c r="B833" s="61"/>
      <c r="C833" s="62"/>
      <c r="D833" s="62"/>
      <c r="E833" s="62"/>
      <c r="F833" s="62"/>
      <c r="G833" s="42"/>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58"/>
      <c r="AG833" s="58"/>
      <c r="AH833" s="58"/>
      <c r="AI833" s="58"/>
    </row>
    <row r="834" spans="1:35" x14ac:dyDescent="0.25">
      <c r="A834" s="60"/>
      <c r="B834" s="61"/>
      <c r="C834" s="62"/>
      <c r="D834" s="62"/>
      <c r="E834" s="62"/>
      <c r="F834" s="62"/>
      <c r="G834" s="42"/>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58"/>
      <c r="AG834" s="58"/>
      <c r="AH834" s="58"/>
      <c r="AI834" s="58"/>
    </row>
    <row r="835" spans="1:35" x14ac:dyDescent="0.25">
      <c r="A835" s="60"/>
      <c r="B835" s="61"/>
      <c r="C835" s="62"/>
      <c r="D835" s="62"/>
      <c r="E835" s="62"/>
      <c r="F835" s="62"/>
      <c r="G835" s="42"/>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58"/>
      <c r="AG835" s="58"/>
      <c r="AH835" s="58"/>
      <c r="AI835" s="58"/>
    </row>
    <row r="836" spans="1:35" x14ac:dyDescent="0.25">
      <c r="A836" s="60"/>
      <c r="B836" s="61"/>
      <c r="C836" s="62"/>
      <c r="D836" s="62"/>
      <c r="E836" s="62"/>
      <c r="F836" s="62"/>
      <c r="G836" s="42"/>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58"/>
      <c r="AG836" s="58"/>
      <c r="AH836" s="58"/>
      <c r="AI836" s="58"/>
    </row>
    <row r="837" spans="1:35" x14ac:dyDescent="0.25">
      <c r="A837" s="60"/>
      <c r="B837" s="61"/>
      <c r="C837" s="62"/>
      <c r="D837" s="62"/>
      <c r="E837" s="62"/>
      <c r="F837" s="62"/>
      <c r="G837" s="42"/>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58"/>
      <c r="AG837" s="58"/>
      <c r="AH837" s="58"/>
      <c r="AI837" s="58"/>
    </row>
    <row r="838" spans="1:35" x14ac:dyDescent="0.25">
      <c r="A838" s="60"/>
      <c r="B838" s="61"/>
      <c r="C838" s="62"/>
      <c r="D838" s="62"/>
      <c r="E838" s="62"/>
      <c r="F838" s="62"/>
      <c r="G838" s="42"/>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58"/>
      <c r="AG838" s="58"/>
      <c r="AH838" s="58"/>
      <c r="AI838" s="58"/>
    </row>
    <row r="839" spans="1:35" x14ac:dyDescent="0.25">
      <c r="A839" s="60"/>
      <c r="B839" s="61"/>
      <c r="C839" s="62"/>
      <c r="D839" s="62"/>
      <c r="E839" s="62"/>
      <c r="F839" s="62"/>
      <c r="G839" s="42"/>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58"/>
      <c r="AG839" s="58"/>
      <c r="AH839" s="58"/>
      <c r="AI839" s="58"/>
    </row>
    <row r="840" spans="1:35" x14ac:dyDescent="0.25">
      <c r="A840" s="60"/>
      <c r="B840" s="61"/>
      <c r="C840" s="62"/>
      <c r="D840" s="62"/>
      <c r="E840" s="62"/>
      <c r="F840" s="62"/>
      <c r="G840" s="42"/>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58"/>
      <c r="AG840" s="58"/>
      <c r="AH840" s="58"/>
      <c r="AI840" s="58"/>
    </row>
    <row r="841" spans="1:35" x14ac:dyDescent="0.25">
      <c r="A841" s="60"/>
      <c r="B841" s="61"/>
      <c r="C841" s="62"/>
      <c r="D841" s="62"/>
      <c r="E841" s="62"/>
      <c r="F841" s="62"/>
      <c r="G841" s="42"/>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58"/>
      <c r="AG841" s="58"/>
      <c r="AH841" s="58"/>
      <c r="AI841" s="58"/>
    </row>
    <row r="842" spans="1:35" x14ac:dyDescent="0.25">
      <c r="A842" s="60"/>
      <c r="B842" s="61"/>
      <c r="C842" s="62"/>
      <c r="D842" s="62"/>
      <c r="E842" s="62"/>
      <c r="F842" s="62"/>
      <c r="G842" s="42"/>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58"/>
      <c r="AG842" s="58"/>
      <c r="AH842" s="58"/>
      <c r="AI842" s="58"/>
    </row>
    <row r="843" spans="1:35" x14ac:dyDescent="0.25">
      <c r="A843" s="60"/>
      <c r="B843" s="61"/>
      <c r="C843" s="62"/>
      <c r="D843" s="62"/>
      <c r="E843" s="62"/>
      <c r="F843" s="62"/>
      <c r="G843" s="42"/>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58"/>
      <c r="AG843" s="58"/>
      <c r="AH843" s="58"/>
      <c r="AI843" s="58"/>
    </row>
    <row r="844" spans="1:35" x14ac:dyDescent="0.25">
      <c r="A844" s="60"/>
      <c r="B844" s="61"/>
      <c r="C844" s="62"/>
      <c r="D844" s="62"/>
      <c r="E844" s="62"/>
      <c r="F844" s="62"/>
      <c r="G844" s="42"/>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58"/>
      <c r="AG844" s="58"/>
      <c r="AH844" s="58"/>
      <c r="AI844" s="58"/>
    </row>
    <row r="845" spans="1:35" x14ac:dyDescent="0.25">
      <c r="A845" s="60"/>
      <c r="B845" s="61"/>
      <c r="C845" s="62"/>
      <c r="D845" s="62"/>
      <c r="E845" s="62"/>
      <c r="F845" s="62"/>
      <c r="G845" s="42"/>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58"/>
      <c r="AG845" s="58"/>
      <c r="AH845" s="58"/>
      <c r="AI845" s="58"/>
    </row>
    <row r="846" spans="1:35" x14ac:dyDescent="0.25">
      <c r="A846" s="60"/>
      <c r="B846" s="61"/>
      <c r="C846" s="62"/>
      <c r="D846" s="62"/>
      <c r="E846" s="62"/>
      <c r="F846" s="62"/>
      <c r="G846" s="42"/>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58"/>
      <c r="AG846" s="58"/>
      <c r="AH846" s="58"/>
      <c r="AI846" s="58"/>
    </row>
    <row r="847" spans="1:35" x14ac:dyDescent="0.25">
      <c r="A847" s="60"/>
      <c r="B847" s="61"/>
      <c r="C847" s="62"/>
      <c r="D847" s="62"/>
      <c r="E847" s="62"/>
      <c r="F847" s="62"/>
      <c r="G847" s="42"/>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58"/>
      <c r="AG847" s="58"/>
      <c r="AH847" s="58"/>
      <c r="AI847" s="58"/>
    </row>
    <row r="848" spans="1:35" x14ac:dyDescent="0.25">
      <c r="A848" s="60"/>
      <c r="B848" s="61"/>
      <c r="C848" s="62"/>
      <c r="D848" s="62"/>
      <c r="E848" s="62"/>
      <c r="F848" s="62"/>
      <c r="G848" s="42"/>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58"/>
      <c r="AG848" s="58"/>
      <c r="AH848" s="58"/>
      <c r="AI848" s="58"/>
    </row>
    <row r="849" spans="1:35" x14ac:dyDescent="0.25">
      <c r="A849" s="60"/>
      <c r="B849" s="61"/>
      <c r="C849" s="62"/>
      <c r="D849" s="62"/>
      <c r="E849" s="62"/>
      <c r="F849" s="62"/>
      <c r="G849" s="42"/>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58"/>
      <c r="AG849" s="58"/>
      <c r="AH849" s="58"/>
      <c r="AI849" s="58"/>
    </row>
    <row r="850" spans="1:35" x14ac:dyDescent="0.25">
      <c r="A850" s="60"/>
      <c r="B850" s="61"/>
      <c r="C850" s="62"/>
      <c r="D850" s="62"/>
      <c r="E850" s="62"/>
      <c r="F850" s="62"/>
      <c r="G850" s="42"/>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58"/>
      <c r="AG850" s="58"/>
      <c r="AH850" s="58"/>
      <c r="AI850" s="58"/>
    </row>
    <row r="851" spans="1:35" x14ac:dyDescent="0.25">
      <c r="A851" s="60"/>
      <c r="B851" s="61"/>
      <c r="C851" s="62"/>
      <c r="D851" s="62"/>
      <c r="E851" s="62"/>
      <c r="F851" s="62"/>
      <c r="G851" s="42"/>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58"/>
      <c r="AG851" s="58"/>
      <c r="AH851" s="58"/>
      <c r="AI851" s="58"/>
    </row>
    <row r="852" spans="1:35" x14ac:dyDescent="0.25">
      <c r="A852" s="60"/>
      <c r="B852" s="61"/>
      <c r="C852" s="62"/>
      <c r="D852" s="62"/>
      <c r="E852" s="62"/>
      <c r="F852" s="62"/>
      <c r="G852" s="42"/>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58"/>
      <c r="AG852" s="58"/>
      <c r="AH852" s="58"/>
      <c r="AI852" s="58"/>
    </row>
    <row r="853" spans="1:35" x14ac:dyDescent="0.25">
      <c r="A853" s="60"/>
      <c r="B853" s="61"/>
      <c r="C853" s="62"/>
      <c r="D853" s="62"/>
      <c r="E853" s="62"/>
      <c r="F853" s="62"/>
      <c r="G853" s="42"/>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58"/>
      <c r="AG853" s="58"/>
      <c r="AH853" s="58"/>
      <c r="AI853" s="58"/>
    </row>
    <row r="854" spans="1:35" x14ac:dyDescent="0.25">
      <c r="A854" s="60"/>
      <c r="B854" s="61"/>
      <c r="C854" s="62"/>
      <c r="D854" s="62"/>
      <c r="E854" s="62"/>
      <c r="F854" s="62"/>
      <c r="G854" s="42"/>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58"/>
      <c r="AG854" s="58"/>
      <c r="AH854" s="58"/>
      <c r="AI854" s="58"/>
    </row>
    <row r="855" spans="1:35" x14ac:dyDescent="0.25">
      <c r="A855" s="60"/>
      <c r="B855" s="61"/>
      <c r="C855" s="62"/>
      <c r="D855" s="62"/>
      <c r="E855" s="62"/>
      <c r="F855" s="62"/>
      <c r="G855" s="42"/>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58"/>
      <c r="AG855" s="58"/>
      <c r="AH855" s="58"/>
      <c r="AI855" s="58"/>
    </row>
    <row r="856" spans="1:35" x14ac:dyDescent="0.25">
      <c r="A856" s="60"/>
      <c r="B856" s="61"/>
      <c r="C856" s="62"/>
      <c r="D856" s="62"/>
      <c r="E856" s="62"/>
      <c r="F856" s="62"/>
      <c r="G856" s="42"/>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58"/>
      <c r="AG856" s="58"/>
      <c r="AH856" s="58"/>
      <c r="AI856" s="58"/>
    </row>
    <row r="857" spans="1:35" x14ac:dyDescent="0.25">
      <c r="A857" s="60"/>
      <c r="B857" s="61"/>
      <c r="C857" s="62"/>
      <c r="D857" s="62"/>
      <c r="E857" s="62"/>
      <c r="F857" s="62"/>
      <c r="G857" s="42"/>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58"/>
      <c r="AG857" s="58"/>
      <c r="AH857" s="58"/>
      <c r="AI857" s="58"/>
    </row>
    <row r="858" spans="1:35" x14ac:dyDescent="0.25">
      <c r="A858" s="60"/>
      <c r="B858" s="61"/>
      <c r="C858" s="62"/>
      <c r="D858" s="62"/>
      <c r="E858" s="62"/>
      <c r="F858" s="62"/>
      <c r="G858" s="42"/>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58"/>
      <c r="AG858" s="58"/>
      <c r="AH858" s="58"/>
      <c r="AI858" s="58"/>
    </row>
    <row r="859" spans="1:35" x14ac:dyDescent="0.25">
      <c r="A859" s="60"/>
      <c r="B859" s="61"/>
      <c r="C859" s="62"/>
      <c r="D859" s="62"/>
      <c r="E859" s="62"/>
      <c r="F859" s="62"/>
      <c r="G859" s="42"/>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58"/>
      <c r="AG859" s="58"/>
      <c r="AH859" s="58"/>
      <c r="AI859" s="58"/>
    </row>
    <row r="860" spans="1:35" x14ac:dyDescent="0.25">
      <c r="A860" s="60"/>
      <c r="B860" s="61"/>
      <c r="C860" s="62"/>
      <c r="D860" s="62"/>
      <c r="E860" s="62"/>
      <c r="F860" s="62"/>
      <c r="G860" s="42"/>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58"/>
      <c r="AG860" s="58"/>
      <c r="AH860" s="58"/>
      <c r="AI860" s="58"/>
    </row>
    <row r="861" spans="1:35" x14ac:dyDescent="0.25">
      <c r="A861" s="60"/>
      <c r="B861" s="61"/>
      <c r="C861" s="62"/>
      <c r="D861" s="62"/>
      <c r="E861" s="62"/>
      <c r="F861" s="62"/>
      <c r="G861" s="42"/>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58"/>
      <c r="AG861" s="58"/>
      <c r="AH861" s="58"/>
      <c r="AI861" s="58"/>
    </row>
    <row r="862" spans="1:35" x14ac:dyDescent="0.25">
      <c r="A862" s="60"/>
      <c r="B862" s="61"/>
      <c r="C862" s="62"/>
      <c r="D862" s="62"/>
      <c r="E862" s="62"/>
      <c r="F862" s="62"/>
      <c r="G862" s="42"/>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58"/>
      <c r="AG862" s="58"/>
      <c r="AH862" s="58"/>
      <c r="AI862" s="58"/>
    </row>
    <row r="863" spans="1:35" x14ac:dyDescent="0.25">
      <c r="A863" s="60"/>
      <c r="B863" s="61"/>
      <c r="C863" s="62"/>
      <c r="D863" s="62"/>
      <c r="E863" s="62"/>
      <c r="F863" s="62"/>
      <c r="G863" s="42"/>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58"/>
      <c r="AG863" s="58"/>
      <c r="AH863" s="58"/>
      <c r="AI863" s="58"/>
    </row>
    <row r="864" spans="1:35" x14ac:dyDescent="0.25">
      <c r="A864" s="60"/>
      <c r="B864" s="61"/>
      <c r="C864" s="62"/>
      <c r="D864" s="62"/>
      <c r="E864" s="62"/>
      <c r="F864" s="62"/>
      <c r="G864" s="42"/>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58"/>
      <c r="AG864" s="58"/>
      <c r="AH864" s="58"/>
      <c r="AI864" s="58"/>
    </row>
    <row r="865" spans="1:35" x14ac:dyDescent="0.25">
      <c r="A865" s="60"/>
      <c r="B865" s="61"/>
      <c r="C865" s="62"/>
      <c r="D865" s="62"/>
      <c r="E865" s="62"/>
      <c r="F865" s="62"/>
      <c r="G865" s="42"/>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58"/>
      <c r="AG865" s="58"/>
      <c r="AH865" s="58"/>
      <c r="AI865" s="58"/>
    </row>
    <row r="866" spans="1:35" x14ac:dyDescent="0.25">
      <c r="A866" s="60"/>
      <c r="B866" s="61"/>
      <c r="C866" s="62"/>
      <c r="D866" s="62"/>
      <c r="E866" s="62"/>
      <c r="F866" s="62"/>
      <c r="G866" s="42"/>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58"/>
      <c r="AG866" s="58"/>
      <c r="AH866" s="58"/>
      <c r="AI866" s="58"/>
    </row>
    <row r="867" spans="1:35" x14ac:dyDescent="0.25">
      <c r="A867" s="60"/>
      <c r="B867" s="61"/>
      <c r="C867" s="62"/>
      <c r="D867" s="62"/>
      <c r="E867" s="62"/>
      <c r="F867" s="62"/>
      <c r="G867" s="42"/>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58"/>
      <c r="AG867" s="58"/>
      <c r="AH867" s="58"/>
      <c r="AI867" s="58"/>
    </row>
    <row r="868" spans="1:35" x14ac:dyDescent="0.25">
      <c r="A868" s="60"/>
      <c r="B868" s="61"/>
      <c r="C868" s="62"/>
      <c r="D868" s="62"/>
      <c r="E868" s="62"/>
      <c r="F868" s="62"/>
      <c r="G868" s="42"/>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58"/>
      <c r="AG868" s="58"/>
      <c r="AH868" s="58"/>
      <c r="AI868" s="58"/>
    </row>
    <row r="869" spans="1:35" x14ac:dyDescent="0.25">
      <c r="A869" s="60"/>
      <c r="B869" s="61"/>
      <c r="C869" s="62"/>
      <c r="D869" s="62"/>
      <c r="E869" s="62"/>
      <c r="F869" s="62"/>
      <c r="G869" s="42"/>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58"/>
      <c r="AG869" s="58"/>
      <c r="AH869" s="58"/>
      <c r="AI869" s="58"/>
    </row>
    <row r="870" spans="1:35" x14ac:dyDescent="0.25">
      <c r="A870" s="60"/>
      <c r="B870" s="61"/>
      <c r="C870" s="62"/>
      <c r="D870" s="62"/>
      <c r="E870" s="62"/>
      <c r="F870" s="62"/>
      <c r="G870" s="42"/>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58"/>
      <c r="AG870" s="58"/>
      <c r="AH870" s="58"/>
      <c r="AI870" s="58"/>
    </row>
    <row r="871" spans="1:35" x14ac:dyDescent="0.25">
      <c r="A871" s="60"/>
      <c r="B871" s="61"/>
      <c r="C871" s="62"/>
      <c r="D871" s="62"/>
      <c r="E871" s="62"/>
      <c r="F871" s="62"/>
      <c r="G871" s="42"/>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58"/>
      <c r="AG871" s="58"/>
      <c r="AH871" s="58"/>
      <c r="AI871" s="58"/>
    </row>
    <row r="872" spans="1:35" x14ac:dyDescent="0.25">
      <c r="A872" s="60"/>
      <c r="B872" s="61"/>
      <c r="C872" s="62"/>
      <c r="D872" s="62"/>
      <c r="E872" s="62"/>
      <c r="F872" s="62"/>
      <c r="G872" s="42"/>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58"/>
      <c r="AG872" s="58"/>
      <c r="AH872" s="58"/>
      <c r="AI872" s="58"/>
    </row>
    <row r="873" spans="1:35" x14ac:dyDescent="0.25">
      <c r="A873" s="60"/>
      <c r="B873" s="61"/>
      <c r="C873" s="62"/>
      <c r="D873" s="62"/>
      <c r="E873" s="62"/>
      <c r="F873" s="62"/>
      <c r="G873" s="42"/>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58"/>
      <c r="AG873" s="58"/>
      <c r="AH873" s="58"/>
      <c r="AI873" s="58"/>
    </row>
    <row r="874" spans="1:35" x14ac:dyDescent="0.25">
      <c r="A874" s="60"/>
      <c r="B874" s="61"/>
      <c r="C874" s="62"/>
      <c r="D874" s="62"/>
      <c r="E874" s="62"/>
      <c r="F874" s="62"/>
      <c r="G874" s="42"/>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58"/>
      <c r="AG874" s="58"/>
      <c r="AH874" s="58"/>
      <c r="AI874" s="58"/>
    </row>
    <row r="875" spans="1:35" x14ac:dyDescent="0.25">
      <c r="A875" s="60"/>
      <c r="B875" s="61"/>
      <c r="C875" s="62"/>
      <c r="D875" s="62"/>
      <c r="E875" s="62"/>
      <c r="F875" s="62"/>
      <c r="G875" s="42"/>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58"/>
      <c r="AG875" s="58"/>
      <c r="AH875" s="58"/>
      <c r="AI875" s="58"/>
    </row>
    <row r="876" spans="1:35" x14ac:dyDescent="0.25">
      <c r="A876" s="60"/>
      <c r="B876" s="61"/>
      <c r="C876" s="62"/>
      <c r="D876" s="62"/>
      <c r="E876" s="62"/>
      <c r="F876" s="62"/>
      <c r="G876" s="42"/>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58"/>
      <c r="AG876" s="58"/>
      <c r="AH876" s="58"/>
      <c r="AI876" s="58"/>
    </row>
    <row r="877" spans="1:35" x14ac:dyDescent="0.25">
      <c r="A877" s="60"/>
      <c r="B877" s="61"/>
      <c r="C877" s="62"/>
      <c r="D877" s="62"/>
      <c r="E877" s="62"/>
      <c r="F877" s="62"/>
      <c r="G877" s="42"/>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58"/>
      <c r="AG877" s="58"/>
      <c r="AH877" s="58"/>
      <c r="AI877" s="58"/>
    </row>
    <row r="878" spans="1:35" x14ac:dyDescent="0.25">
      <c r="A878" s="60"/>
      <c r="B878" s="61"/>
      <c r="C878" s="62"/>
      <c r="D878" s="62"/>
      <c r="E878" s="62"/>
      <c r="F878" s="62"/>
      <c r="G878" s="42"/>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58"/>
      <c r="AG878" s="58"/>
      <c r="AH878" s="58"/>
      <c r="AI878" s="58"/>
    </row>
    <row r="879" spans="1:35" x14ac:dyDescent="0.25">
      <c r="A879" s="60"/>
      <c r="B879" s="61"/>
      <c r="C879" s="62"/>
      <c r="D879" s="62"/>
      <c r="E879" s="62"/>
      <c r="F879" s="62"/>
      <c r="G879" s="42"/>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58"/>
      <c r="AG879" s="58"/>
      <c r="AH879" s="58"/>
      <c r="AI879" s="58"/>
    </row>
    <row r="880" spans="1:35" x14ac:dyDescent="0.25">
      <c r="A880" s="60"/>
      <c r="B880" s="61"/>
      <c r="C880" s="62"/>
      <c r="D880" s="62"/>
      <c r="E880" s="62"/>
      <c r="F880" s="62"/>
      <c r="G880" s="42"/>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58"/>
      <c r="AG880" s="58"/>
      <c r="AH880" s="58"/>
      <c r="AI880" s="58"/>
    </row>
    <row r="881" spans="1:35" x14ac:dyDescent="0.25">
      <c r="A881" s="60"/>
      <c r="B881" s="61"/>
      <c r="C881" s="62"/>
      <c r="D881" s="62"/>
      <c r="E881" s="62"/>
      <c r="F881" s="62"/>
      <c r="G881" s="42"/>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58"/>
      <c r="AG881" s="58"/>
      <c r="AH881" s="58"/>
      <c r="AI881" s="58"/>
    </row>
    <row r="882" spans="1:35" x14ac:dyDescent="0.25">
      <c r="A882" s="60"/>
      <c r="B882" s="61"/>
      <c r="C882" s="62"/>
      <c r="D882" s="62"/>
      <c r="E882" s="62"/>
      <c r="F882" s="62"/>
      <c r="G882" s="42"/>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58"/>
      <c r="AG882" s="58"/>
      <c r="AH882" s="58"/>
      <c r="AI882" s="58"/>
    </row>
    <row r="883" spans="1:35" x14ac:dyDescent="0.25">
      <c r="A883" s="60"/>
      <c r="B883" s="61"/>
      <c r="C883" s="62"/>
      <c r="D883" s="62"/>
      <c r="E883" s="62"/>
      <c r="F883" s="62"/>
      <c r="G883" s="42"/>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58"/>
      <c r="AG883" s="58"/>
      <c r="AH883" s="58"/>
      <c r="AI883" s="58"/>
    </row>
    <row r="884" spans="1:35" x14ac:dyDescent="0.25">
      <c r="A884" s="60"/>
      <c r="B884" s="61"/>
      <c r="C884" s="62"/>
      <c r="D884" s="62"/>
      <c r="E884" s="62"/>
      <c r="F884" s="62"/>
      <c r="G884" s="42"/>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58"/>
      <c r="AG884" s="58"/>
      <c r="AH884" s="58"/>
      <c r="AI884" s="58"/>
    </row>
    <row r="885" spans="1:35" x14ac:dyDescent="0.25">
      <c r="A885" s="60"/>
      <c r="B885" s="61"/>
      <c r="C885" s="62"/>
      <c r="D885" s="62"/>
      <c r="E885" s="62"/>
      <c r="F885" s="62"/>
      <c r="G885" s="42"/>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58"/>
      <c r="AG885" s="58"/>
      <c r="AH885" s="58"/>
      <c r="AI885" s="58"/>
    </row>
    <row r="886" spans="1:35" x14ac:dyDescent="0.25">
      <c r="A886" s="60"/>
      <c r="B886" s="61"/>
      <c r="C886" s="62"/>
      <c r="D886" s="62"/>
      <c r="E886" s="62"/>
      <c r="F886" s="62"/>
      <c r="G886" s="42"/>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58"/>
      <c r="AG886" s="58"/>
      <c r="AH886" s="58"/>
      <c r="AI886" s="58"/>
    </row>
    <row r="887" spans="1:35" x14ac:dyDescent="0.25">
      <c r="A887" s="60"/>
      <c r="B887" s="61"/>
      <c r="C887" s="62"/>
      <c r="D887" s="62"/>
      <c r="E887" s="62"/>
      <c r="F887" s="62"/>
      <c r="G887" s="42"/>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58"/>
      <c r="AG887" s="58"/>
      <c r="AH887" s="58"/>
      <c r="AI887" s="58"/>
    </row>
    <row r="888" spans="1:35" x14ac:dyDescent="0.25">
      <c r="A888" s="60"/>
      <c r="B888" s="61"/>
      <c r="C888" s="62"/>
      <c r="D888" s="62"/>
      <c r="E888" s="62"/>
      <c r="F888" s="62"/>
      <c r="G888" s="42"/>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58"/>
      <c r="AG888" s="58"/>
      <c r="AH888" s="58"/>
      <c r="AI888" s="58"/>
    </row>
    <row r="889" spans="1:35" x14ac:dyDescent="0.25">
      <c r="A889" s="60"/>
      <c r="B889" s="61"/>
      <c r="C889" s="62"/>
      <c r="D889" s="62"/>
      <c r="E889" s="62"/>
      <c r="F889" s="62"/>
      <c r="G889" s="42"/>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58"/>
      <c r="AG889" s="58"/>
      <c r="AH889" s="58"/>
      <c r="AI889" s="58"/>
    </row>
    <row r="890" spans="1:35" x14ac:dyDescent="0.25">
      <c r="A890" s="60"/>
      <c r="B890" s="61"/>
      <c r="C890" s="62"/>
      <c r="D890" s="62"/>
      <c r="E890" s="62"/>
      <c r="F890" s="62"/>
      <c r="G890" s="42"/>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58"/>
      <c r="AG890" s="58"/>
      <c r="AH890" s="58"/>
      <c r="AI890" s="58"/>
    </row>
    <row r="891" spans="1:35" x14ac:dyDescent="0.25">
      <c r="A891" s="60"/>
      <c r="B891" s="61"/>
      <c r="C891" s="62"/>
      <c r="D891" s="62"/>
      <c r="E891" s="62"/>
      <c r="F891" s="62"/>
      <c r="G891" s="42"/>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58"/>
      <c r="AG891" s="58"/>
      <c r="AH891" s="58"/>
      <c r="AI891" s="58"/>
    </row>
    <row r="892" spans="1:35" x14ac:dyDescent="0.25">
      <c r="A892" s="60"/>
      <c r="B892" s="61"/>
      <c r="C892" s="62"/>
      <c r="D892" s="62"/>
      <c r="E892" s="62"/>
      <c r="F892" s="62"/>
      <c r="G892" s="42"/>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58"/>
      <c r="AG892" s="58"/>
      <c r="AH892" s="58"/>
      <c r="AI892" s="58"/>
    </row>
    <row r="893" spans="1:35" x14ac:dyDescent="0.25">
      <c r="A893" s="60"/>
      <c r="B893" s="61"/>
      <c r="C893" s="62"/>
      <c r="D893" s="62"/>
      <c r="E893" s="62"/>
      <c r="F893" s="62"/>
      <c r="G893" s="42"/>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58"/>
      <c r="AG893" s="58"/>
      <c r="AH893" s="58"/>
      <c r="AI893" s="58"/>
    </row>
    <row r="894" spans="1:35" x14ac:dyDescent="0.25">
      <c r="A894" s="60"/>
      <c r="B894" s="61"/>
      <c r="C894" s="62"/>
      <c r="D894" s="62"/>
      <c r="E894" s="62"/>
      <c r="F894" s="62"/>
      <c r="G894" s="42"/>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58"/>
      <c r="AG894" s="58"/>
      <c r="AH894" s="58"/>
      <c r="AI894" s="58"/>
    </row>
    <row r="895" spans="1:35" x14ac:dyDescent="0.25">
      <c r="A895" s="60"/>
      <c r="B895" s="61"/>
      <c r="C895" s="62"/>
      <c r="D895" s="62"/>
      <c r="E895" s="62"/>
      <c r="F895" s="62"/>
      <c r="G895" s="42"/>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58"/>
      <c r="AG895" s="58"/>
      <c r="AH895" s="58"/>
      <c r="AI895" s="58"/>
    </row>
    <row r="896" spans="1:35" x14ac:dyDescent="0.25">
      <c r="A896" s="60"/>
      <c r="B896" s="61"/>
      <c r="C896" s="62"/>
      <c r="D896" s="62"/>
      <c r="E896" s="62"/>
      <c r="F896" s="62"/>
      <c r="G896" s="42"/>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58"/>
      <c r="AG896" s="58"/>
      <c r="AH896" s="58"/>
      <c r="AI896" s="58"/>
    </row>
    <row r="897" spans="1:35" x14ac:dyDescent="0.25">
      <c r="A897" s="60"/>
      <c r="B897" s="61"/>
      <c r="C897" s="62"/>
      <c r="D897" s="62"/>
      <c r="E897" s="62"/>
      <c r="F897" s="62"/>
      <c r="G897" s="42"/>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58"/>
      <c r="AG897" s="58"/>
      <c r="AH897" s="58"/>
      <c r="AI897" s="58"/>
    </row>
    <row r="898" spans="1:35" x14ac:dyDescent="0.25">
      <c r="A898" s="60"/>
      <c r="B898" s="61"/>
      <c r="C898" s="62"/>
      <c r="D898" s="62"/>
      <c r="E898" s="62"/>
      <c r="F898" s="62"/>
      <c r="G898" s="42"/>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58"/>
      <c r="AG898" s="58"/>
      <c r="AH898" s="58"/>
      <c r="AI898" s="58"/>
    </row>
    <row r="899" spans="1:35" x14ac:dyDescent="0.25">
      <c r="A899" s="60"/>
      <c r="B899" s="61"/>
      <c r="C899" s="62"/>
      <c r="D899" s="62"/>
      <c r="E899" s="62"/>
      <c r="F899" s="62"/>
      <c r="G899" s="42"/>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58"/>
      <c r="AG899" s="58"/>
      <c r="AH899" s="58"/>
      <c r="AI899" s="58"/>
    </row>
    <row r="900" spans="1:35" x14ac:dyDescent="0.25">
      <c r="A900" s="60"/>
      <c r="B900" s="61"/>
      <c r="C900" s="62"/>
      <c r="D900" s="62"/>
      <c r="E900" s="62"/>
      <c r="F900" s="62"/>
      <c r="G900" s="42"/>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58"/>
      <c r="AG900" s="58"/>
      <c r="AH900" s="58"/>
      <c r="AI900" s="58"/>
    </row>
    <row r="901" spans="1:35" x14ac:dyDescent="0.25">
      <c r="A901" s="60"/>
      <c r="B901" s="61"/>
      <c r="C901" s="62"/>
      <c r="D901" s="62"/>
      <c r="E901" s="62"/>
      <c r="F901" s="62"/>
      <c r="G901" s="42"/>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58"/>
      <c r="AG901" s="58"/>
      <c r="AH901" s="58"/>
      <c r="AI901" s="58"/>
    </row>
    <row r="902" spans="1:35" x14ac:dyDescent="0.25">
      <c r="A902" s="60"/>
      <c r="B902" s="61"/>
      <c r="C902" s="62"/>
      <c r="D902" s="62"/>
      <c r="E902" s="62"/>
      <c r="F902" s="62"/>
      <c r="G902" s="42"/>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58"/>
      <c r="AG902" s="58"/>
      <c r="AH902" s="58"/>
      <c r="AI902" s="58"/>
    </row>
    <row r="903" spans="1:35" x14ac:dyDescent="0.25">
      <c r="A903" s="60"/>
      <c r="B903" s="61"/>
      <c r="C903" s="62"/>
      <c r="D903" s="62"/>
      <c r="E903" s="62"/>
      <c r="F903" s="62"/>
      <c r="G903" s="42"/>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58"/>
      <c r="AG903" s="58"/>
      <c r="AH903" s="58"/>
      <c r="AI903" s="58"/>
    </row>
    <row r="904" spans="1:35" x14ac:dyDescent="0.25">
      <c r="A904" s="60"/>
      <c r="B904" s="61"/>
      <c r="C904" s="62"/>
      <c r="D904" s="62"/>
      <c r="E904" s="62"/>
      <c r="F904" s="62"/>
      <c r="G904" s="42"/>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58"/>
      <c r="AG904" s="58"/>
      <c r="AH904" s="58"/>
      <c r="AI904" s="58"/>
    </row>
    <row r="905" spans="1:35" x14ac:dyDescent="0.25">
      <c r="A905" s="60"/>
      <c r="B905" s="61"/>
      <c r="C905" s="62"/>
      <c r="D905" s="62"/>
      <c r="E905" s="62"/>
      <c r="F905" s="62"/>
      <c r="G905" s="42"/>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58"/>
      <c r="AG905" s="58"/>
      <c r="AH905" s="58"/>
      <c r="AI905" s="58"/>
    </row>
    <row r="906" spans="1:35" x14ac:dyDescent="0.25">
      <c r="A906" s="60"/>
      <c r="B906" s="61"/>
      <c r="C906" s="62"/>
      <c r="D906" s="62"/>
      <c r="E906" s="62"/>
      <c r="F906" s="62"/>
      <c r="G906" s="42"/>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58"/>
      <c r="AG906" s="58"/>
      <c r="AH906" s="58"/>
      <c r="AI906" s="58"/>
    </row>
    <row r="907" spans="1:35" x14ac:dyDescent="0.25">
      <c r="A907" s="60"/>
      <c r="B907" s="61"/>
      <c r="C907" s="62"/>
      <c r="D907" s="62"/>
      <c r="E907" s="62"/>
      <c r="F907" s="62"/>
      <c r="G907" s="42"/>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58"/>
      <c r="AG907" s="58"/>
      <c r="AH907" s="58"/>
      <c r="AI907" s="58"/>
    </row>
    <row r="908" spans="1:35" x14ac:dyDescent="0.25">
      <c r="A908" s="60"/>
      <c r="B908" s="61"/>
      <c r="C908" s="62"/>
      <c r="D908" s="62"/>
      <c r="E908" s="62"/>
      <c r="F908" s="62"/>
      <c r="G908" s="42"/>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58"/>
      <c r="AG908" s="58"/>
      <c r="AH908" s="58"/>
      <c r="AI908" s="58"/>
    </row>
    <row r="909" spans="1:35" x14ac:dyDescent="0.25">
      <c r="A909" s="60"/>
      <c r="B909" s="61"/>
      <c r="C909" s="62"/>
      <c r="D909" s="62"/>
      <c r="E909" s="62"/>
      <c r="F909" s="62"/>
      <c r="G909" s="42"/>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58"/>
      <c r="AG909" s="58"/>
      <c r="AH909" s="58"/>
      <c r="AI909" s="58"/>
    </row>
    <row r="910" spans="1:35" x14ac:dyDescent="0.25">
      <c r="A910" s="60"/>
      <c r="B910" s="61"/>
      <c r="C910" s="62"/>
      <c r="D910" s="62"/>
      <c r="E910" s="62"/>
      <c r="F910" s="62"/>
      <c r="G910" s="42"/>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58"/>
      <c r="AG910" s="58"/>
      <c r="AH910" s="58"/>
      <c r="AI910" s="58"/>
    </row>
    <row r="911" spans="1:35" x14ac:dyDescent="0.25">
      <c r="A911" s="60"/>
      <c r="B911" s="61"/>
      <c r="C911" s="62"/>
      <c r="D911" s="62"/>
      <c r="E911" s="62"/>
      <c r="F911" s="62"/>
      <c r="G911" s="42"/>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58"/>
      <c r="AG911" s="58"/>
      <c r="AH911" s="58"/>
      <c r="AI911" s="58"/>
    </row>
    <row r="912" spans="1:35" x14ac:dyDescent="0.25">
      <c r="A912" s="60"/>
      <c r="B912" s="61"/>
      <c r="C912" s="62"/>
      <c r="D912" s="62"/>
      <c r="E912" s="62"/>
      <c r="F912" s="62"/>
      <c r="G912" s="42"/>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58"/>
      <c r="AG912" s="58"/>
      <c r="AH912" s="58"/>
      <c r="AI912" s="58"/>
    </row>
    <row r="913" spans="1:35" x14ac:dyDescent="0.25">
      <c r="A913" s="60"/>
      <c r="B913" s="61"/>
      <c r="C913" s="62"/>
      <c r="D913" s="62"/>
      <c r="E913" s="62"/>
      <c r="F913" s="62"/>
      <c r="G913" s="42"/>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58"/>
      <c r="AG913" s="58"/>
      <c r="AH913" s="58"/>
      <c r="AI913" s="58"/>
    </row>
    <row r="914" spans="1:35" x14ac:dyDescent="0.25">
      <c r="A914" s="60"/>
      <c r="B914" s="61"/>
      <c r="C914" s="62"/>
      <c r="D914" s="62"/>
      <c r="E914" s="62"/>
      <c r="F914" s="62"/>
      <c r="G914" s="42"/>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58"/>
      <c r="AG914" s="58"/>
      <c r="AH914" s="58"/>
      <c r="AI914" s="58"/>
    </row>
    <row r="915" spans="1:35" x14ac:dyDescent="0.25">
      <c r="A915" s="60"/>
      <c r="B915" s="61"/>
      <c r="C915" s="62"/>
      <c r="D915" s="62"/>
      <c r="E915" s="62"/>
      <c r="F915" s="62"/>
      <c r="G915" s="42"/>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58"/>
      <c r="AG915" s="58"/>
      <c r="AH915" s="58"/>
      <c r="AI915" s="58"/>
    </row>
    <row r="916" spans="1:35" x14ac:dyDescent="0.25">
      <c r="A916" s="60"/>
      <c r="B916" s="61"/>
      <c r="C916" s="62"/>
      <c r="D916" s="62"/>
      <c r="E916" s="62"/>
      <c r="F916" s="62"/>
      <c r="G916" s="42"/>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58"/>
      <c r="AG916" s="58"/>
      <c r="AH916" s="58"/>
      <c r="AI916" s="58"/>
    </row>
    <row r="917" spans="1:35" x14ac:dyDescent="0.25">
      <c r="A917" s="60"/>
      <c r="B917" s="61"/>
      <c r="C917" s="62"/>
      <c r="D917" s="62"/>
      <c r="E917" s="62"/>
      <c r="F917" s="62"/>
      <c r="G917" s="42"/>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58"/>
      <c r="AG917" s="58"/>
      <c r="AH917" s="58"/>
      <c r="AI917" s="58"/>
    </row>
    <row r="918" spans="1:35" x14ac:dyDescent="0.25">
      <c r="A918" s="60"/>
      <c r="B918" s="61"/>
      <c r="C918" s="62"/>
      <c r="D918" s="62"/>
      <c r="E918" s="62"/>
      <c r="F918" s="62"/>
      <c r="G918" s="42"/>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58"/>
      <c r="AG918" s="58"/>
      <c r="AH918" s="58"/>
      <c r="AI918" s="58"/>
    </row>
    <row r="919" spans="1:35" x14ac:dyDescent="0.25">
      <c r="A919" s="60"/>
      <c r="B919" s="61"/>
      <c r="C919" s="62"/>
      <c r="D919" s="62"/>
      <c r="E919" s="62"/>
      <c r="F919" s="62"/>
      <c r="G919" s="42"/>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58"/>
      <c r="AG919" s="58"/>
      <c r="AH919" s="58"/>
      <c r="AI919" s="58"/>
    </row>
    <row r="920" spans="1:35" x14ac:dyDescent="0.25">
      <c r="A920" s="60"/>
      <c r="B920" s="61"/>
      <c r="C920" s="62"/>
      <c r="D920" s="62"/>
      <c r="E920" s="62"/>
      <c r="F920" s="62"/>
      <c r="G920" s="42"/>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58"/>
      <c r="AG920" s="58"/>
      <c r="AH920" s="58"/>
      <c r="AI920" s="58"/>
    </row>
    <row r="921" spans="1:35" x14ac:dyDescent="0.25">
      <c r="A921" s="60"/>
      <c r="B921" s="61"/>
      <c r="C921" s="62"/>
      <c r="D921" s="62"/>
      <c r="E921" s="62"/>
      <c r="F921" s="62"/>
      <c r="G921" s="42"/>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58"/>
      <c r="AG921" s="58"/>
      <c r="AH921" s="58"/>
      <c r="AI921" s="58"/>
    </row>
    <row r="922" spans="1:35" x14ac:dyDescent="0.25">
      <c r="A922" s="60"/>
      <c r="B922" s="61"/>
      <c r="C922" s="62"/>
      <c r="D922" s="62"/>
      <c r="E922" s="62"/>
      <c r="F922" s="62"/>
      <c r="G922" s="42"/>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58"/>
      <c r="AG922" s="58"/>
      <c r="AH922" s="58"/>
      <c r="AI922" s="58"/>
    </row>
    <row r="923" spans="1:35" x14ac:dyDescent="0.25">
      <c r="A923" s="60"/>
      <c r="B923" s="61"/>
      <c r="C923" s="62"/>
      <c r="D923" s="62"/>
      <c r="E923" s="62"/>
      <c r="F923" s="62"/>
      <c r="G923" s="42"/>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58"/>
      <c r="AG923" s="58"/>
      <c r="AH923" s="58"/>
      <c r="AI923" s="58"/>
    </row>
    <row r="924" spans="1:35" x14ac:dyDescent="0.25">
      <c r="A924" s="60"/>
      <c r="B924" s="61"/>
      <c r="C924" s="62"/>
      <c r="D924" s="62"/>
      <c r="E924" s="62"/>
      <c r="F924" s="62"/>
      <c r="G924" s="42"/>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58"/>
      <c r="AG924" s="58"/>
      <c r="AH924" s="58"/>
      <c r="AI924" s="58"/>
    </row>
    <row r="925" spans="1:35" x14ac:dyDescent="0.25">
      <c r="A925" s="60"/>
      <c r="B925" s="61"/>
      <c r="C925" s="62"/>
      <c r="D925" s="62"/>
      <c r="E925" s="62"/>
      <c r="F925" s="62"/>
      <c r="G925" s="42"/>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58"/>
      <c r="AG925" s="58"/>
      <c r="AH925" s="58"/>
      <c r="AI925" s="58"/>
    </row>
    <row r="926" spans="1:35" x14ac:dyDescent="0.25">
      <c r="A926" s="60"/>
      <c r="B926" s="61"/>
      <c r="C926" s="62"/>
      <c r="D926" s="62"/>
      <c r="E926" s="62"/>
      <c r="F926" s="62"/>
      <c r="G926" s="42"/>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58"/>
      <c r="AG926" s="58"/>
      <c r="AH926" s="58"/>
      <c r="AI926" s="58"/>
    </row>
    <row r="927" spans="1:35" x14ac:dyDescent="0.25">
      <c r="A927" s="60"/>
      <c r="B927" s="61"/>
      <c r="C927" s="62"/>
      <c r="D927" s="62"/>
      <c r="E927" s="62"/>
      <c r="F927" s="62"/>
      <c r="G927" s="42"/>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58"/>
      <c r="AG927" s="58"/>
      <c r="AH927" s="58"/>
      <c r="AI927" s="58"/>
    </row>
    <row r="928" spans="1:35" x14ac:dyDescent="0.25">
      <c r="A928" s="60"/>
      <c r="B928" s="61"/>
      <c r="C928" s="62"/>
      <c r="D928" s="62"/>
      <c r="E928" s="62"/>
      <c r="F928" s="62"/>
      <c r="G928" s="42"/>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58"/>
      <c r="AG928" s="58"/>
      <c r="AH928" s="58"/>
      <c r="AI928" s="58"/>
    </row>
    <row r="929" spans="1:35" x14ac:dyDescent="0.25">
      <c r="A929" s="60"/>
      <c r="B929" s="61"/>
      <c r="C929" s="62"/>
      <c r="D929" s="62"/>
      <c r="E929" s="62"/>
      <c r="F929" s="62"/>
      <c r="G929" s="42"/>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58"/>
      <c r="AG929" s="58"/>
      <c r="AH929" s="58"/>
      <c r="AI929" s="58"/>
    </row>
    <row r="930" spans="1:35" x14ac:dyDescent="0.25">
      <c r="A930" s="60"/>
      <c r="B930" s="61"/>
      <c r="C930" s="62"/>
      <c r="D930" s="62"/>
      <c r="E930" s="62"/>
      <c r="F930" s="62"/>
      <c r="G930" s="42"/>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58"/>
      <c r="AG930" s="58"/>
      <c r="AH930" s="58"/>
      <c r="AI930" s="58"/>
    </row>
    <row r="931" spans="1:35" x14ac:dyDescent="0.25">
      <c r="A931" s="60"/>
      <c r="B931" s="61"/>
      <c r="C931" s="62"/>
      <c r="D931" s="62"/>
      <c r="E931" s="62"/>
      <c r="F931" s="62"/>
      <c r="G931" s="42"/>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58"/>
      <c r="AG931" s="58"/>
      <c r="AH931" s="58"/>
      <c r="AI931" s="58"/>
    </row>
    <row r="932" spans="1:35" x14ac:dyDescent="0.25">
      <c r="A932" s="60"/>
      <c r="B932" s="61"/>
      <c r="C932" s="62"/>
      <c r="D932" s="62"/>
      <c r="E932" s="62"/>
      <c r="F932" s="62"/>
      <c r="G932" s="42"/>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58"/>
      <c r="AG932" s="58"/>
      <c r="AH932" s="58"/>
      <c r="AI932" s="58"/>
    </row>
    <row r="933" spans="1:35" x14ac:dyDescent="0.25">
      <c r="A933" s="60"/>
      <c r="B933" s="61"/>
      <c r="C933" s="62"/>
      <c r="D933" s="62"/>
      <c r="E933" s="62"/>
      <c r="F933" s="62"/>
      <c r="G933" s="42"/>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58"/>
      <c r="AG933" s="58"/>
      <c r="AH933" s="58"/>
      <c r="AI933" s="58"/>
    </row>
    <row r="934" spans="1:35" x14ac:dyDescent="0.25">
      <c r="A934" s="60"/>
      <c r="B934" s="61"/>
      <c r="C934" s="62"/>
      <c r="D934" s="62"/>
      <c r="E934" s="62"/>
      <c r="F934" s="62"/>
      <c r="G934" s="42"/>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58"/>
      <c r="AG934" s="58"/>
      <c r="AH934" s="58"/>
      <c r="AI934" s="58"/>
    </row>
    <row r="935" spans="1:35" x14ac:dyDescent="0.25">
      <c r="A935" s="60"/>
      <c r="B935" s="61"/>
      <c r="C935" s="62"/>
      <c r="D935" s="62"/>
      <c r="E935" s="62"/>
      <c r="F935" s="62"/>
      <c r="G935" s="42"/>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58"/>
      <c r="AG935" s="58"/>
      <c r="AH935" s="58"/>
      <c r="AI935" s="58"/>
    </row>
    <row r="936" spans="1:35" x14ac:dyDescent="0.25">
      <c r="A936" s="60"/>
      <c r="B936" s="61"/>
      <c r="C936" s="62"/>
      <c r="D936" s="62"/>
      <c r="E936" s="62"/>
      <c r="F936" s="62"/>
      <c r="G936" s="42"/>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58"/>
      <c r="AG936" s="58"/>
      <c r="AH936" s="58"/>
      <c r="AI936" s="58"/>
    </row>
    <row r="937" spans="1:35" x14ac:dyDescent="0.25">
      <c r="A937" s="60"/>
      <c r="B937" s="61"/>
      <c r="C937" s="62"/>
      <c r="D937" s="62"/>
      <c r="E937" s="62"/>
      <c r="F937" s="62"/>
      <c r="G937" s="42"/>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58"/>
      <c r="AG937" s="58"/>
      <c r="AH937" s="58"/>
      <c r="AI937" s="58"/>
    </row>
    <row r="938" spans="1:35" x14ac:dyDescent="0.25">
      <c r="A938" s="60"/>
      <c r="B938" s="61"/>
      <c r="C938" s="62"/>
      <c r="D938" s="62"/>
      <c r="E938" s="62"/>
      <c r="F938" s="62"/>
      <c r="G938" s="42"/>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58"/>
      <c r="AG938" s="58"/>
      <c r="AH938" s="58"/>
      <c r="AI938" s="58"/>
    </row>
    <row r="939" spans="1:35" x14ac:dyDescent="0.25">
      <c r="A939" s="60"/>
      <c r="B939" s="61"/>
      <c r="C939" s="62"/>
      <c r="D939" s="62"/>
      <c r="E939" s="62"/>
      <c r="F939" s="62"/>
      <c r="G939" s="42"/>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58"/>
      <c r="AG939" s="58"/>
      <c r="AH939" s="58"/>
      <c r="AI939" s="58"/>
    </row>
    <row r="940" spans="1:35" x14ac:dyDescent="0.25">
      <c r="A940" s="60"/>
      <c r="B940" s="61"/>
      <c r="C940" s="62"/>
      <c r="D940" s="62"/>
      <c r="E940" s="62"/>
      <c r="F940" s="62"/>
      <c r="G940" s="42"/>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58"/>
      <c r="AG940" s="58"/>
      <c r="AH940" s="58"/>
      <c r="AI940" s="58"/>
    </row>
    <row r="941" spans="1:35" x14ac:dyDescent="0.25">
      <c r="A941" s="60"/>
      <c r="B941" s="61"/>
      <c r="C941" s="62"/>
      <c r="D941" s="62"/>
      <c r="E941" s="62"/>
      <c r="F941" s="62"/>
      <c r="G941" s="42"/>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58"/>
      <c r="AG941" s="58"/>
      <c r="AH941" s="58"/>
      <c r="AI941" s="58"/>
    </row>
    <row r="942" spans="1:35" x14ac:dyDescent="0.25">
      <c r="A942" s="60"/>
      <c r="B942" s="61"/>
      <c r="C942" s="62"/>
      <c r="D942" s="62"/>
      <c r="E942" s="62"/>
      <c r="F942" s="62"/>
      <c r="G942" s="42"/>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58"/>
      <c r="AG942" s="58"/>
      <c r="AH942" s="58"/>
      <c r="AI942" s="58"/>
    </row>
    <row r="943" spans="1:35" x14ac:dyDescent="0.25">
      <c r="A943" s="60"/>
      <c r="B943" s="61"/>
      <c r="C943" s="62"/>
      <c r="D943" s="62"/>
      <c r="E943" s="62"/>
      <c r="F943" s="62"/>
      <c r="G943" s="42"/>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58"/>
      <c r="AG943" s="58"/>
      <c r="AH943" s="58"/>
      <c r="AI943" s="58"/>
    </row>
    <row r="944" spans="1:35" x14ac:dyDescent="0.25">
      <c r="A944" s="60"/>
      <c r="B944" s="61"/>
      <c r="C944" s="62"/>
      <c r="D944" s="62"/>
      <c r="E944" s="62"/>
      <c r="F944" s="62"/>
      <c r="G944" s="42"/>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58"/>
      <c r="AG944" s="58"/>
      <c r="AH944" s="58"/>
      <c r="AI944" s="58"/>
    </row>
    <row r="945" spans="1:35" x14ac:dyDescent="0.25">
      <c r="A945" s="60"/>
      <c r="B945" s="61"/>
      <c r="C945" s="62"/>
      <c r="D945" s="62"/>
      <c r="E945" s="62"/>
      <c r="F945" s="62"/>
      <c r="G945" s="42"/>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58"/>
      <c r="AG945" s="58"/>
      <c r="AH945" s="58"/>
      <c r="AI945" s="58"/>
    </row>
    <row r="946" spans="1:35" x14ac:dyDescent="0.25">
      <c r="A946" s="60"/>
      <c r="B946" s="61"/>
      <c r="C946" s="62"/>
      <c r="D946" s="62"/>
      <c r="E946" s="62"/>
      <c r="F946" s="62"/>
      <c r="G946" s="42"/>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58"/>
      <c r="AG946" s="58"/>
      <c r="AH946" s="58"/>
      <c r="AI946" s="58"/>
    </row>
    <row r="947" spans="1:35" x14ac:dyDescent="0.25">
      <c r="A947" s="60"/>
      <c r="B947" s="61"/>
      <c r="C947" s="62"/>
      <c r="D947" s="62"/>
      <c r="E947" s="62"/>
      <c r="F947" s="62"/>
      <c r="G947" s="42"/>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58"/>
      <c r="AG947" s="58"/>
      <c r="AH947" s="58"/>
      <c r="AI947" s="58"/>
    </row>
    <row r="948" spans="1:35" x14ac:dyDescent="0.25">
      <c r="A948" s="60"/>
      <c r="B948" s="61"/>
      <c r="C948" s="62"/>
      <c r="D948" s="62"/>
      <c r="E948" s="62"/>
      <c r="F948" s="62"/>
      <c r="G948" s="42"/>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58"/>
      <c r="AG948" s="58"/>
      <c r="AH948" s="58"/>
      <c r="AI948" s="58"/>
    </row>
    <row r="949" spans="1:35" x14ac:dyDescent="0.25">
      <c r="A949" s="60"/>
      <c r="B949" s="61"/>
      <c r="C949" s="62"/>
      <c r="D949" s="62"/>
      <c r="E949" s="62"/>
      <c r="F949" s="62"/>
      <c r="G949" s="42"/>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58"/>
      <c r="AG949" s="58"/>
      <c r="AH949" s="58"/>
      <c r="AI949" s="58"/>
    </row>
    <row r="950" spans="1:35" x14ac:dyDescent="0.25">
      <c r="A950" s="60"/>
      <c r="B950" s="61"/>
      <c r="C950" s="62"/>
      <c r="D950" s="62"/>
      <c r="E950" s="62"/>
      <c r="F950" s="62"/>
      <c r="G950" s="42"/>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58"/>
      <c r="AG950" s="58"/>
      <c r="AH950" s="58"/>
      <c r="AI950" s="58"/>
    </row>
    <row r="951" spans="1:35" x14ac:dyDescent="0.25">
      <c r="A951" s="60"/>
      <c r="B951" s="61"/>
      <c r="C951" s="62"/>
      <c r="D951" s="62"/>
      <c r="E951" s="62"/>
      <c r="F951" s="62"/>
      <c r="G951" s="42"/>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58"/>
      <c r="AG951" s="58"/>
      <c r="AH951" s="58"/>
      <c r="AI951" s="58"/>
    </row>
    <row r="952" spans="1:35" x14ac:dyDescent="0.25">
      <c r="A952" s="60"/>
      <c r="B952" s="61"/>
      <c r="C952" s="62"/>
      <c r="D952" s="62"/>
      <c r="E952" s="62"/>
      <c r="F952" s="62"/>
      <c r="G952" s="42"/>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58"/>
      <c r="AG952" s="58"/>
      <c r="AH952" s="58"/>
      <c r="AI952" s="58"/>
    </row>
    <row r="953" spans="1:35" x14ac:dyDescent="0.25">
      <c r="A953" s="60"/>
      <c r="B953" s="61"/>
      <c r="C953" s="62"/>
      <c r="D953" s="62"/>
      <c r="E953" s="62"/>
      <c r="F953" s="62"/>
      <c r="G953" s="42"/>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58"/>
      <c r="AG953" s="58"/>
      <c r="AH953" s="58"/>
      <c r="AI953" s="58"/>
    </row>
    <row r="954" spans="1:35" x14ac:dyDescent="0.25">
      <c r="A954" s="60"/>
      <c r="B954" s="61"/>
      <c r="C954" s="62"/>
      <c r="D954" s="62"/>
      <c r="E954" s="62"/>
      <c r="F954" s="62"/>
      <c r="G954" s="42"/>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58"/>
      <c r="AG954" s="58"/>
      <c r="AH954" s="58"/>
      <c r="AI954" s="58"/>
    </row>
    <row r="955" spans="1:35" x14ac:dyDescent="0.25">
      <c r="A955" s="60"/>
      <c r="B955" s="61"/>
      <c r="C955" s="62"/>
      <c r="D955" s="62"/>
      <c r="E955" s="62"/>
      <c r="F955" s="62"/>
      <c r="G955" s="42"/>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58"/>
      <c r="AG955" s="58"/>
      <c r="AH955" s="58"/>
      <c r="AI955" s="58"/>
    </row>
    <row r="956" spans="1:35" x14ac:dyDescent="0.25">
      <c r="A956" s="60"/>
      <c r="B956" s="61"/>
      <c r="C956" s="62"/>
      <c r="D956" s="62"/>
      <c r="E956" s="62"/>
      <c r="F956" s="62"/>
      <c r="G956" s="42"/>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58"/>
      <c r="AG956" s="58"/>
      <c r="AH956" s="58"/>
      <c r="AI956" s="58"/>
    </row>
    <row r="957" spans="1:35" x14ac:dyDescent="0.25">
      <c r="A957" s="60"/>
      <c r="B957" s="61"/>
      <c r="C957" s="62"/>
      <c r="D957" s="62"/>
      <c r="E957" s="62"/>
      <c r="F957" s="62"/>
      <c r="G957" s="42"/>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58"/>
      <c r="AG957" s="58"/>
      <c r="AH957" s="58"/>
      <c r="AI957" s="58"/>
    </row>
    <row r="958" spans="1:35" x14ac:dyDescent="0.25">
      <c r="A958" s="60"/>
      <c r="B958" s="61"/>
      <c r="C958" s="62"/>
      <c r="D958" s="62"/>
      <c r="E958" s="62"/>
      <c r="F958" s="62"/>
      <c r="G958" s="42"/>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58"/>
      <c r="AG958" s="58"/>
      <c r="AH958" s="58"/>
      <c r="AI958" s="58"/>
    </row>
    <row r="959" spans="1:35" x14ac:dyDescent="0.25">
      <c r="A959" s="60"/>
      <c r="B959" s="61"/>
      <c r="C959" s="62"/>
      <c r="D959" s="62"/>
      <c r="E959" s="62"/>
      <c r="F959" s="62"/>
      <c r="G959" s="42"/>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58"/>
      <c r="AG959" s="58"/>
      <c r="AH959" s="58"/>
      <c r="AI959" s="58"/>
    </row>
    <row r="960" spans="1:35" x14ac:dyDescent="0.25">
      <c r="A960" s="60"/>
      <c r="B960" s="61"/>
      <c r="C960" s="62"/>
      <c r="D960" s="62"/>
      <c r="E960" s="62"/>
      <c r="F960" s="62"/>
      <c r="G960" s="42"/>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58"/>
      <c r="AG960" s="58"/>
      <c r="AH960" s="58"/>
      <c r="AI960" s="58"/>
    </row>
    <row r="961" spans="1:35" x14ac:dyDescent="0.25">
      <c r="A961" s="60"/>
      <c r="B961" s="61"/>
      <c r="C961" s="62"/>
      <c r="D961" s="62"/>
      <c r="E961" s="62"/>
      <c r="F961" s="62"/>
      <c r="G961" s="42"/>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58"/>
      <c r="AG961" s="58"/>
      <c r="AH961" s="58"/>
      <c r="AI961" s="58"/>
    </row>
    <row r="962" spans="1:35" x14ac:dyDescent="0.25">
      <c r="A962" s="60"/>
      <c r="B962" s="61"/>
      <c r="C962" s="62"/>
      <c r="D962" s="62"/>
      <c r="E962" s="62"/>
      <c r="F962" s="62"/>
      <c r="G962" s="42"/>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58"/>
      <c r="AG962" s="58"/>
      <c r="AH962" s="58"/>
      <c r="AI962" s="58"/>
    </row>
    <row r="963" spans="1:35" x14ac:dyDescent="0.25">
      <c r="A963" s="60"/>
      <c r="B963" s="61"/>
      <c r="C963" s="62"/>
      <c r="D963" s="62"/>
      <c r="E963" s="62"/>
      <c r="F963" s="62"/>
      <c r="G963" s="42"/>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58"/>
      <c r="AG963" s="58"/>
      <c r="AH963" s="58"/>
      <c r="AI963" s="58"/>
    </row>
    <row r="964" spans="1:35" x14ac:dyDescent="0.25">
      <c r="A964" s="60"/>
      <c r="B964" s="61"/>
      <c r="C964" s="62"/>
      <c r="D964" s="62"/>
      <c r="E964" s="62"/>
      <c r="F964" s="62"/>
      <c r="G964" s="42"/>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58"/>
      <c r="AG964" s="58"/>
      <c r="AH964" s="58"/>
      <c r="AI964" s="58"/>
    </row>
    <row r="965" spans="1:35" x14ac:dyDescent="0.25">
      <c r="A965" s="60"/>
      <c r="B965" s="61"/>
      <c r="C965" s="62"/>
      <c r="D965" s="62"/>
      <c r="E965" s="62"/>
      <c r="F965" s="62"/>
      <c r="G965" s="42"/>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58"/>
      <c r="AG965" s="58"/>
      <c r="AH965" s="58"/>
      <c r="AI965" s="58"/>
    </row>
    <row r="966" spans="1:35" x14ac:dyDescent="0.25">
      <c r="A966" s="60"/>
      <c r="B966" s="61"/>
      <c r="C966" s="62"/>
      <c r="D966" s="62"/>
      <c r="E966" s="62"/>
      <c r="F966" s="62"/>
      <c r="G966" s="42"/>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58"/>
      <c r="AG966" s="58"/>
      <c r="AH966" s="58"/>
      <c r="AI966" s="58"/>
    </row>
    <row r="967" spans="1:35" x14ac:dyDescent="0.25">
      <c r="A967" s="60"/>
      <c r="B967" s="61"/>
      <c r="C967" s="62"/>
      <c r="D967" s="62"/>
      <c r="E967" s="62"/>
      <c r="F967" s="62"/>
      <c r="G967" s="42"/>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58"/>
      <c r="AG967" s="58"/>
      <c r="AH967" s="58"/>
      <c r="AI967" s="58"/>
    </row>
    <row r="968" spans="1:35" x14ac:dyDescent="0.25">
      <c r="A968" s="60"/>
      <c r="B968" s="61"/>
      <c r="C968" s="62"/>
      <c r="D968" s="62"/>
      <c r="E968" s="62"/>
      <c r="F968" s="62"/>
      <c r="G968" s="42"/>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58"/>
      <c r="AG968" s="58"/>
      <c r="AH968" s="58"/>
      <c r="AI968" s="58"/>
    </row>
    <row r="969" spans="1:35" x14ac:dyDescent="0.25">
      <c r="A969" s="60"/>
      <c r="B969" s="61"/>
      <c r="C969" s="62"/>
      <c r="D969" s="62"/>
      <c r="E969" s="62"/>
      <c r="F969" s="62"/>
      <c r="G969" s="42"/>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58"/>
      <c r="AG969" s="58"/>
      <c r="AH969" s="58"/>
      <c r="AI969" s="58"/>
    </row>
    <row r="970" spans="1:35" x14ac:dyDescent="0.25">
      <c r="A970" s="60"/>
      <c r="B970" s="61"/>
      <c r="C970" s="62"/>
      <c r="D970" s="62"/>
      <c r="E970" s="62"/>
      <c r="F970" s="62"/>
      <c r="G970" s="42"/>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58"/>
      <c r="AG970" s="58"/>
      <c r="AH970" s="58"/>
      <c r="AI970" s="58"/>
    </row>
    <row r="971" spans="1:35" x14ac:dyDescent="0.25">
      <c r="A971" s="60"/>
      <c r="B971" s="61"/>
      <c r="C971" s="62"/>
      <c r="D971" s="62"/>
      <c r="E971" s="62"/>
      <c r="F971" s="62"/>
      <c r="G971" s="42"/>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58"/>
      <c r="AG971" s="58"/>
      <c r="AH971" s="58"/>
      <c r="AI971" s="58"/>
    </row>
    <row r="972" spans="1:35" x14ac:dyDescent="0.25">
      <c r="A972" s="60"/>
      <c r="B972" s="61"/>
      <c r="C972" s="62"/>
      <c r="D972" s="62"/>
      <c r="E972" s="62"/>
      <c r="F972" s="62"/>
      <c r="G972" s="42"/>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58"/>
      <c r="AG972" s="58"/>
      <c r="AH972" s="58"/>
      <c r="AI972" s="58"/>
    </row>
    <row r="973" spans="1:35" x14ac:dyDescent="0.25">
      <c r="A973" s="60"/>
      <c r="B973" s="61"/>
      <c r="C973" s="62"/>
      <c r="D973" s="62"/>
      <c r="E973" s="62"/>
      <c r="F973" s="62"/>
      <c r="G973" s="42"/>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58"/>
      <c r="AG973" s="58"/>
      <c r="AH973" s="58"/>
      <c r="AI973" s="58"/>
    </row>
    <row r="974" spans="1:35" x14ac:dyDescent="0.25">
      <c r="A974" s="60"/>
      <c r="B974" s="61"/>
      <c r="C974" s="62"/>
      <c r="D974" s="62"/>
      <c r="E974" s="62"/>
      <c r="F974" s="62"/>
      <c r="G974" s="42"/>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58"/>
      <c r="AG974" s="58"/>
      <c r="AH974" s="58"/>
      <c r="AI974" s="58"/>
    </row>
    <row r="975" spans="1:35" x14ac:dyDescent="0.25">
      <c r="A975" s="60"/>
      <c r="B975" s="61"/>
      <c r="C975" s="62"/>
      <c r="D975" s="62"/>
      <c r="E975" s="62"/>
      <c r="F975" s="62"/>
      <c r="G975" s="42"/>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58"/>
      <c r="AG975" s="58"/>
      <c r="AH975" s="58"/>
      <c r="AI975" s="58"/>
    </row>
    <row r="976" spans="1:35" x14ac:dyDescent="0.25">
      <c r="A976" s="60"/>
      <c r="B976" s="61"/>
      <c r="C976" s="62"/>
      <c r="D976" s="62"/>
      <c r="E976" s="62"/>
      <c r="F976" s="62"/>
      <c r="G976" s="42"/>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58"/>
      <c r="AG976" s="58"/>
      <c r="AH976" s="58"/>
      <c r="AI976" s="58"/>
    </row>
    <row r="977" spans="1:35" x14ac:dyDescent="0.25">
      <c r="A977" s="60"/>
      <c r="B977" s="61"/>
      <c r="C977" s="62"/>
      <c r="D977" s="62"/>
      <c r="E977" s="62"/>
      <c r="F977" s="62"/>
      <c r="G977" s="42"/>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58"/>
      <c r="AG977" s="58"/>
      <c r="AH977" s="58"/>
      <c r="AI977" s="58"/>
    </row>
    <row r="978" spans="1:35" x14ac:dyDescent="0.25">
      <c r="A978" s="60"/>
      <c r="B978" s="61"/>
      <c r="C978" s="62"/>
      <c r="D978" s="62"/>
      <c r="E978" s="62"/>
      <c r="F978" s="62"/>
      <c r="G978" s="42"/>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58"/>
      <c r="AG978" s="58"/>
      <c r="AH978" s="58"/>
      <c r="AI978" s="58"/>
    </row>
    <row r="979" spans="1:35" x14ac:dyDescent="0.25">
      <c r="A979" s="60"/>
      <c r="B979" s="61"/>
      <c r="C979" s="62"/>
      <c r="D979" s="62"/>
      <c r="E979" s="62"/>
      <c r="F979" s="62"/>
      <c r="G979" s="42"/>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58"/>
      <c r="AG979" s="58"/>
      <c r="AH979" s="58"/>
      <c r="AI979" s="58"/>
    </row>
    <row r="980" spans="1:35" x14ac:dyDescent="0.25">
      <c r="A980" s="60"/>
      <c r="B980" s="61"/>
      <c r="C980" s="62"/>
      <c r="D980" s="62"/>
      <c r="E980" s="62"/>
      <c r="F980" s="62"/>
      <c r="G980" s="42"/>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58"/>
      <c r="AG980" s="58"/>
      <c r="AH980" s="58"/>
      <c r="AI980" s="58"/>
    </row>
    <row r="981" spans="1:35" x14ac:dyDescent="0.25">
      <c r="A981" s="60"/>
      <c r="B981" s="61"/>
      <c r="C981" s="62"/>
      <c r="D981" s="62"/>
      <c r="E981" s="62"/>
      <c r="F981" s="62"/>
      <c r="G981" s="42"/>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58"/>
      <c r="AG981" s="58"/>
      <c r="AH981" s="58"/>
      <c r="AI981" s="58"/>
    </row>
    <row r="982" spans="1:35" x14ac:dyDescent="0.25">
      <c r="A982" s="60"/>
      <c r="B982" s="61"/>
      <c r="C982" s="62"/>
      <c r="D982" s="62"/>
      <c r="E982" s="62"/>
      <c r="F982" s="62"/>
      <c r="G982" s="42"/>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58"/>
      <c r="AG982" s="58"/>
      <c r="AH982" s="58"/>
      <c r="AI982" s="58"/>
    </row>
    <row r="983" spans="1:35" x14ac:dyDescent="0.25">
      <c r="A983" s="60"/>
      <c r="B983" s="61"/>
      <c r="C983" s="62"/>
      <c r="D983" s="62"/>
      <c r="E983" s="62"/>
      <c r="F983" s="62"/>
      <c r="G983" s="42"/>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58"/>
      <c r="AG983" s="58"/>
      <c r="AH983" s="58"/>
      <c r="AI983" s="58"/>
    </row>
    <row r="984" spans="1:35" x14ac:dyDescent="0.25">
      <c r="A984" s="60"/>
      <c r="B984" s="61"/>
      <c r="C984" s="62"/>
      <c r="D984" s="62"/>
      <c r="E984" s="62"/>
      <c r="F984" s="62"/>
      <c r="G984" s="42"/>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58"/>
      <c r="AG984" s="58"/>
      <c r="AH984" s="58"/>
      <c r="AI984" s="58"/>
    </row>
    <row r="985" spans="1:35" x14ac:dyDescent="0.25">
      <c r="A985" s="60"/>
      <c r="B985" s="61"/>
      <c r="C985" s="62"/>
      <c r="D985" s="62"/>
      <c r="E985" s="62"/>
      <c r="F985" s="62"/>
      <c r="G985" s="42"/>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58"/>
      <c r="AG985" s="58"/>
      <c r="AH985" s="58"/>
      <c r="AI985" s="58"/>
    </row>
    <row r="986" spans="1:35" x14ac:dyDescent="0.25">
      <c r="A986" s="60"/>
      <c r="B986" s="61"/>
      <c r="C986" s="62"/>
      <c r="D986" s="62"/>
      <c r="E986" s="62"/>
      <c r="F986" s="62"/>
      <c r="G986" s="42"/>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58"/>
      <c r="AG986" s="58"/>
      <c r="AH986" s="58"/>
      <c r="AI986" s="58"/>
    </row>
    <row r="987" spans="1:35" x14ac:dyDescent="0.25">
      <c r="A987" s="60"/>
      <c r="B987" s="61"/>
      <c r="C987" s="62"/>
      <c r="D987" s="62"/>
      <c r="E987" s="62"/>
      <c r="F987" s="62"/>
      <c r="G987" s="42"/>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58"/>
      <c r="AG987" s="58"/>
      <c r="AH987" s="58"/>
      <c r="AI987" s="58"/>
    </row>
    <row r="988" spans="1:35" x14ac:dyDescent="0.25">
      <c r="A988" s="60"/>
      <c r="B988" s="61"/>
      <c r="C988" s="62"/>
      <c r="D988" s="62"/>
      <c r="E988" s="62"/>
      <c r="F988" s="62"/>
      <c r="G988" s="42"/>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58"/>
      <c r="AG988" s="58"/>
      <c r="AH988" s="58"/>
      <c r="AI988" s="58"/>
    </row>
    <row r="989" spans="1:35" x14ac:dyDescent="0.25">
      <c r="A989" s="60"/>
      <c r="B989" s="61"/>
      <c r="C989" s="62"/>
      <c r="D989" s="62"/>
      <c r="E989" s="62"/>
      <c r="F989" s="62"/>
      <c r="G989" s="42"/>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58"/>
      <c r="AG989" s="58"/>
      <c r="AH989" s="58"/>
      <c r="AI989" s="58"/>
    </row>
    <row r="990" spans="1:35" x14ac:dyDescent="0.25">
      <c r="A990" s="60"/>
      <c r="B990" s="61"/>
      <c r="C990" s="62"/>
      <c r="D990" s="62"/>
      <c r="E990" s="62"/>
      <c r="F990" s="62"/>
      <c r="G990" s="42"/>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58"/>
      <c r="AG990" s="58"/>
      <c r="AH990" s="58"/>
      <c r="AI990" s="58"/>
    </row>
    <row r="991" spans="1:35" x14ac:dyDescent="0.25">
      <c r="A991" s="60"/>
      <c r="B991" s="61"/>
      <c r="C991" s="62"/>
      <c r="D991" s="62"/>
      <c r="E991" s="62"/>
      <c r="F991" s="62"/>
      <c r="G991" s="42"/>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58"/>
      <c r="AG991" s="58"/>
      <c r="AH991" s="58"/>
      <c r="AI991" s="58"/>
    </row>
    <row r="992" spans="1:35" x14ac:dyDescent="0.25">
      <c r="A992" s="60"/>
      <c r="B992" s="61"/>
      <c r="C992" s="62"/>
      <c r="D992" s="62"/>
      <c r="E992" s="62"/>
      <c r="F992" s="62"/>
      <c r="G992" s="42"/>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58"/>
      <c r="AG992" s="58"/>
      <c r="AH992" s="58"/>
      <c r="AI992" s="58"/>
    </row>
    <row r="993" spans="1:35" x14ac:dyDescent="0.25">
      <c r="A993" s="60"/>
      <c r="B993" s="61"/>
      <c r="C993" s="62"/>
      <c r="D993" s="62"/>
      <c r="E993" s="62"/>
      <c r="F993" s="62"/>
      <c r="G993" s="42"/>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58"/>
      <c r="AG993" s="58"/>
      <c r="AH993" s="58"/>
      <c r="AI993" s="58"/>
    </row>
    <row r="994" spans="1:35" x14ac:dyDescent="0.25">
      <c r="A994" s="60"/>
      <c r="B994" s="61"/>
      <c r="C994" s="62"/>
      <c r="D994" s="62"/>
      <c r="E994" s="62"/>
      <c r="F994" s="62"/>
      <c r="G994" s="42"/>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58"/>
      <c r="AG994" s="58"/>
      <c r="AH994" s="58"/>
      <c r="AI994" s="58"/>
    </row>
    <row r="995" spans="1:35" x14ac:dyDescent="0.25">
      <c r="A995" s="60"/>
      <c r="B995" s="61"/>
      <c r="C995" s="62"/>
      <c r="D995" s="62"/>
      <c r="E995" s="62"/>
      <c r="F995" s="62"/>
      <c r="G995" s="42"/>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58"/>
      <c r="AG995" s="58"/>
      <c r="AH995" s="58"/>
      <c r="AI995" s="58"/>
    </row>
    <row r="996" spans="1:35" x14ac:dyDescent="0.25">
      <c r="A996" s="60"/>
      <c r="B996" s="61"/>
      <c r="C996" s="62"/>
      <c r="D996" s="62"/>
      <c r="E996" s="62"/>
      <c r="F996" s="62"/>
      <c r="G996" s="42"/>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58"/>
      <c r="AG996" s="58"/>
      <c r="AH996" s="58"/>
      <c r="AI996" s="58"/>
    </row>
    <row r="997" spans="1:35" x14ac:dyDescent="0.25">
      <c r="A997" s="60"/>
      <c r="B997" s="61"/>
      <c r="C997" s="62"/>
      <c r="D997" s="62"/>
      <c r="E997" s="62"/>
      <c r="F997" s="62"/>
      <c r="G997" s="42"/>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58"/>
      <c r="AG997" s="58"/>
      <c r="AH997" s="58"/>
      <c r="AI997" s="58"/>
    </row>
    <row r="998" spans="1:35" x14ac:dyDescent="0.25">
      <c r="A998" s="60"/>
      <c r="B998" s="61"/>
      <c r="C998" s="62"/>
      <c r="D998" s="62"/>
      <c r="E998" s="62"/>
      <c r="F998" s="62"/>
      <c r="G998" s="42"/>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58"/>
      <c r="AG998" s="58"/>
      <c r="AH998" s="58"/>
      <c r="AI998" s="58"/>
    </row>
    <row r="999" spans="1:35" x14ac:dyDescent="0.25">
      <c r="A999" s="60"/>
      <c r="B999" s="61"/>
      <c r="C999" s="62"/>
      <c r="D999" s="62"/>
      <c r="E999" s="62"/>
      <c r="F999" s="62"/>
      <c r="G999" s="42"/>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58"/>
      <c r="AG999" s="58"/>
      <c r="AH999" s="58"/>
      <c r="AI999" s="58"/>
    </row>
    <row r="1000" spans="1:35" x14ac:dyDescent="0.25">
      <c r="A1000" s="60"/>
      <c r="B1000" s="61"/>
      <c r="C1000" s="62"/>
      <c r="D1000" s="62"/>
      <c r="E1000" s="62"/>
      <c r="F1000" s="62"/>
      <c r="G1000" s="42"/>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58"/>
      <c r="AG1000" s="58"/>
      <c r="AH1000" s="58"/>
      <c r="AI1000" s="58"/>
    </row>
    <row r="1001" spans="1:35" x14ac:dyDescent="0.25">
      <c r="A1001" s="60"/>
      <c r="B1001" s="61"/>
      <c r="C1001" s="62"/>
      <c r="D1001" s="62"/>
      <c r="E1001" s="62"/>
      <c r="F1001" s="62"/>
      <c r="G1001" s="42"/>
      <c r="H1001" s="63"/>
      <c r="I1001" s="63"/>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58"/>
      <c r="AG1001" s="58"/>
      <c r="AH1001" s="58"/>
      <c r="AI1001" s="58"/>
    </row>
    <row r="1002" spans="1:35" x14ac:dyDescent="0.25">
      <c r="A1002" s="60"/>
      <c r="B1002" s="61"/>
      <c r="C1002" s="62"/>
      <c r="D1002" s="62"/>
      <c r="E1002" s="62"/>
      <c r="F1002" s="62"/>
      <c r="G1002" s="42"/>
      <c r="H1002" s="63"/>
      <c r="I1002" s="63"/>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58"/>
      <c r="AG1002" s="58"/>
      <c r="AH1002" s="58"/>
      <c r="AI1002" s="58"/>
    </row>
    <row r="1003" spans="1:35" x14ac:dyDescent="0.25">
      <c r="A1003" s="60"/>
      <c r="B1003" s="61"/>
      <c r="C1003" s="62"/>
      <c r="D1003" s="62"/>
      <c r="E1003" s="62"/>
      <c r="F1003" s="62"/>
      <c r="G1003" s="42"/>
      <c r="H1003" s="63"/>
      <c r="I1003" s="63"/>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58"/>
      <c r="AG1003" s="58"/>
      <c r="AH1003" s="58"/>
      <c r="AI1003" s="58"/>
    </row>
    <row r="1004" spans="1:35" x14ac:dyDescent="0.25">
      <c r="A1004" s="60"/>
      <c r="B1004" s="61"/>
      <c r="C1004" s="62"/>
      <c r="D1004" s="62"/>
      <c r="E1004" s="62"/>
      <c r="F1004" s="62"/>
      <c r="G1004" s="42"/>
      <c r="H1004" s="63"/>
      <c r="I1004" s="63"/>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58"/>
      <c r="AG1004" s="58"/>
      <c r="AH1004" s="58"/>
      <c r="AI1004" s="58"/>
    </row>
    <row r="1005" spans="1:35" x14ac:dyDescent="0.25">
      <c r="A1005" s="60"/>
      <c r="B1005" s="61"/>
      <c r="C1005" s="62"/>
      <c r="D1005" s="62"/>
      <c r="E1005" s="62"/>
      <c r="F1005" s="62"/>
      <c r="G1005" s="42"/>
      <c r="H1005" s="63"/>
      <c r="I1005" s="63"/>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58"/>
      <c r="AG1005" s="58"/>
      <c r="AH1005" s="58"/>
      <c r="AI1005" s="58"/>
    </row>
    <row r="1006" spans="1:35" x14ac:dyDescent="0.25">
      <c r="A1006" s="60"/>
      <c r="B1006" s="61"/>
      <c r="C1006" s="62"/>
      <c r="D1006" s="62"/>
      <c r="E1006" s="62"/>
      <c r="F1006" s="62"/>
      <c r="G1006" s="42"/>
      <c r="H1006" s="63"/>
      <c r="I1006" s="63"/>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58"/>
      <c r="AG1006" s="58"/>
      <c r="AH1006" s="58"/>
      <c r="AI1006" s="58"/>
    </row>
    <row r="1007" spans="1:35" x14ac:dyDescent="0.25">
      <c r="A1007" s="60"/>
      <c r="B1007" s="61"/>
      <c r="C1007" s="62"/>
      <c r="D1007" s="62"/>
      <c r="E1007" s="62"/>
      <c r="F1007" s="62"/>
      <c r="G1007" s="42"/>
      <c r="H1007" s="63"/>
      <c r="I1007" s="63"/>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58"/>
      <c r="AG1007" s="58"/>
      <c r="AH1007" s="58"/>
      <c r="AI1007" s="58"/>
    </row>
    <row r="1008" spans="1:35" x14ac:dyDescent="0.25">
      <c r="A1008" s="60"/>
      <c r="B1008" s="61"/>
      <c r="C1008" s="62"/>
      <c r="D1008" s="62"/>
      <c r="E1008" s="62"/>
      <c r="F1008" s="62"/>
      <c r="G1008" s="42"/>
      <c r="H1008" s="63"/>
      <c r="I1008" s="63"/>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58"/>
      <c r="AG1008" s="58"/>
      <c r="AH1008" s="58"/>
      <c r="AI1008" s="58"/>
    </row>
    <row r="1009" spans="1:35" x14ac:dyDescent="0.25">
      <c r="A1009" s="60"/>
      <c r="B1009" s="61"/>
      <c r="C1009" s="62"/>
      <c r="D1009" s="62"/>
      <c r="E1009" s="62"/>
      <c r="F1009" s="62"/>
      <c r="G1009" s="42"/>
      <c r="H1009" s="63"/>
      <c r="I1009" s="63"/>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58"/>
      <c r="AG1009" s="58"/>
      <c r="AH1009" s="58"/>
      <c r="AI1009" s="58"/>
    </row>
    <row r="1010" spans="1:35" x14ac:dyDescent="0.25">
      <c r="A1010" s="60"/>
      <c r="B1010" s="61"/>
      <c r="C1010" s="62"/>
      <c r="D1010" s="62"/>
      <c r="E1010" s="62"/>
      <c r="F1010" s="62"/>
      <c r="G1010" s="42"/>
      <c r="H1010" s="63"/>
      <c r="I1010" s="63"/>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58"/>
      <c r="AG1010" s="58"/>
      <c r="AH1010" s="58"/>
      <c r="AI1010" s="58"/>
    </row>
    <row r="1011" spans="1:35" x14ac:dyDescent="0.25">
      <c r="A1011" s="60"/>
      <c r="B1011" s="61"/>
      <c r="C1011" s="62"/>
      <c r="D1011" s="62"/>
      <c r="E1011" s="62"/>
      <c r="F1011" s="62"/>
      <c r="G1011" s="42"/>
      <c r="H1011" s="63"/>
      <c r="I1011" s="63"/>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58"/>
      <c r="AG1011" s="58"/>
      <c r="AH1011" s="58"/>
      <c r="AI1011" s="58"/>
    </row>
    <row r="1012" spans="1:35" x14ac:dyDescent="0.25">
      <c r="A1012" s="60"/>
      <c r="B1012" s="61"/>
      <c r="C1012" s="62"/>
      <c r="D1012" s="62"/>
      <c r="E1012" s="62"/>
      <c r="F1012" s="62"/>
      <c r="G1012" s="42"/>
      <c r="H1012" s="63"/>
      <c r="I1012" s="63"/>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58"/>
      <c r="AG1012" s="58"/>
      <c r="AH1012" s="58"/>
      <c r="AI1012" s="58"/>
    </row>
    <row r="1013" spans="1:35" x14ac:dyDescent="0.25">
      <c r="A1013" s="60"/>
      <c r="B1013" s="61"/>
      <c r="C1013" s="62"/>
      <c r="D1013" s="62"/>
      <c r="E1013" s="62"/>
      <c r="F1013" s="62"/>
      <c r="G1013" s="42"/>
      <c r="H1013" s="63"/>
      <c r="I1013" s="63"/>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58"/>
      <c r="AG1013" s="58"/>
      <c r="AH1013" s="58"/>
      <c r="AI1013" s="58"/>
    </row>
    <row r="1014" spans="1:35" x14ac:dyDescent="0.25">
      <c r="A1014" s="60"/>
      <c r="B1014" s="61"/>
      <c r="C1014" s="62"/>
      <c r="D1014" s="62"/>
      <c r="E1014" s="62"/>
      <c r="F1014" s="62"/>
      <c r="G1014" s="42"/>
      <c r="H1014" s="63"/>
      <c r="I1014" s="63"/>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58"/>
      <c r="AG1014" s="58"/>
      <c r="AH1014" s="58"/>
      <c r="AI1014" s="58"/>
    </row>
    <row r="1015" spans="1:35" x14ac:dyDescent="0.25">
      <c r="A1015" s="60"/>
      <c r="B1015" s="61"/>
      <c r="C1015" s="62"/>
      <c r="D1015" s="62"/>
      <c r="E1015" s="62"/>
      <c r="F1015" s="62"/>
      <c r="G1015" s="42"/>
      <c r="H1015" s="63"/>
      <c r="I1015" s="63"/>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58"/>
      <c r="AG1015" s="58"/>
      <c r="AH1015" s="58"/>
      <c r="AI1015" s="58"/>
    </row>
    <row r="1016" spans="1:35" x14ac:dyDescent="0.25">
      <c r="A1016" s="60"/>
      <c r="B1016" s="61"/>
      <c r="C1016" s="62"/>
      <c r="D1016" s="62"/>
      <c r="E1016" s="62"/>
      <c r="F1016" s="62"/>
      <c r="G1016" s="42"/>
      <c r="H1016" s="63"/>
      <c r="I1016" s="63"/>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58"/>
      <c r="AG1016" s="58"/>
      <c r="AH1016" s="58"/>
      <c r="AI1016" s="58"/>
    </row>
    <row r="1017" spans="1:35" x14ac:dyDescent="0.25">
      <c r="A1017" s="60"/>
      <c r="B1017" s="61"/>
      <c r="C1017" s="62"/>
      <c r="D1017" s="62"/>
      <c r="E1017" s="62"/>
      <c r="F1017" s="62"/>
      <c r="G1017" s="42"/>
      <c r="H1017" s="63"/>
      <c r="I1017" s="63"/>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58"/>
      <c r="AG1017" s="58"/>
      <c r="AH1017" s="58"/>
      <c r="AI1017" s="58"/>
    </row>
    <row r="1018" spans="1:35" x14ac:dyDescent="0.25">
      <c r="A1018" s="60"/>
      <c r="B1018" s="61"/>
      <c r="C1018" s="62"/>
      <c r="D1018" s="62"/>
      <c r="E1018" s="62"/>
      <c r="F1018" s="62"/>
      <c r="G1018" s="42"/>
      <c r="H1018" s="63"/>
      <c r="I1018" s="63"/>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58"/>
      <c r="AG1018" s="58"/>
      <c r="AH1018" s="58"/>
      <c r="AI1018" s="58"/>
    </row>
    <row r="1019" spans="1:35" x14ac:dyDescent="0.25">
      <c r="A1019" s="60"/>
      <c r="B1019" s="61"/>
      <c r="C1019" s="62"/>
      <c r="D1019" s="62"/>
      <c r="E1019" s="62"/>
      <c r="F1019" s="62"/>
      <c r="G1019" s="42"/>
      <c r="H1019" s="63"/>
      <c r="I1019" s="63"/>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58"/>
      <c r="AG1019" s="58"/>
      <c r="AH1019" s="58"/>
      <c r="AI1019" s="58"/>
    </row>
    <row r="1020" spans="1:35" x14ac:dyDescent="0.25">
      <c r="A1020" s="60"/>
      <c r="B1020" s="61"/>
      <c r="C1020" s="62"/>
      <c r="D1020" s="62"/>
      <c r="E1020" s="62"/>
      <c r="F1020" s="62"/>
      <c r="G1020" s="42"/>
      <c r="H1020" s="63"/>
      <c r="I1020" s="63"/>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58"/>
      <c r="AG1020" s="58"/>
      <c r="AH1020" s="58"/>
      <c r="AI1020" s="58"/>
    </row>
    <row r="1021" spans="1:35" x14ac:dyDescent="0.25">
      <c r="A1021" s="60"/>
      <c r="B1021" s="61"/>
      <c r="C1021" s="62"/>
      <c r="D1021" s="62"/>
      <c r="E1021" s="62"/>
      <c r="F1021" s="62"/>
      <c r="G1021" s="42"/>
      <c r="H1021" s="63"/>
      <c r="I1021" s="63"/>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58"/>
      <c r="AG1021" s="58"/>
      <c r="AH1021" s="58"/>
      <c r="AI1021" s="58"/>
    </row>
    <row r="1022" spans="1:35" x14ac:dyDescent="0.25">
      <c r="A1022" s="60"/>
      <c r="B1022" s="61"/>
      <c r="C1022" s="62"/>
      <c r="D1022" s="62"/>
      <c r="E1022" s="62"/>
      <c r="F1022" s="62"/>
      <c r="G1022" s="42"/>
      <c r="H1022" s="63"/>
      <c r="I1022" s="63"/>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58"/>
      <c r="AG1022" s="58"/>
      <c r="AH1022" s="58"/>
      <c r="AI1022" s="58"/>
    </row>
    <row r="1023" spans="1:35" x14ac:dyDescent="0.25">
      <c r="A1023" s="60"/>
      <c r="B1023" s="61"/>
      <c r="C1023" s="62"/>
      <c r="D1023" s="62"/>
      <c r="E1023" s="62"/>
      <c r="F1023" s="62"/>
      <c r="G1023" s="42"/>
      <c r="H1023" s="63"/>
      <c r="I1023" s="63"/>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58"/>
      <c r="AG1023" s="58"/>
      <c r="AH1023" s="58"/>
      <c r="AI1023" s="58"/>
    </row>
    <row r="1024" spans="1:35" x14ac:dyDescent="0.25">
      <c r="A1024" s="60"/>
      <c r="B1024" s="61"/>
      <c r="C1024" s="62"/>
      <c r="D1024" s="62"/>
      <c r="E1024" s="62"/>
      <c r="F1024" s="62"/>
      <c r="G1024" s="42"/>
      <c r="H1024" s="63"/>
      <c r="I1024" s="63"/>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58"/>
      <c r="AG1024" s="58"/>
      <c r="AH1024" s="58"/>
      <c r="AI1024" s="58"/>
    </row>
    <row r="1025" spans="1:35" x14ac:dyDescent="0.25">
      <c r="A1025" s="60"/>
      <c r="B1025" s="61"/>
      <c r="C1025" s="62"/>
      <c r="D1025" s="62"/>
      <c r="E1025" s="62"/>
      <c r="F1025" s="62"/>
      <c r="G1025" s="42"/>
      <c r="H1025" s="63"/>
      <c r="I1025" s="63"/>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58"/>
      <c r="AG1025" s="58"/>
      <c r="AH1025" s="58"/>
      <c r="AI1025" s="58"/>
    </row>
    <row r="1026" spans="1:35" x14ac:dyDescent="0.25">
      <c r="A1026" s="60"/>
      <c r="B1026" s="61"/>
      <c r="C1026" s="62"/>
      <c r="D1026" s="62"/>
      <c r="E1026" s="62"/>
      <c r="F1026" s="62"/>
      <c r="G1026" s="42"/>
      <c r="H1026" s="63"/>
      <c r="I1026" s="63"/>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58"/>
      <c r="AG1026" s="58"/>
      <c r="AH1026" s="58"/>
      <c r="AI1026" s="58"/>
    </row>
    <row r="1027" spans="1:35" x14ac:dyDescent="0.25">
      <c r="A1027" s="60"/>
      <c r="B1027" s="61"/>
      <c r="C1027" s="62"/>
      <c r="D1027" s="62"/>
      <c r="E1027" s="62"/>
      <c r="F1027" s="62"/>
      <c r="G1027" s="42"/>
      <c r="H1027" s="63"/>
      <c r="I1027" s="63"/>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58"/>
      <c r="AG1027" s="58"/>
      <c r="AH1027" s="58"/>
      <c r="AI1027" s="58"/>
    </row>
    <row r="1028" spans="1:35" x14ac:dyDescent="0.25">
      <c r="A1028" s="60"/>
      <c r="B1028" s="61"/>
      <c r="C1028" s="62"/>
      <c r="D1028" s="62"/>
      <c r="E1028" s="62"/>
      <c r="F1028" s="62"/>
      <c r="G1028" s="42"/>
      <c r="H1028" s="63"/>
      <c r="I1028" s="63"/>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58"/>
      <c r="AG1028" s="58"/>
      <c r="AH1028" s="58"/>
      <c r="AI1028" s="58"/>
    </row>
    <row r="1029" spans="1:35" x14ac:dyDescent="0.25">
      <c r="A1029" s="60"/>
      <c r="B1029" s="61"/>
      <c r="C1029" s="62"/>
      <c r="D1029" s="62"/>
      <c r="E1029" s="62"/>
      <c r="F1029" s="62"/>
      <c r="G1029" s="42"/>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58"/>
      <c r="AG1029" s="58"/>
      <c r="AH1029" s="58"/>
      <c r="AI1029" s="58"/>
    </row>
    <row r="1030" spans="1:35" x14ac:dyDescent="0.25">
      <c r="A1030" s="60"/>
      <c r="B1030" s="61"/>
      <c r="C1030" s="62"/>
      <c r="D1030" s="62"/>
      <c r="E1030" s="62"/>
      <c r="F1030" s="62"/>
      <c r="G1030" s="42"/>
      <c r="H1030" s="63"/>
      <c r="I1030" s="63"/>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58"/>
      <c r="AG1030" s="58"/>
      <c r="AH1030" s="58"/>
      <c r="AI1030" s="58"/>
    </row>
    <row r="1031" spans="1:35" x14ac:dyDescent="0.25">
      <c r="A1031" s="60"/>
      <c r="B1031" s="61"/>
      <c r="C1031" s="62"/>
      <c r="D1031" s="62"/>
      <c r="E1031" s="62"/>
      <c r="F1031" s="62"/>
      <c r="G1031" s="42"/>
      <c r="H1031" s="63"/>
      <c r="I1031" s="63"/>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58"/>
      <c r="AG1031" s="58"/>
      <c r="AH1031" s="58"/>
      <c r="AI1031" s="58"/>
    </row>
    <row r="1032" spans="1:35" x14ac:dyDescent="0.25">
      <c r="A1032" s="60"/>
      <c r="B1032" s="61"/>
      <c r="C1032" s="62"/>
      <c r="D1032" s="62"/>
      <c r="E1032" s="62"/>
      <c r="F1032" s="62"/>
      <c r="G1032" s="42"/>
      <c r="H1032" s="63"/>
      <c r="I1032" s="63"/>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58"/>
      <c r="AG1032" s="58"/>
      <c r="AH1032" s="58"/>
      <c r="AI1032" s="58"/>
    </row>
    <row r="1033" spans="1:35" x14ac:dyDescent="0.25">
      <c r="A1033" s="60"/>
      <c r="B1033" s="61"/>
      <c r="C1033" s="62"/>
      <c r="D1033" s="62"/>
      <c r="E1033" s="62"/>
      <c r="F1033" s="62"/>
      <c r="G1033" s="42"/>
      <c r="H1033" s="63"/>
      <c r="I1033" s="63"/>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58"/>
      <c r="AG1033" s="58"/>
      <c r="AH1033" s="58"/>
      <c r="AI1033" s="58"/>
    </row>
    <row r="1034" spans="1:35" x14ac:dyDescent="0.25">
      <c r="A1034" s="60"/>
      <c r="B1034" s="61"/>
      <c r="C1034" s="62"/>
      <c r="D1034" s="62"/>
      <c r="E1034" s="62"/>
      <c r="F1034" s="62"/>
      <c r="G1034" s="42"/>
      <c r="H1034" s="63"/>
      <c r="I1034" s="63"/>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58"/>
      <c r="AG1034" s="58"/>
      <c r="AH1034" s="58"/>
      <c r="AI1034" s="58"/>
    </row>
    <row r="1035" spans="1:35" x14ac:dyDescent="0.25">
      <c r="A1035" s="60"/>
      <c r="B1035" s="61"/>
      <c r="C1035" s="62"/>
      <c r="D1035" s="62"/>
      <c r="E1035" s="62"/>
      <c r="F1035" s="62"/>
      <c r="G1035" s="42"/>
      <c r="H1035" s="63"/>
      <c r="I1035" s="63"/>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58"/>
      <c r="AG1035" s="58"/>
      <c r="AH1035" s="58"/>
      <c r="AI1035" s="58"/>
    </row>
    <row r="1036" spans="1:35" x14ac:dyDescent="0.25">
      <c r="A1036" s="60"/>
      <c r="B1036" s="61"/>
      <c r="C1036" s="62"/>
      <c r="D1036" s="62"/>
      <c r="E1036" s="62"/>
      <c r="F1036" s="62"/>
      <c r="G1036" s="42"/>
      <c r="H1036" s="63"/>
      <c r="I1036" s="63"/>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58"/>
      <c r="AG1036" s="58"/>
      <c r="AH1036" s="58"/>
      <c r="AI1036" s="58"/>
    </row>
    <row r="1037" spans="1:35" x14ac:dyDescent="0.25">
      <c r="A1037" s="60"/>
      <c r="B1037" s="61"/>
      <c r="C1037" s="62"/>
      <c r="D1037" s="62"/>
      <c r="E1037" s="62"/>
      <c r="F1037" s="62"/>
      <c r="G1037" s="42"/>
      <c r="H1037" s="63"/>
      <c r="I1037" s="63"/>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58"/>
      <c r="AG1037" s="58"/>
      <c r="AH1037" s="58"/>
      <c r="AI1037" s="58"/>
    </row>
    <row r="1038" spans="1:35" x14ac:dyDescent="0.25">
      <c r="A1038" s="60"/>
      <c r="B1038" s="61"/>
      <c r="C1038" s="62"/>
      <c r="D1038" s="62"/>
      <c r="E1038" s="62"/>
      <c r="F1038" s="62"/>
      <c r="G1038" s="42"/>
      <c r="H1038" s="63"/>
      <c r="I1038" s="63"/>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58"/>
      <c r="AG1038" s="58"/>
      <c r="AH1038" s="58"/>
      <c r="AI1038" s="58"/>
    </row>
    <row r="1039" spans="1:35" x14ac:dyDescent="0.25">
      <c r="A1039" s="60"/>
      <c r="B1039" s="61"/>
      <c r="C1039" s="62"/>
      <c r="D1039" s="62"/>
      <c r="E1039" s="62"/>
      <c r="F1039" s="62"/>
      <c r="G1039" s="42"/>
      <c r="H1039" s="63"/>
      <c r="I1039" s="63"/>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58"/>
      <c r="AG1039" s="58"/>
      <c r="AH1039" s="58"/>
      <c r="AI1039" s="58"/>
    </row>
    <row r="1040" spans="1:35" x14ac:dyDescent="0.25">
      <c r="A1040" s="60"/>
      <c r="B1040" s="61"/>
      <c r="C1040" s="62"/>
      <c r="D1040" s="62"/>
      <c r="E1040" s="62"/>
      <c r="F1040" s="62"/>
      <c r="G1040" s="42"/>
      <c r="H1040" s="63"/>
      <c r="I1040" s="63"/>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58"/>
      <c r="AG1040" s="58"/>
      <c r="AH1040" s="58"/>
      <c r="AI1040" s="58"/>
    </row>
    <row r="1041" spans="1:35" x14ac:dyDescent="0.25">
      <c r="A1041" s="60"/>
      <c r="B1041" s="61"/>
      <c r="C1041" s="62"/>
      <c r="D1041" s="62"/>
      <c r="E1041" s="62"/>
      <c r="F1041" s="62"/>
      <c r="G1041" s="42"/>
      <c r="H1041" s="63"/>
      <c r="I1041" s="63"/>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58"/>
      <c r="AG1041" s="58"/>
      <c r="AH1041" s="58"/>
      <c r="AI1041" s="58"/>
    </row>
    <row r="1042" spans="1:35" x14ac:dyDescent="0.25">
      <c r="A1042" s="60"/>
      <c r="B1042" s="61"/>
      <c r="C1042" s="62"/>
      <c r="D1042" s="62"/>
      <c r="E1042" s="62"/>
      <c r="F1042" s="62"/>
      <c r="G1042" s="42"/>
      <c r="H1042" s="63"/>
      <c r="I1042" s="63"/>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58"/>
      <c r="AG1042" s="58"/>
      <c r="AH1042" s="58"/>
      <c r="AI1042" s="58"/>
    </row>
    <row r="1043" spans="1:35" x14ac:dyDescent="0.25">
      <c r="A1043" s="60"/>
      <c r="B1043" s="61"/>
      <c r="C1043" s="62"/>
      <c r="D1043" s="62"/>
      <c r="E1043" s="62"/>
      <c r="F1043" s="62"/>
      <c r="G1043" s="42"/>
      <c r="H1043" s="63"/>
      <c r="I1043" s="63"/>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58"/>
      <c r="AG1043" s="58"/>
      <c r="AH1043" s="58"/>
      <c r="AI1043" s="58"/>
    </row>
    <row r="1044" spans="1:35" x14ac:dyDescent="0.25">
      <c r="A1044" s="60"/>
      <c r="B1044" s="61"/>
      <c r="C1044" s="62"/>
      <c r="D1044" s="62"/>
      <c r="E1044" s="62"/>
      <c r="F1044" s="62"/>
      <c r="G1044" s="42"/>
      <c r="H1044" s="63"/>
      <c r="I1044" s="63"/>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58"/>
      <c r="AG1044" s="58"/>
      <c r="AH1044" s="58"/>
      <c r="AI1044" s="58"/>
    </row>
    <row r="1045" spans="1:35" x14ac:dyDescent="0.25">
      <c r="A1045" s="60"/>
      <c r="B1045" s="61"/>
      <c r="C1045" s="62"/>
      <c r="D1045" s="62"/>
      <c r="E1045" s="62"/>
      <c r="F1045" s="62"/>
      <c r="G1045" s="42"/>
      <c r="H1045" s="63"/>
      <c r="I1045" s="63"/>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58"/>
      <c r="AG1045" s="58"/>
      <c r="AH1045" s="58"/>
      <c r="AI1045" s="58"/>
    </row>
    <row r="1046" spans="1:35" x14ac:dyDescent="0.25">
      <c r="A1046" s="60"/>
      <c r="B1046" s="61"/>
      <c r="C1046" s="62"/>
      <c r="D1046" s="62"/>
      <c r="E1046" s="62"/>
      <c r="F1046" s="62"/>
      <c r="G1046" s="42"/>
      <c r="H1046" s="63"/>
      <c r="I1046" s="63"/>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58"/>
      <c r="AG1046" s="58"/>
      <c r="AH1046" s="58"/>
      <c r="AI1046" s="58"/>
    </row>
    <row r="1047" spans="1:35" x14ac:dyDescent="0.25">
      <c r="A1047" s="60"/>
      <c r="B1047" s="61"/>
      <c r="C1047" s="62"/>
      <c r="D1047" s="62"/>
      <c r="E1047" s="62"/>
      <c r="F1047" s="62"/>
      <c r="G1047" s="42"/>
      <c r="H1047" s="63"/>
      <c r="I1047" s="63"/>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58"/>
      <c r="AG1047" s="58"/>
      <c r="AH1047" s="58"/>
      <c r="AI1047" s="58"/>
    </row>
    <row r="1048" spans="1:35" x14ac:dyDescent="0.25">
      <c r="A1048" s="60"/>
      <c r="B1048" s="61"/>
      <c r="C1048" s="62"/>
      <c r="D1048" s="62"/>
      <c r="E1048" s="62"/>
      <c r="F1048" s="62"/>
      <c r="G1048" s="42"/>
      <c r="H1048" s="63"/>
      <c r="I1048" s="63"/>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58"/>
      <c r="AG1048" s="58"/>
      <c r="AH1048" s="58"/>
      <c r="AI1048" s="58"/>
    </row>
    <row r="1049" spans="1:35" x14ac:dyDescent="0.25">
      <c r="A1049" s="60"/>
      <c r="B1049" s="61"/>
      <c r="C1049" s="62"/>
      <c r="D1049" s="62"/>
      <c r="E1049" s="62"/>
      <c r="F1049" s="62"/>
      <c r="G1049" s="42"/>
      <c r="H1049" s="63"/>
      <c r="I1049" s="63"/>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58"/>
      <c r="AG1049" s="58"/>
      <c r="AH1049" s="58"/>
      <c r="AI1049" s="58"/>
    </row>
    <row r="1050" spans="1:35" x14ac:dyDescent="0.25">
      <c r="A1050" s="60"/>
      <c r="B1050" s="61"/>
      <c r="C1050" s="62"/>
      <c r="D1050" s="62"/>
      <c r="E1050" s="62"/>
      <c r="F1050" s="62"/>
      <c r="G1050" s="42"/>
      <c r="H1050" s="63"/>
      <c r="I1050" s="63"/>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58"/>
      <c r="AG1050" s="58"/>
      <c r="AH1050" s="58"/>
      <c r="AI1050" s="58"/>
    </row>
    <row r="1051" spans="1:35" x14ac:dyDescent="0.25">
      <c r="A1051" s="60"/>
      <c r="B1051" s="61"/>
      <c r="C1051" s="62"/>
      <c r="D1051" s="62"/>
      <c r="E1051" s="62"/>
      <c r="F1051" s="62"/>
      <c r="G1051" s="42"/>
      <c r="H1051" s="63"/>
      <c r="I1051" s="63"/>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58"/>
      <c r="AG1051" s="58"/>
      <c r="AH1051" s="58"/>
      <c r="AI1051" s="58"/>
    </row>
    <row r="1052" spans="1:35" x14ac:dyDescent="0.25">
      <c r="A1052" s="60"/>
      <c r="B1052" s="61"/>
      <c r="C1052" s="62"/>
      <c r="D1052" s="62"/>
      <c r="E1052" s="62"/>
      <c r="F1052" s="62"/>
      <c r="G1052" s="42"/>
      <c r="H1052" s="63"/>
      <c r="I1052" s="63"/>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58"/>
      <c r="AG1052" s="58"/>
      <c r="AH1052" s="58"/>
      <c r="AI1052" s="58"/>
    </row>
    <row r="1053" spans="1:35" x14ac:dyDescent="0.25">
      <c r="A1053" s="60"/>
      <c r="B1053" s="61"/>
      <c r="C1053" s="62"/>
      <c r="D1053" s="62"/>
      <c r="E1053" s="62"/>
      <c r="F1053" s="62"/>
      <c r="G1053" s="42"/>
      <c r="H1053" s="63"/>
      <c r="I1053" s="63"/>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58"/>
      <c r="AG1053" s="58"/>
      <c r="AH1053" s="58"/>
      <c r="AI1053" s="58"/>
    </row>
    <row r="1054" spans="1:35" x14ac:dyDescent="0.25">
      <c r="A1054" s="60"/>
      <c r="B1054" s="61"/>
      <c r="C1054" s="62"/>
      <c r="D1054" s="62"/>
      <c r="E1054" s="62"/>
      <c r="F1054" s="62"/>
      <c r="G1054" s="42"/>
      <c r="H1054" s="63"/>
      <c r="I1054" s="63"/>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58"/>
      <c r="AG1054" s="58"/>
      <c r="AH1054" s="58"/>
      <c r="AI1054" s="58"/>
    </row>
    <row r="1055" spans="1:35" x14ac:dyDescent="0.25">
      <c r="A1055" s="60"/>
      <c r="B1055" s="61"/>
      <c r="C1055" s="62"/>
      <c r="D1055" s="62"/>
      <c r="E1055" s="62"/>
      <c r="F1055" s="62"/>
      <c r="G1055" s="42"/>
      <c r="H1055" s="63"/>
      <c r="I1055" s="63"/>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58"/>
      <c r="AG1055" s="58"/>
      <c r="AH1055" s="58"/>
      <c r="AI1055" s="58"/>
    </row>
    <row r="1056" spans="1:35" x14ac:dyDescent="0.25">
      <c r="A1056" s="60"/>
      <c r="B1056" s="61"/>
      <c r="C1056" s="62"/>
      <c r="D1056" s="62"/>
      <c r="E1056" s="62"/>
      <c r="F1056" s="62"/>
      <c r="G1056" s="42"/>
      <c r="H1056" s="63"/>
      <c r="I1056" s="63"/>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58"/>
      <c r="AG1056" s="58"/>
      <c r="AH1056" s="58"/>
      <c r="AI1056" s="58"/>
    </row>
    <row r="1057" spans="1:35" x14ac:dyDescent="0.25">
      <c r="A1057" s="60"/>
      <c r="B1057" s="61"/>
      <c r="C1057" s="62"/>
      <c r="D1057" s="62"/>
      <c r="E1057" s="62"/>
      <c r="F1057" s="62"/>
      <c r="G1057" s="42"/>
      <c r="H1057" s="63"/>
      <c r="I1057" s="63"/>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58"/>
      <c r="AG1057" s="58"/>
      <c r="AH1057" s="58"/>
      <c r="AI1057" s="58"/>
    </row>
    <row r="1058" spans="1:35" x14ac:dyDescent="0.25">
      <c r="A1058" s="60"/>
      <c r="B1058" s="61"/>
      <c r="C1058" s="62"/>
      <c r="D1058" s="62"/>
      <c r="E1058" s="62"/>
      <c r="F1058" s="62"/>
      <c r="G1058" s="42"/>
      <c r="H1058" s="63"/>
      <c r="I1058" s="63"/>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58"/>
      <c r="AG1058" s="58"/>
      <c r="AH1058" s="58"/>
      <c r="AI1058" s="58"/>
    </row>
    <row r="1059" spans="1:35" x14ac:dyDescent="0.25">
      <c r="A1059" s="60"/>
      <c r="B1059" s="61"/>
      <c r="C1059" s="62"/>
      <c r="D1059" s="62"/>
      <c r="E1059" s="62"/>
      <c r="F1059" s="62"/>
      <c r="G1059" s="42"/>
      <c r="H1059" s="63"/>
      <c r="I1059" s="63"/>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58"/>
      <c r="AG1059" s="58"/>
      <c r="AH1059" s="58"/>
      <c r="AI1059" s="58"/>
    </row>
    <row r="1060" spans="1:35" x14ac:dyDescent="0.25">
      <c r="A1060" s="60"/>
      <c r="B1060" s="61"/>
      <c r="C1060" s="62"/>
      <c r="D1060" s="62"/>
      <c r="E1060" s="62"/>
      <c r="F1060" s="62"/>
      <c r="G1060" s="42"/>
      <c r="H1060" s="63"/>
      <c r="I1060" s="63"/>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58"/>
      <c r="AG1060" s="58"/>
      <c r="AH1060" s="58"/>
      <c r="AI1060" s="58"/>
    </row>
    <row r="1061" spans="1:35" x14ac:dyDescent="0.25">
      <c r="A1061" s="60"/>
      <c r="B1061" s="61"/>
      <c r="C1061" s="62"/>
      <c r="D1061" s="62"/>
      <c r="E1061" s="62"/>
      <c r="F1061" s="62"/>
      <c r="G1061" s="42"/>
      <c r="H1061" s="63"/>
      <c r="I1061" s="63"/>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58"/>
      <c r="AG1061" s="58"/>
      <c r="AH1061" s="58"/>
      <c r="AI1061" s="58"/>
    </row>
    <row r="1062" spans="1:35" x14ac:dyDescent="0.25">
      <c r="A1062" s="60"/>
      <c r="B1062" s="61"/>
      <c r="C1062" s="62"/>
      <c r="D1062" s="62"/>
      <c r="E1062" s="62"/>
      <c r="F1062" s="62"/>
      <c r="G1062" s="42"/>
      <c r="H1062" s="63"/>
      <c r="I1062" s="63"/>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58"/>
      <c r="AG1062" s="58"/>
      <c r="AH1062" s="58"/>
      <c r="AI1062" s="58"/>
    </row>
    <row r="1063" spans="1:35" x14ac:dyDescent="0.25">
      <c r="A1063" s="60"/>
      <c r="B1063" s="61"/>
      <c r="C1063" s="62"/>
      <c r="D1063" s="62"/>
      <c r="E1063" s="62"/>
      <c r="F1063" s="62"/>
      <c r="G1063" s="42"/>
      <c r="H1063" s="63"/>
      <c r="I1063" s="63"/>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58"/>
      <c r="AG1063" s="58"/>
      <c r="AH1063" s="58"/>
      <c r="AI1063" s="58"/>
    </row>
    <row r="1064" spans="1:35" x14ac:dyDescent="0.25">
      <c r="A1064" s="60"/>
      <c r="B1064" s="61"/>
      <c r="C1064" s="62"/>
      <c r="D1064" s="62"/>
      <c r="E1064" s="62"/>
      <c r="F1064" s="62"/>
      <c r="G1064" s="42"/>
      <c r="H1064" s="63"/>
      <c r="I1064" s="63"/>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58"/>
      <c r="AG1064" s="58"/>
      <c r="AH1064" s="58"/>
      <c r="AI1064" s="58"/>
    </row>
    <row r="1065" spans="1:35" x14ac:dyDescent="0.25">
      <c r="A1065" s="60"/>
      <c r="B1065" s="61"/>
      <c r="C1065" s="62"/>
      <c r="D1065" s="62"/>
      <c r="E1065" s="62"/>
      <c r="F1065" s="62"/>
      <c r="G1065" s="42"/>
      <c r="H1065" s="63"/>
      <c r="I1065" s="63"/>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58"/>
      <c r="AG1065" s="58"/>
      <c r="AH1065" s="58"/>
      <c r="AI1065" s="58"/>
    </row>
    <row r="1066" spans="1:35" x14ac:dyDescent="0.25">
      <c r="A1066" s="60"/>
      <c r="B1066" s="61"/>
      <c r="C1066" s="62"/>
      <c r="D1066" s="62"/>
      <c r="E1066" s="62"/>
      <c r="F1066" s="62"/>
      <c r="G1066" s="42"/>
      <c r="H1066" s="63"/>
      <c r="I1066" s="63"/>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58"/>
      <c r="AG1066" s="58"/>
      <c r="AH1066" s="58"/>
      <c r="AI1066" s="58"/>
    </row>
    <row r="1067" spans="1:35" x14ac:dyDescent="0.25">
      <c r="A1067" s="60"/>
      <c r="B1067" s="61"/>
      <c r="C1067" s="62"/>
      <c r="D1067" s="62"/>
      <c r="E1067" s="62"/>
      <c r="F1067" s="62"/>
      <c r="G1067" s="42"/>
      <c r="H1067" s="63"/>
      <c r="I1067" s="63"/>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58"/>
      <c r="AG1067" s="58"/>
      <c r="AH1067" s="58"/>
      <c r="AI1067" s="58"/>
    </row>
    <row r="1068" spans="1:35" x14ac:dyDescent="0.25">
      <c r="A1068" s="60"/>
      <c r="B1068" s="61"/>
      <c r="C1068" s="62"/>
      <c r="D1068" s="62"/>
      <c r="E1068" s="62"/>
      <c r="F1068" s="62"/>
      <c r="G1068" s="42"/>
      <c r="H1068" s="63"/>
      <c r="I1068" s="63"/>
      <c r="J1068" s="63"/>
      <c r="K1068" s="63"/>
      <c r="L1068" s="63"/>
      <c r="M1068" s="63"/>
      <c r="N1068" s="63"/>
      <c r="O1068" s="63"/>
      <c r="P1068" s="63"/>
      <c r="Q1068" s="63"/>
      <c r="R1068" s="63"/>
      <c r="S1068" s="63"/>
      <c r="T1068" s="63"/>
      <c r="U1068" s="63"/>
      <c r="V1068" s="63"/>
      <c r="W1068" s="63"/>
      <c r="X1068" s="63"/>
      <c r="Y1068" s="63"/>
      <c r="Z1068" s="63"/>
      <c r="AA1068" s="63"/>
      <c r="AB1068" s="63"/>
      <c r="AC1068" s="63"/>
      <c r="AD1068" s="63"/>
      <c r="AE1068" s="63"/>
      <c r="AF1068" s="58"/>
      <c r="AG1068" s="58"/>
      <c r="AH1068" s="58"/>
      <c r="AI1068" s="58"/>
    </row>
    <row r="1069" spans="1:35" x14ac:dyDescent="0.25">
      <c r="A1069" s="60"/>
      <c r="B1069" s="61"/>
      <c r="C1069" s="62"/>
      <c r="D1069" s="62"/>
      <c r="E1069" s="62"/>
      <c r="F1069" s="62"/>
      <c r="G1069" s="42"/>
      <c r="H1069" s="63"/>
      <c r="I1069" s="63"/>
      <c r="J1069" s="63"/>
      <c r="K1069" s="63"/>
      <c r="L1069" s="63"/>
      <c r="M1069" s="63"/>
      <c r="N1069" s="63"/>
      <c r="O1069" s="63"/>
      <c r="P1069" s="63"/>
      <c r="Q1069" s="63"/>
      <c r="R1069" s="63"/>
      <c r="S1069" s="63"/>
      <c r="T1069" s="63"/>
      <c r="U1069" s="63"/>
      <c r="V1069" s="63"/>
      <c r="W1069" s="63"/>
      <c r="X1069" s="63"/>
      <c r="Y1069" s="63"/>
      <c r="Z1069" s="63"/>
      <c r="AA1069" s="63"/>
      <c r="AB1069" s="63"/>
      <c r="AC1069" s="63"/>
      <c r="AD1069" s="63"/>
      <c r="AE1069" s="63"/>
      <c r="AF1069" s="58"/>
      <c r="AG1069" s="58"/>
      <c r="AH1069" s="58"/>
      <c r="AI1069" s="58"/>
    </row>
    <row r="1070" spans="1:35" x14ac:dyDescent="0.25">
      <c r="A1070" s="60"/>
      <c r="B1070" s="61"/>
      <c r="C1070" s="62"/>
      <c r="D1070" s="62"/>
      <c r="E1070" s="62"/>
      <c r="F1070" s="62"/>
      <c r="G1070" s="42"/>
      <c r="H1070" s="63"/>
      <c r="I1070" s="63"/>
      <c r="J1070" s="63"/>
      <c r="K1070" s="63"/>
      <c r="L1070" s="63"/>
      <c r="M1070" s="63"/>
      <c r="N1070" s="63"/>
      <c r="O1070" s="63"/>
      <c r="P1070" s="63"/>
      <c r="Q1070" s="63"/>
      <c r="R1070" s="63"/>
      <c r="S1070" s="63"/>
      <c r="T1070" s="63"/>
      <c r="U1070" s="63"/>
      <c r="V1070" s="63"/>
      <c r="W1070" s="63"/>
      <c r="X1070" s="63"/>
      <c r="Y1070" s="63"/>
      <c r="Z1070" s="63"/>
      <c r="AA1070" s="63"/>
      <c r="AB1070" s="63"/>
      <c r="AC1070" s="63"/>
      <c r="AD1070" s="63"/>
      <c r="AE1070" s="63"/>
      <c r="AF1070" s="58"/>
      <c r="AG1070" s="58"/>
      <c r="AH1070" s="58"/>
      <c r="AI1070" s="58"/>
    </row>
    <row r="1071" spans="1:35" x14ac:dyDescent="0.25">
      <c r="A1071" s="60"/>
      <c r="B1071" s="61"/>
      <c r="C1071" s="62"/>
      <c r="D1071" s="62"/>
      <c r="E1071" s="62"/>
      <c r="F1071" s="62"/>
      <c r="G1071" s="42"/>
      <c r="H1071" s="63"/>
      <c r="I1071" s="63"/>
      <c r="J1071" s="63"/>
      <c r="K1071" s="63"/>
      <c r="L1071" s="63"/>
      <c r="M1071" s="63"/>
      <c r="N1071" s="63"/>
      <c r="O1071" s="63"/>
      <c r="P1071" s="63"/>
      <c r="Q1071" s="63"/>
      <c r="R1071" s="63"/>
      <c r="S1071" s="63"/>
      <c r="T1071" s="63"/>
      <c r="U1071" s="63"/>
      <c r="V1071" s="63"/>
      <c r="W1071" s="63"/>
      <c r="X1071" s="63"/>
      <c r="Y1071" s="63"/>
      <c r="Z1071" s="63"/>
      <c r="AA1071" s="63"/>
      <c r="AB1071" s="63"/>
      <c r="AC1071" s="63"/>
      <c r="AD1071" s="63"/>
      <c r="AE1071" s="63"/>
      <c r="AF1071" s="58"/>
      <c r="AG1071" s="58"/>
      <c r="AH1071" s="58"/>
      <c r="AI1071" s="58"/>
    </row>
    <row r="1072" spans="1:35" x14ac:dyDescent="0.25">
      <c r="A1072" s="60"/>
      <c r="B1072" s="61"/>
      <c r="C1072" s="62"/>
      <c r="D1072" s="62"/>
      <c r="E1072" s="62"/>
      <c r="F1072" s="62"/>
      <c r="G1072" s="42"/>
      <c r="H1072" s="63"/>
      <c r="I1072" s="63"/>
      <c r="J1072" s="63"/>
      <c r="K1072" s="63"/>
      <c r="L1072" s="63"/>
      <c r="M1072" s="63"/>
      <c r="N1072" s="63"/>
      <c r="O1072" s="63"/>
      <c r="P1072" s="63"/>
      <c r="Q1072" s="63"/>
      <c r="R1072" s="63"/>
      <c r="S1072" s="63"/>
      <c r="T1072" s="63"/>
      <c r="U1072" s="63"/>
      <c r="V1072" s="63"/>
      <c r="W1072" s="63"/>
      <c r="X1072" s="63"/>
      <c r="Y1072" s="63"/>
      <c r="Z1072" s="63"/>
      <c r="AA1072" s="63"/>
      <c r="AB1072" s="63"/>
      <c r="AC1072" s="63"/>
      <c r="AD1072" s="63"/>
      <c r="AE1072" s="63"/>
      <c r="AF1072" s="58"/>
      <c r="AG1072" s="58"/>
      <c r="AH1072" s="58"/>
      <c r="AI1072" s="58"/>
    </row>
    <row r="1073" spans="1:35" x14ac:dyDescent="0.25">
      <c r="A1073" s="60"/>
      <c r="B1073" s="61"/>
      <c r="C1073" s="62"/>
      <c r="D1073" s="62"/>
      <c r="E1073" s="62"/>
      <c r="F1073" s="62"/>
      <c r="G1073" s="42"/>
      <c r="H1073" s="63"/>
      <c r="I1073" s="63"/>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58"/>
      <c r="AG1073" s="58"/>
      <c r="AH1073" s="58"/>
      <c r="AI1073" s="58"/>
    </row>
    <row r="1074" spans="1:35" x14ac:dyDescent="0.25">
      <c r="A1074" s="60"/>
      <c r="B1074" s="61"/>
      <c r="C1074" s="62"/>
      <c r="D1074" s="62"/>
      <c r="E1074" s="62"/>
      <c r="F1074" s="62"/>
      <c r="G1074" s="42"/>
      <c r="H1074" s="63"/>
      <c r="I1074" s="63"/>
      <c r="J1074" s="63"/>
      <c r="K1074" s="63"/>
      <c r="L1074" s="63"/>
      <c r="M1074" s="63"/>
      <c r="N1074" s="63"/>
      <c r="O1074" s="63"/>
      <c r="P1074" s="63"/>
      <c r="Q1074" s="63"/>
      <c r="R1074" s="63"/>
      <c r="S1074" s="63"/>
      <c r="T1074" s="63"/>
      <c r="U1074" s="63"/>
      <c r="V1074" s="63"/>
      <c r="W1074" s="63"/>
      <c r="X1074" s="63"/>
      <c r="Y1074" s="63"/>
      <c r="Z1074" s="63"/>
      <c r="AA1074" s="63"/>
      <c r="AB1074" s="63"/>
      <c r="AC1074" s="63"/>
      <c r="AD1074" s="63"/>
      <c r="AE1074" s="63"/>
      <c r="AF1074" s="58"/>
      <c r="AG1074" s="58"/>
      <c r="AH1074" s="58"/>
      <c r="AI1074" s="58"/>
    </row>
    <row r="1075" spans="1:35" x14ac:dyDescent="0.25">
      <c r="A1075" s="60"/>
      <c r="B1075" s="61"/>
      <c r="C1075" s="62"/>
      <c r="D1075" s="62"/>
      <c r="E1075" s="62"/>
      <c r="F1075" s="62"/>
      <c r="G1075" s="42"/>
      <c r="H1075" s="63"/>
      <c r="I1075" s="63"/>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58"/>
      <c r="AG1075" s="58"/>
      <c r="AH1075" s="58"/>
      <c r="AI1075" s="58"/>
    </row>
    <row r="1076" spans="1:35" x14ac:dyDescent="0.25">
      <c r="A1076" s="60"/>
      <c r="B1076" s="61"/>
      <c r="C1076" s="62"/>
      <c r="D1076" s="62"/>
      <c r="E1076" s="62"/>
      <c r="F1076" s="62"/>
      <c r="G1076" s="42"/>
      <c r="H1076" s="63"/>
      <c r="I1076" s="63"/>
      <c r="J1076" s="63"/>
      <c r="K1076" s="63"/>
      <c r="L1076" s="63"/>
      <c r="M1076" s="63"/>
      <c r="N1076" s="63"/>
      <c r="O1076" s="63"/>
      <c r="P1076" s="63"/>
      <c r="Q1076" s="63"/>
      <c r="R1076" s="63"/>
      <c r="S1076" s="63"/>
      <c r="T1076" s="63"/>
      <c r="U1076" s="63"/>
      <c r="V1076" s="63"/>
      <c r="W1076" s="63"/>
      <c r="X1076" s="63"/>
      <c r="Y1076" s="63"/>
      <c r="Z1076" s="63"/>
      <c r="AA1076" s="63"/>
      <c r="AB1076" s="63"/>
      <c r="AC1076" s="63"/>
      <c r="AD1076" s="63"/>
      <c r="AE1076" s="63"/>
      <c r="AF1076" s="58"/>
      <c r="AG1076" s="58"/>
      <c r="AH1076" s="58"/>
      <c r="AI1076" s="58"/>
    </row>
    <row r="1077" spans="1:35" x14ac:dyDescent="0.25">
      <c r="A1077" s="60"/>
      <c r="B1077" s="61"/>
      <c r="C1077" s="62"/>
      <c r="D1077" s="62"/>
      <c r="E1077" s="62"/>
      <c r="F1077" s="62"/>
      <c r="G1077" s="42"/>
      <c r="H1077" s="63"/>
      <c r="I1077" s="63"/>
      <c r="J1077" s="63"/>
      <c r="K1077" s="63"/>
      <c r="L1077" s="63"/>
      <c r="M1077" s="63"/>
      <c r="N1077" s="63"/>
      <c r="O1077" s="63"/>
      <c r="P1077" s="63"/>
      <c r="Q1077" s="63"/>
      <c r="R1077" s="63"/>
      <c r="S1077" s="63"/>
      <c r="T1077" s="63"/>
      <c r="U1077" s="63"/>
      <c r="V1077" s="63"/>
      <c r="W1077" s="63"/>
      <c r="X1077" s="63"/>
      <c r="Y1077" s="63"/>
      <c r="Z1077" s="63"/>
      <c r="AA1077" s="63"/>
      <c r="AB1077" s="63"/>
      <c r="AC1077" s="63"/>
      <c r="AD1077" s="63"/>
      <c r="AE1077" s="63"/>
      <c r="AF1077" s="58"/>
      <c r="AG1077" s="58"/>
      <c r="AH1077" s="58"/>
      <c r="AI1077" s="58"/>
    </row>
    <row r="1078" spans="1:35" x14ac:dyDescent="0.25">
      <c r="A1078" s="60"/>
      <c r="B1078" s="64"/>
      <c r="C1078" s="65"/>
      <c r="D1078" s="65"/>
      <c r="E1078" s="66"/>
      <c r="F1078" s="66"/>
      <c r="G1078" s="44"/>
      <c r="H1078" s="67"/>
      <c r="I1078" s="67"/>
      <c r="J1078" s="67"/>
      <c r="K1078" s="67"/>
      <c r="L1078" s="67"/>
      <c r="M1078" s="67"/>
      <c r="N1078" s="67"/>
      <c r="O1078" s="67"/>
      <c r="P1078" s="67"/>
      <c r="Q1078" s="67"/>
      <c r="R1078" s="67"/>
      <c r="S1078" s="67"/>
      <c r="T1078" s="67"/>
      <c r="U1078" s="67"/>
      <c r="V1078" s="67"/>
      <c r="W1078" s="67"/>
      <c r="X1078" s="67"/>
      <c r="Y1078" s="67"/>
      <c r="Z1078" s="67"/>
      <c r="AA1078" s="67"/>
      <c r="AB1078" s="67"/>
      <c r="AC1078" s="67"/>
      <c r="AD1078" s="67"/>
      <c r="AE1078" s="67"/>
      <c r="AF1078" s="68"/>
      <c r="AG1078" s="68"/>
      <c r="AH1078" s="68"/>
      <c r="AI1078" s="68"/>
    </row>
    <row r="1079" spans="1:35" x14ac:dyDescent="0.25">
      <c r="A1079" s="60"/>
      <c r="B1079" s="64"/>
      <c r="C1079" s="65"/>
      <c r="D1079" s="65"/>
      <c r="E1079" s="66"/>
      <c r="F1079" s="66"/>
      <c r="G1079" s="44"/>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8"/>
      <c r="AG1079" s="68"/>
      <c r="AH1079" s="68"/>
      <c r="AI1079" s="68"/>
    </row>
    <row r="1080" spans="1:35" x14ac:dyDescent="0.25">
      <c r="A1080" s="60"/>
      <c r="B1080" s="64"/>
      <c r="C1080" s="65"/>
      <c r="D1080" s="65"/>
      <c r="E1080" s="66"/>
      <c r="F1080" s="66"/>
      <c r="G1080" s="44"/>
      <c r="H1080" s="67"/>
      <c r="I1080" s="67"/>
      <c r="J1080" s="67"/>
      <c r="K1080" s="67"/>
      <c r="L1080" s="67"/>
      <c r="M1080" s="67"/>
      <c r="N1080" s="67"/>
      <c r="O1080" s="67"/>
      <c r="P1080" s="67"/>
      <c r="Q1080" s="67"/>
      <c r="R1080" s="67"/>
      <c r="S1080" s="67"/>
      <c r="T1080" s="67"/>
      <c r="U1080" s="67"/>
      <c r="V1080" s="67"/>
      <c r="W1080" s="67"/>
      <c r="X1080" s="67"/>
      <c r="Y1080" s="67"/>
      <c r="Z1080" s="67"/>
      <c r="AA1080" s="67"/>
      <c r="AB1080" s="67"/>
      <c r="AC1080" s="67"/>
      <c r="AD1080" s="67"/>
      <c r="AE1080" s="67"/>
      <c r="AF1080" s="68"/>
      <c r="AG1080" s="68"/>
      <c r="AH1080" s="68"/>
      <c r="AI1080" s="68"/>
    </row>
    <row r="1081" spans="1:35" x14ac:dyDescent="0.25">
      <c r="A1081" s="60"/>
      <c r="B1081" s="64"/>
      <c r="C1081" s="65"/>
      <c r="D1081" s="65"/>
      <c r="E1081" s="66"/>
      <c r="F1081" s="66"/>
      <c r="G1081" s="44"/>
      <c r="H1081" s="67"/>
      <c r="I1081" s="67"/>
      <c r="J1081" s="67"/>
      <c r="K1081" s="67"/>
      <c r="L1081" s="67"/>
      <c r="M1081" s="67"/>
      <c r="N1081" s="67"/>
      <c r="O1081" s="67"/>
      <c r="P1081" s="67"/>
      <c r="Q1081" s="67"/>
      <c r="R1081" s="67"/>
      <c r="S1081" s="67"/>
      <c r="T1081" s="67"/>
      <c r="U1081" s="67"/>
      <c r="V1081" s="67"/>
      <c r="W1081" s="67"/>
      <c r="X1081" s="67"/>
      <c r="Y1081" s="67"/>
      <c r="Z1081" s="67"/>
      <c r="AA1081" s="67"/>
      <c r="AB1081" s="67"/>
      <c r="AC1081" s="67"/>
      <c r="AD1081" s="67"/>
      <c r="AE1081" s="67"/>
      <c r="AF1081" s="68"/>
      <c r="AG1081" s="68"/>
      <c r="AH1081" s="68"/>
      <c r="AI1081" s="68"/>
    </row>
    <row r="1082" spans="1:35" x14ac:dyDescent="0.25">
      <c r="A1082" s="60"/>
      <c r="B1082" s="64"/>
      <c r="C1082" s="65"/>
      <c r="D1082" s="65"/>
      <c r="E1082" s="66"/>
      <c r="F1082" s="66"/>
      <c r="G1082" s="44"/>
      <c r="H1082" s="67"/>
      <c r="I1082" s="67"/>
      <c r="J1082" s="67"/>
      <c r="K1082" s="67"/>
      <c r="L1082" s="67"/>
      <c r="M1082" s="67"/>
      <c r="N1082" s="67"/>
      <c r="O1082" s="67"/>
      <c r="P1082" s="67"/>
      <c r="Q1082" s="67"/>
      <c r="R1082" s="67"/>
      <c r="S1082" s="67"/>
      <c r="T1082" s="67"/>
      <c r="U1082" s="67"/>
      <c r="V1082" s="67"/>
      <c r="W1082" s="67"/>
      <c r="X1082" s="67"/>
      <c r="Y1082" s="67"/>
      <c r="Z1082" s="67"/>
      <c r="AA1082" s="67"/>
      <c r="AB1082" s="67"/>
      <c r="AC1082" s="67"/>
      <c r="AD1082" s="67"/>
      <c r="AE1082" s="67"/>
      <c r="AF1082" s="68"/>
      <c r="AG1082" s="68"/>
      <c r="AH1082" s="68"/>
      <c r="AI1082" s="68"/>
    </row>
    <row r="1083" spans="1:35" x14ac:dyDescent="0.25">
      <c r="A1083" s="60"/>
      <c r="B1083" s="64"/>
      <c r="C1083" s="65"/>
      <c r="D1083" s="65"/>
      <c r="E1083" s="66"/>
      <c r="F1083" s="66"/>
      <c r="G1083" s="44"/>
      <c r="H1083" s="67"/>
      <c r="I1083" s="67"/>
      <c r="J1083" s="67"/>
      <c r="K1083" s="67"/>
      <c r="L1083" s="67"/>
      <c r="M1083" s="67"/>
      <c r="N1083" s="67"/>
      <c r="O1083" s="67"/>
      <c r="P1083" s="67"/>
      <c r="Q1083" s="67"/>
      <c r="R1083" s="67"/>
      <c r="S1083" s="67"/>
      <c r="T1083" s="67"/>
      <c r="U1083" s="67"/>
      <c r="V1083" s="67"/>
      <c r="W1083" s="67"/>
      <c r="X1083" s="67"/>
      <c r="Y1083" s="67"/>
      <c r="Z1083" s="67"/>
      <c r="AA1083" s="67"/>
      <c r="AB1083" s="67"/>
      <c r="AC1083" s="67"/>
      <c r="AD1083" s="67"/>
      <c r="AE1083" s="67"/>
      <c r="AF1083" s="68"/>
      <c r="AG1083" s="68"/>
      <c r="AH1083" s="68"/>
      <c r="AI1083" s="68"/>
    </row>
    <row r="1084" spans="1:35" x14ac:dyDescent="0.25">
      <c r="A1084" s="60"/>
      <c r="B1084" s="64"/>
      <c r="C1084" s="65"/>
      <c r="D1084" s="65"/>
      <c r="E1084" s="66"/>
      <c r="F1084" s="66"/>
      <c r="G1084" s="44"/>
      <c r="H1084" s="67"/>
      <c r="I1084" s="67"/>
      <c r="J1084" s="67"/>
      <c r="K1084" s="67"/>
      <c r="L1084" s="67"/>
      <c r="M1084" s="67"/>
      <c r="N1084" s="67"/>
      <c r="O1084" s="67"/>
      <c r="P1084" s="67"/>
      <c r="Q1084" s="67"/>
      <c r="R1084" s="67"/>
      <c r="S1084" s="67"/>
      <c r="T1084" s="67"/>
      <c r="U1084" s="67"/>
      <c r="V1084" s="67"/>
      <c r="W1084" s="67"/>
      <c r="X1084" s="67"/>
      <c r="Y1084" s="67"/>
      <c r="Z1084" s="67"/>
      <c r="AA1084" s="67"/>
      <c r="AB1084" s="67"/>
      <c r="AC1084" s="67"/>
      <c r="AD1084" s="67"/>
      <c r="AE1084" s="67"/>
      <c r="AF1084" s="68"/>
      <c r="AG1084" s="68"/>
      <c r="AH1084" s="68"/>
      <c r="AI1084" s="68"/>
    </row>
    <row r="1085" spans="1:35" x14ac:dyDescent="0.25">
      <c r="A1085" s="60"/>
      <c r="B1085" s="64"/>
      <c r="C1085" s="65"/>
      <c r="D1085" s="65"/>
      <c r="E1085" s="66"/>
      <c r="F1085" s="66"/>
      <c r="G1085" s="44"/>
      <c r="H1085" s="67"/>
      <c r="I1085" s="67"/>
      <c r="J1085" s="67"/>
      <c r="K1085" s="67"/>
      <c r="L1085" s="67"/>
      <c r="M1085" s="67"/>
      <c r="N1085" s="67"/>
      <c r="O1085" s="67"/>
      <c r="P1085" s="67"/>
      <c r="Q1085" s="67"/>
      <c r="R1085" s="67"/>
      <c r="S1085" s="67"/>
      <c r="T1085" s="67"/>
      <c r="U1085" s="67"/>
      <c r="V1085" s="67"/>
      <c r="W1085" s="67"/>
      <c r="X1085" s="67"/>
      <c r="Y1085" s="67"/>
      <c r="Z1085" s="67"/>
      <c r="AA1085" s="67"/>
      <c r="AB1085" s="67"/>
      <c r="AC1085" s="67"/>
      <c r="AD1085" s="67"/>
      <c r="AE1085" s="67"/>
      <c r="AF1085" s="68"/>
      <c r="AG1085" s="68"/>
      <c r="AH1085" s="68"/>
      <c r="AI1085" s="68"/>
    </row>
    <row r="1086" spans="1:35" x14ac:dyDescent="0.25">
      <c r="A1086" s="60"/>
      <c r="B1086" s="64"/>
      <c r="C1086" s="65"/>
      <c r="D1086" s="65"/>
      <c r="E1086" s="66"/>
      <c r="F1086" s="66"/>
      <c r="G1086" s="44"/>
      <c r="H1086" s="67"/>
      <c r="I1086" s="67"/>
      <c r="J1086" s="67"/>
      <c r="K1086" s="67"/>
      <c r="L1086" s="67"/>
      <c r="M1086" s="67"/>
      <c r="N1086" s="67"/>
      <c r="O1086" s="67"/>
      <c r="P1086" s="67"/>
      <c r="Q1086" s="67"/>
      <c r="R1086" s="67"/>
      <c r="S1086" s="67"/>
      <c r="T1086" s="67"/>
      <c r="U1086" s="67"/>
      <c r="V1086" s="67"/>
      <c r="W1086" s="67"/>
      <c r="X1086" s="67"/>
      <c r="Y1086" s="67"/>
      <c r="Z1086" s="67"/>
      <c r="AA1086" s="67"/>
      <c r="AB1086" s="67"/>
      <c r="AC1086" s="67"/>
      <c r="AD1086" s="67"/>
      <c r="AE1086" s="67"/>
      <c r="AF1086" s="68"/>
      <c r="AG1086" s="68"/>
      <c r="AH1086" s="68"/>
      <c r="AI1086" s="68"/>
    </row>
    <row r="1087" spans="1:35" x14ac:dyDescent="0.25">
      <c r="A1087" s="60"/>
      <c r="B1087" s="64"/>
      <c r="C1087" s="65"/>
      <c r="D1087" s="65"/>
      <c r="E1087" s="66"/>
      <c r="F1087" s="66"/>
      <c r="G1087" s="44"/>
      <c r="H1087" s="67"/>
      <c r="I1087" s="67"/>
      <c r="J1087" s="67"/>
      <c r="K1087" s="67"/>
      <c r="L1087" s="67"/>
      <c r="M1087" s="67"/>
      <c r="N1087" s="67"/>
      <c r="O1087" s="67"/>
      <c r="P1087" s="67"/>
      <c r="Q1087" s="67"/>
      <c r="R1087" s="67"/>
      <c r="S1087" s="67"/>
      <c r="T1087" s="67"/>
      <c r="U1087" s="67"/>
      <c r="V1087" s="67"/>
      <c r="W1087" s="67"/>
      <c r="X1087" s="67"/>
      <c r="Y1087" s="67"/>
      <c r="Z1087" s="67"/>
      <c r="AA1087" s="67"/>
      <c r="AB1087" s="67"/>
      <c r="AC1087" s="67"/>
      <c r="AD1087" s="67"/>
      <c r="AE1087" s="67"/>
      <c r="AF1087" s="68"/>
      <c r="AG1087" s="68"/>
      <c r="AH1087" s="68"/>
      <c r="AI1087" s="68"/>
    </row>
    <row r="1088" spans="1:35" x14ac:dyDescent="0.25">
      <c r="A1088" s="60"/>
      <c r="B1088" s="64"/>
      <c r="C1088" s="65"/>
      <c r="D1088" s="65"/>
      <c r="E1088" s="66"/>
      <c r="F1088" s="66"/>
      <c r="G1088" s="44"/>
      <c r="H1088" s="67"/>
      <c r="I1088" s="67"/>
      <c r="J1088" s="67"/>
      <c r="K1088" s="67"/>
      <c r="L1088" s="67"/>
      <c r="M1088" s="67"/>
      <c r="N1088" s="67"/>
      <c r="O1088" s="67"/>
      <c r="P1088" s="67"/>
      <c r="Q1088" s="67"/>
      <c r="R1088" s="67"/>
      <c r="S1088" s="67"/>
      <c r="T1088" s="67"/>
      <c r="U1088" s="67"/>
      <c r="V1088" s="67"/>
      <c r="W1088" s="67"/>
      <c r="X1088" s="67"/>
      <c r="Y1088" s="67"/>
      <c r="Z1088" s="67"/>
      <c r="AA1088" s="67"/>
      <c r="AB1088" s="67"/>
      <c r="AC1088" s="67"/>
      <c r="AD1088" s="67"/>
      <c r="AE1088" s="67"/>
      <c r="AF1088" s="68"/>
      <c r="AG1088" s="68"/>
      <c r="AH1088" s="68"/>
      <c r="AI1088" s="68"/>
    </row>
    <row r="1089" spans="1:35" x14ac:dyDescent="0.25">
      <c r="A1089" s="60"/>
      <c r="B1089" s="64"/>
      <c r="C1089" s="65"/>
      <c r="D1089" s="65"/>
      <c r="E1089" s="66"/>
      <c r="F1089" s="66"/>
      <c r="G1089" s="44"/>
      <c r="H1089" s="67"/>
      <c r="I1089" s="67"/>
      <c r="J1089" s="67"/>
      <c r="K1089" s="67"/>
      <c r="L1089" s="67"/>
      <c r="M1089" s="67"/>
      <c r="N1089" s="67"/>
      <c r="O1089" s="67"/>
      <c r="P1089" s="67"/>
      <c r="Q1089" s="67"/>
      <c r="R1089" s="67"/>
      <c r="S1089" s="67"/>
      <c r="T1089" s="67"/>
      <c r="U1089" s="67"/>
      <c r="V1089" s="67"/>
      <c r="W1089" s="67"/>
      <c r="X1089" s="67"/>
      <c r="Y1089" s="67"/>
      <c r="Z1089" s="67"/>
      <c r="AA1089" s="67"/>
      <c r="AB1089" s="67"/>
      <c r="AC1089" s="67"/>
      <c r="AD1089" s="67"/>
      <c r="AE1089" s="67"/>
      <c r="AF1089" s="68"/>
      <c r="AG1089" s="68"/>
      <c r="AH1089" s="68"/>
      <c r="AI1089" s="68"/>
    </row>
    <row r="1090" spans="1:35" x14ac:dyDescent="0.25">
      <c r="A1090" s="60"/>
      <c r="B1090" s="64"/>
      <c r="C1090" s="65"/>
      <c r="D1090" s="65"/>
      <c r="E1090" s="66"/>
      <c r="F1090" s="66"/>
      <c r="G1090" s="44"/>
      <c r="H1090" s="67"/>
      <c r="I1090" s="67"/>
      <c r="J1090" s="67"/>
      <c r="K1090" s="67"/>
      <c r="L1090" s="67"/>
      <c r="M1090" s="67"/>
      <c r="N1090" s="67"/>
      <c r="O1090" s="67"/>
      <c r="P1090" s="67"/>
      <c r="Q1090" s="67"/>
      <c r="R1090" s="67"/>
      <c r="S1090" s="67"/>
      <c r="T1090" s="67"/>
      <c r="U1090" s="67"/>
      <c r="V1090" s="67"/>
      <c r="W1090" s="67"/>
      <c r="X1090" s="67"/>
      <c r="Y1090" s="67"/>
      <c r="Z1090" s="67"/>
      <c r="AA1090" s="67"/>
      <c r="AB1090" s="67"/>
      <c r="AC1090" s="67"/>
      <c r="AD1090" s="67"/>
      <c r="AE1090" s="67"/>
      <c r="AF1090" s="68"/>
      <c r="AG1090" s="68"/>
      <c r="AH1090" s="68"/>
      <c r="AI1090" s="68"/>
    </row>
    <row r="1091" spans="1:35" x14ac:dyDescent="0.25">
      <c r="A1091" s="60"/>
      <c r="B1091" s="64"/>
      <c r="C1091" s="65"/>
      <c r="D1091" s="65"/>
      <c r="E1091" s="66"/>
      <c r="F1091" s="66"/>
      <c r="G1091" s="44"/>
      <c r="H1091" s="67"/>
      <c r="I1091" s="67"/>
      <c r="J1091" s="67"/>
      <c r="K1091" s="67"/>
      <c r="L1091" s="67"/>
      <c r="M1091" s="67"/>
      <c r="N1091" s="67"/>
      <c r="O1091" s="67"/>
      <c r="P1091" s="67"/>
      <c r="Q1091" s="67"/>
      <c r="R1091" s="67"/>
      <c r="S1091" s="67"/>
      <c r="T1091" s="67"/>
      <c r="U1091" s="67"/>
      <c r="V1091" s="67"/>
      <c r="W1091" s="67"/>
      <c r="X1091" s="67"/>
      <c r="Y1091" s="67"/>
      <c r="Z1091" s="67"/>
      <c r="AA1091" s="67"/>
      <c r="AB1091" s="67"/>
      <c r="AC1091" s="67"/>
      <c r="AD1091" s="67"/>
      <c r="AE1091" s="67"/>
      <c r="AF1091" s="68"/>
      <c r="AG1091" s="68"/>
      <c r="AH1091" s="68"/>
      <c r="AI1091" s="68"/>
    </row>
  </sheetData>
  <mergeCells count="56">
    <mergeCell ref="A1:AI1"/>
    <mergeCell ref="A2:AI2"/>
    <mergeCell ref="AC4:AI4"/>
    <mergeCell ref="A5:A11"/>
    <mergeCell ref="B5:B11"/>
    <mergeCell ref="C5:C11"/>
    <mergeCell ref="D5:D11"/>
    <mergeCell ref="E5:E11"/>
    <mergeCell ref="F5:F11"/>
    <mergeCell ref="G5:M6"/>
    <mergeCell ref="AF5:AH6"/>
    <mergeCell ref="AI5:AI11"/>
    <mergeCell ref="G7:G11"/>
    <mergeCell ref="H7:M7"/>
    <mergeCell ref="N7:N11"/>
    <mergeCell ref="O7:P8"/>
    <mergeCell ref="Q7:Q11"/>
    <mergeCell ref="R7:S8"/>
    <mergeCell ref="T7:T11"/>
    <mergeCell ref="N5:P6"/>
    <mergeCell ref="Q5:S6"/>
    <mergeCell ref="T5:V6"/>
    <mergeCell ref="H8:H11"/>
    <mergeCell ref="I8:M8"/>
    <mergeCell ref="I9:K9"/>
    <mergeCell ref="L9:M9"/>
    <mergeCell ref="O9:O11"/>
    <mergeCell ref="I10:I11"/>
    <mergeCell ref="J10:K10"/>
    <mergeCell ref="L10:M10"/>
    <mergeCell ref="X7:Y8"/>
    <mergeCell ref="Z7:Z11"/>
    <mergeCell ref="W5:Y6"/>
    <mergeCell ref="Z5:AB6"/>
    <mergeCell ref="AC5:AE6"/>
    <mergeCell ref="AA7:AB8"/>
    <mergeCell ref="AC7:AC11"/>
    <mergeCell ref="Y9:Y11"/>
    <mergeCell ref="AA9:AA11"/>
    <mergeCell ref="AB9:AB11"/>
    <mergeCell ref="A3:AI3"/>
    <mergeCell ref="AD9:AD11"/>
    <mergeCell ref="AE9:AE11"/>
    <mergeCell ref="AD7:AE8"/>
    <mergeCell ref="AG9:AG11"/>
    <mergeCell ref="AH9:AH11"/>
    <mergeCell ref="P9:P11"/>
    <mergeCell ref="R9:R11"/>
    <mergeCell ref="S9:S11"/>
    <mergeCell ref="U9:U11"/>
    <mergeCell ref="V9:V11"/>
    <mergeCell ref="X9:X11"/>
    <mergeCell ref="AF7:AF11"/>
    <mergeCell ref="AG7:AH8"/>
    <mergeCell ref="U7:V8"/>
    <mergeCell ref="W7:W11"/>
  </mergeCells>
  <pageMargins left="0.24" right="0.16" top="0.41" bottom="0.22" header="0.3" footer="0.2"/>
  <pageSetup paperSize="9" scale="72"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B3 NST</vt:lpstr>
      <vt:lpstr>B3.2 CA XÃ</vt:lpstr>
      <vt:lpstr>B4nst tăng thêm</vt:lpstr>
      <vt:lpstr>b5 NSTW</vt:lpstr>
      <vt:lpstr>B6 ODA</vt:lpstr>
      <vt:lpstr>'B6 ODA'!Print_Area</vt:lpstr>
      <vt:lpstr>'B3 NST'!Print_Titles</vt:lpstr>
      <vt:lpstr>'B3.2 CA XÃ'!Print_Titles</vt:lpstr>
      <vt:lpstr>'B4nst tăng thêm'!Print_Titles</vt:lpstr>
      <vt:lpstr>'b5 NSTW'!Print_Titles</vt:lpstr>
      <vt:lpstr>'B6 ODA'!Print_Titles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2021-12-15T03:03:44Z</cp:lastPrinted>
  <dcterms:created xsi:type="dcterms:W3CDTF">2021-10-21T08:22:42Z</dcterms:created>
  <dcterms:modified xsi:type="dcterms:W3CDTF">2021-12-22T07:51:31Z</dcterms:modified>
</cp:coreProperties>
</file>